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Enero" sheetId="2" state="visible" r:id="rId3"/>
    <sheet name="MARZO" sheetId="3" state="visible" r:id="rId4"/>
    <sheet name="CATALOGO" sheetId="4" state="visible" r:id="rId5"/>
    <sheet name="TELAS MEDIFORM" sheetId="5" state="visible" r:id="rId6"/>
    <sheet name="ESTILOS" sheetId="6" state="visible" r:id="rId7"/>
    <sheet name="PORCENTAJE DE TELA" sheetId="7" state="visible" r:id="rId8"/>
  </sheets>
  <externalReferences>
    <externalReference r:id="rId9"/>
    <externalReference r:id="rId10"/>
    <externalReference r:id="rId11"/>
  </externalReferences>
  <definedNames>
    <definedName function="false" hidden="true" localSheetId="3" name="_xlnm._FilterDatabase" vbProcedure="false">CATALOGO!$A$1:$F$390</definedName>
    <definedName function="false" hidden="false" localSheetId="1" name="_xlnm.Print_Area" vbProcedure="false">Enero!$B$5:$Y$26</definedName>
    <definedName function="false" hidden="true" localSheetId="1" name="_xlnm._FilterDatabase" vbProcedure="false">Enero!$A$3:$AD$1012</definedName>
    <definedName function="false" hidden="false" localSheetId="2" name="_xlnm.Print_Area" vbProcedure="false">MARZO!$B$5:$Y$26</definedName>
    <definedName function="false" hidden="true" localSheetId="2" name="_xlnm._FilterDatabase" vbProcedure="false">MARZO!$A$3:$AD$970</definedName>
    <definedName function="false" hidden="false" name="CATALOGO" vbProcedure="false">[1]CATALOGO!$A$1:$E$78</definedName>
    <definedName function="false" hidden="false" name="CATALOGO2" vbProcedure="false">[1]CATALOGO!$A$1:$F$78</definedName>
    <definedName function="false" hidden="false" name="CATALOGOMEDA1" vbProcedure="false">CATALOGO!$A$1:$F$638</definedName>
    <definedName function="false" hidden="false" name="CATMED" vbProcedure="false">CATALOGO!$A$1:$F$239</definedName>
    <definedName function="false" hidden="false" name="ESTILO3" vbProcedure="false">ESTILOS!$A$1:$C$192</definedName>
    <definedName function="false" hidden="false" name="PORCENTAJETELA" vbProcedure="false">'PORCENTAJE DE TELA'!$A$1:$B$183</definedName>
    <definedName function="false" hidden="false" localSheetId="1" name="CATALOGO2A" vbProcedure="false">[2]CATALOGO!$A$1:$F$119</definedName>
    <definedName function="false" hidden="false" localSheetId="1" name="ESTILOS2" vbProcedure="false">[2]ESTILOS!$A$1:$C$38</definedName>
    <definedName function="false" hidden="false" localSheetId="1" name="metros" vbProcedure="false">[2]ESTILOS!$A$1:$C$39</definedName>
    <definedName function="false" hidden="false" localSheetId="1" name="_xlnm.Print_Titles" vbProcedure="false">enero!#ref!</definedName>
    <definedName function="false" hidden="false" localSheetId="2" name="CATALOGO2A" vbProcedure="false">[2]CATALOGO!$A$1:$F$119</definedName>
    <definedName function="false" hidden="false" localSheetId="2" name="ESTILOS2" vbProcedure="false">[2]ESTILOS!$A$1:$C$38</definedName>
    <definedName function="false" hidden="false" localSheetId="2" name="metros" vbProcedure="false">[2]ESTILOS!$A$1:$C$39</definedName>
    <definedName function="false" hidden="false" localSheetId="2" name="_xlnm.Print_Titles" vbProcedure="false">marzo!#ref!</definedName>
    <definedName function="false" hidden="false" localSheetId="3" name="CATALOGO2021" vbProcedure="false">CATALOGO!$A$1:$F$138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<sst xmlns="http://schemas.openxmlformats.org/spreadsheetml/2006/main" count="17633" uniqueCount="1730">
  <si>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</si>
  <si>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VENTAS</t>
  </si>
  <si>
    <t xml:space="preserve">PLANEACION</t>
  </si>
  <si>
    <t xml:space="preserve">AVANCE</t>
  </si>
  <si>
    <t xml:space="preserve">CORTE</t>
  </si>
  <si>
    <t xml:space="preserve">ALMACEN</t>
  </si>
  <si>
    <t xml:space="preserve">OBSERVACIONES</t>
  </si>
  <si>
    <t xml:space="preserve">OP</t>
  </si>
  <si>
    <t xml:space="preserve">FECHA DE INGRESO</t>
  </si>
  <si>
    <t xml:space="preserve">ESTILO</t>
  </si>
  <si>
    <t xml:space="preserve">DESCRIPCIÓN</t>
  </si>
  <si>
    <t xml:space="preserve">COLOR</t>
  </si>
  <si>
    <t xml:space="preserve">VISTAS/BIES/CONTRASTES</t>
  </si>
  <si>
    <t xml:space="preserve">TALLA</t>
  </si>
  <si>
    <t xml:space="preserve">BORDADO</t>
  </si>
  <si>
    <t xml:space="preserve">CANTIDAD</t>
  </si>
  <si>
    <t xml:space="preserve">FECHA ENTREGA</t>
  </si>
  <si>
    <t xml:space="preserve">sah unitario</t>
  </si>
  <si>
    <t xml:space="preserve">HORAS</t>
  </si>
  <si>
    <t xml:space="preserve">LINEA</t>
  </si>
  <si>
    <t xml:space="preserve">PLANTA</t>
  </si>
  <si>
    <t xml:space="preserve">FOLEO</t>
  </si>
  <si>
    <t xml:space="preserve">HABILITACION</t>
  </si>
  <si>
    <t xml:space="preserve">ENSAMBLE</t>
  </si>
  <si>
    <t xml:space="preserve">TERMINADO</t>
  </si>
  <si>
    <t xml:space="preserve">EMPAQUE</t>
  </si>
  <si>
    <t xml:space="preserve">PRIORIDAD</t>
  </si>
  <si>
    <t xml:space="preserve">C.T.</t>
  </si>
  <si>
    <t xml:space="preserve">TELA</t>
  </si>
  <si>
    <t xml:space="preserve">estilo 2</t>
  </si>
  <si>
    <t xml:space="preserve">metros a tender</t>
  </si>
  <si>
    <t xml:space="preserve">FECHA CORTE</t>
  </si>
  <si>
    <t xml:space="preserve">BIES</t>
  </si>
  <si>
    <t xml:space="preserve">PORCENTAJE DE TELA</t>
  </si>
  <si>
    <t xml:space="preserve">SEMANA 46</t>
  </si>
  <si>
    <t xml:space="preserve">A003-203</t>
  </si>
  <si>
    <t xml:space="preserve">TOP MUJER</t>
  </si>
  <si>
    <t xml:space="preserve">CENIZA</t>
  </si>
  <si>
    <t xml:space="preserve">S</t>
  </si>
  <si>
    <t xml:space="preserve">MPUA10</t>
  </si>
  <si>
    <t xml:space="preserve">TOP</t>
  </si>
  <si>
    <t xml:space="preserve">M2089</t>
  </si>
  <si>
    <t xml:space="preserve">TTR-18-5203TCX-PEWTER</t>
  </si>
  <si>
    <t xml:space="preserve">A003</t>
  </si>
  <si>
    <t xml:space="preserve">OK</t>
  </si>
  <si>
    <t xml:space="preserve">68% Polyester-28% Rayon-4% Spandex</t>
  </si>
  <si>
    <t xml:space="preserve">A005-024</t>
  </si>
  <si>
    <t xml:space="preserve">CELTA</t>
  </si>
  <si>
    <t xml:space="preserve">L</t>
  </si>
  <si>
    <t xml:space="preserve">M2090</t>
  </si>
  <si>
    <t xml:space="preserve">TTR-17-5024TCX-TEAL BLUE</t>
  </si>
  <si>
    <t xml:space="preserve">A005</t>
  </si>
  <si>
    <t xml:space="preserve">XL</t>
  </si>
  <si>
    <t xml:space="preserve">A005-570</t>
  </si>
  <si>
    <t xml:space="preserve">NEGRO</t>
  </si>
  <si>
    <t xml:space="preserve">M2091</t>
  </si>
  <si>
    <t xml:space="preserve">TTR-19-570TCX-BLACK</t>
  </si>
  <si>
    <t xml:space="preserve">XS</t>
  </si>
  <si>
    <t xml:space="preserve">I001AF-023</t>
  </si>
  <si>
    <t xml:space="preserve">ROSE BUD</t>
  </si>
  <si>
    <t xml:space="preserve">MPUI30</t>
  </si>
  <si>
    <t xml:space="preserve">M2102</t>
  </si>
  <si>
    <t xml:space="preserve">T/C-17-3023TCX-ROSEBUD</t>
  </si>
  <si>
    <t xml:space="preserve">I001AF</t>
  </si>
  <si>
    <t xml:space="preserve">T65/C32/SP3 </t>
  </si>
  <si>
    <t xml:space="preserve">I001AF-027</t>
  </si>
  <si>
    <t xml:space="preserve">NAVAL</t>
  </si>
  <si>
    <t xml:space="preserve">M2103</t>
  </si>
  <si>
    <t xml:space="preserve">T/C-19-4027TCX-ESTATE BLUE</t>
  </si>
  <si>
    <t xml:space="preserve">65/C 32/P 3/SP </t>
  </si>
  <si>
    <t xml:space="preserve">I001AF-035</t>
  </si>
  <si>
    <t xml:space="preserve">DARK BLUE</t>
  </si>
  <si>
    <t xml:space="preserve">M2104</t>
  </si>
  <si>
    <t xml:space="preserve">T/C-19-4035TCX-DARK BLUE</t>
  </si>
  <si>
    <t xml:space="preserve">I001AF-510</t>
  </si>
  <si>
    <t xml:space="preserve">ROUJA</t>
  </si>
  <si>
    <t xml:space="preserve">M</t>
  </si>
  <si>
    <t xml:space="preserve">M2105</t>
  </si>
  <si>
    <t xml:space="preserve">T/C-4101C-WINE</t>
  </si>
  <si>
    <t xml:space="preserve">IH002AF-027</t>
  </si>
  <si>
    <t xml:space="preserve">M2109</t>
  </si>
  <si>
    <t xml:space="preserve">IH002AF</t>
  </si>
  <si>
    <t xml:space="preserve">A102-421</t>
  </si>
  <si>
    <t xml:space="preserve">PANT MUJER</t>
  </si>
  <si>
    <t xml:space="preserve">AVENTURINE</t>
  </si>
  <si>
    <t xml:space="preserve">PANT</t>
  </si>
  <si>
    <t xml:space="preserve">M2114</t>
  </si>
  <si>
    <t xml:space="preserve">TTR-19-5421TCX AVENTURINE</t>
  </si>
  <si>
    <t xml:space="preserve">A102</t>
  </si>
  <si>
    <t xml:space="preserve">XXL</t>
  </si>
  <si>
    <t xml:space="preserve">A104P-511</t>
  </si>
  <si>
    <t xml:space="preserve">ROSE TAN</t>
  </si>
  <si>
    <t xml:space="preserve">M2113</t>
  </si>
  <si>
    <t xml:space="preserve">TTR-16-1511TCX-ROSE TAN</t>
  </si>
  <si>
    <t xml:space="preserve">A104P</t>
  </si>
  <si>
    <t xml:space="preserve">77% poliester 19% rayon 4% spandex </t>
  </si>
  <si>
    <t xml:space="preserve">A104P-001</t>
  </si>
  <si>
    <t xml:space="preserve">BLANCO</t>
  </si>
  <si>
    <t xml:space="preserve">M2092</t>
  </si>
  <si>
    <t xml:space="preserve">TTR-WHIT</t>
  </si>
  <si>
    <t xml:space="preserve">A104P-570</t>
  </si>
  <si>
    <t xml:space="preserve">M2093</t>
  </si>
  <si>
    <t xml:space="preserve">A104R-001</t>
  </si>
  <si>
    <t xml:space="preserve">M2094</t>
  </si>
  <si>
    <t xml:space="preserve">A104R</t>
  </si>
  <si>
    <t xml:space="preserve">AH101-001</t>
  </si>
  <si>
    <t xml:space="preserve">PANT HOMBRE</t>
  </si>
  <si>
    <t xml:space="preserve">AH101</t>
  </si>
  <si>
    <t xml:space="preserve">AH101-027</t>
  </si>
  <si>
    <t xml:space="preserve">M2095</t>
  </si>
  <si>
    <t xml:space="preserve">TTR-19-4027TCX-MEDIEVAL</t>
  </si>
  <si>
    <t xml:space="preserve">AH102-027</t>
  </si>
  <si>
    <t xml:space="preserve">AH102</t>
  </si>
  <si>
    <t xml:space="preserve">AH102-570</t>
  </si>
  <si>
    <t xml:space="preserve">M2096</t>
  </si>
  <si>
    <t xml:space="preserve">AH103-001</t>
  </si>
  <si>
    <t xml:space="preserve">M2097</t>
  </si>
  <si>
    <t xml:space="preserve">AH103</t>
  </si>
  <si>
    <t xml:space="preserve">AH103-027</t>
  </si>
  <si>
    <t xml:space="preserve">M2098</t>
  </si>
  <si>
    <t xml:space="preserve">I101AF-023</t>
  </si>
  <si>
    <t xml:space="preserve">M2106</t>
  </si>
  <si>
    <t xml:space="preserve">I101AF</t>
  </si>
  <si>
    <t xml:space="preserve">I101AF-035</t>
  </si>
  <si>
    <t xml:space="preserve">M2107</t>
  </si>
  <si>
    <t xml:space="preserve">I101AF-510</t>
  </si>
  <si>
    <t xml:space="preserve">M2108</t>
  </si>
  <si>
    <t xml:space="preserve">IH101AF-027</t>
  </si>
  <si>
    <t xml:space="preserve">M2110</t>
  </si>
  <si>
    <t xml:space="preserve">IH101AF</t>
  </si>
  <si>
    <t xml:space="preserve">IH101AF-035</t>
  </si>
  <si>
    <t xml:space="preserve">M2111</t>
  </si>
  <si>
    <t xml:space="preserve">IH101AF-510</t>
  </si>
  <si>
    <t xml:space="preserve">M2112</t>
  </si>
  <si>
    <t xml:space="preserve">E201-001</t>
  </si>
  <si>
    <t xml:space="preserve">BATA MUJER</t>
  </si>
  <si>
    <t xml:space="preserve">MPUE20</t>
  </si>
  <si>
    <t xml:space="preserve">BATA</t>
  </si>
  <si>
    <t xml:space="preserve">M2099</t>
  </si>
  <si>
    <t xml:space="preserve">T/C-WHITE</t>
  </si>
  <si>
    <t xml:space="preserve">E201</t>
  </si>
  <si>
    <t xml:space="preserve">E203-001</t>
  </si>
  <si>
    <t xml:space="preserve">M2100</t>
  </si>
  <si>
    <t xml:space="preserve">E203</t>
  </si>
  <si>
    <t xml:space="preserve">XXS</t>
  </si>
  <si>
    <t xml:space="preserve">M2101</t>
  </si>
  <si>
    <t xml:space="preserve">PRODUCCION ESPECIAL CHAMARRAS BLANCAS</t>
  </si>
  <si>
    <t xml:space="preserve">A401-001</t>
  </si>
  <si>
    <t xml:space="preserve">CHAM MUJER</t>
  </si>
  <si>
    <t xml:space="preserve">M2115</t>
  </si>
  <si>
    <t xml:space="preserve">A401</t>
  </si>
  <si>
    <t xml:space="preserve">AH401-001</t>
  </si>
  <si>
    <t xml:space="preserve">CHAM HOMBRE</t>
  </si>
  <si>
    <t xml:space="preserve">M2116</t>
  </si>
  <si>
    <t xml:space="preserve">AH401</t>
  </si>
  <si>
    <t xml:space="preserve">SEMANA 47</t>
  </si>
  <si>
    <t xml:space="preserve">A001-032</t>
  </si>
  <si>
    <t xml:space="preserve">LAGO</t>
  </si>
  <si>
    <t xml:space="preserve">A001-032-XS</t>
  </si>
  <si>
    <t xml:space="preserve">M2117</t>
  </si>
  <si>
    <t xml:space="preserve">TTR-17-4032TCX-BLUE BONNET</t>
  </si>
  <si>
    <t xml:space="preserve">A001</t>
  </si>
  <si>
    <t xml:space="preserve">A001-203</t>
  </si>
  <si>
    <t xml:space="preserve">A001-203-XS</t>
  </si>
  <si>
    <t xml:space="preserve">M2118</t>
  </si>
  <si>
    <t xml:space="preserve">A002-001</t>
  </si>
  <si>
    <t xml:space="preserve">BLACO</t>
  </si>
  <si>
    <t xml:space="preserve">A002-001-L</t>
  </si>
  <si>
    <t xml:space="preserve">M2119</t>
  </si>
  <si>
    <t xml:space="preserve">A002</t>
  </si>
  <si>
    <t xml:space="preserve">A002-027</t>
  </si>
  <si>
    <t xml:space="preserve">A002-027-S</t>
  </si>
  <si>
    <t xml:space="preserve">M2120</t>
  </si>
  <si>
    <t xml:space="preserve">A003-024</t>
  </si>
  <si>
    <t xml:space="preserve">A003-024-S</t>
  </si>
  <si>
    <t xml:space="preserve">M2121</t>
  </si>
  <si>
    <t xml:space="preserve">A003-027</t>
  </si>
  <si>
    <t xml:space="preserve">A003-027-XS</t>
  </si>
  <si>
    <t xml:space="preserve">M2122</t>
  </si>
  <si>
    <t xml:space="preserve">A004-024</t>
  </si>
  <si>
    <t xml:space="preserve">A004-024-XXL</t>
  </si>
  <si>
    <t xml:space="preserve">M2123</t>
  </si>
  <si>
    <t xml:space="preserve">A004</t>
  </si>
  <si>
    <t xml:space="preserve">A005-570-XL</t>
  </si>
  <si>
    <t xml:space="preserve">M2124</t>
  </si>
  <si>
    <t xml:space="preserve">A006-027</t>
  </si>
  <si>
    <t xml:space="preserve">A006-027-XL</t>
  </si>
  <si>
    <t xml:space="preserve">M2125</t>
  </si>
  <si>
    <t xml:space="preserve">A006</t>
  </si>
  <si>
    <t xml:space="preserve">A401-570</t>
  </si>
  <si>
    <t xml:space="preserve">A401-570-XL</t>
  </si>
  <si>
    <t xml:space="preserve">M2126</t>
  </si>
  <si>
    <t xml:space="preserve">AH001-4045</t>
  </si>
  <si>
    <t xml:space="preserve">TOP HOMBRE</t>
  </si>
  <si>
    <t xml:space="preserve">OCEANO</t>
  </si>
  <si>
    <t xml:space="preserve">AH001-4045-M</t>
  </si>
  <si>
    <t xml:space="preserve">M2127</t>
  </si>
  <si>
    <t xml:space="preserve">TTR-19-4045TCX-LAPIS BLUE</t>
  </si>
  <si>
    <t xml:space="preserve">AH001</t>
  </si>
  <si>
    <t xml:space="preserve">AH001-4045-S</t>
  </si>
  <si>
    <t xml:space="preserve">AH002-027</t>
  </si>
  <si>
    <t xml:space="preserve">AH002-027-M</t>
  </si>
  <si>
    <t xml:space="preserve">M2128</t>
  </si>
  <si>
    <t xml:space="preserve">AH002</t>
  </si>
  <si>
    <t xml:space="preserve">AH003-570</t>
  </si>
  <si>
    <t xml:space="preserve">AH003-570-M</t>
  </si>
  <si>
    <t xml:space="preserve">M2129</t>
  </si>
  <si>
    <t xml:space="preserve">AH003</t>
  </si>
  <si>
    <t xml:space="preserve">I001AF-027-S</t>
  </si>
  <si>
    <t xml:space="preserve">M2130</t>
  </si>
  <si>
    <t xml:space="preserve">I001AF-510-S</t>
  </si>
  <si>
    <t xml:space="preserve">M2131</t>
  </si>
  <si>
    <t xml:space="preserve">I001AF-510-XS</t>
  </si>
  <si>
    <t xml:space="preserve">IH002AF-027-M</t>
  </si>
  <si>
    <t xml:space="preserve">M2132</t>
  </si>
  <si>
    <t xml:space="preserve">IH002AF-027-S</t>
  </si>
  <si>
    <t xml:space="preserve">IH002AF-027-XS</t>
  </si>
  <si>
    <t xml:space="preserve">IH002AF-601</t>
  </si>
  <si>
    <t xml:space="preserve">ZACHINNI</t>
  </si>
  <si>
    <t xml:space="preserve">IH002AF-601-M</t>
  </si>
  <si>
    <t xml:space="preserve">M2133</t>
  </si>
  <si>
    <t xml:space="preserve">T/C-18-0601TCX-CHARCOAL GREY</t>
  </si>
  <si>
    <t xml:space="preserve">A102-001</t>
  </si>
  <si>
    <t xml:space="preserve">A102-001-XL</t>
  </si>
  <si>
    <t xml:space="preserve">M2134</t>
  </si>
  <si>
    <t xml:space="preserve">A102-032</t>
  </si>
  <si>
    <t xml:space="preserve">A102-032-XS</t>
  </si>
  <si>
    <t xml:space="preserve">M2135</t>
  </si>
  <si>
    <t xml:space="preserve">A102-203</t>
  </si>
  <si>
    <t xml:space="preserve">A102-203-M</t>
  </si>
  <si>
    <t xml:space="preserve">M2136</t>
  </si>
  <si>
    <t xml:space="preserve">A103-024</t>
  </si>
  <si>
    <t xml:space="preserve">A103-024-XS</t>
  </si>
  <si>
    <t xml:space="preserve">M2137</t>
  </si>
  <si>
    <t xml:space="preserve">A103</t>
  </si>
  <si>
    <t xml:space="preserve">A103-027</t>
  </si>
  <si>
    <t xml:space="preserve">A103-027-XXL</t>
  </si>
  <si>
    <t xml:space="preserve">M2138</t>
  </si>
  <si>
    <t xml:space="preserve">A103-203</t>
  </si>
  <si>
    <t xml:space="preserve">A103-203-S</t>
  </si>
  <si>
    <t xml:space="preserve">M2139</t>
  </si>
  <si>
    <t xml:space="preserve">A104P-570-M</t>
  </si>
  <si>
    <t xml:space="preserve">M2140</t>
  </si>
  <si>
    <t xml:space="preserve">A104P-570-S</t>
  </si>
  <si>
    <t xml:space="preserve">AH101-001-L</t>
  </si>
  <si>
    <t xml:space="preserve">M2141</t>
  </si>
  <si>
    <t xml:space="preserve">AH101-001-M</t>
  </si>
  <si>
    <t xml:space="preserve">AH101-4045</t>
  </si>
  <si>
    <t xml:space="preserve">AH101-4045-L</t>
  </si>
  <si>
    <t xml:space="preserve">M2142</t>
  </si>
  <si>
    <t xml:space="preserve">AH102-027-M</t>
  </si>
  <si>
    <t xml:space="preserve">M2143</t>
  </si>
  <si>
    <t xml:space="preserve">AH102-203</t>
  </si>
  <si>
    <t xml:space="preserve">AH102-203-M</t>
  </si>
  <si>
    <t xml:space="preserve">M2144</t>
  </si>
  <si>
    <t xml:space="preserve">AH103-027-S</t>
  </si>
  <si>
    <t xml:space="preserve">M2145</t>
  </si>
  <si>
    <t xml:space="preserve">IH101AF-510-M</t>
  </si>
  <si>
    <t xml:space="preserve">M2146</t>
  </si>
  <si>
    <t xml:space="preserve">IH101AF-601</t>
  </si>
  <si>
    <t xml:space="preserve">IH101AF-601-XS</t>
  </si>
  <si>
    <t xml:space="preserve">M2147</t>
  </si>
  <si>
    <t xml:space="preserve">E201-001-S</t>
  </si>
  <si>
    <t xml:space="preserve">M2148</t>
  </si>
  <si>
    <t xml:space="preserve">E203-001-M</t>
  </si>
  <si>
    <t xml:space="preserve">M2149</t>
  </si>
  <si>
    <t xml:space="preserve">EH202-001</t>
  </si>
  <si>
    <t xml:space="preserve">BATA HOMBRE</t>
  </si>
  <si>
    <t xml:space="preserve">EH202-001-L</t>
  </si>
  <si>
    <t xml:space="preserve">M2150</t>
  </si>
  <si>
    <t xml:space="preserve">EH202</t>
  </si>
  <si>
    <t xml:space="preserve">PEDIDO ESPECIAL.</t>
  </si>
  <si>
    <t xml:space="preserve">TBM001-CHARCOAL</t>
  </si>
  <si>
    <t xml:space="preserve">CHARCOAL</t>
  </si>
  <si>
    <t xml:space="preserve">TBM001-CHARCOAL-XS</t>
  </si>
  <si>
    <t xml:space="preserve">M2151</t>
  </si>
  <si>
    <t xml:space="preserve">TWF70PRS-CH62X</t>
  </si>
  <si>
    <t xml:space="preserve">TBM001</t>
  </si>
  <si>
    <t xml:space="preserve">72/21/7 P/R/S POLY RAYON SPANDEX </t>
  </si>
  <si>
    <t xml:space="preserve">TBM001-CHARCOAL-S</t>
  </si>
  <si>
    <t xml:space="preserve">TBM001-PEWTER</t>
  </si>
  <si>
    <t xml:space="preserve">PEWTER</t>
  </si>
  <si>
    <t xml:space="preserve">TBM001-PEWTER-XS</t>
  </si>
  <si>
    <t xml:space="preserve">M2152</t>
  </si>
  <si>
    <t xml:space="preserve">TWF70PRS-PW62X</t>
  </si>
  <si>
    <t xml:space="preserve">TBM001-PEWTER-S</t>
  </si>
  <si>
    <t xml:space="preserve">TBM001-SPC</t>
  </si>
  <si>
    <t xml:space="preserve">SPC</t>
  </si>
  <si>
    <t xml:space="preserve">TBM001-SPC-XS</t>
  </si>
  <si>
    <t xml:space="preserve">M2153</t>
  </si>
  <si>
    <t xml:space="preserve">TWF70PRS-SP62X</t>
  </si>
  <si>
    <t xml:space="preserve">TBM001-SPC-S</t>
  </si>
  <si>
    <t xml:space="preserve">PBM001-CHARCOAL</t>
  </si>
  <si>
    <t xml:space="preserve">PBM001-CHARCOAL-XS</t>
  </si>
  <si>
    <t xml:space="preserve">M2154</t>
  </si>
  <si>
    <t xml:space="preserve">PBM001</t>
  </si>
  <si>
    <t xml:space="preserve">PBM001-CHARCOAL-S</t>
  </si>
  <si>
    <t xml:space="preserve">PBM001-PEWTER</t>
  </si>
  <si>
    <t xml:space="preserve">PBM001-PEWTER-XS</t>
  </si>
  <si>
    <t xml:space="preserve">M2155</t>
  </si>
  <si>
    <t xml:space="preserve">PBM001-PEWTER-S</t>
  </si>
  <si>
    <t xml:space="preserve">PBM001-SPC</t>
  </si>
  <si>
    <t xml:space="preserve">PBM001-SPC-XS</t>
  </si>
  <si>
    <t xml:space="preserve">M2156</t>
  </si>
  <si>
    <t xml:space="preserve">PBM001-SPC-S</t>
  </si>
  <si>
    <t xml:space="preserve">SEMANA 48</t>
  </si>
  <si>
    <t xml:space="preserve">A002-001-XXL</t>
  </si>
  <si>
    <t xml:space="preserve">M2157</t>
  </si>
  <si>
    <t xml:space="preserve">A002-027-XL</t>
  </si>
  <si>
    <t xml:space="preserve">M2158</t>
  </si>
  <si>
    <t xml:space="preserve">A005-570-M</t>
  </si>
  <si>
    <t xml:space="preserve">M2159</t>
  </si>
  <si>
    <t xml:space="preserve">A007-001</t>
  </si>
  <si>
    <t xml:space="preserve">A007-001-S</t>
  </si>
  <si>
    <t xml:space="preserve">M2160</t>
  </si>
  <si>
    <t xml:space="preserve">A007</t>
  </si>
  <si>
    <t xml:space="preserve">A007-001-XS</t>
  </si>
  <si>
    <t xml:space="preserve">A007-001-XXL</t>
  </si>
  <si>
    <t xml:space="preserve">AM008-027</t>
  </si>
  <si>
    <t xml:space="preserve">TOP MATER MUJER</t>
  </si>
  <si>
    <t xml:space="preserve">AM008-027-L</t>
  </si>
  <si>
    <t xml:space="preserve">M2170</t>
  </si>
  <si>
    <t xml:space="preserve">AM008</t>
  </si>
  <si>
    <t xml:space="preserve">AH001-001</t>
  </si>
  <si>
    <t xml:space="preserve">AH001-001-M</t>
  </si>
  <si>
    <t xml:space="preserve">M2168</t>
  </si>
  <si>
    <t xml:space="preserve">AH001-001-S</t>
  </si>
  <si>
    <t xml:space="preserve">I001AF-510-XL</t>
  </si>
  <si>
    <t xml:space="preserve">M2172</t>
  </si>
  <si>
    <t xml:space="preserve">T/C-410/C-WINE</t>
  </si>
  <si>
    <t xml:space="preserve">A102-027</t>
  </si>
  <si>
    <t xml:space="preserve">A102-027-S</t>
  </si>
  <si>
    <t xml:space="preserve">M2161</t>
  </si>
  <si>
    <t xml:space="preserve">A102-570</t>
  </si>
  <si>
    <t xml:space="preserve">A102-570-XL</t>
  </si>
  <si>
    <t xml:space="preserve">M2162</t>
  </si>
  <si>
    <t xml:space="preserve">A102-570-XXL</t>
  </si>
  <si>
    <t xml:space="preserve">A103-001</t>
  </si>
  <si>
    <t xml:space="preserve">A103-001-XL</t>
  </si>
  <si>
    <t xml:space="preserve">M2163</t>
  </si>
  <si>
    <t xml:space="preserve">A103-001-XS</t>
  </si>
  <si>
    <t xml:space="preserve">A103-001-XXL</t>
  </si>
  <si>
    <t xml:space="preserve">A103-027-XL</t>
  </si>
  <si>
    <t xml:space="preserve">M2164</t>
  </si>
  <si>
    <t xml:space="preserve">A103-570</t>
  </si>
  <si>
    <t xml:space="preserve">A103-570-L</t>
  </si>
  <si>
    <t xml:space="preserve">M2165</t>
  </si>
  <si>
    <t xml:space="preserve">A103-570-M</t>
  </si>
  <si>
    <t xml:space="preserve">A103-570-S</t>
  </si>
  <si>
    <t xml:space="preserve">A104R-027</t>
  </si>
  <si>
    <t xml:space="preserve">A104R-027-M</t>
  </si>
  <si>
    <t xml:space="preserve">M2166</t>
  </si>
  <si>
    <t xml:space="preserve">A104R-027-XL</t>
  </si>
  <si>
    <t xml:space="preserve">A104R-570</t>
  </si>
  <si>
    <t xml:space="preserve">A104R-570-L</t>
  </si>
  <si>
    <t xml:space="preserve">M2167</t>
  </si>
  <si>
    <t xml:space="preserve">A104R-570-M</t>
  </si>
  <si>
    <t xml:space="preserve">A104R-570-S</t>
  </si>
  <si>
    <t xml:space="preserve">AH103-203</t>
  </si>
  <si>
    <t xml:space="preserve">AH103-203-M</t>
  </si>
  <si>
    <t xml:space="preserve">M2169</t>
  </si>
  <si>
    <t xml:space="preserve">AH103-203-S</t>
  </si>
  <si>
    <t xml:space="preserve">EH201-001</t>
  </si>
  <si>
    <t xml:space="preserve">EH201-001-S</t>
  </si>
  <si>
    <t xml:space="preserve">M2171</t>
  </si>
  <si>
    <t xml:space="preserve">EH201</t>
  </si>
  <si>
    <t xml:space="preserve">1er Incremento de Variaciones</t>
  </si>
  <si>
    <t xml:space="preserve">A003-001</t>
  </si>
  <si>
    <t xml:space="preserve">A003-001-XS</t>
  </si>
  <si>
    <t xml:space="preserve">M2173</t>
  </si>
  <si>
    <t xml:space="preserve">A003-001-S</t>
  </si>
  <si>
    <t xml:space="preserve">A003-001-M</t>
  </si>
  <si>
    <t xml:space="preserve">A003-001-L</t>
  </si>
  <si>
    <t xml:space="preserve">A003-001-XL</t>
  </si>
  <si>
    <t xml:space="preserve">A003-001-XXL</t>
  </si>
  <si>
    <t xml:space="preserve">A005-001</t>
  </si>
  <si>
    <t xml:space="preserve">A005-001-XS</t>
  </si>
  <si>
    <t xml:space="preserve">M2174</t>
  </si>
  <si>
    <t xml:space="preserve">A005-001-S</t>
  </si>
  <si>
    <t xml:space="preserve">A005-001-M</t>
  </si>
  <si>
    <t xml:space="preserve">A005-001-L</t>
  </si>
  <si>
    <t xml:space="preserve">A005-001-XL</t>
  </si>
  <si>
    <t xml:space="preserve">A005-001-XXL</t>
  </si>
  <si>
    <t xml:space="preserve">A401-001-XS</t>
  </si>
  <si>
    <t xml:space="preserve">M2175</t>
  </si>
  <si>
    <t xml:space="preserve">A401-001-S</t>
  </si>
  <si>
    <t xml:space="preserve">SEMANA 49</t>
  </si>
  <si>
    <t xml:space="preserve">A002-001-S</t>
  </si>
  <si>
    <t xml:space="preserve">M2176</t>
  </si>
  <si>
    <t xml:space="preserve">A002-421</t>
  </si>
  <si>
    <t xml:space="preserve">A002-421-XL</t>
  </si>
  <si>
    <t xml:space="preserve">M2177</t>
  </si>
  <si>
    <t xml:space="preserve">A003-024-XL</t>
  </si>
  <si>
    <t xml:space="preserve">M2178</t>
  </si>
  <si>
    <t xml:space="preserve">A003-027-XL</t>
  </si>
  <si>
    <t xml:space="preserve">M2179</t>
  </si>
  <si>
    <t xml:space="preserve">A003-203-XL</t>
  </si>
  <si>
    <t xml:space="preserve">M2180</t>
  </si>
  <si>
    <t xml:space="preserve">A005-024-XS</t>
  </si>
  <si>
    <t xml:space="preserve">M2181</t>
  </si>
  <si>
    <t xml:space="preserve">A005-421</t>
  </si>
  <si>
    <t xml:space="preserve">A005-421-L</t>
  </si>
  <si>
    <t xml:space="preserve">M2182</t>
  </si>
  <si>
    <t xml:space="preserve">A007-001-L</t>
  </si>
  <si>
    <t xml:space="preserve">M2183</t>
  </si>
  <si>
    <t xml:space="preserve">A401-027</t>
  </si>
  <si>
    <t xml:space="preserve">A401-027-XS</t>
  </si>
  <si>
    <t xml:space="preserve">M2191</t>
  </si>
  <si>
    <t xml:space="preserve">A401-570-XS</t>
  </si>
  <si>
    <t xml:space="preserve">M2192</t>
  </si>
  <si>
    <t xml:space="preserve">AH001-001-XXL</t>
  </si>
  <si>
    <t xml:space="preserve">M2193</t>
  </si>
  <si>
    <t xml:space="preserve">AH001-421</t>
  </si>
  <si>
    <t xml:space="preserve">AH001-421-L</t>
  </si>
  <si>
    <t xml:space="preserve">M2194</t>
  </si>
  <si>
    <t xml:space="preserve">AH001-421-S</t>
  </si>
  <si>
    <t xml:space="preserve">AH001-421-XL</t>
  </si>
  <si>
    <t xml:space="preserve">AH001-421-XS</t>
  </si>
  <si>
    <t xml:space="preserve">AH003-027</t>
  </si>
  <si>
    <t xml:space="preserve">AH003-027-S</t>
  </si>
  <si>
    <t xml:space="preserve">M2195</t>
  </si>
  <si>
    <t xml:space="preserve">AH003-027-XS</t>
  </si>
  <si>
    <t xml:space="preserve">AH003-421</t>
  </si>
  <si>
    <t xml:space="preserve">AH003-421-L</t>
  </si>
  <si>
    <t xml:space="preserve">M2196</t>
  </si>
  <si>
    <t xml:space="preserve">AH003-421-S</t>
  </si>
  <si>
    <t xml:space="preserve">AH003-421-XL</t>
  </si>
  <si>
    <t xml:space="preserve">AH003-421-XS</t>
  </si>
  <si>
    <t xml:space="preserve">AH003-570-S</t>
  </si>
  <si>
    <t xml:space="preserve">M2197</t>
  </si>
  <si>
    <t xml:space="preserve">A102-001-XXL</t>
  </si>
  <si>
    <t xml:space="preserve">M2184</t>
  </si>
  <si>
    <t xml:space="preserve">A102-027-XXL</t>
  </si>
  <si>
    <t xml:space="preserve">M2185</t>
  </si>
  <si>
    <t xml:space="preserve">A102-421-L</t>
  </si>
  <si>
    <t xml:space="preserve">M2186</t>
  </si>
  <si>
    <t xml:space="preserve">A102-421-XL</t>
  </si>
  <si>
    <t xml:space="preserve">A103-421</t>
  </si>
  <si>
    <t xml:space="preserve">A103-421-S</t>
  </si>
  <si>
    <t xml:space="preserve">M2187</t>
  </si>
  <si>
    <t xml:space="preserve">A103-421-XL</t>
  </si>
  <si>
    <t xml:space="preserve">A103-421-XS</t>
  </si>
  <si>
    <t xml:space="preserve">A103-570-XL</t>
  </si>
  <si>
    <t xml:space="preserve">M2188</t>
  </si>
  <si>
    <t xml:space="preserve">A104R-027-XXL</t>
  </si>
  <si>
    <t xml:space="preserve">M2189</t>
  </si>
  <si>
    <t xml:space="preserve">A104R-570-XL</t>
  </si>
  <si>
    <t xml:space="preserve">M2190</t>
  </si>
  <si>
    <t xml:space="preserve">A104R-570-XXL</t>
  </si>
  <si>
    <t xml:space="preserve">AH101-570</t>
  </si>
  <si>
    <t xml:space="preserve">AH101-570-XL</t>
  </si>
  <si>
    <t xml:space="preserve">M2198</t>
  </si>
  <si>
    <t xml:space="preserve">AH101-570-XS</t>
  </si>
  <si>
    <t xml:space="preserve">AH102-421</t>
  </si>
  <si>
    <t xml:space="preserve">AH102-421-L</t>
  </si>
  <si>
    <t xml:space="preserve">M2199</t>
  </si>
  <si>
    <t xml:space="preserve">AH102-421-S</t>
  </si>
  <si>
    <t xml:space="preserve">AH102-421-XS</t>
  </si>
  <si>
    <t xml:space="preserve">AH102-421-XXL</t>
  </si>
  <si>
    <t xml:space="preserve">AH103-001-XXL</t>
  </si>
  <si>
    <t xml:space="preserve">M2200</t>
  </si>
  <si>
    <t xml:space="preserve">AH103-421</t>
  </si>
  <si>
    <t xml:space="preserve">AH103-421-L</t>
  </si>
  <si>
    <t xml:space="preserve">M2201</t>
  </si>
  <si>
    <t xml:space="preserve">AH103-421-S</t>
  </si>
  <si>
    <t xml:space="preserve">AH103-421-XL</t>
  </si>
  <si>
    <t xml:space="preserve">AH103-421-XS</t>
  </si>
  <si>
    <t xml:space="preserve">AH103-421-XXL</t>
  </si>
  <si>
    <t xml:space="preserve">AH103-570</t>
  </si>
  <si>
    <t xml:space="preserve">AH103-570-S</t>
  </si>
  <si>
    <t xml:space="preserve">M2202</t>
  </si>
  <si>
    <t xml:space="preserve">2do Incremento de Variaciones</t>
  </si>
  <si>
    <t xml:space="preserve">A401-001-M</t>
  </si>
  <si>
    <t xml:space="preserve">M2203</t>
  </si>
  <si>
    <t xml:space="preserve">A401-001-L</t>
  </si>
  <si>
    <t xml:space="preserve">A401-001-XL</t>
  </si>
  <si>
    <t xml:space="preserve">A401-001-XXL</t>
  </si>
  <si>
    <t xml:space="preserve">AH003-001</t>
  </si>
  <si>
    <t xml:space="preserve">AH003-001-XS</t>
  </si>
  <si>
    <t xml:space="preserve">M2204</t>
  </si>
  <si>
    <t xml:space="preserve">AH003-001-S</t>
  </si>
  <si>
    <t xml:space="preserve">AH003-001-M</t>
  </si>
  <si>
    <t xml:space="preserve">AH003-001-L</t>
  </si>
  <si>
    <t xml:space="preserve">AH003-001-XL</t>
  </si>
  <si>
    <t xml:space="preserve">AH003-001-XXL</t>
  </si>
  <si>
    <t xml:space="preserve">A002-570</t>
  </si>
  <si>
    <t xml:space="preserve">A002-570-XS</t>
  </si>
  <si>
    <t xml:space="preserve">M2205</t>
  </si>
  <si>
    <t xml:space="preserve">A002-570-S</t>
  </si>
  <si>
    <t xml:space="preserve">SEMANA 50</t>
  </si>
  <si>
    <t xml:space="preserve">A002-001-M</t>
  </si>
  <si>
    <t xml:space="preserve">M2206</t>
  </si>
  <si>
    <t xml:space="preserve">A002-027-XXL</t>
  </si>
  <si>
    <t xml:space="preserve">M2207</t>
  </si>
  <si>
    <t xml:space="preserve">AVENTURINI</t>
  </si>
  <si>
    <t xml:space="preserve">A002-421-XS</t>
  </si>
  <si>
    <t xml:space="preserve">M2208</t>
  </si>
  <si>
    <t xml:space="preserve">M2209</t>
  </si>
  <si>
    <t xml:space="preserve">TOP MUJER </t>
  </si>
  <si>
    <t xml:space="preserve">M2210</t>
  </si>
  <si>
    <t xml:space="preserve">A007-001-M</t>
  </si>
  <si>
    <t xml:space="preserve">M2211</t>
  </si>
  <si>
    <t xml:space="preserve">A007-421</t>
  </si>
  <si>
    <t xml:space="preserve">A007-421-XS</t>
  </si>
  <si>
    <t xml:space="preserve">M2212</t>
  </si>
  <si>
    <t xml:space="preserve">A401-570-L</t>
  </si>
  <si>
    <t xml:space="preserve">M2219</t>
  </si>
  <si>
    <t xml:space="preserve">A401-570-M</t>
  </si>
  <si>
    <t xml:space="preserve">A401-570-S</t>
  </si>
  <si>
    <t xml:space="preserve">AH001-001-XS</t>
  </si>
  <si>
    <t xml:space="preserve">M2220</t>
  </si>
  <si>
    <t xml:space="preserve">AH001-027</t>
  </si>
  <si>
    <t xml:space="preserve">AH001-027-M</t>
  </si>
  <si>
    <t xml:space="preserve">M2221</t>
  </si>
  <si>
    <t xml:space="preserve">AH001-027-S</t>
  </si>
  <si>
    <t xml:space="preserve">AH001-421-M</t>
  </si>
  <si>
    <t xml:space="preserve">M2222</t>
  </si>
  <si>
    <t xml:space="preserve">AH001-421-XXL</t>
  </si>
  <si>
    <t xml:space="preserve">AH001-570</t>
  </si>
  <si>
    <t xml:space="preserve">AH001-570-M</t>
  </si>
  <si>
    <t xml:space="preserve">M2223</t>
  </si>
  <si>
    <t xml:space="preserve">AH001-570-S</t>
  </si>
  <si>
    <t xml:space="preserve">AH003-027-M</t>
  </si>
  <si>
    <t xml:space="preserve">M2224</t>
  </si>
  <si>
    <t xml:space="preserve">AH003-421-M</t>
  </si>
  <si>
    <t xml:space="preserve">M2225</t>
  </si>
  <si>
    <t xml:space="preserve">AH003-570-L</t>
  </si>
  <si>
    <t xml:space="preserve">M2226</t>
  </si>
  <si>
    <t xml:space="preserve">A102-027-XL</t>
  </si>
  <si>
    <t xml:space="preserve">M2213</t>
  </si>
  <si>
    <t xml:space="preserve">A103-001-L</t>
  </si>
  <si>
    <t xml:space="preserve">M2214</t>
  </si>
  <si>
    <t xml:space="preserve">A103-001-M</t>
  </si>
  <si>
    <t xml:space="preserve">A103-001-S</t>
  </si>
  <si>
    <t xml:space="preserve">A103-027-M</t>
  </si>
  <si>
    <t xml:space="preserve">M2215</t>
  </si>
  <si>
    <t xml:space="preserve">A103-421-M</t>
  </si>
  <si>
    <t xml:space="preserve">M2216</t>
  </si>
  <si>
    <t xml:space="preserve">A104R-001-M</t>
  </si>
  <si>
    <t xml:space="preserve">M2217</t>
  </si>
  <si>
    <t xml:space="preserve">A104R-001-S</t>
  </si>
  <si>
    <t xml:space="preserve">A104R-421</t>
  </si>
  <si>
    <t xml:space="preserve">A104R-421-M</t>
  </si>
  <si>
    <t xml:space="preserve">M2218</t>
  </si>
  <si>
    <t xml:space="preserve">A104R-421-XL</t>
  </si>
  <si>
    <t xml:space="preserve">A104R-421-XS</t>
  </si>
  <si>
    <t xml:space="preserve">AH101-027-M</t>
  </si>
  <si>
    <t xml:space="preserve">M2227</t>
  </si>
  <si>
    <t xml:space="preserve">AH101-027-XL</t>
  </si>
  <si>
    <t xml:space="preserve">AH102-421-M</t>
  </si>
  <si>
    <t xml:space="preserve">M2228</t>
  </si>
  <si>
    <t xml:space="preserve">AH102-570-M</t>
  </si>
  <si>
    <t xml:space="preserve">M2229</t>
  </si>
  <si>
    <t xml:space="preserve">AH103-027-M</t>
  </si>
  <si>
    <t xml:space="preserve">M2230</t>
  </si>
  <si>
    <t xml:space="preserve">AH103-421-M</t>
  </si>
  <si>
    <t xml:space="preserve">M2231</t>
  </si>
  <si>
    <t xml:space="preserve">AH103-570-M</t>
  </si>
  <si>
    <t xml:space="preserve">M2232</t>
  </si>
  <si>
    <t xml:space="preserve">E202-001</t>
  </si>
  <si>
    <t xml:space="preserve">E202-001-XS</t>
  </si>
  <si>
    <t xml:space="preserve">M2233</t>
  </si>
  <si>
    <t xml:space="preserve">E202</t>
  </si>
  <si>
    <t xml:space="preserve">E202-001-M</t>
  </si>
  <si>
    <t xml:space="preserve">E202-001-XXS</t>
  </si>
  <si>
    <t xml:space="preserve">EH202-001-M</t>
  </si>
  <si>
    <t xml:space="preserve">M2234</t>
  </si>
  <si>
    <t xml:space="preserve">EH202-001-S</t>
  </si>
  <si>
    <t xml:space="preserve">EH203-001</t>
  </si>
  <si>
    <t xml:space="preserve">EH203-001-L</t>
  </si>
  <si>
    <t xml:space="preserve">M2235</t>
  </si>
  <si>
    <t xml:space="preserve">EH203</t>
  </si>
  <si>
    <t xml:space="preserve">EH203-001-XL</t>
  </si>
  <si>
    <t xml:space="preserve">3er Incremento de Variaciones</t>
  </si>
  <si>
    <t xml:space="preserve">A002-570-M</t>
  </si>
  <si>
    <t xml:space="preserve">M2236</t>
  </si>
  <si>
    <t xml:space="preserve">A002-570-L</t>
  </si>
  <si>
    <t xml:space="preserve">A002-570-XL</t>
  </si>
  <si>
    <t xml:space="preserve">A002-570-XXL</t>
  </si>
  <si>
    <t xml:space="preserve">A006-570</t>
  </si>
  <si>
    <t xml:space="preserve">A006-570-XS</t>
  </si>
  <si>
    <t xml:space="preserve">M2237</t>
  </si>
  <si>
    <t xml:space="preserve">A006-570-S</t>
  </si>
  <si>
    <t xml:space="preserve">Pedido especial GreenHause</t>
  </si>
  <si>
    <t xml:space="preserve">IH001-CEIL</t>
  </si>
  <si>
    <t xml:space="preserve">CEIL</t>
  </si>
  <si>
    <t xml:space="preserve">IH001-CEIL-S</t>
  </si>
  <si>
    <t xml:space="preserve">SI</t>
  </si>
  <si>
    <t xml:space="preserve">M2238</t>
  </si>
  <si>
    <t xml:space="preserve">NEWSYN-CEI63ZCN</t>
  </si>
  <si>
    <t xml:space="preserve">IH001</t>
  </si>
  <si>
    <t xml:space="preserve">65/35 poliester cotton</t>
  </si>
  <si>
    <t xml:space="preserve">IH001-CEIL-M</t>
  </si>
  <si>
    <t xml:space="preserve">IH001-CEIL-L</t>
  </si>
  <si>
    <t xml:space="preserve">IH101-CEIL</t>
  </si>
  <si>
    <t xml:space="preserve">IH101-CEIL-S</t>
  </si>
  <si>
    <t xml:space="preserve">M2239</t>
  </si>
  <si>
    <t xml:space="preserve">IH101</t>
  </si>
  <si>
    <t xml:space="preserve">IH101-CEIL-M</t>
  </si>
  <si>
    <t xml:space="preserve">IH101-CEIL-L</t>
  </si>
  <si>
    <t xml:space="preserve">EH203-001-S</t>
  </si>
  <si>
    <t xml:space="preserve">M2240</t>
  </si>
  <si>
    <t xml:space="preserve">42857-WHIT-CC</t>
  </si>
  <si>
    <t xml:space="preserve">100% algodón</t>
  </si>
  <si>
    <t xml:space="preserve">EH203-001-M</t>
  </si>
  <si>
    <t xml:space="preserve">SEMANA 51</t>
  </si>
  <si>
    <t xml:space="preserve">A001-203-XXL</t>
  </si>
  <si>
    <t xml:space="preserve">M2241</t>
  </si>
  <si>
    <t xml:space="preserve">M2242</t>
  </si>
  <si>
    <t xml:space="preserve">M2243</t>
  </si>
  <si>
    <t xml:space="preserve">A004-570</t>
  </si>
  <si>
    <t xml:space="preserve">A004-570-XL</t>
  </si>
  <si>
    <t xml:space="preserve">M2244</t>
  </si>
  <si>
    <t xml:space="preserve">A005-421-S</t>
  </si>
  <si>
    <t xml:space="preserve">M2245</t>
  </si>
  <si>
    <t xml:space="preserve">A005-421-XL</t>
  </si>
  <si>
    <t xml:space="preserve">A005-421-XXL</t>
  </si>
  <si>
    <t xml:space="preserve">M2246</t>
  </si>
  <si>
    <t xml:space="preserve">A005-570-L</t>
  </si>
  <si>
    <t xml:space="preserve">A006-027-S</t>
  </si>
  <si>
    <t xml:space="preserve">M2247</t>
  </si>
  <si>
    <t xml:space="preserve">A006-027-XXL</t>
  </si>
  <si>
    <t xml:space="preserve">A007-001-XL</t>
  </si>
  <si>
    <t xml:space="preserve">M2248</t>
  </si>
  <si>
    <t xml:space="preserve">AH001-001-XL</t>
  </si>
  <si>
    <t xml:space="preserve">M2249</t>
  </si>
  <si>
    <t xml:space="preserve">AH001-570-XL</t>
  </si>
  <si>
    <t xml:space="preserve">M2250</t>
  </si>
  <si>
    <t xml:space="preserve">AH001-570-XXL</t>
  </si>
  <si>
    <t xml:space="preserve">AH002-203</t>
  </si>
  <si>
    <t xml:space="preserve">AH002-203-XL</t>
  </si>
  <si>
    <t xml:space="preserve">M2251</t>
  </si>
  <si>
    <t xml:space="preserve">AH003-570-XL</t>
  </si>
  <si>
    <t xml:space="preserve">M2252</t>
  </si>
  <si>
    <t xml:space="preserve">IH002AF-027-XL</t>
  </si>
  <si>
    <t xml:space="preserve">M2253</t>
  </si>
  <si>
    <t xml:space="preserve">A401-027-M</t>
  </si>
  <si>
    <t xml:space="preserve">M2254</t>
  </si>
  <si>
    <t xml:space="preserve">A401-027-XL</t>
  </si>
  <si>
    <t xml:space="preserve">AH101-027-L</t>
  </si>
  <si>
    <t xml:space="preserve">M2257</t>
  </si>
  <si>
    <t xml:space="preserve">AH102-027-L</t>
  </si>
  <si>
    <t xml:space="preserve">M2258</t>
  </si>
  <si>
    <t xml:space="preserve">AH102-570-L</t>
  </si>
  <si>
    <t xml:space="preserve">M2259</t>
  </si>
  <si>
    <t xml:space="preserve">AH102-570-XL</t>
  </si>
  <si>
    <t xml:space="preserve">AH102-570-XXL</t>
  </si>
  <si>
    <t xml:space="preserve">A102-001-M</t>
  </si>
  <si>
    <t xml:space="preserve">M2260</t>
  </si>
  <si>
    <t xml:space="preserve">A102-001-S</t>
  </si>
  <si>
    <t xml:space="preserve">A102-032-XL</t>
  </si>
  <si>
    <t xml:space="preserve">M2261</t>
  </si>
  <si>
    <t xml:space="preserve">A102-203-XL</t>
  </si>
  <si>
    <t xml:space="preserve">M2262</t>
  </si>
  <si>
    <t xml:space="preserve">A104R-421-XXL</t>
  </si>
  <si>
    <t xml:space="preserve">M2263</t>
  </si>
  <si>
    <t xml:space="preserve">I101AF-510-XL</t>
  </si>
  <si>
    <t xml:space="preserve">M2264</t>
  </si>
  <si>
    <t xml:space="preserve">65/35 PC 32S*32S 130*70</t>
  </si>
  <si>
    <t xml:space="preserve">E202-001-S</t>
  </si>
  <si>
    <t xml:space="preserve">M2255</t>
  </si>
  <si>
    <t xml:space="preserve">EH202-001-XL</t>
  </si>
  <si>
    <t xml:space="preserve">M2256</t>
  </si>
  <si>
    <t xml:space="preserve">EH202-001-XXL</t>
  </si>
  <si>
    <t xml:space="preserve">4TO Incremento de Variaciones</t>
  </si>
  <si>
    <t xml:space="preserve">A007-570</t>
  </si>
  <si>
    <t xml:space="preserve">A007-570-XS</t>
  </si>
  <si>
    <t xml:space="preserve">M2265</t>
  </si>
  <si>
    <t xml:space="preserve">A007-570-S</t>
  </si>
  <si>
    <t xml:space="preserve">A007-570-M</t>
  </si>
  <si>
    <t xml:space="preserve">A007-570-L</t>
  </si>
  <si>
    <t xml:space="preserve">A007-570-XL</t>
  </si>
  <si>
    <t xml:space="preserve">A007-570-XXL</t>
  </si>
  <si>
    <t xml:space="preserve">SEMANA 52</t>
  </si>
  <si>
    <t xml:space="preserve">A001-032-XXL</t>
  </si>
  <si>
    <t xml:space="preserve">M2266</t>
  </si>
  <si>
    <t xml:space="preserve">A002-001-XS</t>
  </si>
  <si>
    <t xml:space="preserve">M2267</t>
  </si>
  <si>
    <t xml:space="preserve">A002-001-XL</t>
  </si>
  <si>
    <t xml:space="preserve">A006-027-M</t>
  </si>
  <si>
    <t xml:space="preserve">M2268</t>
  </si>
  <si>
    <t xml:space="preserve">AH002-4045</t>
  </si>
  <si>
    <t xml:space="preserve">AH002-4045-XL</t>
  </si>
  <si>
    <t xml:space="preserve">M2269</t>
  </si>
  <si>
    <t xml:space="preserve">AH401-203</t>
  </si>
  <si>
    <t xml:space="preserve">AH401-203-XL</t>
  </si>
  <si>
    <t xml:space="preserve">M2270</t>
  </si>
  <si>
    <t xml:space="preserve">AH102-203-XXL</t>
  </si>
  <si>
    <t xml:space="preserve">M2271</t>
  </si>
  <si>
    <t xml:space="preserve">M2272</t>
  </si>
  <si>
    <t xml:space="preserve">A103-027-XS</t>
  </si>
  <si>
    <t xml:space="preserve">M2273</t>
  </si>
  <si>
    <t xml:space="preserve">A103-027-S</t>
  </si>
  <si>
    <t xml:space="preserve">A103-027-L</t>
  </si>
  <si>
    <t xml:space="preserve">M2274</t>
  </si>
  <si>
    <t xml:space="preserve">E202-001-XL</t>
  </si>
  <si>
    <t xml:space="preserve">M2275</t>
  </si>
  <si>
    <t xml:space="preserve">5TO Incremento de Variaciones</t>
  </si>
  <si>
    <t xml:space="preserve">A002-024</t>
  </si>
  <si>
    <t xml:space="preserve">A002-024-XS</t>
  </si>
  <si>
    <t xml:space="preserve">M2276</t>
  </si>
  <si>
    <t xml:space="preserve">A002-024-S</t>
  </si>
  <si>
    <t xml:space="preserve">A002-024-M</t>
  </si>
  <si>
    <t xml:space="preserve">A002-024-L</t>
  </si>
  <si>
    <t xml:space="preserve">A002-024-XL</t>
  </si>
  <si>
    <t xml:space="preserve">A002-024-XXL</t>
  </si>
  <si>
    <t xml:space="preserve">A006-570-M</t>
  </si>
  <si>
    <t xml:space="preserve">M2277</t>
  </si>
  <si>
    <t xml:space="preserve">A006-570-L</t>
  </si>
  <si>
    <t xml:space="preserve">AH003-203</t>
  </si>
  <si>
    <t xml:space="preserve">AH003-203-XL</t>
  </si>
  <si>
    <t xml:space="preserve">M2278</t>
  </si>
  <si>
    <t xml:space="preserve">AH003-203-XXL</t>
  </si>
  <si>
    <t xml:space="preserve">AH003-203-XS</t>
  </si>
  <si>
    <t xml:space="preserve">AH003-203-S</t>
  </si>
  <si>
    <t xml:space="preserve">AH003-203-M</t>
  </si>
  <si>
    <t xml:space="preserve">AH003-203-L</t>
  </si>
  <si>
    <t xml:space="preserve">AH003-4045</t>
  </si>
  <si>
    <t xml:space="preserve">AH003-4045-M</t>
  </si>
  <si>
    <t xml:space="preserve">M2279</t>
  </si>
  <si>
    <t xml:space="preserve">AH003-4045-L</t>
  </si>
  <si>
    <t xml:space="preserve">AH003-4045-XL</t>
  </si>
  <si>
    <t xml:space="preserve">AH003-4045-XXL</t>
  </si>
  <si>
    <t xml:space="preserve">AH003-4045-XS</t>
  </si>
  <si>
    <t xml:space="preserve">AH003-4045-S</t>
  </si>
  <si>
    <t xml:space="preserve">SEMANA 53</t>
  </si>
  <si>
    <t xml:space="preserve">A001-027</t>
  </si>
  <si>
    <t xml:space="preserve">A001-027-S</t>
  </si>
  <si>
    <t xml:space="preserve">M2280</t>
  </si>
  <si>
    <t xml:space="preserve">A001-027-XL</t>
  </si>
  <si>
    <t xml:space="preserve">M2281</t>
  </si>
  <si>
    <t xml:space="preserve">A002-421-S</t>
  </si>
  <si>
    <t xml:space="preserve">M2282</t>
  </si>
  <si>
    <t xml:space="preserve">A002-421-M</t>
  </si>
  <si>
    <t xml:space="preserve">A005-421-M</t>
  </si>
  <si>
    <t xml:space="preserve">M2283</t>
  </si>
  <si>
    <t xml:space="preserve">A005-421-XS</t>
  </si>
  <si>
    <t xml:space="preserve">A005-570-S</t>
  </si>
  <si>
    <t xml:space="preserve">M2284</t>
  </si>
  <si>
    <t xml:space="preserve">A005-570-XS</t>
  </si>
  <si>
    <t xml:space="preserve">A401-027-S</t>
  </si>
  <si>
    <t xml:space="preserve">M2285</t>
  </si>
  <si>
    <t xml:space="preserve">A401-027-L</t>
  </si>
  <si>
    <t xml:space="preserve">M2286</t>
  </si>
  <si>
    <t xml:space="preserve">AH001-027-XXL</t>
  </si>
  <si>
    <t xml:space="preserve">M2287</t>
  </si>
  <si>
    <t xml:space="preserve">AH001-027-XL</t>
  </si>
  <si>
    <t xml:space="preserve">AH002-027-XL</t>
  </si>
  <si>
    <t xml:space="preserve">M2288</t>
  </si>
  <si>
    <t xml:space="preserve">M2289</t>
  </si>
  <si>
    <t xml:space="preserve">A102-421-S</t>
  </si>
  <si>
    <t xml:space="preserve">M2290</t>
  </si>
  <si>
    <t xml:space="preserve">A102-421-M</t>
  </si>
  <si>
    <t xml:space="preserve">A102-421-XS</t>
  </si>
  <si>
    <t xml:space="preserve">M2291</t>
  </si>
  <si>
    <t xml:space="preserve">A103-421-L</t>
  </si>
  <si>
    <t xml:space="preserve">A103-421-XXL</t>
  </si>
  <si>
    <t xml:space="preserve">A104P-421</t>
  </si>
  <si>
    <t xml:space="preserve">A104P-421-S</t>
  </si>
  <si>
    <t xml:space="preserve">M2292</t>
  </si>
  <si>
    <t xml:space="preserve">A104P-421-XS</t>
  </si>
  <si>
    <t xml:space="preserve">A104P-421-XL</t>
  </si>
  <si>
    <t xml:space="preserve">A104R-421-S</t>
  </si>
  <si>
    <t xml:space="preserve">M2293</t>
  </si>
  <si>
    <t xml:space="preserve">A104R-421-L</t>
  </si>
  <si>
    <t xml:space="preserve">AH102-027-XL</t>
  </si>
  <si>
    <t xml:space="preserve">M2294</t>
  </si>
  <si>
    <t xml:space="preserve">AH102-027-XXL</t>
  </si>
  <si>
    <t xml:space="preserve">AH102-421-XL</t>
  </si>
  <si>
    <t xml:space="preserve">M2295</t>
  </si>
  <si>
    <t xml:space="preserve">M2296</t>
  </si>
  <si>
    <t xml:space="preserve">6TO Incremento de Variaciones</t>
  </si>
  <si>
    <t xml:space="preserve">M2297</t>
  </si>
  <si>
    <t xml:space="preserve">A007-024</t>
  </si>
  <si>
    <t xml:space="preserve">A007-024-XS</t>
  </si>
  <si>
    <t xml:space="preserve">M2298</t>
  </si>
  <si>
    <t xml:space="preserve">A007-024-S</t>
  </si>
  <si>
    <t xml:space="preserve">A007-024-M</t>
  </si>
  <si>
    <t xml:space="preserve">A007-024-L</t>
  </si>
  <si>
    <t xml:space="preserve">A007-024-XL</t>
  </si>
  <si>
    <t xml:space="preserve">A007-024-XXL</t>
  </si>
  <si>
    <t xml:space="preserve">ESTILO-TALLA</t>
  </si>
  <si>
    <t xml:space="preserve">SEMANA 5 5B 2022</t>
  </si>
  <si>
    <t xml:space="preserve">M3086</t>
  </si>
  <si>
    <t xml:space="preserve">74% poliester 20% rayon 6% spandex </t>
  </si>
  <si>
    <t xml:space="preserve">M3087</t>
  </si>
  <si>
    <t xml:space="preserve">M3088</t>
  </si>
  <si>
    <t xml:space="preserve">M3089</t>
  </si>
  <si>
    <t xml:space="preserve">M3090</t>
  </si>
  <si>
    <t xml:space="preserve">M3091</t>
  </si>
  <si>
    <t xml:space="preserve">M3092</t>
  </si>
  <si>
    <t xml:space="preserve">M3093</t>
  </si>
  <si>
    <t xml:space="preserve">M3094</t>
  </si>
  <si>
    <t xml:space="preserve">M3095</t>
  </si>
  <si>
    <t xml:space="preserve">M3096</t>
  </si>
  <si>
    <t xml:space="preserve">M3097</t>
  </si>
  <si>
    <t xml:space="preserve">A104R-203</t>
  </si>
  <si>
    <t xml:space="preserve">M3098</t>
  </si>
  <si>
    <t xml:space="preserve">M3099</t>
  </si>
  <si>
    <t xml:space="preserve">PEDIDO ESPECIAL CITLALI DEL CARMEN</t>
  </si>
  <si>
    <t xml:space="preserve">URGENTE</t>
  </si>
  <si>
    <t xml:space="preserve">MAPUI30</t>
  </si>
  <si>
    <t xml:space="preserve">M3100</t>
  </si>
  <si>
    <t xml:space="preserve">65% poliester 32% algodon 3% spandex </t>
  </si>
  <si>
    <t xml:space="preserve">I101AF-027</t>
  </si>
  <si>
    <t xml:space="preserve">M3101</t>
  </si>
  <si>
    <t xml:space="preserve">Semana 53</t>
  </si>
  <si>
    <t xml:space="preserve">SEMANA 6 5B 2022</t>
  </si>
  <si>
    <t xml:space="preserve">M3102</t>
  </si>
  <si>
    <t xml:space="preserve">M3103</t>
  </si>
  <si>
    <t xml:space="preserve">M3104</t>
  </si>
  <si>
    <t xml:space="preserve">M3105</t>
  </si>
  <si>
    <t xml:space="preserve">M3106</t>
  </si>
  <si>
    <t xml:space="preserve">RFH004-316</t>
  </si>
  <si>
    <t xml:space="preserve">M3107</t>
  </si>
  <si>
    <t xml:space="preserve">TTR-OLIVE-C#3</t>
  </si>
  <si>
    <t xml:space="preserve">RFH004</t>
  </si>
  <si>
    <t xml:space="preserve">77% poliester 18% rayon 5% spandex </t>
  </si>
  <si>
    <t xml:space="preserve">RFH004-900</t>
  </si>
  <si>
    <t xml:space="preserve">M3108</t>
  </si>
  <si>
    <t xml:space="preserve">TTR-GARY-C#4</t>
  </si>
  <si>
    <t xml:space="preserve">M3109</t>
  </si>
  <si>
    <t xml:space="preserve">M3110</t>
  </si>
  <si>
    <t xml:space="preserve">M3111</t>
  </si>
  <si>
    <t xml:space="preserve">Semana 54</t>
  </si>
  <si>
    <t xml:space="preserve">SEMANA 7 5B 2022</t>
  </si>
  <si>
    <t xml:space="preserve">M3112</t>
  </si>
  <si>
    <t xml:space="preserve">M3113</t>
  </si>
  <si>
    <t xml:space="preserve">RF009-316</t>
  </si>
  <si>
    <t xml:space="preserve">M3114</t>
  </si>
  <si>
    <t xml:space="preserve">RF009</t>
  </si>
  <si>
    <t xml:space="preserve">RF009-518</t>
  </si>
  <si>
    <t xml:space="preserve">M3115</t>
  </si>
  <si>
    <t xml:space="preserve">TTR-ROSSETTE-C#1</t>
  </si>
  <si>
    <t xml:space="preserve">RF009-900</t>
  </si>
  <si>
    <t xml:space="preserve">M3116</t>
  </si>
  <si>
    <t xml:space="preserve">RF105-316</t>
  </si>
  <si>
    <t xml:space="preserve">M3117</t>
  </si>
  <si>
    <t xml:space="preserve">RF105</t>
  </si>
  <si>
    <t xml:space="preserve">RF105-518</t>
  </si>
  <si>
    <t xml:space="preserve">M3118</t>
  </si>
  <si>
    <t xml:space="preserve">RF105-532</t>
  </si>
  <si>
    <t xml:space="preserve">M3119</t>
  </si>
  <si>
    <t xml:space="preserve">TTR-SUN-DRIED TOMATO-C#2</t>
  </si>
  <si>
    <t xml:space="preserve">RF105-900</t>
  </si>
  <si>
    <t xml:space="preserve">M3120</t>
  </si>
  <si>
    <t xml:space="preserve">RF106P-316</t>
  </si>
  <si>
    <t xml:space="preserve">M3121</t>
  </si>
  <si>
    <t xml:space="preserve">RF106P</t>
  </si>
  <si>
    <t xml:space="preserve">RF106P-532</t>
  </si>
  <si>
    <t xml:space="preserve">M3122</t>
  </si>
  <si>
    <t xml:space="preserve">RF106R-518</t>
  </si>
  <si>
    <t xml:space="preserve">M3123</t>
  </si>
  <si>
    <t xml:space="preserve">RF106R</t>
  </si>
  <si>
    <t xml:space="preserve">RF106R-532</t>
  </si>
  <si>
    <t xml:space="preserve">M3124</t>
  </si>
  <si>
    <t xml:space="preserve">RF106R-900</t>
  </si>
  <si>
    <t xml:space="preserve">M3125</t>
  </si>
  <si>
    <t xml:space="preserve">M3126</t>
  </si>
  <si>
    <t xml:space="preserve">M3127</t>
  </si>
  <si>
    <t xml:space="preserve">PEDIDO ESPECIAL HOSPITAL GUADALUPANO</t>
  </si>
  <si>
    <t xml:space="preserve">M3128</t>
  </si>
  <si>
    <t xml:space="preserve">Semana 1 1B 2023</t>
  </si>
  <si>
    <t xml:space="preserve">M3129</t>
  </si>
  <si>
    <t xml:space="preserve">M3130</t>
  </si>
  <si>
    <t xml:space="preserve">M3131</t>
  </si>
  <si>
    <t xml:space="preserve">M3132</t>
  </si>
  <si>
    <t xml:space="preserve">M3133</t>
  </si>
  <si>
    <t xml:space="preserve">M3134</t>
  </si>
  <si>
    <t xml:space="preserve">AGU001-027</t>
  </si>
  <si>
    <t xml:space="preserve">M3135</t>
  </si>
  <si>
    <t xml:space="preserve">M3136</t>
  </si>
  <si>
    <t xml:space="preserve">M3137</t>
  </si>
  <si>
    <t xml:space="preserve">M3138</t>
  </si>
  <si>
    <t xml:space="preserve">AH401-027</t>
  </si>
  <si>
    <t xml:space="preserve">M3139</t>
  </si>
  <si>
    <t xml:space="preserve">M3140</t>
  </si>
  <si>
    <t xml:space="preserve">M3141</t>
  </si>
  <si>
    <t xml:space="preserve">M3142</t>
  </si>
  <si>
    <t xml:space="preserve">M3143</t>
  </si>
  <si>
    <t xml:space="preserve">M3144</t>
  </si>
  <si>
    <t xml:space="preserve">A109R-945</t>
  </si>
  <si>
    <t xml:space="preserve">M3145</t>
  </si>
  <si>
    <t xml:space="preserve">AH102-4045</t>
  </si>
  <si>
    <t xml:space="preserve">M3146</t>
  </si>
  <si>
    <t xml:space="preserve">M3147</t>
  </si>
  <si>
    <t xml:space="preserve">M3148</t>
  </si>
  <si>
    <t xml:space="preserve">AM108-027</t>
  </si>
  <si>
    <t xml:space="preserve">M3149</t>
  </si>
  <si>
    <t xml:space="preserve">AH102-656</t>
  </si>
  <si>
    <t xml:space="preserve">M3150</t>
  </si>
  <si>
    <t xml:space="preserve">I102AF-023</t>
  </si>
  <si>
    <t xml:space="preserve">M3151</t>
  </si>
  <si>
    <t xml:space="preserve">I102AF-027</t>
  </si>
  <si>
    <t xml:space="preserve">M3152</t>
  </si>
  <si>
    <t xml:space="preserve">Semana 2 1B 2023</t>
  </si>
  <si>
    <t xml:space="preserve">M3153</t>
  </si>
  <si>
    <t xml:space="preserve">A007-528</t>
  </si>
  <si>
    <t xml:space="preserve">M3154</t>
  </si>
  <si>
    <t xml:space="preserve">TTR-19-3528TCX IMPERIAL PURPLE</t>
  </si>
  <si>
    <t xml:space="preserve">M3155</t>
  </si>
  <si>
    <t xml:space="preserve">A007-656</t>
  </si>
  <si>
    <t xml:space="preserve">M3156</t>
  </si>
  <si>
    <t xml:space="preserve">TTRC#2 17-1656TCX HOT CORAL</t>
  </si>
  <si>
    <t xml:space="preserve">M3157</t>
  </si>
  <si>
    <t xml:space="preserve">M3158</t>
  </si>
  <si>
    <t xml:space="preserve">M3159</t>
  </si>
  <si>
    <t xml:space="preserve">M3160</t>
  </si>
  <si>
    <t xml:space="preserve">M3161</t>
  </si>
  <si>
    <t xml:space="preserve">M3162</t>
  </si>
  <si>
    <t xml:space="preserve">M3163</t>
  </si>
  <si>
    <t xml:space="preserve">M3164</t>
  </si>
  <si>
    <t xml:space="preserve">M3165</t>
  </si>
  <si>
    <t xml:space="preserve">A103-528</t>
  </si>
  <si>
    <t xml:space="preserve">M3166</t>
  </si>
  <si>
    <t xml:space="preserve">M3168</t>
  </si>
  <si>
    <t xml:space="preserve">M3171</t>
  </si>
  <si>
    <t xml:space="preserve">M3172</t>
  </si>
  <si>
    <t xml:space="preserve">XXXL</t>
  </si>
  <si>
    <t xml:space="preserve">M3173</t>
  </si>
  <si>
    <t xml:space="preserve">M3174</t>
  </si>
  <si>
    <t xml:space="preserve">RF009-532</t>
  </si>
  <si>
    <t xml:space="preserve">M3175</t>
  </si>
  <si>
    <t xml:space="preserve">RF010-316</t>
  </si>
  <si>
    <t xml:space="preserve">M3176</t>
  </si>
  <si>
    <t xml:space="preserve">RF010</t>
  </si>
  <si>
    <t xml:space="preserve">M3177</t>
  </si>
  <si>
    <t xml:space="preserve">M3178</t>
  </si>
  <si>
    <t xml:space="preserve">A104R-024</t>
  </si>
  <si>
    <t xml:space="preserve">M3179</t>
  </si>
  <si>
    <t xml:space="preserve">M3180</t>
  </si>
  <si>
    <t xml:space="preserve">M3181</t>
  </si>
  <si>
    <t xml:space="preserve">Pedido Especial de Jaime Olivarez.</t>
  </si>
  <si>
    <t xml:space="preserve">A006-557</t>
  </si>
  <si>
    <t xml:space="preserve">M3182</t>
  </si>
  <si>
    <t xml:space="preserve">TTR-19-557TCX CHILLI PEPPER</t>
  </si>
  <si>
    <t xml:space="preserve">AH001-557</t>
  </si>
  <si>
    <t xml:space="preserve">M3183</t>
  </si>
  <si>
    <t xml:space="preserve">Semana 3 1B 2023</t>
  </si>
  <si>
    <t xml:space="preserve">M3184</t>
  </si>
  <si>
    <t xml:space="preserve">A002-528</t>
  </si>
  <si>
    <t xml:space="preserve">M3185</t>
  </si>
  <si>
    <t xml:space="preserve">M3186</t>
  </si>
  <si>
    <t xml:space="preserve">M3187</t>
  </si>
  <si>
    <t xml:space="preserve">A104P-027</t>
  </si>
  <si>
    <t xml:space="preserve">M3167</t>
  </si>
  <si>
    <t xml:space="preserve">M3169</t>
  </si>
  <si>
    <t xml:space="preserve">M3170</t>
  </si>
  <si>
    <t xml:space="preserve">A109R-528</t>
  </si>
  <si>
    <t xml:space="preserve">M3190</t>
  </si>
  <si>
    <t xml:space="preserve">A109R</t>
  </si>
  <si>
    <t xml:space="preserve">A103-656</t>
  </si>
  <si>
    <t xml:space="preserve">M3191</t>
  </si>
  <si>
    <t xml:space="preserve">77% poliester 17% rayon 6% spandex </t>
  </si>
  <si>
    <t xml:space="preserve">A103-340</t>
  </si>
  <si>
    <t xml:space="preserve">M3192</t>
  </si>
  <si>
    <t xml:space="preserve">TTR-17-0340 TCX Acid lime</t>
  </si>
  <si>
    <t xml:space="preserve">Semana 4 1B 2023</t>
  </si>
  <si>
    <t xml:space="preserve">A006-528</t>
  </si>
  <si>
    <t xml:space="preserve">M3193</t>
  </si>
  <si>
    <t xml:space="preserve">AH003-656</t>
  </si>
  <si>
    <t xml:space="preserve">M3194</t>
  </si>
  <si>
    <t xml:space="preserve">AH003-340</t>
  </si>
  <si>
    <t xml:space="preserve">M3195</t>
  </si>
  <si>
    <t xml:space="preserve">A107P-528</t>
  </si>
  <si>
    <t xml:space="preserve">M3188</t>
  </si>
  <si>
    <t xml:space="preserve">A107P</t>
  </si>
  <si>
    <t xml:space="preserve">A107R -528</t>
  </si>
  <si>
    <t xml:space="preserve">M3189</t>
  </si>
  <si>
    <t xml:space="preserve">A107R </t>
  </si>
  <si>
    <t xml:space="preserve">AH103-340</t>
  </si>
  <si>
    <t xml:space="preserve">M3196</t>
  </si>
  <si>
    <t xml:space="preserve">AH103-4045</t>
  </si>
  <si>
    <t xml:space="preserve">M3198</t>
  </si>
  <si>
    <t xml:space="preserve">M3199</t>
  </si>
  <si>
    <t xml:space="preserve">M3200</t>
  </si>
  <si>
    <t xml:space="preserve">PEDIDO ESPECIAL OSCAR SANDOVAL</t>
  </si>
  <si>
    <t xml:space="preserve">3XL</t>
  </si>
  <si>
    <t xml:space="preserve">M3202</t>
  </si>
  <si>
    <t xml:space="preserve">M3203</t>
  </si>
  <si>
    <t xml:space="preserve">Eduardo Olivares</t>
  </si>
  <si>
    <t xml:space="preserve">A103-557</t>
  </si>
  <si>
    <t xml:space="preserve">2XL</t>
  </si>
  <si>
    <t xml:space="preserve">M3204</t>
  </si>
  <si>
    <t xml:space="preserve">AH103-557</t>
  </si>
  <si>
    <t xml:space="preserve">M3205</t>
  </si>
  <si>
    <t xml:space="preserve">Semana 5 1B 2023</t>
  </si>
  <si>
    <t xml:space="preserve">M3206</t>
  </si>
  <si>
    <t xml:space="preserve">AH001-656</t>
  </si>
  <si>
    <t xml:space="preserve">M3209</t>
  </si>
  <si>
    <t xml:space="preserve">AH001-340</t>
  </si>
  <si>
    <t xml:space="preserve">M3210</t>
  </si>
  <si>
    <t xml:space="preserve">M3207</t>
  </si>
  <si>
    <t xml:space="preserve">AM008-570</t>
  </si>
  <si>
    <t xml:space="preserve">M3208</t>
  </si>
  <si>
    <t xml:space="preserve">A002-656</t>
  </si>
  <si>
    <t xml:space="preserve">M3219</t>
  </si>
  <si>
    <t xml:space="preserve">A002-340</t>
  </si>
  <si>
    <t xml:space="preserve">M3220</t>
  </si>
  <si>
    <t xml:space="preserve">RFH104-313</t>
  </si>
  <si>
    <t xml:space="preserve">M3201</t>
  </si>
  <si>
    <t xml:space="preserve">TTRC#1 13-5313TCX ARUBA BLUE</t>
  </si>
  <si>
    <t xml:space="preserve">RFH104</t>
  </si>
  <si>
    <t xml:space="preserve">RF106P-313</t>
  </si>
  <si>
    <t xml:space="preserve">M3213</t>
  </si>
  <si>
    <t xml:space="preserve">RF106R-313</t>
  </si>
  <si>
    <t xml:space="preserve">M3214</t>
  </si>
  <si>
    <t xml:space="preserve">Semana 6 1B 2023</t>
  </si>
  <si>
    <t xml:space="preserve">I002AF-023</t>
  </si>
  <si>
    <t xml:space="preserve">M3217</t>
  </si>
  <si>
    <t xml:space="preserve">I002AF</t>
  </si>
  <si>
    <t xml:space="preserve">I002AF-027</t>
  </si>
  <si>
    <t xml:space="preserve">M3218</t>
  </si>
  <si>
    <t xml:space="preserve">A011-027</t>
  </si>
  <si>
    <t xml:space="preserve">M3211</t>
  </si>
  <si>
    <t xml:space="preserve">M3234</t>
  </si>
  <si>
    <t xml:space="preserve">A005-656</t>
  </si>
  <si>
    <t xml:space="preserve">M3235</t>
  </si>
  <si>
    <t xml:space="preserve">M3236</t>
  </si>
  <si>
    <t xml:space="preserve">RF009-313</t>
  </si>
  <si>
    <t xml:space="preserve">M3237</t>
  </si>
  <si>
    <t xml:space="preserve">M3197</t>
  </si>
  <si>
    <t xml:space="preserve">AH103-656</t>
  </si>
  <si>
    <t xml:space="preserve">M3215</t>
  </si>
  <si>
    <t xml:space="preserve">M3233</t>
  </si>
  <si>
    <t xml:space="preserve">A102-528</t>
  </si>
  <si>
    <t xml:space="preserve">M3223</t>
  </si>
  <si>
    <t xml:space="preserve">A102-656</t>
  </si>
  <si>
    <t xml:space="preserve">M3225</t>
  </si>
  <si>
    <t xml:space="preserve">PEDIDO ESPECIAL SILVIA CARRANZA</t>
  </si>
  <si>
    <t xml:space="preserve">TBH-TWF--WHIT-64</t>
  </si>
  <si>
    <t xml:space="preserve">TOP BASICO</t>
  </si>
  <si>
    <t xml:space="preserve">M3228</t>
  </si>
  <si>
    <t xml:space="preserve">NEWSYN-WHIT64</t>
  </si>
  <si>
    <t xml:space="preserve">TBH</t>
  </si>
  <si>
    <t xml:space="preserve">Top Básico, Cuello V 2 bolsas laterales</t>
  </si>
  <si>
    <t xml:space="preserve">65/35 POLIESTER/ALGODÓN</t>
  </si>
  <si>
    <t xml:space="preserve">PBH-TWF--WHIT-64</t>
  </si>
  <si>
    <t xml:space="preserve">PANTALON BASICO</t>
  </si>
  <si>
    <t xml:space="preserve">M3229</t>
  </si>
  <si>
    <t xml:space="preserve">Pantalón Básico, Unisex, Elástico y Jareta en Cintura, 2 Bolsas Laterales.</t>
  </si>
  <si>
    <t xml:space="preserve">PBH-TWF-WHIT-64</t>
  </si>
  <si>
    <t xml:space="preserve">M3230</t>
  </si>
  <si>
    <t xml:space="preserve">PBH</t>
  </si>
  <si>
    <t xml:space="preserve">15113-WHITH-46225</t>
  </si>
  <si>
    <t xml:space="preserve">Bata dama</t>
  </si>
  <si>
    <t xml:space="preserve">M3231</t>
  </si>
  <si>
    <t xml:space="preserve">46225-411-WHIT</t>
  </si>
  <si>
    <t xml:space="preserve">15112-WHITH-46225</t>
  </si>
  <si>
    <t xml:space="preserve">Bata Caballero</t>
  </si>
  <si>
    <t xml:space="preserve">M3232</t>
  </si>
  <si>
    <t xml:space="preserve">Semana 7 1B 2023</t>
  </si>
  <si>
    <t xml:space="preserve">AGM002-027</t>
  </si>
  <si>
    <t xml:space="preserve">A011-528</t>
  </si>
  <si>
    <t xml:space="preserve">?</t>
  </si>
  <si>
    <t xml:space="preserve">M3212</t>
  </si>
  <si>
    <t xml:space="preserve">A011-001</t>
  </si>
  <si>
    <t xml:space="preserve">M3238</t>
  </si>
  <si>
    <t xml:space="preserve">RFH004-313</t>
  </si>
  <si>
    <t xml:space="preserve">Aruba</t>
  </si>
  <si>
    <t xml:space="preserve">RFH004-313-XS</t>
  </si>
  <si>
    <t xml:space="preserve">M3244</t>
  </si>
  <si>
    <t xml:space="preserve">RFH004-313-S</t>
  </si>
  <si>
    <t xml:space="preserve">RFH004-313-M</t>
  </si>
  <si>
    <t xml:space="preserve">RFH004-313-L</t>
  </si>
  <si>
    <t xml:space="preserve">RFH004-313-XL</t>
  </si>
  <si>
    <t xml:space="preserve">M3239</t>
  </si>
  <si>
    <t xml:space="preserve">M3240</t>
  </si>
  <si>
    <t xml:space="preserve">A104P-656</t>
  </si>
  <si>
    <t xml:space="preserve">Flamingo</t>
  </si>
  <si>
    <t xml:space="preserve">A104P-656-XS</t>
  </si>
  <si>
    <t xml:space="preserve">M3245</t>
  </si>
  <si>
    <t xml:space="preserve">A104P-656-S</t>
  </si>
  <si>
    <t xml:space="preserve">A104P-656-M</t>
  </si>
  <si>
    <t xml:space="preserve">A104P-656-L</t>
  </si>
  <si>
    <t xml:space="preserve">A104P-656-XL</t>
  </si>
  <si>
    <t xml:space="preserve">A104R-656</t>
  </si>
  <si>
    <t xml:space="preserve">A104R-656-XS</t>
  </si>
  <si>
    <t xml:space="preserve">M3246</t>
  </si>
  <si>
    <t xml:space="preserve">A104R-656-S</t>
  </si>
  <si>
    <t xml:space="preserve">A104R-656-M</t>
  </si>
  <si>
    <t xml:space="preserve">A104R-656-L</t>
  </si>
  <si>
    <t xml:space="preserve">A104R-656-XL</t>
  </si>
  <si>
    <t xml:space="preserve">A102-340</t>
  </si>
  <si>
    <t xml:space="preserve">M3226</t>
  </si>
  <si>
    <t xml:space="preserve">Semana 8 1B 2023</t>
  </si>
  <si>
    <t xml:space="preserve">A011-570</t>
  </si>
  <si>
    <t xml:space="preserve">M3221</t>
  </si>
  <si>
    <t xml:space="preserve">A011</t>
  </si>
  <si>
    <t xml:space="preserve">A011-421</t>
  </si>
  <si>
    <t xml:space="preserve">M3222</t>
  </si>
  <si>
    <t xml:space="preserve">A005-340</t>
  </si>
  <si>
    <t xml:space="preserve">Top Dama</t>
  </si>
  <si>
    <t xml:space="preserve">Lima</t>
  </si>
  <si>
    <t xml:space="preserve">A005-340-XS</t>
  </si>
  <si>
    <t xml:space="preserve">M3251</t>
  </si>
  <si>
    <t xml:space="preserve">A005-340-S</t>
  </si>
  <si>
    <t xml:space="preserve">A005-340-M</t>
  </si>
  <si>
    <t xml:space="preserve">A005-340-L</t>
  </si>
  <si>
    <t xml:space="preserve">A005-340-XL</t>
  </si>
  <si>
    <t xml:space="preserve">RF010-313</t>
  </si>
  <si>
    <t xml:space="preserve">TOP MANGAN RANGLAN</t>
  </si>
  <si>
    <t xml:space="preserve">RF010-313-XXS</t>
  </si>
  <si>
    <t xml:space="preserve">M3243</t>
  </si>
  <si>
    <t xml:space="preserve">RF010-313-XS</t>
  </si>
  <si>
    <t xml:space="preserve">RF010-313-S</t>
  </si>
  <si>
    <t xml:space="preserve">RF010-313-M</t>
  </si>
  <si>
    <t xml:space="preserve">RF010-313-L</t>
  </si>
  <si>
    <t xml:space="preserve">RF010-313-XL</t>
  </si>
  <si>
    <t xml:space="preserve">AH105-001</t>
  </si>
  <si>
    <t xml:space="preserve">M3216</t>
  </si>
  <si>
    <t xml:space="preserve">RF105-313</t>
  </si>
  <si>
    <t xml:space="preserve">M3224</t>
  </si>
  <si>
    <t xml:space="preserve">AH102-340</t>
  </si>
  <si>
    <t xml:space="preserve">AH102-340-XS</t>
  </si>
  <si>
    <t xml:space="preserve">M3256</t>
  </si>
  <si>
    <t xml:space="preserve">AH102-340-S</t>
  </si>
  <si>
    <t xml:space="preserve">M3257</t>
  </si>
  <si>
    <t xml:space="preserve">AH102-340-M</t>
  </si>
  <si>
    <t xml:space="preserve">AH102-340-L</t>
  </si>
  <si>
    <t xml:space="preserve">AH102-340-XL</t>
  </si>
  <si>
    <t xml:space="preserve">PEDIDO ESPECIAL KARLA FLORES</t>
  </si>
  <si>
    <t xml:space="preserve">IH101AF-027-XXL</t>
  </si>
  <si>
    <t xml:space="preserve">MPUi30</t>
  </si>
  <si>
    <t xml:space="preserve">M3247</t>
  </si>
  <si>
    <t xml:space="preserve">I001AF-027-XXL</t>
  </si>
  <si>
    <t xml:space="preserve">M3248</t>
  </si>
  <si>
    <t xml:space="preserve">Semana 9 1B 2023</t>
  </si>
  <si>
    <t xml:space="preserve">A011-656</t>
  </si>
  <si>
    <t xml:space="preserve">A011-656-XS</t>
  </si>
  <si>
    <t xml:space="preserve">M3241</t>
  </si>
  <si>
    <t xml:space="preserve">A011-656-S</t>
  </si>
  <si>
    <t xml:space="preserve">A011-656-M</t>
  </si>
  <si>
    <t xml:space="preserve">A011-656-L</t>
  </si>
  <si>
    <t xml:space="preserve">A011-656-XL</t>
  </si>
  <si>
    <t xml:space="preserve">M3242</t>
  </si>
  <si>
    <t xml:space="preserve">A011-340</t>
  </si>
  <si>
    <t xml:space="preserve">A011-340-XS</t>
  </si>
  <si>
    <t xml:space="preserve">A011-340-S</t>
  </si>
  <si>
    <t xml:space="preserve">A011-340-M</t>
  </si>
  <si>
    <t xml:space="preserve">A011-340-L</t>
  </si>
  <si>
    <t xml:space="preserve">A011-340-XL</t>
  </si>
  <si>
    <t xml:space="preserve">M3249</t>
  </si>
  <si>
    <t xml:space="preserve">M3250</t>
  </si>
  <si>
    <t xml:space="preserve">A006-340</t>
  </si>
  <si>
    <t xml:space="preserve">A006-340-XS</t>
  </si>
  <si>
    <t xml:space="preserve">M3252</t>
  </si>
  <si>
    <t xml:space="preserve">A006-340-S</t>
  </si>
  <si>
    <t xml:space="preserve">A006-340-M</t>
  </si>
  <si>
    <t xml:space="preserve">A006-340-L</t>
  </si>
  <si>
    <t xml:space="preserve">A006-340-XL</t>
  </si>
  <si>
    <t xml:space="preserve">AH105-203</t>
  </si>
  <si>
    <t xml:space="preserve">M3227</t>
  </si>
  <si>
    <t xml:space="preserve">AH105</t>
  </si>
  <si>
    <t xml:space="preserve">M3253</t>
  </si>
  <si>
    <t xml:space="preserve">M3254</t>
  </si>
  <si>
    <t xml:space="preserve">A104R-001-L</t>
  </si>
  <si>
    <t xml:space="preserve">M3255</t>
  </si>
  <si>
    <t xml:space="preserve">A104R-001-XL</t>
  </si>
  <si>
    <t xml:space="preserve">A107R-340</t>
  </si>
  <si>
    <t xml:space="preserve">Pantalon Dama</t>
  </si>
  <si>
    <t xml:space="preserve">A107R-340-XS</t>
  </si>
  <si>
    <t xml:space="preserve">M3258</t>
  </si>
  <si>
    <t xml:space="preserve">A107R</t>
  </si>
  <si>
    <t xml:space="preserve">A107R-340-S</t>
  </si>
  <si>
    <t xml:space="preserve">A107R-340-M</t>
  </si>
  <si>
    <t xml:space="preserve">A107R-340-L</t>
  </si>
  <si>
    <t xml:space="preserve">A107R-340-XL</t>
  </si>
  <si>
    <t xml:space="preserve">A107P-340</t>
  </si>
  <si>
    <t xml:space="preserve">A107P-340-XS</t>
  </si>
  <si>
    <t xml:space="preserve">M3259</t>
  </si>
  <si>
    <t xml:space="preserve">A107P-340-S</t>
  </si>
  <si>
    <t xml:space="preserve">A107P-340-M</t>
  </si>
  <si>
    <t xml:space="preserve">A107P-340-L</t>
  </si>
  <si>
    <t xml:space="preserve">A107P-340-XL</t>
  </si>
  <si>
    <t xml:space="preserve">PEDIDO ESPECIAL FANNY CAROLINA</t>
  </si>
  <si>
    <t xml:space="preserve">AM108-945</t>
  </si>
  <si>
    <t xml:space="preserve">PANT MATER MUJER</t>
  </si>
  <si>
    <t xml:space="preserve">ROBIN</t>
  </si>
  <si>
    <t xml:space="preserve">AM108-945-M</t>
  </si>
  <si>
    <t xml:space="preserve">M3260</t>
  </si>
  <si>
    <t xml:space="preserve">TTR-18-1945TCX BRIGHT ROSE</t>
  </si>
  <si>
    <t xml:space="preserve">AM108</t>
  </si>
  <si>
    <t xml:space="preserve">AM108-528</t>
  </si>
  <si>
    <t xml:space="preserve">VIOLETA</t>
  </si>
  <si>
    <t xml:space="preserve">AM108-528-M</t>
  </si>
  <si>
    <t xml:space="preserve">M3261</t>
  </si>
  <si>
    <t xml:space="preserve">AM008-945</t>
  </si>
  <si>
    <t xml:space="preserve">TOP MATERNIDAD</t>
  </si>
  <si>
    <t xml:space="preserve">AM008-945-M</t>
  </si>
  <si>
    <t xml:space="preserve">M3262</t>
  </si>
  <si>
    <t xml:space="preserve">AM008-528</t>
  </si>
  <si>
    <t xml:space="preserve">AM008-528-M</t>
  </si>
  <si>
    <t xml:space="preserve">M3263</t>
  </si>
  <si>
    <t xml:space="preserve">Semana 10 1B 2023</t>
  </si>
  <si>
    <t xml:space="preserve">M3264</t>
  </si>
  <si>
    <t xml:space="preserve">AH001-001-L</t>
  </si>
  <si>
    <t xml:space="preserve">M3265</t>
  </si>
  <si>
    <t xml:space="preserve">M3266</t>
  </si>
  <si>
    <t xml:space="preserve">AH001-4045-L</t>
  </si>
  <si>
    <t xml:space="preserve">M3267</t>
  </si>
  <si>
    <t xml:space="preserve">AH001-4045-XS</t>
  </si>
  <si>
    <t xml:space="preserve">M3268</t>
  </si>
  <si>
    <t xml:space="preserve">M3269</t>
  </si>
  <si>
    <t xml:space="preserve">M3270</t>
  </si>
  <si>
    <t xml:space="preserve">M3271</t>
  </si>
  <si>
    <t xml:space="preserve">AH105-570</t>
  </si>
  <si>
    <t xml:space="preserve">Pantalon Caballero</t>
  </si>
  <si>
    <t xml:space="preserve">Negro</t>
  </si>
  <si>
    <t xml:space="preserve">AH105-570-XS</t>
  </si>
  <si>
    <t xml:space="preserve">M3288</t>
  </si>
  <si>
    <t xml:space="preserve">AH105-570-S</t>
  </si>
  <si>
    <t xml:space="preserve">AH105-570-M</t>
  </si>
  <si>
    <t xml:space="preserve">AH105-570-L</t>
  </si>
  <si>
    <t xml:space="preserve">AH105-570-XL</t>
  </si>
  <si>
    <t xml:space="preserve">AH105-027</t>
  </si>
  <si>
    <t xml:space="preserve">Naval</t>
  </si>
  <si>
    <t xml:space="preserve">AH105-027-XS</t>
  </si>
  <si>
    <t xml:space="preserve">M3289</t>
  </si>
  <si>
    <t xml:space="preserve">AH105-027-S</t>
  </si>
  <si>
    <t xml:space="preserve">AH105-027-M</t>
  </si>
  <si>
    <t xml:space="preserve">AH105-027-L</t>
  </si>
  <si>
    <t xml:space="preserve">AH105-027-XL</t>
  </si>
  <si>
    <t xml:space="preserve">AH103-001-L</t>
  </si>
  <si>
    <t xml:space="preserve">M3274</t>
  </si>
  <si>
    <t xml:space="preserve">AH103-001-M</t>
  </si>
  <si>
    <t xml:space="preserve">AH103-001-S</t>
  </si>
  <si>
    <t xml:space="preserve">AH103-001-XL</t>
  </si>
  <si>
    <t xml:space="preserve">AH103-001-XS</t>
  </si>
  <si>
    <t xml:space="preserve">YOLANDA</t>
  </si>
  <si>
    <t xml:space="preserve">GORRITOS</t>
  </si>
  <si>
    <t xml:space="preserve">AGM002-027-L</t>
  </si>
  <si>
    <t xml:space="preserve">M3279</t>
  </si>
  <si>
    <t xml:space="preserve">AGM002</t>
  </si>
  <si>
    <t xml:space="preserve">AGM002-570</t>
  </si>
  <si>
    <t xml:space="preserve">AGM002-570-L</t>
  </si>
  <si>
    <t xml:space="preserve">M3280</t>
  </si>
  <si>
    <t xml:space="preserve">Semana 11 1B 2023</t>
  </si>
  <si>
    <t xml:space="preserve">A007-027</t>
  </si>
  <si>
    <t xml:space="preserve">A007-027-L</t>
  </si>
  <si>
    <t xml:space="preserve">M3281</t>
  </si>
  <si>
    <t xml:space="preserve">A007-027-M</t>
  </si>
  <si>
    <t xml:space="preserve">A007-027-S</t>
  </si>
  <si>
    <t xml:space="preserve">A007-421-M</t>
  </si>
  <si>
    <t xml:space="preserve">M3282</t>
  </si>
  <si>
    <t xml:space="preserve">A007-421-S</t>
  </si>
  <si>
    <t xml:space="preserve">M3283</t>
  </si>
  <si>
    <t xml:space="preserve">M3284</t>
  </si>
  <si>
    <t xml:space="preserve">AGU001-570</t>
  </si>
  <si>
    <t xml:space="preserve">AGU001-570-L</t>
  </si>
  <si>
    <t xml:space="preserve">M3285</t>
  </si>
  <si>
    <t xml:space="preserve">AGU001</t>
  </si>
  <si>
    <t xml:space="preserve">AH401-027-L</t>
  </si>
  <si>
    <t xml:space="preserve">M3286</t>
  </si>
  <si>
    <t xml:space="preserve">AH401-027-M</t>
  </si>
  <si>
    <t xml:space="preserve">AH401-027-S</t>
  </si>
  <si>
    <t xml:space="preserve">AH401-027-XL</t>
  </si>
  <si>
    <t xml:space="preserve">AM008-027-S</t>
  </si>
  <si>
    <t xml:space="preserve">M3287</t>
  </si>
  <si>
    <t xml:space="preserve">AH103-4045-S</t>
  </si>
  <si>
    <t xml:space="preserve">M3275</t>
  </si>
  <si>
    <t xml:space="preserve">M3272</t>
  </si>
  <si>
    <t xml:space="preserve">M3273</t>
  </si>
  <si>
    <t xml:space="preserve">AM108-027-L</t>
  </si>
  <si>
    <t xml:space="preserve">M3276</t>
  </si>
  <si>
    <t xml:space="preserve">AM108-027-M</t>
  </si>
  <si>
    <t xml:space="preserve">AM108-027-S</t>
  </si>
  <si>
    <t xml:space="preserve">AM108-570</t>
  </si>
  <si>
    <t xml:space="preserve">AM108-570-M</t>
  </si>
  <si>
    <t xml:space="preserve">M3277</t>
  </si>
  <si>
    <t xml:space="preserve">AM108-570-S</t>
  </si>
  <si>
    <t xml:space="preserve">I102AF-023-M</t>
  </si>
  <si>
    <t xml:space="preserve">M3278</t>
  </si>
  <si>
    <t xml:space="preserve">I102AF</t>
  </si>
  <si>
    <t xml:space="preserve">PEDIDO ESPECIAL UVM</t>
  </si>
  <si>
    <t xml:space="preserve">5401-001</t>
  </si>
  <si>
    <t xml:space="preserve">SACO</t>
  </si>
  <si>
    <t xml:space="preserve">TTR-WHITE</t>
  </si>
  <si>
    <t xml:space="preserve">5401-001-XS</t>
  </si>
  <si>
    <t xml:space="preserve">M3290</t>
  </si>
  <si>
    <t xml:space="preserve">5401</t>
  </si>
  <si>
    <t xml:space="preserve">5401-001-S</t>
  </si>
  <si>
    <t xml:space="preserve">5401-001-M</t>
  </si>
  <si>
    <t xml:space="preserve">5401-001-L</t>
  </si>
  <si>
    <t xml:space="preserve">5401-001-XL</t>
  </si>
  <si>
    <t xml:space="preserve">5401-001-XXL</t>
  </si>
  <si>
    <t xml:space="preserve">Semana 9 2B 2023</t>
  </si>
  <si>
    <t xml:space="preserve">Semana 10 2B 2023</t>
  </si>
  <si>
    <t xml:space="preserve">Semana 11 2B 2023</t>
  </si>
  <si>
    <t xml:space="preserve">PEDIDO ESPECIAL UVM  (1/2)</t>
  </si>
  <si>
    <t xml:space="preserve">Semana 12 2B 2023</t>
  </si>
  <si>
    <t xml:space="preserve">M3291</t>
  </si>
  <si>
    <t xml:space="preserve">M3292</t>
  </si>
  <si>
    <t xml:space="preserve">M3294</t>
  </si>
  <si>
    <t xml:space="preserve">M3293</t>
  </si>
  <si>
    <t xml:space="preserve">M3295</t>
  </si>
  <si>
    <t xml:space="preserve">M3296</t>
  </si>
  <si>
    <t xml:space="preserve">M3297</t>
  </si>
  <si>
    <t xml:space="preserve">M3298</t>
  </si>
  <si>
    <t xml:space="preserve">M3299</t>
  </si>
  <si>
    <t xml:space="preserve">M3300</t>
  </si>
  <si>
    <t xml:space="preserve">M3301</t>
  </si>
  <si>
    <t xml:space="preserve">M3302</t>
  </si>
  <si>
    <t xml:space="preserve">M3303</t>
  </si>
  <si>
    <t xml:space="preserve">M3304</t>
  </si>
  <si>
    <t xml:space="preserve">M3305</t>
  </si>
  <si>
    <t xml:space="preserve">M3306</t>
  </si>
  <si>
    <t xml:space="preserve">M3307</t>
  </si>
  <si>
    <t xml:space="preserve">M3308</t>
  </si>
  <si>
    <t xml:space="preserve">M3309</t>
  </si>
  <si>
    <t xml:space="preserve">M3310</t>
  </si>
  <si>
    <t xml:space="preserve">PEDIDO ESPECIAL UVM (2/2)</t>
  </si>
  <si>
    <t xml:space="preserve">M5555-001</t>
  </si>
  <si>
    <t xml:space="preserve">M3311</t>
  </si>
  <si>
    <t xml:space="preserve">M5555</t>
  </si>
  <si>
    <t xml:space="preserve">Semana 13 2B 2023</t>
  </si>
  <si>
    <t xml:space="preserve">M3312</t>
  </si>
  <si>
    <t xml:space="preserve">M3313</t>
  </si>
  <si>
    <t xml:space="preserve">M3314</t>
  </si>
  <si>
    <t xml:space="preserve">M3315</t>
  </si>
  <si>
    <t xml:space="preserve">M3316</t>
  </si>
  <si>
    <t xml:space="preserve">M3317</t>
  </si>
  <si>
    <t xml:space="preserve">M3318</t>
  </si>
  <si>
    <t xml:space="preserve">M3319</t>
  </si>
  <si>
    <t xml:space="preserve">M3320</t>
  </si>
  <si>
    <t xml:space="preserve">MPE20</t>
  </si>
  <si>
    <t xml:space="preserve">M3321</t>
  </si>
  <si>
    <t xml:space="preserve">PEDIDO ESPECIAL MEDIROBOTICA</t>
  </si>
  <si>
    <t xml:space="preserve">M3322</t>
  </si>
  <si>
    <t xml:space="preserve">PEDIDO ESPECIAL SHARDAY</t>
  </si>
  <si>
    <t xml:space="preserve">MPI30</t>
  </si>
  <si>
    <t xml:space="preserve">M3323</t>
  </si>
  <si>
    <t xml:space="preserve">M3324</t>
  </si>
  <si>
    <t xml:space="preserve">M3325</t>
  </si>
  <si>
    <t xml:space="preserve">PEDIDO ESPECIAL NITZEHA</t>
  </si>
  <si>
    <t xml:space="preserve">M3326</t>
  </si>
  <si>
    <t xml:space="preserve">M3327</t>
  </si>
  <si>
    <t xml:space="preserve">M3328</t>
  </si>
  <si>
    <t xml:space="preserve">M3329</t>
  </si>
  <si>
    <t xml:space="preserve">M3330</t>
  </si>
  <si>
    <t xml:space="preserve">M3331</t>
  </si>
  <si>
    <t xml:space="preserve">S6-B2-23- (14)</t>
  </si>
  <si>
    <t xml:space="preserve">M3332</t>
  </si>
  <si>
    <t xml:space="preserve">M3333</t>
  </si>
  <si>
    <t xml:space="preserve">M3334</t>
  </si>
  <si>
    <t xml:space="preserve">M3335</t>
  </si>
  <si>
    <t xml:space="preserve">M3336</t>
  </si>
  <si>
    <t xml:space="preserve">M3337</t>
  </si>
  <si>
    <t xml:space="preserve">IH002AF-510</t>
  </si>
  <si>
    <t xml:space="preserve">M3338</t>
  </si>
  <si>
    <t xml:space="preserve">M3339</t>
  </si>
  <si>
    <t xml:space="preserve">M3340</t>
  </si>
  <si>
    <t xml:space="preserve">M3341</t>
  </si>
  <si>
    <t xml:space="preserve">M3342</t>
  </si>
  <si>
    <t xml:space="preserve">PEDIDO ESPECIAL SWISS HOSPITAL</t>
  </si>
  <si>
    <t xml:space="preserve">IH401-203</t>
  </si>
  <si>
    <t xml:space="preserve">CHAMARRA</t>
  </si>
  <si>
    <t xml:space="preserve">M3343</t>
  </si>
  <si>
    <t xml:space="preserve">IH401</t>
  </si>
  <si>
    <t xml:space="preserve">USAR TELA AUDAZ</t>
  </si>
  <si>
    <t xml:space="preserve">2378-027</t>
  </si>
  <si>
    <t xml:space="preserve">M3344</t>
  </si>
  <si>
    <t xml:space="preserve">2378</t>
  </si>
  <si>
    <t xml:space="preserve">M3345</t>
  </si>
  <si>
    <t xml:space="preserve">BIES COLOR NEGRO</t>
  </si>
  <si>
    <t xml:space="preserve">PEDIDO ESPECIAL ARTURO CID</t>
  </si>
  <si>
    <t xml:space="preserve">M3346</t>
  </si>
  <si>
    <t xml:space="preserve">M3347</t>
  </si>
  <si>
    <t xml:space="preserve">M3348</t>
  </si>
  <si>
    <t xml:space="preserve">PEDIDO ESPECIAL ANDRES NAJERA</t>
  </si>
  <si>
    <t xml:space="preserve">M3349</t>
  </si>
  <si>
    <t xml:space="preserve">M3350</t>
  </si>
  <si>
    <t xml:space="preserve">S7-B2-23- (15)</t>
  </si>
  <si>
    <t xml:space="preserve">M3351</t>
  </si>
  <si>
    <t xml:space="preserve">M3352</t>
  </si>
  <si>
    <t xml:space="preserve">M3353</t>
  </si>
  <si>
    <t xml:space="preserve">M3354</t>
  </si>
  <si>
    <t xml:space="preserve">M3355</t>
  </si>
  <si>
    <t xml:space="preserve">M3356</t>
  </si>
  <si>
    <t xml:space="preserve">M3357</t>
  </si>
  <si>
    <t xml:space="preserve">Producto</t>
  </si>
  <si>
    <t xml:space="preserve">Descripción</t>
  </si>
  <si>
    <t xml:space="preserve">CODIGO DE COLOR</t>
  </si>
  <si>
    <t xml:space="preserve">TIPO DE TELA</t>
  </si>
  <si>
    <t xml:space="preserve">SAH</t>
  </si>
  <si>
    <t xml:space="preserve">18026-203</t>
  </si>
  <si>
    <t xml:space="preserve">2378-4045</t>
  </si>
  <si>
    <t xml:space="preserve">A001-030</t>
  </si>
  <si>
    <t xml:space="preserve">TTR-16-6030TCX-KATYDID</t>
  </si>
  <si>
    <t xml:space="preserve">KATYDID</t>
  </si>
  <si>
    <t xml:space="preserve">A001-570</t>
  </si>
  <si>
    <t xml:space="preserve">A001-817</t>
  </si>
  <si>
    <t xml:space="preserve">LAVENDER</t>
  </si>
  <si>
    <t xml:space="preserve">TTR-15-3817TCX-LAVENDER</t>
  </si>
  <si>
    <t xml:space="preserve">A002-032</t>
  </si>
  <si>
    <t xml:space="preserve">a002-203</t>
  </si>
  <si>
    <t xml:space="preserve">A002-4045</t>
  </si>
  <si>
    <t xml:space="preserve">A002-511</t>
  </si>
  <si>
    <t xml:space="preserve">Violeta</t>
  </si>
  <si>
    <t xml:space="preserve">A002-945</t>
  </si>
  <si>
    <t xml:space="preserve">Robin</t>
  </si>
  <si>
    <t xml:space="preserve">A003-4045</t>
  </si>
  <si>
    <t xml:space="preserve">A003-570</t>
  </si>
  <si>
    <t xml:space="preserve">A003-909</t>
  </si>
  <si>
    <t xml:space="preserve">TTR-15-1909TCX CORAL BLUSH</t>
  </si>
  <si>
    <t xml:space="preserve">CORAL BLUSH</t>
  </si>
  <si>
    <t xml:space="preserve">A004-027</t>
  </si>
  <si>
    <t xml:space="preserve">A004-4045</t>
  </si>
  <si>
    <t xml:space="preserve">A004-546</t>
  </si>
  <si>
    <t xml:space="preserve"> TTR-16-1546TCX-LIVING CORAL</t>
  </si>
  <si>
    <t xml:space="preserve">CORAL</t>
  </si>
  <si>
    <t xml:space="preserve">A005-027</t>
  </si>
  <si>
    <t xml:space="preserve">A005-032</t>
  </si>
  <si>
    <t xml:space="preserve">A005-203</t>
  </si>
  <si>
    <t xml:space="preserve">A005-4045</t>
  </si>
  <si>
    <t xml:space="preserve">A005-411</t>
  </si>
  <si>
    <t xml:space="preserve">A005-511</t>
  </si>
  <si>
    <t xml:space="preserve">A005-546</t>
  </si>
  <si>
    <t xml:space="preserve">A005-557</t>
  </si>
  <si>
    <t xml:space="preserve">Arce</t>
  </si>
  <si>
    <t xml:space="preserve">A005-664</t>
  </si>
  <si>
    <t xml:space="preserve">FIERY RED</t>
  </si>
  <si>
    <t xml:space="preserve">TTR-18-1664TCX FIERY RED</t>
  </si>
  <si>
    <t xml:space="preserve">A005-945</t>
  </si>
  <si>
    <t xml:space="preserve">Top Mujer</t>
  </si>
  <si>
    <t xml:space="preserve">A006-001</t>
  </si>
  <si>
    <t xml:space="preserve">A006-024</t>
  </si>
  <si>
    <t xml:space="preserve">A006-030</t>
  </si>
  <si>
    <t xml:space="preserve">A006-047</t>
  </si>
  <si>
    <t xml:space="preserve">TTR-19-2047TCX-SANGRIA</t>
  </si>
  <si>
    <t xml:space="preserve">AURA</t>
  </si>
  <si>
    <t xml:space="preserve">A006-050</t>
  </si>
  <si>
    <t xml:space="preserve">TTR-19-6050TCX-EDEN</t>
  </si>
  <si>
    <t xml:space="preserve">BOREAL</t>
  </si>
  <si>
    <t xml:space="preserve">A006-203</t>
  </si>
  <si>
    <t xml:space="preserve">A006-664</t>
  </si>
  <si>
    <t xml:space="preserve">A006-817</t>
  </si>
  <si>
    <t xml:space="preserve">A007-102</t>
  </si>
  <si>
    <t xml:space="preserve">GLACIAR GRAY</t>
  </si>
  <si>
    <t xml:space="preserve">TTR-14-4102TCX GLACIER</t>
  </si>
  <si>
    <t xml:space="preserve">A007-511</t>
  </si>
  <si>
    <t xml:space="preserve">A007-909</t>
  </si>
  <si>
    <t xml:space="preserve">A007-945</t>
  </si>
  <si>
    <t xml:space="preserve">A101-027</t>
  </si>
  <si>
    <t xml:space="preserve">A101-032</t>
  </si>
  <si>
    <t xml:space="preserve">A101-203</t>
  </si>
  <si>
    <t xml:space="preserve">A102-024</t>
  </si>
  <si>
    <t xml:space="preserve">A102-030</t>
  </si>
  <si>
    <t xml:space="preserve">A102-4045</t>
  </si>
  <si>
    <t xml:space="preserve">A102-511</t>
  </si>
  <si>
    <t xml:space="preserve">A102-546</t>
  </si>
  <si>
    <t xml:space="preserve">A102-557</t>
  </si>
  <si>
    <t xml:space="preserve">A102-664</t>
  </si>
  <si>
    <t xml:space="preserve">A102-817</t>
  </si>
  <si>
    <t xml:space="preserve">LAVANDER</t>
  </si>
  <si>
    <t xml:space="preserve">A102-945</t>
  </si>
  <si>
    <t xml:space="preserve">A103-047</t>
  </si>
  <si>
    <t xml:space="preserve">PANT MUJER </t>
  </si>
  <si>
    <t xml:space="preserve">A103-050</t>
  </si>
  <si>
    <t xml:space="preserve">A103-102</t>
  </si>
  <si>
    <t xml:space="preserve">A103-511</t>
  </si>
  <si>
    <t xml:space="preserve">A103-817</t>
  </si>
  <si>
    <t xml:space="preserve">A103-909</t>
  </si>
  <si>
    <t xml:space="preserve">A103-945</t>
  </si>
  <si>
    <t xml:space="preserve">A104P-024</t>
  </si>
  <si>
    <t xml:space="preserve">A104P-030</t>
  </si>
  <si>
    <t xml:space="preserve">A104P-203</t>
  </si>
  <si>
    <t xml:space="preserve">AVENTIRINE </t>
  </si>
  <si>
    <t xml:space="preserve">A104P-664</t>
  </si>
  <si>
    <t xml:space="preserve">A104P-817</t>
  </si>
  <si>
    <t xml:space="preserve">A104P-909</t>
  </si>
  <si>
    <t xml:space="preserve">A104R-030</t>
  </si>
  <si>
    <t xml:space="preserve">A104R-511</t>
  </si>
  <si>
    <t xml:space="preserve">A104R-664</t>
  </si>
  <si>
    <t xml:space="preserve">A104R-817</t>
  </si>
  <si>
    <t xml:space="preserve">A104R-909</t>
  </si>
  <si>
    <t xml:space="preserve">Pantalon Mujer</t>
  </si>
  <si>
    <t xml:space="preserve">A107P-557</t>
  </si>
  <si>
    <t xml:space="preserve">A107R-557</t>
  </si>
  <si>
    <t xml:space="preserve">A109P-528</t>
  </si>
  <si>
    <t xml:space="preserve">A109P-945</t>
  </si>
  <si>
    <t xml:space="preserve">A401-032</t>
  </si>
  <si>
    <t xml:space="preserve">A401-203</t>
  </si>
  <si>
    <t xml:space="preserve">A401-421</t>
  </si>
  <si>
    <t xml:space="preserve">AGM002-203</t>
  </si>
  <si>
    <t xml:space="preserve">AGM002-4045</t>
  </si>
  <si>
    <t xml:space="preserve">GORRO</t>
  </si>
  <si>
    <t xml:space="preserve">AGU001-203</t>
  </si>
  <si>
    <t xml:space="preserve">AGU001-4045</t>
  </si>
  <si>
    <t xml:space="preserve">AH001-024</t>
  </si>
  <si>
    <t xml:space="preserve">AH001-032</t>
  </si>
  <si>
    <t xml:space="preserve">AH001-203</t>
  </si>
  <si>
    <t xml:space="preserve">Top Caballero</t>
  </si>
  <si>
    <t xml:space="preserve">AH002-032</t>
  </si>
  <si>
    <t xml:space="preserve">AH002-570</t>
  </si>
  <si>
    <t xml:space="preserve">AH003-050</t>
  </si>
  <si>
    <t xml:space="preserve">AH003-511</t>
  </si>
  <si>
    <t xml:space="preserve">AH003-557</t>
  </si>
  <si>
    <t xml:space="preserve">AH003-664</t>
  </si>
  <si>
    <t xml:space="preserve">AH101-032</t>
  </si>
  <si>
    <t xml:space="preserve">AH101-050</t>
  </si>
  <si>
    <t xml:space="preserve">AH101-203</t>
  </si>
  <si>
    <t xml:space="preserve">AH102-024</t>
  </si>
  <si>
    <t xml:space="preserve">AH102-032</t>
  </si>
  <si>
    <t xml:space="preserve">PANT Hombre</t>
  </si>
  <si>
    <t xml:space="preserve">AH102-557</t>
  </si>
  <si>
    <t xml:space="preserve">Pantalon Hombre</t>
  </si>
  <si>
    <t xml:space="preserve">AH102-817</t>
  </si>
  <si>
    <t xml:space="preserve">AH103-032</t>
  </si>
  <si>
    <t xml:space="preserve">AH103-511</t>
  </si>
  <si>
    <t xml:space="preserve">AH103-664</t>
  </si>
  <si>
    <t xml:space="preserve">AH401-421</t>
  </si>
  <si>
    <t xml:space="preserve">AH401-570</t>
  </si>
  <si>
    <t xml:space="preserve">AM008-203</t>
  </si>
  <si>
    <t xml:space="preserve">AM108-203</t>
  </si>
  <si>
    <t xml:space="preserve">E202-027</t>
  </si>
  <si>
    <t xml:space="preserve">EH202-027</t>
  </si>
  <si>
    <t xml:space="preserve">I001-024</t>
  </si>
  <si>
    <t xml:space="preserve">T/C-17-5024TCX-TEAL BLUE</t>
  </si>
  <si>
    <t xml:space="preserve">I001-027</t>
  </si>
  <si>
    <t xml:space="preserve">I001-032</t>
  </si>
  <si>
    <t xml:space="preserve">T/C-17-3936TCX-BLUE BONNET</t>
  </si>
  <si>
    <t xml:space="preserve">I001-4045</t>
  </si>
  <si>
    <t xml:space="preserve"> T/C-19-4045TCX-LAPIS BLUE</t>
  </si>
  <si>
    <t xml:space="preserve">I001-510-AF</t>
  </si>
  <si>
    <t xml:space="preserve">WINE</t>
  </si>
  <si>
    <t xml:space="preserve">ROSEBUD AF</t>
  </si>
  <si>
    <t xml:space="preserve">DARK BLUE AF </t>
  </si>
  <si>
    <t xml:space="preserve">I002-001</t>
  </si>
  <si>
    <t xml:space="preserve">I002-024</t>
  </si>
  <si>
    <t xml:space="preserve">I002-027</t>
  </si>
  <si>
    <t xml:space="preserve">I002-032</t>
  </si>
  <si>
    <t xml:space="preserve">I003-024</t>
  </si>
  <si>
    <t xml:space="preserve">I003-4045</t>
  </si>
  <si>
    <t xml:space="preserve">I003-510-AF</t>
  </si>
  <si>
    <t xml:space="preserve">I003AF-023</t>
  </si>
  <si>
    <t xml:space="preserve">I003AF-035</t>
  </si>
  <si>
    <t xml:space="preserve">I003AF-510</t>
  </si>
  <si>
    <t xml:space="preserve">I101-023</t>
  </si>
  <si>
    <t xml:space="preserve">I101-024</t>
  </si>
  <si>
    <t xml:space="preserve">I101-027</t>
  </si>
  <si>
    <t xml:space="preserve">I101-027-AF</t>
  </si>
  <si>
    <t xml:space="preserve">I101-032</t>
  </si>
  <si>
    <t xml:space="preserve">I101-4045</t>
  </si>
  <si>
    <t xml:space="preserve">I101-510-AF</t>
  </si>
  <si>
    <t xml:space="preserve">I102-001</t>
  </si>
  <si>
    <t xml:space="preserve">I102-024</t>
  </si>
  <si>
    <t xml:space="preserve">I102-027</t>
  </si>
  <si>
    <t xml:space="preserve">I102-027-AF</t>
  </si>
  <si>
    <t xml:space="preserve">I102-032</t>
  </si>
  <si>
    <t xml:space="preserve">I102-4045</t>
  </si>
  <si>
    <t xml:space="preserve">I102AF-035</t>
  </si>
  <si>
    <t xml:space="preserve">IH001-001</t>
  </si>
  <si>
    <t xml:space="preserve">IH001-023</t>
  </si>
  <si>
    <t xml:space="preserve">IH001-024</t>
  </si>
  <si>
    <t xml:space="preserve">IH001-027</t>
  </si>
  <si>
    <t xml:space="preserve">IH001-032</t>
  </si>
  <si>
    <t xml:space="preserve">IH001-4045</t>
  </si>
  <si>
    <t xml:space="preserve">IH001-570</t>
  </si>
  <si>
    <t xml:space="preserve">negro</t>
  </si>
  <si>
    <t xml:space="preserve">IH001AF-601</t>
  </si>
  <si>
    <t xml:space="preserve">IH002-027-AF</t>
  </si>
  <si>
    <t xml:space="preserve">IH002-4045</t>
  </si>
  <si>
    <t xml:space="preserve">IH002-510-AF</t>
  </si>
  <si>
    <t xml:space="preserve">IH002AF-035</t>
  </si>
  <si>
    <t xml:space="preserve">IH101-001</t>
  </si>
  <si>
    <t xml:space="preserve">IH101-024</t>
  </si>
  <si>
    <t xml:space="preserve">IH101-027</t>
  </si>
  <si>
    <t xml:space="preserve">IH101-027-AF</t>
  </si>
  <si>
    <t xml:space="preserve">IH101-032</t>
  </si>
  <si>
    <t xml:space="preserve">IH101-4045</t>
  </si>
  <si>
    <t xml:space="preserve">IH101-510-AF</t>
  </si>
  <si>
    <t xml:space="preserve">IH101-570</t>
  </si>
  <si>
    <t xml:space="preserve">PANT HOMBRE </t>
  </si>
  <si>
    <t xml:space="preserve">IH401-027</t>
  </si>
  <si>
    <t xml:space="preserve">CHAM UNISEX</t>
  </si>
  <si>
    <t xml:space="preserve">IH401-032</t>
  </si>
  <si>
    <t xml:space="preserve">IH401-4045</t>
  </si>
  <si>
    <t xml:space="preserve">M501-024</t>
  </si>
  <si>
    <t xml:space="preserve">CUBREBOCA</t>
  </si>
  <si>
    <t xml:space="preserve">M501-027</t>
  </si>
  <si>
    <t xml:space="preserve">M501-027 (TELA MESH)</t>
  </si>
  <si>
    <t xml:space="preserve">M501-203</t>
  </si>
  <si>
    <t xml:space="preserve">M501-570</t>
  </si>
  <si>
    <t xml:space="preserve">PBH001</t>
  </si>
  <si>
    <t xml:space="preserve">PBH001-027</t>
  </si>
  <si>
    <t xml:space="preserve">TWF570PRS-NNV62X</t>
  </si>
  <si>
    <t xml:space="preserve">PBH027</t>
  </si>
  <si>
    <t xml:space="preserve">NAVY</t>
  </si>
  <si>
    <t xml:space="preserve">TWF570PRS-NN62X</t>
  </si>
  <si>
    <t xml:space="preserve">PBH570</t>
  </si>
  <si>
    <t xml:space="preserve">TWF570PRS-BL62X</t>
  </si>
  <si>
    <t xml:space="preserve">PBM001-027</t>
  </si>
  <si>
    <t xml:space="preserve">PBM027</t>
  </si>
  <si>
    <t xml:space="preserve">PANT DAMA</t>
  </si>
  <si>
    <t xml:space="preserve">PBM570</t>
  </si>
  <si>
    <t xml:space="preserve">TOP DAMA</t>
  </si>
  <si>
    <t xml:space="preserve">BREEZE</t>
  </si>
  <si>
    <t xml:space="preserve">AIR</t>
  </si>
  <si>
    <t xml:space="preserve">TORNADO</t>
  </si>
  <si>
    <t xml:space="preserve">STORM</t>
  </si>
  <si>
    <t xml:space="preserve">RF010-518</t>
  </si>
  <si>
    <t xml:space="preserve">RF010-532</t>
  </si>
  <si>
    <t xml:space="preserve">RF010-900</t>
  </si>
  <si>
    <t xml:space="preserve">PANTALON DE DAMA</t>
  </si>
  <si>
    <t xml:space="preserve">RF106P-518</t>
  </si>
  <si>
    <t xml:space="preserve">RF106P-900</t>
  </si>
  <si>
    <t xml:space="preserve">RF106R-316</t>
  </si>
  <si>
    <t xml:space="preserve">RFH004-518</t>
  </si>
  <si>
    <t xml:space="preserve">RFH004-532</t>
  </si>
  <si>
    <t xml:space="preserve">RFH104-316</t>
  </si>
  <si>
    <t xml:space="preserve">PANTALON CABALLERO</t>
  </si>
  <si>
    <t xml:space="preserve">RFH104-518</t>
  </si>
  <si>
    <t xml:space="preserve">RFH104-532</t>
  </si>
  <si>
    <t xml:space="preserve">RFH104-900</t>
  </si>
  <si>
    <t xml:space="preserve">TBH001</t>
  </si>
  <si>
    <t xml:space="preserve">TBH001-027</t>
  </si>
  <si>
    <t xml:space="preserve">TBH027</t>
  </si>
  <si>
    <t xml:space="preserve">TBH570</t>
  </si>
  <si>
    <t xml:space="preserve">TBM001-027</t>
  </si>
  <si>
    <t xml:space="preserve">TBM027</t>
  </si>
  <si>
    <t xml:space="preserve">TBM570</t>
  </si>
  <si>
    <t xml:space="preserve">AGM002-024</t>
  </si>
  <si>
    <t xml:space="preserve">Gorritos</t>
  </si>
  <si>
    <t xml:space="preserve">AGU001-001</t>
  </si>
  <si>
    <t xml:space="preserve">TBM510</t>
  </si>
  <si>
    <t xml:space="preserve">PBM510</t>
  </si>
  <si>
    <t xml:space="preserve">PANTALON BASICO MUJER</t>
  </si>
  <si>
    <t xml:space="preserve">TBH510</t>
  </si>
  <si>
    <t xml:space="preserve">PBH510</t>
  </si>
  <si>
    <t xml:space="preserve">TBM-TWF</t>
  </si>
  <si>
    <t xml:space="preserve">VERDE</t>
  </si>
  <si>
    <t xml:space="preserve">PBM-TWF</t>
  </si>
  <si>
    <t xml:space="preserve">TBH-TWF</t>
  </si>
  <si>
    <t xml:space="preserve">PBH-TWF</t>
  </si>
  <si>
    <t xml:space="preserve">TBM945</t>
  </si>
  <si>
    <t xml:space="preserve">ROSA</t>
  </si>
  <si>
    <t xml:space="preserve">PBM945</t>
  </si>
  <si>
    <t xml:space="preserve">PANTALON MUJER</t>
  </si>
  <si>
    <t xml:space="preserve">I002-SA38222-WHITE- </t>
  </si>
  <si>
    <t xml:space="preserve">WHITE</t>
  </si>
  <si>
    <t xml:space="preserve">I102-SA38222-WHITE-  </t>
  </si>
  <si>
    <t xml:space="preserve">PAN MUJER</t>
  </si>
  <si>
    <t xml:space="preserve">Blanco</t>
  </si>
  <si>
    <t xml:space="preserve">Saco</t>
  </si>
  <si>
    <t xml:space="preserve">"TTR" 68%POLYESTER-28%RAYON-4%SPANDEX</t>
  </si>
  <si>
    <t xml:space="preserve">CODIGO DE LA TELA:</t>
  </si>
  <si>
    <t xml:space="preserve">CODIGO</t>
  </si>
  <si>
    <t xml:space="preserve">COLOR:</t>
  </si>
  <si>
    <t xml:space="preserve">HILO</t>
  </si>
  <si>
    <t xml:space="preserve">TGL</t>
  </si>
  <si>
    <t xml:space="preserve">027</t>
  </si>
  <si>
    <t xml:space="preserve">THRS70-C7930-NAVY#3 Text 27</t>
  </si>
  <si>
    <t xml:space="preserve">GREY</t>
  </si>
  <si>
    <t xml:space="preserve">032</t>
  </si>
  <si>
    <t xml:space="preserve">THRS70-C7350-HYCINTHIA Text 27</t>
  </si>
  <si>
    <t xml:space="preserve">THRS70-C7389-KBLUE BIRD Text 27</t>
  </si>
  <si>
    <t xml:space="preserve"> TTR-17-5024TCX-TEAL BLUE</t>
  </si>
  <si>
    <t xml:space="preserve">024</t>
  </si>
  <si>
    <t xml:space="preserve">THRS70-LL304-BLUE GREEN TEXT 27</t>
  </si>
  <si>
    <t xml:space="preserve">THRS70-C9981-MAGMA TEXT 27</t>
  </si>
  <si>
    <t xml:space="preserve">001</t>
  </si>
  <si>
    <t xml:space="preserve">THRS70-C1730-WHIT TEXT 27</t>
  </si>
  <si>
    <t xml:space="preserve">010</t>
  </si>
  <si>
    <t xml:space="preserve">THRS70-BLAC-MX TEXT 27</t>
  </si>
  <si>
    <t xml:space="preserve">047</t>
  </si>
  <si>
    <t xml:space="preserve">THRS70-RASP-MX TEXT 27</t>
  </si>
  <si>
    <t xml:space="preserve">050</t>
  </si>
  <si>
    <t xml:space="preserve">THRS70-SPRU-MX TEXT 27</t>
  </si>
  <si>
    <t xml:space="preserve">030</t>
  </si>
  <si>
    <t xml:space="preserve">THRS70-C5140 KATYDID</t>
  </si>
  <si>
    <t xml:space="preserve">TTR-15-1909TCX-CORAL BLUSH</t>
  </si>
  <si>
    <t xml:space="preserve">CORAL B.</t>
  </si>
  <si>
    <t xml:space="preserve">THRS70-SK415 CORAL BLUSH</t>
  </si>
  <si>
    <t xml:space="preserve">TTR-14-4102TCX-GLACIER</t>
  </si>
  <si>
    <t xml:space="preserve">GLACIER G.</t>
  </si>
  <si>
    <t xml:space="preserve">THRS70-SILG-MX (C9628)</t>
  </si>
  <si>
    <t xml:space="preserve">TTR-18-1664-TCX-FIERY RED</t>
  </si>
  <si>
    <t xml:space="preserve">THRS70-C3890</t>
  </si>
  <si>
    <t xml:space="preserve">TTR-GARY</t>
  </si>
  <si>
    <t xml:space="preserve">TTR-SUN-DRIED TOMATO</t>
  </si>
  <si>
    <t xml:space="preserve">TTR-OLIVE</t>
  </si>
  <si>
    <t xml:space="preserve">TTR-ROSSETTE</t>
  </si>
  <si>
    <t xml:space="preserve">"T/C" 65/35 POLYESTER-COTTON </t>
  </si>
  <si>
    <t xml:space="preserve">CODIGO DE COLOR:</t>
  </si>
  <si>
    <t xml:space="preserve">REAL</t>
  </si>
  <si>
    <t xml:space="preserve">Etiq. TGLMED</t>
  </si>
  <si>
    <t xml:space="preserve">THRS70-WINE-MX TEXT 27</t>
  </si>
  <si>
    <t xml:space="preserve">"T 65/C32/SP3  (SPANDEX)</t>
  </si>
  <si>
    <t xml:space="preserve">ROSEBUD</t>
  </si>
  <si>
    <t xml:space="preserve">THRS70-C4375 ROSEBUD</t>
  </si>
  <si>
    <t xml:space="preserve">CHARCOAL </t>
  </si>
  <si>
    <t xml:space="preserve">THRS70-C9675 CHARCOAL</t>
  </si>
  <si>
    <t xml:space="preserve">THRS70-C7336 DARK BLUE</t>
  </si>
  <si>
    <t xml:space="preserve">DESCRIPCION</t>
  </si>
  <si>
    <t xml:space="preserve">METROS POR PRENDA</t>
  </si>
  <si>
    <t xml:space="preserve">A101</t>
  </si>
  <si>
    <t xml:space="preserve">PANTALON DAMA</t>
  </si>
  <si>
    <t xml:space="preserve">CHAMARRA DAMA</t>
  </si>
  <si>
    <t xml:space="preserve">TOP CABALLERO</t>
  </si>
  <si>
    <t xml:space="preserve">CHAMARRA CABALLERO</t>
  </si>
  <si>
    <t xml:space="preserve">SACO DAMA</t>
  </si>
  <si>
    <t xml:space="preserve">BATA DAMA</t>
  </si>
  <si>
    <t xml:space="preserve">BATA DAMA LABORATORIO</t>
  </si>
  <si>
    <t xml:space="preserve">SACO CABALLERO</t>
  </si>
  <si>
    <t xml:space="preserve">BATA CABALLERO</t>
  </si>
  <si>
    <t xml:space="preserve">BATA CABALLERO LABORATORIO</t>
  </si>
  <si>
    <t xml:space="preserve">I001</t>
  </si>
  <si>
    <t xml:space="preserve">I002</t>
  </si>
  <si>
    <t xml:space="preserve">I003</t>
  </si>
  <si>
    <t xml:space="preserve">I003AF</t>
  </si>
  <si>
    <t xml:space="preserve">I101</t>
  </si>
  <si>
    <t xml:space="preserve">I102</t>
  </si>
  <si>
    <t xml:space="preserve">I401 </t>
  </si>
  <si>
    <t xml:space="preserve">CHAMARRA UNISEX</t>
  </si>
  <si>
    <t xml:space="preserve">IH001AF</t>
  </si>
  <si>
    <t xml:space="preserve">IH002</t>
  </si>
  <si>
    <t xml:space="preserve">GORRO UNISEX</t>
  </si>
  <si>
    <t xml:space="preserve">0291</t>
  </si>
  <si>
    <t xml:space="preserve">18026</t>
  </si>
  <si>
    <t xml:space="preserve">M501</t>
  </si>
  <si>
    <t xml:space="preserve">TBM</t>
  </si>
  <si>
    <t xml:space="preserve">PBM</t>
  </si>
  <si>
    <t xml:space="preserve">RF106</t>
  </si>
  <si>
    <t xml:space="preserve">A109P</t>
  </si>
  <si>
    <t xml:space="preserve">TELA IMPARABLE / EXPERTO</t>
  </si>
  <si>
    <t xml:space="preserve">T/C-19-4045TCX-LAPIS BLUE</t>
  </si>
  <si>
    <t xml:space="preserve">TELA AUDAZ</t>
  </si>
  <si>
    <t xml:space="preserve">TELA RAFAGA</t>
  </si>
  <si>
    <t xml:space="preserve">Total general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</si>
</sst>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/mm/yy;@"/>
    <numFmt numFmtId="166" formatCode="General"/>
    <numFmt numFmtId="167" formatCode="0.0000"/>
    <numFmt numFmtId="168" formatCode="0.00"/>
    <numFmt numFmtId="169" formatCode="dd/mm/yyyy"/>
    <numFmt numFmtId="170" formatCode="0"/>
    <numFmt numFmtId="171" formatCode="0.000"/>
    <numFmt numFmtId="172" formatCode="dd\-mmm"/>
    <numFmt numFmtId="173" formatCode="_-* #,##0.00_-;\-* #,##0.00_-;_-* \-??_-;_-@_-"/>
    <numFmt numFmtId="174" formatCode="_-* #,##0.0000_-;\-* #,##0.0000_-;_-* \-??_-;_-@_-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70C0"/>
      <name val="Calibri"/>
      <family val="2"/>
      <charset val="1"/>
    </font>
    <font>
      <sz val="11"/>
      <color rgb="FF00B0F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b val="true"/>
      <sz val="16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name val="Calibri"/>
      <family val="2"/>
      <charset val="1"/>
    </font>
    <font>
      <u val="single"/>
      <sz val="11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 val="true"/>
      <u val="single"/>
      <sz val="11"/>
      <color rgb="FF00B0F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b val="true"/>
      <sz val="11"/>
      <color rgb="FF4BACC6"/>
      <name val="Calibri"/>
      <family val="2"/>
      <charset val="1"/>
    </font>
    <font>
      <b val="true"/>
      <u val="single"/>
      <sz val="11"/>
      <color rgb="FF4BACC6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color rgb="FF808080"/>
      <name val="Calibri"/>
      <family val="2"/>
      <charset val="1"/>
    </font>
    <font>
      <sz val="11"/>
      <color rgb="FF336600"/>
      <name val="Calibri"/>
      <family val="2"/>
      <charset val="1"/>
    </font>
    <font>
      <b val="true"/>
      <sz val="10"/>
      <color rgb="FF000000"/>
      <name val="Avenir Book"/>
      <family val="0"/>
      <charset val="1"/>
    </font>
    <font>
      <b val="true"/>
      <sz val="10"/>
      <color rgb="FF990033"/>
      <name val="Avenir Book"/>
      <family val="0"/>
      <charset val="1"/>
    </font>
    <font>
      <b val="true"/>
      <sz val="14"/>
      <color rgb="FF808080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00B0F0"/>
        <bgColor rgb="FF00CC99"/>
      </patternFill>
    </fill>
    <fill>
      <patternFill patternType="solid">
        <fgColor rgb="FFA6A6A6"/>
        <bgColor rgb="FF95B3D7"/>
      </patternFill>
    </fill>
    <fill>
      <patternFill patternType="solid">
        <fgColor rgb="FFBFBFBF"/>
        <bgColor rgb="FFB9CDE5"/>
      </patternFill>
    </fill>
    <fill>
      <patternFill patternType="solid">
        <fgColor rgb="FF7F7F7F"/>
        <bgColor rgb="FF808080"/>
      </patternFill>
    </fill>
    <fill>
      <patternFill patternType="solid">
        <fgColor rgb="FFFF99FF"/>
        <bgColor rgb="FFFF99CC"/>
      </patternFill>
    </fill>
    <fill>
      <patternFill patternType="solid">
        <fgColor rgb="FF95B3D7"/>
        <bgColor rgb="FFA6A6A6"/>
      </patternFill>
    </fill>
    <fill>
      <patternFill patternType="solid">
        <fgColor rgb="FF9BBB59"/>
        <bgColor rgb="FF92D050"/>
      </patternFill>
    </fill>
    <fill>
      <patternFill patternType="solid">
        <fgColor rgb="FFD9D9D9"/>
        <bgColor rgb="FFB7DEE8"/>
      </patternFill>
    </fill>
    <fill>
      <patternFill patternType="solid">
        <fgColor rgb="FFB7DEE8"/>
        <bgColor rgb="FFB9CDE5"/>
      </patternFill>
    </fill>
    <fill>
      <patternFill patternType="solid">
        <fgColor rgb="FF4141DF"/>
        <bgColor rgb="FF3366FF"/>
      </patternFill>
    </fill>
    <fill>
      <patternFill patternType="solid">
        <fgColor rgb="FFFF0000"/>
        <bgColor rgb="FFF12705"/>
      </patternFill>
    </fill>
    <fill>
      <patternFill patternType="solid">
        <fgColor rgb="FFB9CDE5"/>
        <bgColor rgb="FFB7DEE8"/>
      </patternFill>
    </fill>
    <fill>
      <patternFill patternType="solid">
        <fgColor rgb="FF77933C"/>
        <bgColor rgb="FF718D17"/>
      </patternFill>
    </fill>
    <fill>
      <patternFill patternType="solid">
        <fgColor rgb="FF00B050"/>
        <bgColor rgb="FF00CC99"/>
      </patternFill>
    </fill>
    <fill>
      <patternFill patternType="solid">
        <fgColor rgb="FF002060"/>
        <bgColor rgb="FF000080"/>
      </patternFill>
    </fill>
    <fill>
      <patternFill patternType="solid">
        <fgColor rgb="FF0070C0"/>
        <bgColor rgb="FF008080"/>
      </patternFill>
    </fill>
    <fill>
      <patternFill patternType="solid">
        <fgColor rgb="FF00CC99"/>
        <bgColor rgb="FF00B050"/>
      </patternFill>
    </fill>
    <fill>
      <patternFill patternType="solid">
        <fgColor rgb="FF777777"/>
        <bgColor rgb="FF7F7F7F"/>
      </patternFill>
    </fill>
    <fill>
      <patternFill patternType="solid">
        <fgColor rgb="FF000000"/>
        <bgColor rgb="FF003300"/>
      </patternFill>
    </fill>
    <fill>
      <patternFill patternType="solid">
        <fgColor rgb="FFCC0066"/>
        <bgColor rgb="FFD9113B"/>
      </patternFill>
    </fill>
    <fill>
      <patternFill patternType="solid">
        <fgColor rgb="FF006600"/>
        <bgColor rgb="FF336600"/>
      </patternFill>
    </fill>
    <fill>
      <patternFill patternType="solid">
        <fgColor rgb="FFFF99CC"/>
        <bgColor rgb="FFEC9DB1"/>
      </patternFill>
    </fill>
    <fill>
      <patternFill patternType="solid">
        <fgColor rgb="FFF12705"/>
        <bgColor rgb="FFD9113B"/>
      </patternFill>
    </fill>
    <fill>
      <patternFill patternType="solid">
        <fgColor rgb="FF808080"/>
        <bgColor rgb="FF7F7F7F"/>
      </patternFill>
    </fill>
    <fill>
      <patternFill patternType="solid">
        <fgColor rgb="FFD9113B"/>
        <bgColor rgb="FFCC0066"/>
      </patternFill>
    </fill>
    <fill>
      <patternFill patternType="solid">
        <fgColor rgb="FF718D17"/>
        <bgColor rgb="FF77933C"/>
      </patternFill>
    </fill>
    <fill>
      <patternFill patternType="solid">
        <fgColor rgb="FFEC9DB1"/>
        <bgColor rgb="FFFF99CC"/>
      </patternFill>
    </fill>
    <fill>
      <patternFill patternType="solid">
        <fgColor rgb="FF800000"/>
        <bgColor rgb="FF990033"/>
      </patternFill>
    </fill>
    <fill>
      <patternFill patternType="solid">
        <fgColor rgb="FFFF66CC"/>
        <bgColor rgb="FFFF99CC"/>
      </patternFill>
    </fill>
    <fill>
      <patternFill patternType="solid">
        <fgColor rgb="FF00487E"/>
        <bgColor rgb="FF002060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dashed"/>
      <diagonal/>
    </border>
    <border diagonalUp="false" diagonalDown="false">
      <left style="dashed"/>
      <right style="dashed"/>
      <top style="medium"/>
      <bottom style="dashed"/>
      <diagonal/>
    </border>
    <border diagonalUp="false" diagonalDown="false">
      <left style="dashed"/>
      <right style="medium"/>
      <top style="medium"/>
      <bottom style="dashed"/>
      <diagonal/>
    </border>
    <border diagonalUp="false" diagonalDown="false">
      <left style="medium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 style="medium"/>
      <top style="dashed"/>
      <bottom style="dashed"/>
      <diagonal/>
    </border>
    <border diagonalUp="false" diagonalDown="false">
      <left style="dashed"/>
      <right style="dashed"/>
      <top/>
      <bottom style="thin"/>
      <diagonal/>
    </border>
    <border diagonalUp="false" diagonalDown="false">
      <left style="medium"/>
      <right style="dashed"/>
      <top style="dashed"/>
      <bottom/>
      <diagonal/>
    </border>
    <border diagonalUp="false" diagonalDown="false">
      <left style="dashed"/>
      <right style="dashed"/>
      <top style="dashed"/>
      <bottom/>
      <diagonal/>
    </border>
    <border diagonalUp="false" diagonalDown="false">
      <left style="dashed"/>
      <right style="medium"/>
      <top style="dashed"/>
      <bottom/>
      <diagonal/>
    </border>
    <border diagonalUp="false" diagonalDown="false">
      <left style="dashed"/>
      <right style="dashed"/>
      <top style="dashed"/>
      <bottom style="medium"/>
      <diagonal/>
    </border>
    <border diagonalUp="false" diagonalDown="false">
      <left style="dashed"/>
      <right style="medium"/>
      <top style="dashed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dashed"/>
      <top style="dashed"/>
      <bottom style="hair"/>
      <diagonal/>
    </border>
    <border diagonalUp="false" diagonalDown="false">
      <left style="dashed"/>
      <right style="dashed"/>
      <top style="dashed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dashed"/>
      <right style="medium"/>
      <top style="dashed"/>
      <bottom style="hair"/>
      <diagonal/>
    </border>
    <border diagonalUp="false" diagonalDown="false">
      <left style="medium"/>
      <right/>
      <top style="medium"/>
      <bottom style="dashed"/>
      <diagonal/>
    </border>
    <border diagonalUp="false" diagonalDown="false">
      <left/>
      <right/>
      <top style="medium"/>
      <bottom style="dashed"/>
      <diagonal/>
    </border>
    <border diagonalUp="false" diagonalDown="false">
      <left style="medium"/>
      <right/>
      <top style="dashed"/>
      <bottom style="dashed"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medium"/>
      <right/>
      <top style="dashed"/>
      <bottom style="medium"/>
      <diagonal/>
    </border>
    <border diagonalUp="false" diagonalDown="false">
      <left/>
      <right/>
      <top style="dashed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dashed"/>
      <top style="dashed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2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8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9" borderId="2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4" fillId="30" borderId="2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3" fillId="31" borderId="2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3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32" borderId="3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3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5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CC99"/>
      <rgbColor rgb="FF800000"/>
      <rgbColor rgb="FF006600"/>
      <rgbColor rgb="FF000080"/>
      <rgbColor rgb="FF718D17"/>
      <rgbColor rgb="FFCC0066"/>
      <rgbColor rgb="FF77933C"/>
      <rgbColor rgb="FFBFBFBF"/>
      <rgbColor rgb="FF808080"/>
      <rgbColor rgb="FF95B3D7"/>
      <rgbColor rgb="FFD9113B"/>
      <rgbColor rgb="FFFFFFCC"/>
      <rgbColor rgb="FFCCFFFF"/>
      <rgbColor rgb="FF660066"/>
      <rgbColor rgb="FFEC9DB1"/>
      <rgbColor rgb="FF0070C0"/>
      <rgbColor rgb="FFB9CDE5"/>
      <rgbColor rgb="FF000080"/>
      <rgbColor rgb="FFFF00FF"/>
      <rgbColor rgb="FFFFFF00"/>
      <rgbColor rgb="FF00FFFF"/>
      <rgbColor rgb="FF800080"/>
      <rgbColor rgb="FF990033"/>
      <rgbColor rgb="FF008080"/>
      <rgbColor rgb="FF0000FF"/>
      <rgbColor rgb="FF00B0F0"/>
      <rgbColor rgb="FFCCFFFF"/>
      <rgbColor rgb="FFD9D9D9"/>
      <rgbColor rgb="FFFFFF99"/>
      <rgbColor rgb="FFB7DEE8"/>
      <rgbColor rgb="FFFF99CC"/>
      <rgbColor rgb="FFFF99FF"/>
      <rgbColor rgb="FF9BBB59"/>
      <rgbColor rgb="FF3366FF"/>
      <rgbColor rgb="FF4BACC6"/>
      <rgbColor rgb="FF92D050"/>
      <rgbColor rgb="FFFFC000"/>
      <rgbColor rgb="FFFF66CC"/>
      <rgbColor rgb="FFF12705"/>
      <rgbColor rgb="FF777777"/>
      <rgbColor rgb="FFA6A6A6"/>
      <rgbColor rgb="FF002060"/>
      <rgbColor rgb="FF00B050"/>
      <rgbColor rgb="FF003300"/>
      <rgbColor rgb="FF336600"/>
      <rgbColor rgb="FF993300"/>
      <rgbColor rgb="FF7F7F7F"/>
      <rgbColor rgb="FF4141DF"/>
      <rgbColor rgb="FF00487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zhiker/Descargas/ORDENES%20ABIERTAS%20MEDIFORM%202019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E:/ORDENES%20ABIERTAS%20MEDIFORM%202020-bien.xlsx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Z:/MEDIFORM%20AREA%20DE%20CORTE/REVISION%20DE%20TELA%20POR%20BIMESTRE/ANALISIS%20BIMESTRE%20%231%20%20MEDIFORM%202802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NES ABIERTAS"/>
      <sheetName val="O. ABIERTAS ENERO 2020"/>
      <sheetName val="CATALOGO"/>
      <sheetName val="TELAS MEDIFORM"/>
      <sheetName val="ENERO"/>
      <sheetName val="FEBRERO"/>
      <sheetName val="MARZO"/>
      <sheetName val="ABRIL"/>
      <sheetName val="MAYO"/>
      <sheetName val="JUNIO"/>
      <sheetName val="JULIO"/>
      <sheetName val="TAL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RO 2020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CATALOGO"/>
      <sheetName val="TELAS MEDIFORM"/>
      <sheetName val="ESTI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NALISIS"/>
      <sheetName val="BIMESTRE UNO"/>
      <sheetName val="TELA  EN PEDIDOS ESPECIALES"/>
      <sheetName val="BIMESTRE UNO (PEDIDOS ESPECIAL)"/>
    </sheetNames>
    <sheetDataSet>
      <sheetData sheetId="0"/>
      <sheetData sheetId="1">
        <row r="2">
          <cell r="A2">
            <v>8811</v>
          </cell>
          <cell r="B2">
            <v>44928</v>
          </cell>
          <cell r="C2" t="str">
            <v>A005-001</v>
          </cell>
          <cell r="D2" t="str">
            <v>TOP MUJER</v>
          </cell>
          <cell r="E2" t="str">
            <v>BLANCO</v>
          </cell>
        </row>
        <row r="2">
          <cell r="G2" t="str">
            <v>L</v>
          </cell>
          <cell r="H2" t="str">
            <v>A005-001-L</v>
          </cell>
          <cell r="I2">
            <v>48</v>
          </cell>
          <cell r="J2">
            <v>44953</v>
          </cell>
          <cell r="K2">
            <v>0.347</v>
          </cell>
          <cell r="L2">
            <v>16.656</v>
          </cell>
          <cell r="M2" t="str">
            <v>MPUA10</v>
          </cell>
          <cell r="N2" t="str">
            <v>TOP</v>
          </cell>
          <cell r="O2" t="str">
            <v>M3129</v>
          </cell>
          <cell r="P2" t="str">
            <v>TTR-WHIT</v>
          </cell>
          <cell r="Q2" t="str">
            <v>A005</v>
          </cell>
          <cell r="R2">
            <v>50.03544</v>
          </cell>
          <cell r="S2">
            <v>44930</v>
          </cell>
        </row>
        <row r="3">
          <cell r="A3">
            <v>8812</v>
          </cell>
          <cell r="B3">
            <v>44928</v>
          </cell>
          <cell r="C3" t="str">
            <v>A005-570</v>
          </cell>
          <cell r="D3" t="str">
            <v>TOP MUJER</v>
          </cell>
          <cell r="E3" t="str">
            <v>NEGRO</v>
          </cell>
        </row>
        <row r="3">
          <cell r="G3" t="str">
            <v>L</v>
          </cell>
          <cell r="H3" t="str">
            <v>A005-570-L</v>
          </cell>
          <cell r="I3">
            <v>72</v>
          </cell>
          <cell r="J3">
            <v>44953</v>
          </cell>
          <cell r="K3">
            <v>0.347</v>
          </cell>
          <cell r="L3">
            <v>24.984</v>
          </cell>
          <cell r="M3" t="str">
            <v>MPUA10</v>
          </cell>
          <cell r="N3" t="str">
            <v>TOP</v>
          </cell>
          <cell r="O3" t="str">
            <v>M3130</v>
          </cell>
          <cell r="P3" t="str">
            <v>TTR-19-570TCX-BLACK</v>
          </cell>
          <cell r="Q3" t="str">
            <v>A005</v>
          </cell>
          <cell r="R3">
            <v>75.05316</v>
          </cell>
          <cell r="S3">
            <v>44930</v>
          </cell>
        </row>
        <row r="4">
          <cell r="A4">
            <v>8813</v>
          </cell>
          <cell r="B4">
            <v>44928</v>
          </cell>
          <cell r="C4" t="str">
            <v>A005-570</v>
          </cell>
          <cell r="D4" t="str">
            <v>TOP MUJER</v>
          </cell>
          <cell r="E4" t="str">
            <v>NEGRO</v>
          </cell>
        </row>
        <row r="4">
          <cell r="G4" t="str">
            <v>M</v>
          </cell>
          <cell r="H4" t="str">
            <v>A005-570-M</v>
          </cell>
          <cell r="I4">
            <v>168</v>
          </cell>
          <cell r="J4">
            <v>44953</v>
          </cell>
          <cell r="K4">
            <v>0.347</v>
          </cell>
          <cell r="L4">
            <v>58.296</v>
          </cell>
          <cell r="M4" t="str">
            <v>MPUA10</v>
          </cell>
          <cell r="N4" t="str">
            <v>TOP</v>
          </cell>
          <cell r="O4" t="str">
            <v>M3130</v>
          </cell>
          <cell r="P4" t="str">
            <v>TTR-19-570TCX-BLACK</v>
          </cell>
          <cell r="Q4" t="str">
            <v>A005</v>
          </cell>
          <cell r="R4">
            <v>175.12404</v>
          </cell>
          <cell r="S4">
            <v>44930</v>
          </cell>
        </row>
        <row r="5">
          <cell r="A5">
            <v>8814</v>
          </cell>
          <cell r="B5">
            <v>44928</v>
          </cell>
          <cell r="C5" t="str">
            <v>A005-570</v>
          </cell>
          <cell r="D5" t="str">
            <v>TOP MUJER</v>
          </cell>
          <cell r="E5" t="str">
            <v>NEGRO</v>
          </cell>
        </row>
        <row r="5">
          <cell r="G5" t="str">
            <v>XS</v>
          </cell>
          <cell r="H5" t="str">
            <v>A005-570-XS</v>
          </cell>
          <cell r="I5">
            <v>120</v>
          </cell>
          <cell r="J5">
            <v>44953</v>
          </cell>
          <cell r="K5">
            <v>0.347</v>
          </cell>
          <cell r="L5">
            <v>41.64</v>
          </cell>
          <cell r="M5" t="str">
            <v>MPUA10</v>
          </cell>
          <cell r="N5" t="str">
            <v>TOP</v>
          </cell>
          <cell r="O5" t="str">
            <v>M3130</v>
          </cell>
          <cell r="P5" t="str">
            <v>TTR-19-570TCX-BLACK</v>
          </cell>
          <cell r="Q5" t="str">
            <v>A005</v>
          </cell>
          <cell r="R5">
            <v>125.0886</v>
          </cell>
          <cell r="S5">
            <v>44930</v>
          </cell>
        </row>
        <row r="6">
          <cell r="A6">
            <v>8815</v>
          </cell>
          <cell r="B6">
            <v>44928</v>
          </cell>
          <cell r="C6" t="str">
            <v>A005-570</v>
          </cell>
          <cell r="D6" t="str">
            <v>TOP MUJER</v>
          </cell>
          <cell r="E6" t="str">
            <v>NEGRO</v>
          </cell>
        </row>
        <row r="6">
          <cell r="G6" t="str">
            <v>XXL</v>
          </cell>
          <cell r="H6" t="str">
            <v>A005-570-XXL</v>
          </cell>
          <cell r="I6">
            <v>24</v>
          </cell>
          <cell r="J6">
            <v>44953</v>
          </cell>
          <cell r="K6">
            <v>0.347</v>
          </cell>
          <cell r="L6">
            <v>8.328</v>
          </cell>
          <cell r="M6" t="str">
            <v>MPUA10</v>
          </cell>
          <cell r="N6" t="str">
            <v>TOP</v>
          </cell>
          <cell r="O6" t="str">
            <v>M3130</v>
          </cell>
          <cell r="P6" t="str">
            <v>TTR-19-570TCX-BLACK</v>
          </cell>
          <cell r="Q6" t="str">
            <v>A005</v>
          </cell>
          <cell r="R6">
            <v>25.01772</v>
          </cell>
          <cell r="S6">
            <v>44930</v>
          </cell>
        </row>
        <row r="7">
          <cell r="A7">
            <v>8816</v>
          </cell>
          <cell r="B7">
            <v>44928</v>
          </cell>
          <cell r="C7" t="str">
            <v>A006-027</v>
          </cell>
          <cell r="D7" t="str">
            <v>TOP MUJER </v>
          </cell>
          <cell r="E7" t="str">
            <v>NAVAL</v>
          </cell>
        </row>
        <row r="7">
          <cell r="G7" t="str">
            <v>L</v>
          </cell>
          <cell r="H7" t="str">
            <v>A006-027-L</v>
          </cell>
          <cell r="I7">
            <v>120</v>
          </cell>
          <cell r="J7">
            <v>44953</v>
          </cell>
          <cell r="K7">
            <v>0.4658</v>
          </cell>
          <cell r="L7">
            <v>55.896</v>
          </cell>
          <cell r="M7" t="str">
            <v>MPUA10</v>
          </cell>
          <cell r="N7" t="str">
            <v>TOP</v>
          </cell>
          <cell r="O7" t="str">
            <v>M3131</v>
          </cell>
          <cell r="P7" t="str">
            <v>TTR-19-4027TCX-MEDIEVAL</v>
          </cell>
          <cell r="Q7" t="str">
            <v>A006</v>
          </cell>
          <cell r="R7">
            <v>117.6</v>
          </cell>
          <cell r="S7">
            <v>44930</v>
          </cell>
        </row>
        <row r="8">
          <cell r="A8">
            <v>8817</v>
          </cell>
          <cell r="B8">
            <v>44928</v>
          </cell>
          <cell r="C8" t="str">
            <v>A006-027</v>
          </cell>
          <cell r="D8" t="str">
            <v>TOP MUJER </v>
          </cell>
          <cell r="E8" t="str">
            <v>NAVAL</v>
          </cell>
        </row>
        <row r="8">
          <cell r="G8" t="str">
            <v>XL</v>
          </cell>
          <cell r="H8" t="str">
            <v>A006-027-XL</v>
          </cell>
          <cell r="I8">
            <v>48</v>
          </cell>
          <cell r="J8">
            <v>44953</v>
          </cell>
          <cell r="K8">
            <v>0.4658</v>
          </cell>
          <cell r="L8">
            <v>22.3584</v>
          </cell>
          <cell r="M8" t="str">
            <v>MPUA10</v>
          </cell>
          <cell r="N8" t="str">
            <v>TOP</v>
          </cell>
          <cell r="O8" t="str">
            <v>M3131</v>
          </cell>
          <cell r="P8" t="str">
            <v>TTR-19-4027TCX-MEDIEVAL</v>
          </cell>
          <cell r="Q8" t="str">
            <v>A006</v>
          </cell>
          <cell r="R8">
            <v>47.04</v>
          </cell>
          <cell r="S8">
            <v>44930</v>
          </cell>
        </row>
        <row r="9">
          <cell r="A9">
            <v>8818</v>
          </cell>
          <cell r="B9">
            <v>44928</v>
          </cell>
          <cell r="C9" t="str">
            <v>A006-027</v>
          </cell>
          <cell r="D9" t="str">
            <v>TOP MUJER </v>
          </cell>
          <cell r="E9" t="str">
            <v>NAVAL</v>
          </cell>
        </row>
        <row r="9">
          <cell r="G9" t="str">
            <v>XXL</v>
          </cell>
          <cell r="H9" t="str">
            <v>A006-027-XXL</v>
          </cell>
          <cell r="I9">
            <v>24</v>
          </cell>
          <cell r="J9">
            <v>44953</v>
          </cell>
          <cell r="K9">
            <v>0.4658</v>
          </cell>
          <cell r="L9">
            <v>11.1792</v>
          </cell>
          <cell r="M9" t="str">
            <v>MPUA10</v>
          </cell>
          <cell r="N9" t="str">
            <v>TOP</v>
          </cell>
          <cell r="O9" t="str">
            <v>M3131</v>
          </cell>
          <cell r="P9" t="str">
            <v>TTR-19-4027TCX-MEDIEVAL</v>
          </cell>
          <cell r="Q9" t="str">
            <v>A006</v>
          </cell>
          <cell r="R9">
            <v>23.52</v>
          </cell>
          <cell r="S9">
            <v>44930</v>
          </cell>
        </row>
        <row r="10">
          <cell r="A10">
            <v>8819</v>
          </cell>
          <cell r="B10">
            <v>44928</v>
          </cell>
          <cell r="C10" t="str">
            <v>A006-570</v>
          </cell>
          <cell r="D10" t="str">
            <v>TOP MUJER</v>
          </cell>
          <cell r="E10" t="str">
            <v>NEGRO</v>
          </cell>
        </row>
        <row r="10">
          <cell r="G10" t="str">
            <v>L</v>
          </cell>
          <cell r="H10" t="str">
            <v>A006-570-L</v>
          </cell>
          <cell r="I10">
            <v>24</v>
          </cell>
          <cell r="J10">
            <v>44953</v>
          </cell>
          <cell r="K10">
            <v>0.4658</v>
          </cell>
          <cell r="L10">
            <v>11.1792</v>
          </cell>
          <cell r="M10" t="str">
            <v>MPUA10</v>
          </cell>
          <cell r="N10" t="str">
            <v>TOP</v>
          </cell>
          <cell r="O10" t="str">
            <v>M3132</v>
          </cell>
          <cell r="P10" t="str">
            <v>TTR-19-570TCX-BLACK</v>
          </cell>
          <cell r="Q10" t="str">
            <v>A006</v>
          </cell>
          <cell r="R10">
            <v>23.52</v>
          </cell>
          <cell r="S10">
            <v>44930</v>
          </cell>
        </row>
        <row r="11">
          <cell r="A11">
            <v>8820</v>
          </cell>
          <cell r="B11">
            <v>44928</v>
          </cell>
          <cell r="C11" t="str">
            <v>A006-570</v>
          </cell>
          <cell r="D11" t="str">
            <v>TOP MUJER</v>
          </cell>
          <cell r="E11" t="str">
            <v>NEGRO</v>
          </cell>
        </row>
        <row r="11">
          <cell r="G11" t="str">
            <v>M</v>
          </cell>
          <cell r="H11" t="str">
            <v>A006-570-M</v>
          </cell>
          <cell r="I11">
            <v>48</v>
          </cell>
          <cell r="J11">
            <v>44953</v>
          </cell>
          <cell r="K11">
            <v>0.4658</v>
          </cell>
          <cell r="L11">
            <v>22.3584</v>
          </cell>
          <cell r="M11" t="str">
            <v>MPUA10</v>
          </cell>
          <cell r="N11" t="str">
            <v>TOP</v>
          </cell>
          <cell r="O11" t="str">
            <v>M3132</v>
          </cell>
          <cell r="P11" t="str">
            <v>TTR-19-570TCX-BLACK</v>
          </cell>
          <cell r="Q11" t="str">
            <v>A006</v>
          </cell>
          <cell r="R11">
            <v>47.04</v>
          </cell>
          <cell r="S11">
            <v>44930</v>
          </cell>
        </row>
        <row r="12">
          <cell r="A12">
            <v>8821</v>
          </cell>
          <cell r="B12">
            <v>44928</v>
          </cell>
          <cell r="C12" t="str">
            <v>A006-570</v>
          </cell>
          <cell r="D12" t="str">
            <v>TOP MUJER</v>
          </cell>
          <cell r="E12" t="str">
            <v>NEGRO</v>
          </cell>
        </row>
        <row r="12">
          <cell r="G12" t="str">
            <v>S</v>
          </cell>
          <cell r="H12" t="str">
            <v>A006-570-S</v>
          </cell>
          <cell r="I12">
            <v>24</v>
          </cell>
          <cell r="J12">
            <v>44953</v>
          </cell>
          <cell r="K12">
            <v>0.4658</v>
          </cell>
          <cell r="L12">
            <v>11.1792</v>
          </cell>
          <cell r="M12" t="str">
            <v>MPUA10</v>
          </cell>
          <cell r="N12" t="str">
            <v>TOP</v>
          </cell>
          <cell r="O12" t="str">
            <v>M3132</v>
          </cell>
          <cell r="P12" t="str">
            <v>TTR-19-570TCX-BLACK</v>
          </cell>
          <cell r="Q12" t="str">
            <v>A006</v>
          </cell>
          <cell r="R12">
            <v>23.52</v>
          </cell>
          <cell r="S12">
            <v>44930</v>
          </cell>
        </row>
        <row r="13">
          <cell r="A13">
            <v>8822</v>
          </cell>
          <cell r="B13">
            <v>44928</v>
          </cell>
          <cell r="C13" t="str">
            <v>A006-570</v>
          </cell>
          <cell r="D13" t="str">
            <v>TOP MUJER</v>
          </cell>
          <cell r="E13" t="str">
            <v>NEGRO</v>
          </cell>
        </row>
        <row r="13">
          <cell r="G13" t="str">
            <v>XS</v>
          </cell>
          <cell r="H13" t="str">
            <v>A006-570-XS</v>
          </cell>
          <cell r="I13">
            <v>24</v>
          </cell>
          <cell r="J13">
            <v>44953</v>
          </cell>
          <cell r="K13">
            <v>0.4658</v>
          </cell>
          <cell r="L13">
            <v>11.1792</v>
          </cell>
          <cell r="M13" t="str">
            <v>MPUA10</v>
          </cell>
          <cell r="N13" t="str">
            <v>TOP</v>
          </cell>
          <cell r="O13" t="str">
            <v>M3132</v>
          </cell>
          <cell r="P13" t="str">
            <v>TTR-19-570TCX-BLACK</v>
          </cell>
          <cell r="Q13" t="str">
            <v>A006</v>
          </cell>
          <cell r="R13">
            <v>23.52</v>
          </cell>
          <cell r="S13">
            <v>44930</v>
          </cell>
        </row>
        <row r="14">
          <cell r="A14">
            <v>8823</v>
          </cell>
          <cell r="B14">
            <v>44928</v>
          </cell>
          <cell r="C14" t="str">
            <v>A401-027</v>
          </cell>
          <cell r="D14" t="str">
            <v>CHAM MUJER</v>
          </cell>
          <cell r="E14" t="str">
            <v>NAVAL</v>
          </cell>
        </row>
        <row r="14">
          <cell r="G14" t="str">
            <v>L</v>
          </cell>
          <cell r="H14" t="str">
            <v>A401-027-L</v>
          </cell>
          <cell r="I14">
            <v>24</v>
          </cell>
          <cell r="J14">
            <v>44953</v>
          </cell>
          <cell r="K14">
            <v>0.256</v>
          </cell>
          <cell r="L14">
            <v>6.144</v>
          </cell>
          <cell r="M14" t="str">
            <v>MPUA10</v>
          </cell>
          <cell r="N14" t="str">
            <v>TOP</v>
          </cell>
          <cell r="O14" t="str">
            <v>M3133</v>
          </cell>
          <cell r="P14" t="str">
            <v>TTR-19-4027TCX-MEDIEVAL</v>
          </cell>
          <cell r="Q14" t="str">
            <v>A401</v>
          </cell>
          <cell r="R14">
            <v>31.9116</v>
          </cell>
          <cell r="S14">
            <v>44930</v>
          </cell>
        </row>
        <row r="15">
          <cell r="A15">
            <v>8824</v>
          </cell>
          <cell r="B15">
            <v>44928</v>
          </cell>
          <cell r="C15" t="str">
            <v>A401-027</v>
          </cell>
          <cell r="D15" t="str">
            <v>CHAM MUJER</v>
          </cell>
          <cell r="E15" t="str">
            <v>NAVAL</v>
          </cell>
        </row>
        <row r="15">
          <cell r="G15" t="str">
            <v>XS</v>
          </cell>
          <cell r="H15" t="str">
            <v>A401-027-XS</v>
          </cell>
          <cell r="I15">
            <v>48</v>
          </cell>
          <cell r="J15">
            <v>44953</v>
          </cell>
          <cell r="K15">
            <v>0.256</v>
          </cell>
          <cell r="L15">
            <v>12.288</v>
          </cell>
          <cell r="M15" t="str">
            <v>MPUA10</v>
          </cell>
          <cell r="N15" t="str">
            <v>TOP</v>
          </cell>
          <cell r="O15" t="str">
            <v>M3133</v>
          </cell>
          <cell r="P15" t="str">
            <v>TTR-19-4027TCX-MEDIEVAL</v>
          </cell>
          <cell r="Q15" t="str">
            <v>A401</v>
          </cell>
          <cell r="R15">
            <v>63.8232</v>
          </cell>
          <cell r="S15">
            <v>44930</v>
          </cell>
        </row>
        <row r="16">
          <cell r="A16">
            <v>8825</v>
          </cell>
          <cell r="B16">
            <v>44928</v>
          </cell>
          <cell r="C16" t="str">
            <v>A401-570</v>
          </cell>
          <cell r="D16" t="str">
            <v>CHAM MUJER</v>
          </cell>
          <cell r="E16" t="str">
            <v>NEGRO</v>
          </cell>
        </row>
        <row r="16">
          <cell r="G16" t="str">
            <v>L</v>
          </cell>
          <cell r="H16" t="str">
            <v>A401-570-L</v>
          </cell>
          <cell r="I16">
            <v>48</v>
          </cell>
          <cell r="J16">
            <v>44953</v>
          </cell>
          <cell r="K16">
            <v>0.256</v>
          </cell>
          <cell r="L16">
            <v>12.288</v>
          </cell>
          <cell r="M16" t="str">
            <v>MPUA10</v>
          </cell>
          <cell r="N16" t="str">
            <v>TOP</v>
          </cell>
          <cell r="O16" t="str">
            <v>M3134</v>
          </cell>
          <cell r="P16" t="str">
            <v>TTR-19-570TCX-BLACK</v>
          </cell>
          <cell r="Q16" t="str">
            <v>A401</v>
          </cell>
          <cell r="R16">
            <v>63.8232</v>
          </cell>
          <cell r="S16">
            <v>44930</v>
          </cell>
        </row>
        <row r="17">
          <cell r="A17">
            <v>8826</v>
          </cell>
          <cell r="B17">
            <v>44928</v>
          </cell>
          <cell r="C17" t="str">
            <v>A401-570</v>
          </cell>
          <cell r="D17" t="str">
            <v>CHAM MUJER</v>
          </cell>
          <cell r="E17" t="str">
            <v>NEGRO</v>
          </cell>
        </row>
        <row r="17">
          <cell r="G17" t="str">
            <v>S</v>
          </cell>
          <cell r="H17" t="str">
            <v>A401-570-S</v>
          </cell>
          <cell r="I17">
            <v>24</v>
          </cell>
          <cell r="J17">
            <v>44953</v>
          </cell>
          <cell r="K17">
            <v>0.256</v>
          </cell>
          <cell r="L17">
            <v>6.144</v>
          </cell>
          <cell r="M17" t="str">
            <v>MPUA10</v>
          </cell>
          <cell r="N17" t="str">
            <v>TOP</v>
          </cell>
          <cell r="O17" t="str">
            <v>M3134</v>
          </cell>
          <cell r="P17" t="str">
            <v>TTR-19-570TCX-BLACK</v>
          </cell>
          <cell r="Q17" t="str">
            <v>A401</v>
          </cell>
          <cell r="R17">
            <v>31.9116</v>
          </cell>
          <cell r="S17">
            <v>44930</v>
          </cell>
        </row>
        <row r="18">
          <cell r="A18">
            <v>8827</v>
          </cell>
          <cell r="B18">
            <v>44928</v>
          </cell>
          <cell r="C18" t="str">
            <v>AGU001-027</v>
          </cell>
          <cell r="D18" t="str">
            <v>GORRITOS</v>
          </cell>
          <cell r="E18" t="str">
            <v>NAVAL</v>
          </cell>
        </row>
        <row r="18">
          <cell r="G18" t="str">
            <v>L</v>
          </cell>
          <cell r="H18" t="str">
            <v>AGU001-027-L</v>
          </cell>
          <cell r="I18">
            <v>24</v>
          </cell>
          <cell r="J18">
            <v>44953</v>
          </cell>
          <cell r="K18">
            <v>0.085</v>
          </cell>
          <cell r="L18">
            <v>2.04</v>
          </cell>
          <cell r="M18" t="str">
            <v>MPUA10</v>
          </cell>
          <cell r="N18" t="str">
            <v>TOP</v>
          </cell>
          <cell r="O18" t="str">
            <v>M3135</v>
          </cell>
          <cell r="P18" t="str">
            <v>TTR-19-4027TCX-MEDIEVAL</v>
          </cell>
          <cell r="Q18" t="str">
            <v>AGU001</v>
          </cell>
          <cell r="R18">
            <v>2.64</v>
          </cell>
          <cell r="S18">
            <v>44930</v>
          </cell>
        </row>
        <row r="19">
          <cell r="A19">
            <v>8828</v>
          </cell>
          <cell r="B19">
            <v>44928</v>
          </cell>
          <cell r="C19" t="str">
            <v>AH001-027</v>
          </cell>
          <cell r="D19" t="str">
            <v>TOP HOMBRE</v>
          </cell>
          <cell r="E19" t="str">
            <v>NAVAL</v>
          </cell>
        </row>
        <row r="19">
          <cell r="G19" t="str">
            <v>L</v>
          </cell>
          <cell r="H19" t="str">
            <v>AH001-027-L</v>
          </cell>
          <cell r="I19">
            <v>120</v>
          </cell>
          <cell r="J19">
            <v>44953</v>
          </cell>
          <cell r="K19">
            <v>0.2283</v>
          </cell>
          <cell r="L19">
            <v>27.396</v>
          </cell>
          <cell r="M19" t="str">
            <v>MPUA10</v>
          </cell>
          <cell r="N19" t="str">
            <v>TOP</v>
          </cell>
          <cell r="O19" t="str">
            <v>M3136</v>
          </cell>
          <cell r="P19" t="str">
            <v>TTR-19-4027TCX-MEDIEVAL</v>
          </cell>
          <cell r="Q19" t="str">
            <v>AH001</v>
          </cell>
          <cell r="R19">
            <v>118.146</v>
          </cell>
          <cell r="S19">
            <v>44930</v>
          </cell>
        </row>
        <row r="20">
          <cell r="A20">
            <v>8829</v>
          </cell>
          <cell r="B20">
            <v>44928</v>
          </cell>
          <cell r="C20" t="str">
            <v>AH001-027</v>
          </cell>
          <cell r="D20" t="str">
            <v>TOP HOMBRE</v>
          </cell>
          <cell r="E20" t="str">
            <v>NAVAL</v>
          </cell>
        </row>
        <row r="20">
          <cell r="G20" t="str">
            <v>M</v>
          </cell>
          <cell r="H20" t="str">
            <v>AH001-027-M</v>
          </cell>
          <cell r="I20">
            <v>120</v>
          </cell>
          <cell r="J20">
            <v>44953</v>
          </cell>
          <cell r="K20">
            <v>0.2283</v>
          </cell>
          <cell r="L20">
            <v>27.396</v>
          </cell>
          <cell r="M20" t="str">
            <v>MPUA10</v>
          </cell>
          <cell r="N20" t="str">
            <v>TOP</v>
          </cell>
          <cell r="O20" t="str">
            <v>M3136</v>
          </cell>
          <cell r="P20" t="str">
            <v>TTR-19-4027TCX-MEDIEVAL</v>
          </cell>
          <cell r="Q20" t="str">
            <v>AH001</v>
          </cell>
          <cell r="R20">
            <v>118.146</v>
          </cell>
          <cell r="S20">
            <v>44930</v>
          </cell>
        </row>
        <row r="21">
          <cell r="A21">
            <v>8830</v>
          </cell>
          <cell r="B21">
            <v>44928</v>
          </cell>
          <cell r="C21" t="str">
            <v>AH001-027</v>
          </cell>
          <cell r="D21" t="str">
            <v>TOP HOMBRE</v>
          </cell>
          <cell r="E21" t="str">
            <v>NAVAL</v>
          </cell>
        </row>
        <row r="21">
          <cell r="G21" t="str">
            <v>XXL</v>
          </cell>
          <cell r="H21" t="str">
            <v>AH001-027-XXL</v>
          </cell>
          <cell r="I21">
            <v>24</v>
          </cell>
          <cell r="J21">
            <v>44953</v>
          </cell>
          <cell r="K21">
            <v>0.2283</v>
          </cell>
          <cell r="L21">
            <v>5.4792</v>
          </cell>
          <cell r="M21" t="str">
            <v>MPUA10</v>
          </cell>
          <cell r="N21" t="str">
            <v>TOP</v>
          </cell>
          <cell r="O21" t="str">
            <v>M3136</v>
          </cell>
          <cell r="P21" t="str">
            <v>TTR-19-4027TCX-MEDIEVAL</v>
          </cell>
          <cell r="Q21" t="str">
            <v>AH001</v>
          </cell>
          <cell r="R21">
            <v>23.6292</v>
          </cell>
          <cell r="S21">
            <v>44930</v>
          </cell>
        </row>
        <row r="22">
          <cell r="A22">
            <v>8831</v>
          </cell>
          <cell r="B22">
            <v>44928</v>
          </cell>
          <cell r="C22" t="str">
            <v>AH001-4045</v>
          </cell>
          <cell r="D22" t="str">
            <v>TOP HOMBRE</v>
          </cell>
          <cell r="E22" t="str">
            <v>OCEANO</v>
          </cell>
        </row>
        <row r="22">
          <cell r="G22" t="str">
            <v>L</v>
          </cell>
          <cell r="H22" t="str">
            <v>AH001-4045-L</v>
          </cell>
          <cell r="I22">
            <v>24</v>
          </cell>
          <cell r="J22">
            <v>44953</v>
          </cell>
          <cell r="K22">
            <v>0.2283</v>
          </cell>
          <cell r="L22">
            <v>5.4792</v>
          </cell>
          <cell r="M22" t="str">
            <v>MPUA10</v>
          </cell>
          <cell r="N22" t="str">
            <v>TOP</v>
          </cell>
          <cell r="O22" t="str">
            <v>M3137</v>
          </cell>
          <cell r="P22" t="str">
            <v>TTR-19-4045TCX-LAPIS BLUE</v>
          </cell>
          <cell r="Q22" t="str">
            <v>AH001</v>
          </cell>
          <cell r="R22">
            <v>23.6292</v>
          </cell>
          <cell r="S22">
            <v>44930</v>
          </cell>
        </row>
        <row r="23">
          <cell r="A23">
            <v>8832</v>
          </cell>
          <cell r="B23">
            <v>44928</v>
          </cell>
          <cell r="C23" t="str">
            <v>AH001-4045</v>
          </cell>
          <cell r="D23" t="str">
            <v>TOP HOMBRE</v>
          </cell>
          <cell r="E23" t="str">
            <v>OCEANO</v>
          </cell>
        </row>
        <row r="23">
          <cell r="G23" t="str">
            <v>M</v>
          </cell>
          <cell r="H23" t="str">
            <v>AH001-4045-M</v>
          </cell>
          <cell r="I23">
            <v>48</v>
          </cell>
          <cell r="J23">
            <v>44953</v>
          </cell>
          <cell r="K23">
            <v>0.2283</v>
          </cell>
          <cell r="L23">
            <v>10.9584</v>
          </cell>
          <cell r="M23" t="str">
            <v>MPUA10</v>
          </cell>
          <cell r="N23" t="str">
            <v>TOP</v>
          </cell>
          <cell r="O23" t="str">
            <v>M3137</v>
          </cell>
          <cell r="P23" t="str">
            <v>TTR-19-4045TCX-LAPIS BLUE</v>
          </cell>
          <cell r="Q23" t="str">
            <v>AH001</v>
          </cell>
          <cell r="R23">
            <v>47.2584</v>
          </cell>
          <cell r="S23">
            <v>44930</v>
          </cell>
        </row>
        <row r="24">
          <cell r="A24">
            <v>8833</v>
          </cell>
          <cell r="B24">
            <v>44928</v>
          </cell>
          <cell r="C24" t="str">
            <v>AH001-4045</v>
          </cell>
          <cell r="D24" t="str">
            <v>TOP HOMBRE</v>
          </cell>
          <cell r="E24" t="str">
            <v>OCEANO</v>
          </cell>
        </row>
        <row r="24">
          <cell r="G24" t="str">
            <v>XL</v>
          </cell>
          <cell r="H24" t="str">
            <v>AH001-4045-XL</v>
          </cell>
          <cell r="I24">
            <v>24</v>
          </cell>
          <cell r="J24">
            <v>44953</v>
          </cell>
          <cell r="K24">
            <v>0.2283</v>
          </cell>
          <cell r="L24">
            <v>5.4792</v>
          </cell>
          <cell r="M24" t="str">
            <v>MPUA10</v>
          </cell>
          <cell r="N24" t="str">
            <v>TOP</v>
          </cell>
          <cell r="O24" t="str">
            <v>M3137</v>
          </cell>
          <cell r="P24" t="str">
            <v>TTR-19-4045TCX-LAPIS BLUE</v>
          </cell>
          <cell r="Q24" t="str">
            <v>AH001</v>
          </cell>
          <cell r="R24">
            <v>23.6292</v>
          </cell>
          <cell r="S24">
            <v>44930</v>
          </cell>
        </row>
        <row r="25">
          <cell r="A25">
            <v>8834</v>
          </cell>
          <cell r="B25">
            <v>44928</v>
          </cell>
          <cell r="C25" t="str">
            <v>AH001-421</v>
          </cell>
          <cell r="D25" t="str">
            <v>TOP HOMBRE</v>
          </cell>
          <cell r="E25" t="str">
            <v>AVENTURINI</v>
          </cell>
        </row>
        <row r="25">
          <cell r="G25" t="str">
            <v>XL</v>
          </cell>
          <cell r="H25" t="str">
            <v>AH001-421-XL</v>
          </cell>
          <cell r="I25">
            <v>24</v>
          </cell>
          <cell r="J25">
            <v>44953</v>
          </cell>
          <cell r="K25">
            <v>0.2283</v>
          </cell>
          <cell r="L25">
            <v>5.4792</v>
          </cell>
          <cell r="M25" t="str">
            <v>MPUA10</v>
          </cell>
          <cell r="N25" t="str">
            <v>TOP</v>
          </cell>
          <cell r="O25" t="str">
            <v>M3138</v>
          </cell>
          <cell r="P25" t="str">
            <v>TTR-19-5421TCX AVENTURINE</v>
          </cell>
          <cell r="Q25" t="str">
            <v>AH001</v>
          </cell>
          <cell r="R25">
            <v>23.6292</v>
          </cell>
          <cell r="S25">
            <v>44930</v>
          </cell>
        </row>
        <row r="26">
          <cell r="A26">
            <v>8835</v>
          </cell>
          <cell r="B26">
            <v>44928</v>
          </cell>
          <cell r="C26" t="str">
            <v>AH401-027</v>
          </cell>
          <cell r="D26" t="str">
            <v>CHAM HOMBRE</v>
          </cell>
          <cell r="E26" t="str">
            <v>NAVAL</v>
          </cell>
        </row>
        <row r="26">
          <cell r="G26" t="str">
            <v>M</v>
          </cell>
          <cell r="H26" t="str">
            <v>AH401-027-M</v>
          </cell>
          <cell r="I26">
            <v>24</v>
          </cell>
          <cell r="J26">
            <v>44953</v>
          </cell>
          <cell r="K26">
            <v>0.233</v>
          </cell>
          <cell r="L26">
            <v>5.592</v>
          </cell>
          <cell r="M26" t="str">
            <v>MPUA10</v>
          </cell>
          <cell r="N26" t="str">
            <v>TOP</v>
          </cell>
          <cell r="O26" t="str">
            <v>M3139</v>
          </cell>
          <cell r="P26" t="str">
            <v>TTR-19-4027TCX-MEDIEVAL</v>
          </cell>
          <cell r="Q26" t="str">
            <v>AH401</v>
          </cell>
          <cell r="R26">
            <v>35.0784</v>
          </cell>
          <cell r="S26">
            <v>44930</v>
          </cell>
        </row>
        <row r="27">
          <cell r="A27">
            <v>8836</v>
          </cell>
          <cell r="B27">
            <v>44928</v>
          </cell>
          <cell r="C27" t="str">
            <v>AH401-027</v>
          </cell>
          <cell r="D27" t="str">
            <v>CHAM HOMBRE</v>
          </cell>
          <cell r="E27" t="str">
            <v>NAVAL</v>
          </cell>
        </row>
        <row r="27">
          <cell r="G27" t="str">
            <v>S</v>
          </cell>
          <cell r="H27" t="str">
            <v>AH401-027-S</v>
          </cell>
          <cell r="I27">
            <v>24</v>
          </cell>
          <cell r="J27">
            <v>44953</v>
          </cell>
          <cell r="K27">
            <v>0.233</v>
          </cell>
          <cell r="L27">
            <v>5.592</v>
          </cell>
          <cell r="M27" t="str">
            <v>MPUA10</v>
          </cell>
          <cell r="N27" t="str">
            <v>TOP</v>
          </cell>
          <cell r="O27" t="str">
            <v>M3139</v>
          </cell>
          <cell r="P27" t="str">
            <v>TTR-19-4027TCX-MEDIEVAL</v>
          </cell>
          <cell r="Q27" t="str">
            <v>AH401</v>
          </cell>
          <cell r="R27">
            <v>35.0784</v>
          </cell>
          <cell r="S27">
            <v>44930</v>
          </cell>
        </row>
        <row r="28">
          <cell r="A28">
            <v>8837</v>
          </cell>
          <cell r="B28">
            <v>44928</v>
          </cell>
          <cell r="C28" t="str">
            <v>AH401-203</v>
          </cell>
          <cell r="D28" t="str">
            <v>CHAM HOMBRE</v>
          </cell>
          <cell r="E28" t="str">
            <v>CENIZA</v>
          </cell>
        </row>
        <row r="28">
          <cell r="G28" t="str">
            <v>M</v>
          </cell>
          <cell r="H28" t="str">
            <v>AH401-203-M</v>
          </cell>
          <cell r="I28">
            <v>24</v>
          </cell>
          <cell r="J28">
            <v>44953</v>
          </cell>
          <cell r="K28">
            <v>0.233</v>
          </cell>
          <cell r="L28">
            <v>5.592</v>
          </cell>
          <cell r="M28" t="str">
            <v>MPUA10</v>
          </cell>
          <cell r="N28" t="str">
            <v>TOP</v>
          </cell>
          <cell r="O28" t="str">
            <v>M3140</v>
          </cell>
          <cell r="P28" t="str">
            <v>TTR-18-5203TCX-PEWTER</v>
          </cell>
          <cell r="Q28" t="str">
            <v>AH401</v>
          </cell>
          <cell r="R28">
            <v>35.0784</v>
          </cell>
          <cell r="S28">
            <v>44930</v>
          </cell>
        </row>
        <row r="29">
          <cell r="A29">
            <v>8838</v>
          </cell>
          <cell r="B29">
            <v>44928</v>
          </cell>
          <cell r="C29" t="str">
            <v>AH401-203</v>
          </cell>
          <cell r="D29" t="str">
            <v>CHAM HOMBRE</v>
          </cell>
          <cell r="E29" t="str">
            <v>CENIZA</v>
          </cell>
        </row>
        <row r="29">
          <cell r="G29" t="str">
            <v>S</v>
          </cell>
          <cell r="H29" t="str">
            <v>AH401-203-S</v>
          </cell>
          <cell r="I29">
            <v>24</v>
          </cell>
          <cell r="J29">
            <v>44953</v>
          </cell>
          <cell r="K29">
            <v>0.233</v>
          </cell>
          <cell r="L29">
            <v>5.592</v>
          </cell>
          <cell r="M29" t="str">
            <v>MPUA10</v>
          </cell>
          <cell r="N29" t="str">
            <v>TOP</v>
          </cell>
          <cell r="O29" t="str">
            <v>M3140</v>
          </cell>
          <cell r="P29" t="str">
            <v>TTR-18-5203TCX-PEWTER</v>
          </cell>
          <cell r="Q29" t="str">
            <v>AH401</v>
          </cell>
          <cell r="R29">
            <v>35.0784</v>
          </cell>
          <cell r="S29">
            <v>44930</v>
          </cell>
        </row>
        <row r="30">
          <cell r="A30">
            <v>8839</v>
          </cell>
          <cell r="B30">
            <v>44928</v>
          </cell>
          <cell r="C30" t="str">
            <v>I001AF-027</v>
          </cell>
          <cell r="D30" t="str">
            <v>TOP MUJER</v>
          </cell>
          <cell r="E30" t="str">
            <v>NAVAL</v>
          </cell>
        </row>
        <row r="30">
          <cell r="G30" t="str">
            <v>L</v>
          </cell>
          <cell r="H30" t="str">
            <v>I001AF-027-L</v>
          </cell>
          <cell r="I30">
            <v>48</v>
          </cell>
          <cell r="J30">
            <v>44953</v>
          </cell>
          <cell r="K30">
            <v>0.208</v>
          </cell>
          <cell r="L30">
            <v>9.984</v>
          </cell>
          <cell r="M30" t="str">
            <v>MPUI30</v>
          </cell>
          <cell r="N30" t="str">
            <v>TOP</v>
          </cell>
          <cell r="O30" t="str">
            <v>M3141</v>
          </cell>
          <cell r="P30" t="str">
            <v>T/C-19-4027TCX-ESTATE BLUE</v>
          </cell>
          <cell r="Q30" t="str">
            <v>I001AF</v>
          </cell>
          <cell r="R30">
            <v>44.8224</v>
          </cell>
          <cell r="S30">
            <v>44930</v>
          </cell>
        </row>
        <row r="31">
          <cell r="A31">
            <v>8840</v>
          </cell>
          <cell r="B31">
            <v>44928</v>
          </cell>
          <cell r="C31" t="str">
            <v>I001AF-027</v>
          </cell>
          <cell r="D31" t="str">
            <v>TOP MUJER</v>
          </cell>
          <cell r="E31" t="str">
            <v>NAVAL</v>
          </cell>
        </row>
        <row r="31">
          <cell r="G31" t="str">
            <v>M</v>
          </cell>
          <cell r="H31" t="str">
            <v>I001AF-027-M</v>
          </cell>
          <cell r="I31">
            <v>72</v>
          </cell>
          <cell r="J31">
            <v>44953</v>
          </cell>
          <cell r="K31">
            <v>0.208</v>
          </cell>
          <cell r="L31">
            <v>14.976</v>
          </cell>
          <cell r="M31" t="str">
            <v>MPUI30</v>
          </cell>
          <cell r="N31" t="str">
            <v>TOP</v>
          </cell>
          <cell r="O31" t="str">
            <v>M3141</v>
          </cell>
          <cell r="P31" t="str">
            <v>T/C-19-4027TCX-ESTATE BLUE</v>
          </cell>
          <cell r="Q31" t="str">
            <v>I001AF</v>
          </cell>
          <cell r="R31">
            <v>67.2336</v>
          </cell>
          <cell r="S31">
            <v>44930</v>
          </cell>
        </row>
        <row r="32">
          <cell r="A32">
            <v>8841</v>
          </cell>
          <cell r="B32">
            <v>44928</v>
          </cell>
          <cell r="C32" t="str">
            <v>I001AF-027</v>
          </cell>
          <cell r="D32" t="str">
            <v>TOP MUJER</v>
          </cell>
          <cell r="E32" t="str">
            <v>NAVAL</v>
          </cell>
        </row>
        <row r="32">
          <cell r="G32" t="str">
            <v>S</v>
          </cell>
          <cell r="H32" t="str">
            <v>I001AF-027-S</v>
          </cell>
          <cell r="I32">
            <v>72</v>
          </cell>
          <cell r="J32">
            <v>44953</v>
          </cell>
          <cell r="K32">
            <v>0.208</v>
          </cell>
          <cell r="L32">
            <v>14.976</v>
          </cell>
          <cell r="M32" t="str">
            <v>MPUI30</v>
          </cell>
          <cell r="N32" t="str">
            <v>TOP</v>
          </cell>
          <cell r="O32" t="str">
            <v>M3141</v>
          </cell>
          <cell r="P32" t="str">
            <v>T/C-19-4027TCX-ESTATE BLUE</v>
          </cell>
          <cell r="Q32" t="str">
            <v>I001AF</v>
          </cell>
          <cell r="R32">
            <v>67.2336</v>
          </cell>
          <cell r="S32">
            <v>44930</v>
          </cell>
        </row>
        <row r="33">
          <cell r="A33">
            <v>8842</v>
          </cell>
          <cell r="B33">
            <v>44928</v>
          </cell>
          <cell r="C33" t="str">
            <v>I001AF-027</v>
          </cell>
          <cell r="D33" t="str">
            <v>TOP MUJER</v>
          </cell>
          <cell r="E33" t="str">
            <v>NAVAL</v>
          </cell>
        </row>
        <row r="33">
          <cell r="G33" t="str">
            <v>XL</v>
          </cell>
          <cell r="H33" t="str">
            <v>I001AF-027-XL</v>
          </cell>
          <cell r="I33">
            <v>24</v>
          </cell>
          <cell r="J33">
            <v>44953</v>
          </cell>
          <cell r="K33">
            <v>0.208</v>
          </cell>
          <cell r="L33">
            <v>4.992</v>
          </cell>
          <cell r="M33" t="str">
            <v>MPUI30</v>
          </cell>
          <cell r="N33" t="str">
            <v>TOP</v>
          </cell>
          <cell r="O33" t="str">
            <v>M3141</v>
          </cell>
          <cell r="P33" t="str">
            <v>T/C-19-4027TCX-ESTATE BLUE</v>
          </cell>
          <cell r="Q33" t="str">
            <v>I001AF</v>
          </cell>
          <cell r="R33">
            <v>22.4112</v>
          </cell>
          <cell r="S33">
            <v>44930</v>
          </cell>
        </row>
        <row r="34">
          <cell r="A34">
            <v>8843</v>
          </cell>
          <cell r="B34">
            <v>44928</v>
          </cell>
          <cell r="C34" t="str">
            <v>I001AF-510</v>
          </cell>
          <cell r="D34" t="str">
            <v>TOP MUJER</v>
          </cell>
          <cell r="E34" t="str">
            <v>ROUJA</v>
          </cell>
        </row>
        <row r="34">
          <cell r="G34" t="str">
            <v>M</v>
          </cell>
          <cell r="H34" t="str">
            <v>I001AF-510-M</v>
          </cell>
          <cell r="I34">
            <v>48</v>
          </cell>
          <cell r="J34">
            <v>44953</v>
          </cell>
          <cell r="K34">
            <v>0.208</v>
          </cell>
          <cell r="L34">
            <v>9.984</v>
          </cell>
          <cell r="M34" t="str">
            <v>MPUI30</v>
          </cell>
          <cell r="N34" t="str">
            <v>TOP</v>
          </cell>
          <cell r="O34" t="str">
            <v>M3142</v>
          </cell>
          <cell r="P34" t="str">
            <v>T/C-4101C-WINE</v>
          </cell>
          <cell r="Q34" t="str">
            <v>I001AF</v>
          </cell>
          <cell r="R34">
            <v>44.8224</v>
          </cell>
          <cell r="S34">
            <v>44930</v>
          </cell>
        </row>
        <row r="35">
          <cell r="A35">
            <v>8844</v>
          </cell>
          <cell r="B35">
            <v>44928</v>
          </cell>
          <cell r="C35" t="str">
            <v>A103-027</v>
          </cell>
          <cell r="D35" t="str">
            <v>PANT MUJER</v>
          </cell>
          <cell r="E35" t="str">
            <v>NAVAL</v>
          </cell>
        </row>
        <row r="35">
          <cell r="G35" t="str">
            <v>M</v>
          </cell>
          <cell r="H35" t="str">
            <v>A103-027-M</v>
          </cell>
          <cell r="I35">
            <v>216</v>
          </cell>
          <cell r="J35">
            <v>44953</v>
          </cell>
          <cell r="K35">
            <v>0.2791</v>
          </cell>
          <cell r="L35">
            <v>60.2856</v>
          </cell>
          <cell r="M35" t="str">
            <v>MPUA10</v>
          </cell>
          <cell r="N35" t="str">
            <v>PANT</v>
          </cell>
          <cell r="O35" t="str">
            <v>M3143</v>
          </cell>
          <cell r="P35" t="str">
            <v>TTR-19-4027TCX-MEDIEVAL</v>
          </cell>
          <cell r="Q35" t="str">
            <v>A103</v>
          </cell>
          <cell r="R35">
            <v>276.48</v>
          </cell>
          <cell r="S35">
            <v>44930</v>
          </cell>
        </row>
        <row r="36">
          <cell r="A36">
            <v>8845</v>
          </cell>
          <cell r="B36">
            <v>44928</v>
          </cell>
          <cell r="C36" t="str">
            <v>A103-027</v>
          </cell>
          <cell r="D36" t="str">
            <v>PANT MUJER</v>
          </cell>
          <cell r="E36" t="str">
            <v>NAVAL</v>
          </cell>
        </row>
        <row r="36">
          <cell r="G36" t="str">
            <v>XL</v>
          </cell>
          <cell r="H36" t="str">
            <v>A103-027-XL</v>
          </cell>
          <cell r="I36">
            <v>48</v>
          </cell>
          <cell r="J36">
            <v>44953</v>
          </cell>
          <cell r="K36">
            <v>0.2791</v>
          </cell>
          <cell r="L36">
            <v>13.3968</v>
          </cell>
          <cell r="M36" t="str">
            <v>MPUA10</v>
          </cell>
          <cell r="N36" t="str">
            <v>PANT</v>
          </cell>
          <cell r="O36" t="str">
            <v>M3143</v>
          </cell>
          <cell r="P36" t="str">
            <v>TTR-19-4027TCX-MEDIEVAL</v>
          </cell>
          <cell r="Q36" t="str">
            <v>A103</v>
          </cell>
          <cell r="R36">
            <v>61.44</v>
          </cell>
          <cell r="S36">
            <v>44930</v>
          </cell>
        </row>
        <row r="37">
          <cell r="A37">
            <v>8846</v>
          </cell>
          <cell r="B37">
            <v>44928</v>
          </cell>
          <cell r="C37" t="str">
            <v>A103-027</v>
          </cell>
          <cell r="D37" t="str">
            <v>PANT MUJER</v>
          </cell>
          <cell r="E37" t="str">
            <v>NAVAL</v>
          </cell>
        </row>
        <row r="37">
          <cell r="G37" t="str">
            <v>XXL</v>
          </cell>
          <cell r="H37" t="str">
            <v>A103-027-XXL</v>
          </cell>
          <cell r="I37">
            <v>24</v>
          </cell>
          <cell r="J37">
            <v>44953</v>
          </cell>
          <cell r="K37">
            <v>0.2791</v>
          </cell>
          <cell r="L37">
            <v>6.6984</v>
          </cell>
          <cell r="M37" t="str">
            <v>MPUA10</v>
          </cell>
          <cell r="N37" t="str">
            <v>PANT</v>
          </cell>
          <cell r="O37" t="str">
            <v>M3143</v>
          </cell>
          <cell r="P37" t="str">
            <v>TTR-19-4027TCX-MEDIEVAL</v>
          </cell>
          <cell r="Q37" t="str">
            <v>A103</v>
          </cell>
          <cell r="R37">
            <v>30.72</v>
          </cell>
          <cell r="S37">
            <v>44930</v>
          </cell>
        </row>
        <row r="38">
          <cell r="A38">
            <v>8847</v>
          </cell>
          <cell r="B38">
            <v>44928</v>
          </cell>
          <cell r="C38" t="str">
            <v>A103-570</v>
          </cell>
          <cell r="D38" t="str">
            <v>PANT MUJER</v>
          </cell>
          <cell r="E38" t="str">
            <v>NEGRO</v>
          </cell>
        </row>
        <row r="38">
          <cell r="G38" t="str">
            <v>M</v>
          </cell>
          <cell r="H38" t="str">
            <v>A103-570-M</v>
          </cell>
          <cell r="I38">
            <v>192</v>
          </cell>
          <cell r="J38">
            <v>44953</v>
          </cell>
          <cell r="K38">
            <v>0.2791</v>
          </cell>
          <cell r="L38">
            <v>53.5872</v>
          </cell>
          <cell r="M38" t="str">
            <v>MPUA10</v>
          </cell>
          <cell r="N38" t="str">
            <v>PANT</v>
          </cell>
          <cell r="O38" t="str">
            <v>M3144</v>
          </cell>
          <cell r="P38" t="str">
            <v>TTR-19-570TCX-BLACK</v>
          </cell>
          <cell r="Q38" t="str">
            <v>A103</v>
          </cell>
          <cell r="R38">
            <v>245.76</v>
          </cell>
          <cell r="S38">
            <v>44930</v>
          </cell>
        </row>
        <row r="39">
          <cell r="A39">
            <v>8848</v>
          </cell>
          <cell r="B39">
            <v>44928</v>
          </cell>
          <cell r="C39" t="str">
            <v>A103-570</v>
          </cell>
          <cell r="D39" t="str">
            <v>PANT MUJER</v>
          </cell>
          <cell r="E39" t="str">
            <v>NEGRO</v>
          </cell>
        </row>
        <row r="39">
          <cell r="G39" t="str">
            <v>S</v>
          </cell>
          <cell r="H39" t="str">
            <v>A103-570-S</v>
          </cell>
          <cell r="I39">
            <v>168</v>
          </cell>
          <cell r="J39">
            <v>44953</v>
          </cell>
          <cell r="K39">
            <v>0.2791</v>
          </cell>
          <cell r="L39">
            <v>46.8888</v>
          </cell>
          <cell r="M39" t="str">
            <v>MPUA10</v>
          </cell>
          <cell r="N39" t="str">
            <v>PANT</v>
          </cell>
          <cell r="O39" t="str">
            <v>M3144</v>
          </cell>
          <cell r="P39" t="str">
            <v>TTR-19-570TCX-BLACK</v>
          </cell>
          <cell r="Q39" t="str">
            <v>A103</v>
          </cell>
          <cell r="R39">
            <v>215.04</v>
          </cell>
          <cell r="S39">
            <v>44930</v>
          </cell>
        </row>
        <row r="40">
          <cell r="A40">
            <v>8849</v>
          </cell>
          <cell r="B40">
            <v>44928</v>
          </cell>
          <cell r="C40" t="str">
            <v>A103-570</v>
          </cell>
          <cell r="D40" t="str">
            <v>PANT MUJER</v>
          </cell>
          <cell r="E40" t="str">
            <v>NEGRO</v>
          </cell>
        </row>
        <row r="40">
          <cell r="G40" t="str">
            <v>XL</v>
          </cell>
          <cell r="H40" t="str">
            <v>A103-570-XL</v>
          </cell>
          <cell r="I40">
            <v>24</v>
          </cell>
          <cell r="J40">
            <v>44953</v>
          </cell>
          <cell r="K40">
            <v>0.2791</v>
          </cell>
          <cell r="L40">
            <v>6.6984</v>
          </cell>
          <cell r="M40" t="str">
            <v>MPUA10</v>
          </cell>
          <cell r="N40" t="str">
            <v>PANT</v>
          </cell>
          <cell r="O40" t="str">
            <v>M3144</v>
          </cell>
          <cell r="P40" t="str">
            <v>TTR-19-570TCX-BLACK</v>
          </cell>
          <cell r="Q40" t="str">
            <v>A103</v>
          </cell>
          <cell r="R40">
            <v>30.72</v>
          </cell>
          <cell r="S40">
            <v>44930</v>
          </cell>
        </row>
        <row r="41">
          <cell r="A41">
            <v>8850</v>
          </cell>
          <cell r="B41">
            <v>44928</v>
          </cell>
          <cell r="C41" t="str">
            <v>A103-570</v>
          </cell>
          <cell r="D41" t="str">
            <v>PANT MUJER</v>
          </cell>
          <cell r="E41" t="str">
            <v>NEGRO</v>
          </cell>
        </row>
        <row r="41">
          <cell r="G41" t="str">
            <v>XS</v>
          </cell>
          <cell r="H41" t="str">
            <v>A103-570-XS</v>
          </cell>
          <cell r="I41">
            <v>72</v>
          </cell>
          <cell r="J41">
            <v>44953</v>
          </cell>
          <cell r="K41">
            <v>0.2791</v>
          </cell>
          <cell r="L41">
            <v>20.0952</v>
          </cell>
          <cell r="M41" t="str">
            <v>MPUA10</v>
          </cell>
          <cell r="N41" t="str">
            <v>PANT</v>
          </cell>
          <cell r="O41" t="str">
            <v>M3144</v>
          </cell>
          <cell r="P41" t="str">
            <v>TTR-19-570TCX-BLACK</v>
          </cell>
          <cell r="Q41" t="str">
            <v>A103</v>
          </cell>
          <cell r="R41">
            <v>92.16</v>
          </cell>
          <cell r="S41">
            <v>44930</v>
          </cell>
        </row>
        <row r="42">
          <cell r="A42">
            <v>8851</v>
          </cell>
          <cell r="B42">
            <v>44928</v>
          </cell>
          <cell r="C42" t="str">
            <v>A109R-945</v>
          </cell>
          <cell r="D42" t="str">
            <v>Pantalon Dama</v>
          </cell>
          <cell r="E42" t="str">
            <v>Robin</v>
          </cell>
        </row>
        <row r="42">
          <cell r="G42" t="str">
            <v>M</v>
          </cell>
          <cell r="H42" t="str">
            <v>A109R-945-M</v>
          </cell>
          <cell r="I42">
            <v>12</v>
          </cell>
          <cell r="J42">
            <v>44953</v>
          </cell>
          <cell r="K42">
            <v>0.3508</v>
          </cell>
          <cell r="L42">
            <v>4.2096</v>
          </cell>
          <cell r="M42" t="str">
            <v>MPUA10</v>
          </cell>
          <cell r="N42" t="str">
            <v>PANT</v>
          </cell>
          <cell r="O42" t="str">
            <v>M3145</v>
          </cell>
          <cell r="P42" t="str">
            <v>TTR-18-1945TCX BRIGHT ROSE</v>
          </cell>
          <cell r="Q42" t="str">
            <v>A109R</v>
          </cell>
          <cell r="R42">
            <v>15.6</v>
          </cell>
          <cell r="S42">
            <v>44930</v>
          </cell>
        </row>
        <row r="43">
          <cell r="A43">
            <v>8852</v>
          </cell>
          <cell r="B43">
            <v>44928</v>
          </cell>
          <cell r="C43" t="str">
            <v>AH102-4045</v>
          </cell>
          <cell r="D43" t="str">
            <v>PANT HOMBRE</v>
          </cell>
          <cell r="E43" t="str">
            <v>OCEANO</v>
          </cell>
        </row>
        <row r="43">
          <cell r="G43" t="str">
            <v>XL</v>
          </cell>
          <cell r="H43" t="str">
            <v>AH102-4045-XL</v>
          </cell>
          <cell r="I43">
            <v>24</v>
          </cell>
          <cell r="J43">
            <v>44953</v>
          </cell>
          <cell r="K43">
            <v>0.287</v>
          </cell>
          <cell r="L43">
            <v>6.888</v>
          </cell>
          <cell r="M43" t="str">
            <v>MPUA10</v>
          </cell>
          <cell r="N43" t="str">
            <v>PANT</v>
          </cell>
          <cell r="O43" t="str">
            <v>M3146</v>
          </cell>
          <cell r="P43" t="str">
            <v>TTR-19-4045TCX-LAPIS BLUE</v>
          </cell>
          <cell r="Q43" t="str">
            <v>AH102</v>
          </cell>
          <cell r="R43">
            <v>26.796</v>
          </cell>
          <cell r="S43">
            <v>44930</v>
          </cell>
        </row>
        <row r="44">
          <cell r="A44">
            <v>8853</v>
          </cell>
          <cell r="B44">
            <v>44928</v>
          </cell>
          <cell r="C44" t="str">
            <v>AH102-421</v>
          </cell>
          <cell r="D44" t="str">
            <v>PANT MUJER</v>
          </cell>
          <cell r="E44" t="str">
            <v>AVENTURINI</v>
          </cell>
        </row>
        <row r="44">
          <cell r="G44" t="str">
            <v>XL</v>
          </cell>
          <cell r="H44" t="str">
            <v>AH102-421-XL</v>
          </cell>
          <cell r="I44">
            <v>24</v>
          </cell>
          <cell r="J44">
            <v>44953</v>
          </cell>
          <cell r="K44">
            <v>0.287</v>
          </cell>
          <cell r="L44">
            <v>6.888</v>
          </cell>
          <cell r="M44" t="str">
            <v>MPUA10</v>
          </cell>
          <cell r="N44" t="str">
            <v>PANT</v>
          </cell>
          <cell r="O44" t="str">
            <v>M3147</v>
          </cell>
          <cell r="P44" t="str">
            <v>TTR-19-5421TCX AVENTURINE</v>
          </cell>
          <cell r="Q44" t="str">
            <v>AH102</v>
          </cell>
          <cell r="R44">
            <v>26.796</v>
          </cell>
          <cell r="S44">
            <v>44930</v>
          </cell>
        </row>
        <row r="45">
          <cell r="A45">
            <v>8854</v>
          </cell>
          <cell r="B45">
            <v>44928</v>
          </cell>
          <cell r="C45" t="str">
            <v>AH102-570</v>
          </cell>
          <cell r="D45" t="str">
            <v>PANT HOMBRE</v>
          </cell>
          <cell r="E45" t="str">
            <v>NEGRO</v>
          </cell>
        </row>
        <row r="45">
          <cell r="G45" t="str">
            <v>L</v>
          </cell>
          <cell r="H45" t="str">
            <v>AH102-570-L</v>
          </cell>
          <cell r="I45">
            <v>72</v>
          </cell>
          <cell r="J45">
            <v>44953</v>
          </cell>
          <cell r="K45">
            <v>0.287</v>
          </cell>
          <cell r="L45">
            <v>20.664</v>
          </cell>
          <cell r="M45" t="str">
            <v>MPUA10</v>
          </cell>
          <cell r="N45" t="str">
            <v>PANT</v>
          </cell>
          <cell r="O45" t="str">
            <v>M3148</v>
          </cell>
          <cell r="P45" t="str">
            <v>TTR-19-570TCX-BLACK</v>
          </cell>
          <cell r="Q45" t="str">
            <v>AH102</v>
          </cell>
          <cell r="R45">
            <v>80.388</v>
          </cell>
          <cell r="S45">
            <v>44930</v>
          </cell>
        </row>
        <row r="46">
          <cell r="A46">
            <v>8855</v>
          </cell>
          <cell r="B46">
            <v>44928</v>
          </cell>
          <cell r="C46" t="str">
            <v>AH102-570</v>
          </cell>
          <cell r="D46" t="str">
            <v>PANT HOMBRE</v>
          </cell>
          <cell r="E46" t="str">
            <v>NEGRO</v>
          </cell>
        </row>
        <row r="46">
          <cell r="G46" t="str">
            <v>XS</v>
          </cell>
          <cell r="H46" t="str">
            <v>AH102-570-XS</v>
          </cell>
          <cell r="I46">
            <v>24</v>
          </cell>
          <cell r="J46">
            <v>44953</v>
          </cell>
          <cell r="K46">
            <v>0.287</v>
          </cell>
          <cell r="L46">
            <v>6.888</v>
          </cell>
          <cell r="M46" t="str">
            <v>MPUA10</v>
          </cell>
          <cell r="N46" t="str">
            <v>PANT</v>
          </cell>
          <cell r="O46" t="str">
            <v>M3148</v>
          </cell>
          <cell r="P46" t="str">
            <v>TTR-19-570TCX-BLACK</v>
          </cell>
          <cell r="Q46" t="str">
            <v>AH102</v>
          </cell>
          <cell r="R46">
            <v>26.796</v>
          </cell>
          <cell r="S46">
            <v>44930</v>
          </cell>
        </row>
        <row r="47">
          <cell r="A47">
            <v>8856</v>
          </cell>
          <cell r="B47">
            <v>44928</v>
          </cell>
          <cell r="C47" t="str">
            <v>AM108-027</v>
          </cell>
          <cell r="D47" t="str">
            <v>PANT MATER MUJER</v>
          </cell>
          <cell r="E47" t="str">
            <v>NAVAL</v>
          </cell>
        </row>
        <row r="47">
          <cell r="G47" t="str">
            <v>XL</v>
          </cell>
          <cell r="H47" t="str">
            <v>AM108-027-XL</v>
          </cell>
          <cell r="I47">
            <v>24</v>
          </cell>
          <cell r="J47">
            <v>44953</v>
          </cell>
          <cell r="K47">
            <v>0.2925</v>
          </cell>
          <cell r="L47">
            <v>7.02</v>
          </cell>
          <cell r="M47" t="str">
            <v>MPUA10</v>
          </cell>
          <cell r="N47" t="str">
            <v>PANT</v>
          </cell>
          <cell r="O47" t="str">
            <v>M3149</v>
          </cell>
          <cell r="P47" t="str">
            <v>TTR-19-4027TCX-MEDIEVAL</v>
          </cell>
          <cell r="Q47" t="str">
            <v>AM108</v>
          </cell>
          <cell r="R47">
            <v>30</v>
          </cell>
          <cell r="S47">
            <v>44930</v>
          </cell>
        </row>
        <row r="48">
          <cell r="A48">
            <v>8857</v>
          </cell>
          <cell r="B48">
            <v>44928</v>
          </cell>
          <cell r="C48" t="str">
            <v>AH102-656</v>
          </cell>
          <cell r="D48" t="str">
            <v>Pantalon Caballero</v>
          </cell>
          <cell r="E48" t="str">
            <v>Flamingo</v>
          </cell>
        </row>
        <row r="48">
          <cell r="G48" t="str">
            <v>XS</v>
          </cell>
          <cell r="H48" t="str">
            <v>AH102-656-XS</v>
          </cell>
          <cell r="I48">
            <v>12</v>
          </cell>
          <cell r="J48">
            <v>44953</v>
          </cell>
          <cell r="K48">
            <v>0.2883</v>
          </cell>
          <cell r="L48">
            <v>3.4596</v>
          </cell>
          <cell r="M48" t="str">
            <v>MPUA10</v>
          </cell>
          <cell r="N48" t="str">
            <v>PANT</v>
          </cell>
          <cell r="O48" t="str">
            <v>M3150</v>
          </cell>
          <cell r="P48" t="str">
            <v>TTRC#2 17-1656TCX HOT CORAL</v>
          </cell>
          <cell r="Q48" t="str">
            <v>AH102</v>
          </cell>
          <cell r="R48">
            <v>13.398</v>
          </cell>
          <cell r="S48">
            <v>44930</v>
          </cell>
        </row>
        <row r="49">
          <cell r="A49">
            <v>8858</v>
          </cell>
          <cell r="B49">
            <v>44928</v>
          </cell>
          <cell r="C49" t="str">
            <v>AH102-656</v>
          </cell>
          <cell r="D49" t="str">
            <v>Pantalon Caballero</v>
          </cell>
          <cell r="E49" t="str">
            <v>Flamingo</v>
          </cell>
        </row>
        <row r="49">
          <cell r="G49" t="str">
            <v>S</v>
          </cell>
          <cell r="H49" t="str">
            <v>AH102-656-S</v>
          </cell>
          <cell r="I49">
            <v>48</v>
          </cell>
          <cell r="J49">
            <v>44953</v>
          </cell>
          <cell r="K49">
            <v>0.2883</v>
          </cell>
          <cell r="L49">
            <v>13.8384</v>
          </cell>
          <cell r="M49" t="str">
            <v>MPUA10</v>
          </cell>
          <cell r="N49" t="str">
            <v>PANT</v>
          </cell>
          <cell r="O49" t="str">
            <v>M3150</v>
          </cell>
          <cell r="P49" t="str">
            <v>TTRC#2 17-1656TCX HOT CORAL</v>
          </cell>
          <cell r="Q49" t="str">
            <v>AH102</v>
          </cell>
          <cell r="R49">
            <v>53.592</v>
          </cell>
          <cell r="S49">
            <v>44930</v>
          </cell>
        </row>
        <row r="50">
          <cell r="A50">
            <v>8859</v>
          </cell>
          <cell r="B50">
            <v>44928</v>
          </cell>
          <cell r="C50" t="str">
            <v>AH102-656</v>
          </cell>
          <cell r="D50" t="str">
            <v>Pantalon Caballero</v>
          </cell>
          <cell r="E50" t="str">
            <v>Flamingo</v>
          </cell>
        </row>
        <row r="50">
          <cell r="G50" t="str">
            <v>M</v>
          </cell>
          <cell r="H50" t="str">
            <v>AH102-656-M</v>
          </cell>
          <cell r="I50">
            <v>72</v>
          </cell>
          <cell r="J50">
            <v>44953</v>
          </cell>
          <cell r="K50">
            <v>0.2883</v>
          </cell>
          <cell r="L50">
            <v>20.7576</v>
          </cell>
          <cell r="M50" t="str">
            <v>MPUA10</v>
          </cell>
          <cell r="N50" t="str">
            <v>PANT</v>
          </cell>
          <cell r="O50" t="str">
            <v>M3150</v>
          </cell>
          <cell r="P50" t="str">
            <v>TTRC#2 17-1656TCX HOT CORAL</v>
          </cell>
          <cell r="Q50" t="str">
            <v>AH102</v>
          </cell>
          <cell r="R50">
            <v>80.388</v>
          </cell>
          <cell r="S50">
            <v>44930</v>
          </cell>
        </row>
        <row r="51">
          <cell r="A51">
            <v>8860</v>
          </cell>
          <cell r="B51">
            <v>44928</v>
          </cell>
          <cell r="C51" t="str">
            <v>AH102-656</v>
          </cell>
          <cell r="D51" t="str">
            <v>Pantalon Caballero</v>
          </cell>
          <cell r="E51" t="str">
            <v>Flamingo</v>
          </cell>
        </row>
        <row r="51">
          <cell r="G51" t="str">
            <v>L</v>
          </cell>
          <cell r="H51" t="str">
            <v>AH102-656-L</v>
          </cell>
          <cell r="I51">
            <v>48</v>
          </cell>
          <cell r="J51">
            <v>44953</v>
          </cell>
          <cell r="K51">
            <v>0.2883</v>
          </cell>
          <cell r="L51">
            <v>13.8384</v>
          </cell>
          <cell r="M51" t="str">
            <v>MPUA10</v>
          </cell>
          <cell r="N51" t="str">
            <v>PANT</v>
          </cell>
          <cell r="O51" t="str">
            <v>M3150</v>
          </cell>
          <cell r="P51" t="str">
            <v>TTRC#2 17-1656TCX HOT CORAL</v>
          </cell>
          <cell r="Q51" t="str">
            <v>AH102</v>
          </cell>
          <cell r="R51">
            <v>53.592</v>
          </cell>
          <cell r="S51">
            <v>44930</v>
          </cell>
        </row>
        <row r="52">
          <cell r="A52">
            <v>8861</v>
          </cell>
          <cell r="B52">
            <v>44928</v>
          </cell>
          <cell r="C52" t="str">
            <v>AH102-656</v>
          </cell>
          <cell r="D52" t="str">
            <v>Pantalon Caballero</v>
          </cell>
          <cell r="E52" t="str">
            <v>Flamingo</v>
          </cell>
        </row>
        <row r="52">
          <cell r="G52" t="str">
            <v>XL</v>
          </cell>
          <cell r="H52" t="str">
            <v>AH102-656-XL</v>
          </cell>
          <cell r="I52">
            <v>24</v>
          </cell>
          <cell r="J52">
            <v>44953</v>
          </cell>
          <cell r="K52">
            <v>0.2883</v>
          </cell>
          <cell r="L52">
            <v>6.9192</v>
          </cell>
          <cell r="M52" t="str">
            <v>MPUA10</v>
          </cell>
          <cell r="N52" t="str">
            <v>PANT</v>
          </cell>
          <cell r="O52" t="str">
            <v>M3150</v>
          </cell>
          <cell r="P52" t="str">
            <v>TTRC#2 17-1656TCX HOT CORAL</v>
          </cell>
          <cell r="Q52" t="str">
            <v>AH102</v>
          </cell>
          <cell r="R52">
            <v>26.796</v>
          </cell>
          <cell r="S52">
            <v>44930</v>
          </cell>
        </row>
        <row r="53">
          <cell r="A53">
            <v>8862</v>
          </cell>
          <cell r="B53">
            <v>44928</v>
          </cell>
          <cell r="C53" t="str">
            <v>I102AF-023</v>
          </cell>
          <cell r="D53" t="str">
            <v>PANT MUJER</v>
          </cell>
          <cell r="E53" t="str">
            <v>ROSE BUD</v>
          </cell>
        </row>
        <row r="53">
          <cell r="G53" t="str">
            <v>S</v>
          </cell>
          <cell r="H53" t="str">
            <v>I102AF-023-S</v>
          </cell>
          <cell r="I53">
            <v>24</v>
          </cell>
          <cell r="J53">
            <v>44953</v>
          </cell>
          <cell r="K53">
            <v>0.2065</v>
          </cell>
          <cell r="L53">
            <v>4.956</v>
          </cell>
          <cell r="M53" t="str">
            <v>MPUI30</v>
          </cell>
          <cell r="N53" t="str">
            <v>PANT</v>
          </cell>
          <cell r="O53" t="str">
            <v>M3151</v>
          </cell>
          <cell r="P53" t="str">
            <v>T/C-17-3023TCX-ROSEBUD</v>
          </cell>
          <cell r="Q53" t="str">
            <v>I102AF</v>
          </cell>
          <cell r="R53">
            <v>32.6424</v>
          </cell>
          <cell r="S53">
            <v>44930</v>
          </cell>
        </row>
        <row r="54">
          <cell r="A54">
            <v>8863</v>
          </cell>
          <cell r="B54">
            <v>44928</v>
          </cell>
          <cell r="C54" t="str">
            <v>I102AF-027</v>
          </cell>
          <cell r="D54" t="str">
            <v>PANT MUJER</v>
          </cell>
          <cell r="E54" t="str">
            <v>NAVAL</v>
          </cell>
        </row>
        <row r="54">
          <cell r="G54" t="str">
            <v>M</v>
          </cell>
          <cell r="H54" t="str">
            <v>I102AF-027-M</v>
          </cell>
          <cell r="I54">
            <v>24</v>
          </cell>
          <cell r="J54">
            <v>44953</v>
          </cell>
          <cell r="K54">
            <v>0.2065</v>
          </cell>
          <cell r="L54">
            <v>4.956</v>
          </cell>
          <cell r="M54" t="str">
            <v>MPUI30</v>
          </cell>
          <cell r="N54" t="str">
            <v>PANT</v>
          </cell>
          <cell r="O54" t="str">
            <v>M3152</v>
          </cell>
          <cell r="P54" t="str">
            <v>T/C-19-4027TCX-ESTATE BLUE</v>
          </cell>
          <cell r="Q54" t="str">
            <v>I102AF</v>
          </cell>
          <cell r="R54">
            <v>32.6424</v>
          </cell>
          <cell r="S54">
            <v>44930</v>
          </cell>
        </row>
        <row r="55">
          <cell r="A55">
            <v>8864</v>
          </cell>
          <cell r="B55">
            <v>44928</v>
          </cell>
          <cell r="C55" t="str">
            <v>I102AF-027</v>
          </cell>
          <cell r="D55" t="str">
            <v>PANT MUJER</v>
          </cell>
          <cell r="E55" t="str">
            <v>NAVAL</v>
          </cell>
        </row>
        <row r="55">
          <cell r="G55" t="str">
            <v>XS</v>
          </cell>
          <cell r="H55" t="str">
            <v>I102AF-027-XS</v>
          </cell>
          <cell r="I55">
            <v>24</v>
          </cell>
          <cell r="J55">
            <v>44953</v>
          </cell>
          <cell r="K55">
            <v>0.2065</v>
          </cell>
          <cell r="L55">
            <v>4.956</v>
          </cell>
          <cell r="M55" t="str">
            <v>MPUI30</v>
          </cell>
          <cell r="N55" t="str">
            <v>PANT</v>
          </cell>
          <cell r="O55" t="str">
            <v>M3152</v>
          </cell>
          <cell r="P55" t="str">
            <v>T/C-19-4027TCX-ESTATE BLUE</v>
          </cell>
          <cell r="Q55" t="str">
            <v>I102AF</v>
          </cell>
          <cell r="R55">
            <v>32.6424</v>
          </cell>
          <cell r="S55">
            <v>44930</v>
          </cell>
        </row>
        <row r="56">
          <cell r="A56">
            <v>8865</v>
          </cell>
          <cell r="B56">
            <v>44935</v>
          </cell>
          <cell r="C56" t="str">
            <v>A007-001</v>
          </cell>
          <cell r="D56" t="str">
            <v>TOP MUJER </v>
          </cell>
          <cell r="E56" t="str">
            <v>BLANCO</v>
          </cell>
        </row>
        <row r="56">
          <cell r="G56" t="str">
            <v>XL</v>
          </cell>
          <cell r="H56" t="str">
            <v>A007-001-XL</v>
          </cell>
          <cell r="I56">
            <v>48</v>
          </cell>
          <cell r="J56">
            <v>44960</v>
          </cell>
          <cell r="K56">
            <v>0.4383</v>
          </cell>
          <cell r="L56">
            <v>21.0384</v>
          </cell>
          <cell r="M56" t="str">
            <v>MPUA10</v>
          </cell>
          <cell r="N56" t="str">
            <v>TOP</v>
          </cell>
          <cell r="O56" t="str">
            <v>M3153</v>
          </cell>
          <cell r="P56" t="str">
            <v>TTR-WHIT</v>
          </cell>
          <cell r="Q56" t="str">
            <v>A007</v>
          </cell>
          <cell r="R56">
            <v>47.04</v>
          </cell>
          <cell r="S56">
            <v>44937</v>
          </cell>
        </row>
        <row r="57">
          <cell r="A57">
            <v>8866</v>
          </cell>
          <cell r="B57">
            <v>44935</v>
          </cell>
          <cell r="C57" t="str">
            <v>A007-528</v>
          </cell>
          <cell r="D57" t="str">
            <v>Top Dama</v>
          </cell>
          <cell r="E57" t="str">
            <v>Violeta</v>
          </cell>
        </row>
        <row r="57">
          <cell r="G57" t="str">
            <v>M</v>
          </cell>
          <cell r="H57" t="str">
            <v>A007-528-M</v>
          </cell>
          <cell r="I57">
            <v>144</v>
          </cell>
          <cell r="J57">
            <v>44960</v>
          </cell>
          <cell r="K57">
            <v>0.4383</v>
          </cell>
          <cell r="L57">
            <v>63.1152</v>
          </cell>
          <cell r="M57" t="str">
            <v>MPUA10</v>
          </cell>
          <cell r="N57" t="str">
            <v>TOP</v>
          </cell>
          <cell r="O57" t="str">
            <v>M3154</v>
          </cell>
          <cell r="P57" t="str">
            <v>TTR-19-3528TCX IMPERIAL PURPLE</v>
          </cell>
          <cell r="Q57" t="str">
            <v>A007</v>
          </cell>
          <cell r="R57">
            <v>141.12</v>
          </cell>
          <cell r="S57">
            <v>44937</v>
          </cell>
        </row>
        <row r="58">
          <cell r="A58">
            <v>8867</v>
          </cell>
          <cell r="B58">
            <v>44935</v>
          </cell>
          <cell r="C58" t="str">
            <v>A007-528</v>
          </cell>
          <cell r="D58" t="str">
            <v>Top Dama</v>
          </cell>
          <cell r="E58" t="str">
            <v>Violeta</v>
          </cell>
        </row>
        <row r="58">
          <cell r="G58" t="str">
            <v>XL</v>
          </cell>
          <cell r="H58" t="str">
            <v>A007-528-XL</v>
          </cell>
          <cell r="I58">
            <v>48</v>
          </cell>
          <cell r="J58">
            <v>44960</v>
          </cell>
          <cell r="K58">
            <v>0.4383</v>
          </cell>
          <cell r="L58">
            <v>21.0384</v>
          </cell>
          <cell r="M58" t="str">
            <v>MPUA10</v>
          </cell>
          <cell r="N58" t="str">
            <v>TOP</v>
          </cell>
          <cell r="O58" t="str">
            <v>M3154</v>
          </cell>
          <cell r="P58" t="str">
            <v>TTR-19-3528TCX IMPERIAL PURPLE</v>
          </cell>
          <cell r="Q58" t="str">
            <v>A007</v>
          </cell>
          <cell r="R58">
            <v>47.04</v>
          </cell>
          <cell r="S58">
            <v>44937</v>
          </cell>
        </row>
        <row r="59">
          <cell r="A59">
            <v>8868</v>
          </cell>
          <cell r="B59">
            <v>44935</v>
          </cell>
          <cell r="C59" t="str">
            <v>A007-528</v>
          </cell>
          <cell r="D59" t="str">
            <v>Top Dama</v>
          </cell>
          <cell r="E59" t="str">
            <v>Violeta</v>
          </cell>
        </row>
        <row r="59">
          <cell r="G59" t="str">
            <v>XS</v>
          </cell>
          <cell r="H59" t="str">
            <v>A007-528-XS</v>
          </cell>
          <cell r="I59">
            <v>144</v>
          </cell>
          <cell r="J59">
            <v>44960</v>
          </cell>
          <cell r="K59">
            <v>0.4383</v>
          </cell>
          <cell r="L59">
            <v>63.1152</v>
          </cell>
          <cell r="M59" t="str">
            <v>MPUA10</v>
          </cell>
          <cell r="N59" t="str">
            <v>TOP</v>
          </cell>
          <cell r="O59" t="str">
            <v>M3154</v>
          </cell>
          <cell r="P59" t="str">
            <v>TTR-19-3528TCX IMPERIAL PURPLE</v>
          </cell>
          <cell r="Q59" t="str">
            <v>A007</v>
          </cell>
          <cell r="R59">
            <v>141.12</v>
          </cell>
          <cell r="S59">
            <v>44937</v>
          </cell>
        </row>
        <row r="60">
          <cell r="A60">
            <v>8869</v>
          </cell>
          <cell r="B60">
            <v>44935</v>
          </cell>
          <cell r="C60" t="str">
            <v>A007-570</v>
          </cell>
          <cell r="D60" t="str">
            <v>TOP MUJER</v>
          </cell>
          <cell r="E60" t="str">
            <v>NEGRO</v>
          </cell>
        </row>
        <row r="60">
          <cell r="G60" t="str">
            <v>XL</v>
          </cell>
          <cell r="H60" t="str">
            <v>A007-570-XL</v>
          </cell>
          <cell r="I60">
            <v>24</v>
          </cell>
          <cell r="J60">
            <v>44960</v>
          </cell>
          <cell r="K60">
            <v>0.438</v>
          </cell>
          <cell r="L60">
            <v>10.512</v>
          </cell>
          <cell r="M60" t="str">
            <v>MPUA10</v>
          </cell>
          <cell r="N60" t="str">
            <v>TOP</v>
          </cell>
          <cell r="O60" t="str">
            <v>M3155</v>
          </cell>
          <cell r="P60" t="str">
            <v>TTR-19-570TCX-BLACK</v>
          </cell>
          <cell r="Q60" t="str">
            <v>A007</v>
          </cell>
          <cell r="R60">
            <v>23.52</v>
          </cell>
          <cell r="S60">
            <v>44937</v>
          </cell>
        </row>
        <row r="61">
          <cell r="A61">
            <v>8870</v>
          </cell>
          <cell r="B61">
            <v>44935</v>
          </cell>
          <cell r="C61" t="str">
            <v>A007-656</v>
          </cell>
          <cell r="D61" t="str">
            <v>Top Dama</v>
          </cell>
          <cell r="E61" t="str">
            <v>Flamingo</v>
          </cell>
        </row>
        <row r="61">
          <cell r="G61" t="str">
            <v>XS</v>
          </cell>
          <cell r="H61" t="str">
            <v>A007-656-XS</v>
          </cell>
          <cell r="I61">
            <v>72</v>
          </cell>
          <cell r="J61">
            <v>44960</v>
          </cell>
          <cell r="K61">
            <v>0.4383</v>
          </cell>
          <cell r="L61">
            <v>31.5576</v>
          </cell>
          <cell r="M61" t="str">
            <v>MPUA10</v>
          </cell>
          <cell r="N61" t="str">
            <v>TOP</v>
          </cell>
          <cell r="O61" t="str">
            <v>M3156</v>
          </cell>
          <cell r="P61" t="str">
            <v>TTRC#2 17-1656TCX HOT CORAL</v>
          </cell>
          <cell r="Q61" t="str">
            <v>A007</v>
          </cell>
          <cell r="R61">
            <v>70.56</v>
          </cell>
          <cell r="S61">
            <v>44937</v>
          </cell>
        </row>
        <row r="62">
          <cell r="A62">
            <v>8871</v>
          </cell>
          <cell r="B62">
            <v>44935</v>
          </cell>
          <cell r="C62" t="str">
            <v>A007-656</v>
          </cell>
          <cell r="D62" t="str">
            <v>Top Dama</v>
          </cell>
          <cell r="E62" t="str">
            <v>Flamingo</v>
          </cell>
        </row>
        <row r="62">
          <cell r="G62" t="str">
            <v>S</v>
          </cell>
          <cell r="H62" t="str">
            <v>A007-656-S</v>
          </cell>
          <cell r="I62">
            <v>72</v>
          </cell>
          <cell r="J62">
            <v>44960</v>
          </cell>
          <cell r="K62">
            <v>0.4383</v>
          </cell>
          <cell r="L62">
            <v>31.5576</v>
          </cell>
          <cell r="M62" t="str">
            <v>MPUA10</v>
          </cell>
          <cell r="N62" t="str">
            <v>TOP</v>
          </cell>
          <cell r="O62" t="str">
            <v>M3156</v>
          </cell>
          <cell r="P62" t="str">
            <v>TTRC#2 17-1656TCX HOT CORAL</v>
          </cell>
          <cell r="Q62" t="str">
            <v>A007</v>
          </cell>
          <cell r="R62">
            <v>70.56</v>
          </cell>
          <cell r="S62">
            <v>44937</v>
          </cell>
        </row>
        <row r="63">
          <cell r="A63">
            <v>8872</v>
          </cell>
          <cell r="B63">
            <v>44935</v>
          </cell>
          <cell r="C63" t="str">
            <v>A007-656</v>
          </cell>
          <cell r="D63" t="str">
            <v>Top Dama</v>
          </cell>
          <cell r="E63" t="str">
            <v>Flamingo</v>
          </cell>
        </row>
        <row r="63">
          <cell r="G63" t="str">
            <v>M</v>
          </cell>
          <cell r="H63" t="str">
            <v>A007-656-M</v>
          </cell>
          <cell r="I63">
            <v>72</v>
          </cell>
          <cell r="J63">
            <v>44960</v>
          </cell>
          <cell r="K63">
            <v>0.4383</v>
          </cell>
          <cell r="L63">
            <v>31.5576</v>
          </cell>
          <cell r="M63" t="str">
            <v>MPUA10</v>
          </cell>
          <cell r="N63" t="str">
            <v>TOP</v>
          </cell>
          <cell r="O63" t="str">
            <v>M3156</v>
          </cell>
          <cell r="P63" t="str">
            <v>TTRC#2 17-1656TCX HOT CORAL</v>
          </cell>
          <cell r="Q63" t="str">
            <v>A007</v>
          </cell>
          <cell r="R63">
            <v>70.56</v>
          </cell>
          <cell r="S63">
            <v>44937</v>
          </cell>
        </row>
        <row r="64">
          <cell r="A64">
            <v>8873</v>
          </cell>
          <cell r="B64">
            <v>44935</v>
          </cell>
          <cell r="C64" t="str">
            <v>A007-656</v>
          </cell>
          <cell r="D64" t="str">
            <v>Top Dama</v>
          </cell>
          <cell r="E64" t="str">
            <v>Flamingo</v>
          </cell>
        </row>
        <row r="64">
          <cell r="G64" t="str">
            <v>L</v>
          </cell>
          <cell r="H64" t="str">
            <v>A007-656-L</v>
          </cell>
          <cell r="I64">
            <v>24</v>
          </cell>
          <cell r="J64">
            <v>44960</v>
          </cell>
          <cell r="K64">
            <v>0.4383</v>
          </cell>
          <cell r="L64">
            <v>10.5192</v>
          </cell>
          <cell r="M64" t="str">
            <v>MPUA10</v>
          </cell>
          <cell r="N64" t="str">
            <v>TOP</v>
          </cell>
          <cell r="O64" t="str">
            <v>M3156</v>
          </cell>
          <cell r="P64" t="str">
            <v>TTRC#2 17-1656TCX HOT CORAL</v>
          </cell>
          <cell r="Q64" t="str">
            <v>A007</v>
          </cell>
          <cell r="R64">
            <v>23.52</v>
          </cell>
          <cell r="S64">
            <v>44937</v>
          </cell>
        </row>
        <row r="65">
          <cell r="A65">
            <v>8874</v>
          </cell>
          <cell r="B65">
            <v>44935</v>
          </cell>
          <cell r="C65" t="str">
            <v>A007-656</v>
          </cell>
          <cell r="D65" t="str">
            <v>Top Dama</v>
          </cell>
          <cell r="E65" t="str">
            <v>Flamingo</v>
          </cell>
        </row>
        <row r="65">
          <cell r="G65" t="str">
            <v>XL</v>
          </cell>
          <cell r="H65" t="str">
            <v>A007-656-XL</v>
          </cell>
          <cell r="I65">
            <v>24</v>
          </cell>
          <cell r="J65">
            <v>44960</v>
          </cell>
          <cell r="K65">
            <v>0.4383</v>
          </cell>
          <cell r="L65">
            <v>10.5192</v>
          </cell>
          <cell r="M65" t="str">
            <v>MPUA10</v>
          </cell>
          <cell r="N65" t="str">
            <v>TOP</v>
          </cell>
          <cell r="O65" t="str">
            <v>M3156</v>
          </cell>
          <cell r="P65" t="str">
            <v>TTRC#2 17-1656TCX HOT CORAL</v>
          </cell>
          <cell r="Q65" t="str">
            <v>A007</v>
          </cell>
          <cell r="R65">
            <v>23.52</v>
          </cell>
          <cell r="S65">
            <v>44937</v>
          </cell>
        </row>
        <row r="66">
          <cell r="A66">
            <v>8875</v>
          </cell>
          <cell r="B66">
            <v>44935</v>
          </cell>
          <cell r="C66" t="str">
            <v>AH003-203</v>
          </cell>
          <cell r="D66" t="str">
            <v>TOP HOMBRE</v>
          </cell>
          <cell r="E66" t="str">
            <v>CENIZA</v>
          </cell>
        </row>
        <row r="66">
          <cell r="G66" t="str">
            <v>XL</v>
          </cell>
          <cell r="H66" t="str">
            <v>AH003-203-XL</v>
          </cell>
          <cell r="I66">
            <v>24</v>
          </cell>
          <cell r="J66">
            <v>44960</v>
          </cell>
          <cell r="K66">
            <v>0.293</v>
          </cell>
          <cell r="L66">
            <v>7.032</v>
          </cell>
          <cell r="M66" t="str">
            <v>MPUA10</v>
          </cell>
          <cell r="N66" t="str">
            <v>TOP</v>
          </cell>
          <cell r="O66" t="str">
            <v>M3157</v>
          </cell>
          <cell r="P66" t="str">
            <v>TTR-18-5203TCX-PEWTER</v>
          </cell>
          <cell r="Q66" t="str">
            <v>AH003</v>
          </cell>
          <cell r="R66">
            <v>23.04</v>
          </cell>
          <cell r="S66">
            <v>44937</v>
          </cell>
        </row>
        <row r="67">
          <cell r="A67">
            <v>8876</v>
          </cell>
          <cell r="B67">
            <v>44935</v>
          </cell>
          <cell r="C67" t="str">
            <v>AH003-4045</v>
          </cell>
          <cell r="D67" t="str">
            <v>TOP HOMBRE</v>
          </cell>
          <cell r="E67" t="str">
            <v>OCEANO</v>
          </cell>
        </row>
        <row r="67">
          <cell r="G67" t="str">
            <v>L</v>
          </cell>
          <cell r="H67" t="str">
            <v>AH003-4045-L</v>
          </cell>
          <cell r="I67">
            <v>24</v>
          </cell>
          <cell r="J67">
            <v>44960</v>
          </cell>
          <cell r="K67">
            <v>0.293</v>
          </cell>
          <cell r="L67">
            <v>7.032</v>
          </cell>
          <cell r="M67" t="str">
            <v>MPUA10</v>
          </cell>
          <cell r="N67" t="str">
            <v>TOP</v>
          </cell>
          <cell r="O67" t="str">
            <v>M3158</v>
          </cell>
          <cell r="P67" t="str">
            <v>TTR-19-4045TCX-LAPIS BLUE</v>
          </cell>
          <cell r="Q67" t="str">
            <v>AH003</v>
          </cell>
          <cell r="R67">
            <v>23.04</v>
          </cell>
          <cell r="S67">
            <v>44937</v>
          </cell>
        </row>
        <row r="68">
          <cell r="A68">
            <v>8877</v>
          </cell>
          <cell r="B68">
            <v>44935</v>
          </cell>
          <cell r="C68" t="str">
            <v>AH003-421</v>
          </cell>
          <cell r="D68" t="str">
            <v>TOP HOMBRE</v>
          </cell>
          <cell r="E68" t="str">
            <v>AVENTURINI</v>
          </cell>
        </row>
        <row r="68">
          <cell r="G68" t="str">
            <v>S</v>
          </cell>
          <cell r="H68" t="str">
            <v>AH003-421-S</v>
          </cell>
          <cell r="I68">
            <v>96</v>
          </cell>
          <cell r="J68">
            <v>44960</v>
          </cell>
          <cell r="K68">
            <v>0.293</v>
          </cell>
          <cell r="L68">
            <v>28.128</v>
          </cell>
          <cell r="M68" t="str">
            <v>MPUA10</v>
          </cell>
          <cell r="N68" t="str">
            <v>TOP</v>
          </cell>
          <cell r="O68" t="str">
            <v>M3159</v>
          </cell>
          <cell r="P68" t="str">
            <v>TTR-19-5421TCX AVENTURINE</v>
          </cell>
          <cell r="Q68" t="str">
            <v>AH003</v>
          </cell>
          <cell r="R68">
            <v>92.16</v>
          </cell>
          <cell r="S68">
            <v>44937</v>
          </cell>
        </row>
        <row r="69">
          <cell r="A69">
            <v>8878</v>
          </cell>
          <cell r="B69">
            <v>44935</v>
          </cell>
          <cell r="C69" t="str">
            <v>AH003-570</v>
          </cell>
          <cell r="D69" t="str">
            <v>TOP HOMBRE</v>
          </cell>
          <cell r="E69" t="str">
            <v>NEGRO</v>
          </cell>
        </row>
        <row r="69">
          <cell r="G69" t="str">
            <v>L</v>
          </cell>
          <cell r="H69" t="str">
            <v>AH003-570-L</v>
          </cell>
          <cell r="I69">
            <v>72</v>
          </cell>
          <cell r="J69">
            <v>44960</v>
          </cell>
          <cell r="K69">
            <v>0.293</v>
          </cell>
          <cell r="L69">
            <v>21.096</v>
          </cell>
          <cell r="M69" t="str">
            <v>MPUA10</v>
          </cell>
          <cell r="N69" t="str">
            <v>TOP</v>
          </cell>
          <cell r="O69" t="str">
            <v>M3160</v>
          </cell>
          <cell r="P69" t="str">
            <v>TTR-19-570TCX-BLACK</v>
          </cell>
          <cell r="Q69" t="str">
            <v>AH003</v>
          </cell>
          <cell r="R69">
            <v>69.12</v>
          </cell>
          <cell r="S69">
            <v>44937</v>
          </cell>
        </row>
        <row r="70">
          <cell r="A70">
            <v>8879</v>
          </cell>
          <cell r="B70">
            <v>44935</v>
          </cell>
          <cell r="C70" t="str">
            <v>AH003-570</v>
          </cell>
          <cell r="D70" t="str">
            <v>TOP HOMBRE</v>
          </cell>
          <cell r="E70" t="str">
            <v>NEGRO</v>
          </cell>
        </row>
        <row r="70">
          <cell r="G70" t="str">
            <v>M</v>
          </cell>
          <cell r="H70" t="str">
            <v>AH003-570-M</v>
          </cell>
          <cell r="I70">
            <v>144</v>
          </cell>
          <cell r="J70">
            <v>44960</v>
          </cell>
          <cell r="K70">
            <v>0.293</v>
          </cell>
          <cell r="L70">
            <v>42.192</v>
          </cell>
          <cell r="M70" t="str">
            <v>MPUA10</v>
          </cell>
          <cell r="N70" t="str">
            <v>TOP</v>
          </cell>
          <cell r="O70" t="str">
            <v>M3160</v>
          </cell>
          <cell r="P70" t="str">
            <v>TTR-19-570TCX-BLACK</v>
          </cell>
          <cell r="Q70" t="str">
            <v>AH003</v>
          </cell>
          <cell r="R70">
            <v>138.24</v>
          </cell>
          <cell r="S70">
            <v>44937</v>
          </cell>
        </row>
        <row r="71">
          <cell r="A71">
            <v>8880</v>
          </cell>
          <cell r="B71">
            <v>44935</v>
          </cell>
          <cell r="C71" t="str">
            <v>AH003-570</v>
          </cell>
          <cell r="D71" t="str">
            <v>TOP HOMBRE</v>
          </cell>
          <cell r="E71" t="str">
            <v>NEGRO</v>
          </cell>
        </row>
        <row r="71">
          <cell r="G71" t="str">
            <v>XS</v>
          </cell>
          <cell r="H71" t="str">
            <v>AH003-570-XS</v>
          </cell>
          <cell r="I71">
            <v>48</v>
          </cell>
          <cell r="J71">
            <v>44960</v>
          </cell>
          <cell r="K71">
            <v>0.293</v>
          </cell>
          <cell r="L71">
            <v>14.064</v>
          </cell>
          <cell r="M71" t="str">
            <v>MPUA10</v>
          </cell>
          <cell r="N71" t="str">
            <v>TOP</v>
          </cell>
          <cell r="O71" t="str">
            <v>M3160</v>
          </cell>
          <cell r="P71" t="str">
            <v>TTR-19-570TCX-BLACK</v>
          </cell>
          <cell r="Q71" t="str">
            <v>AH003</v>
          </cell>
          <cell r="R71">
            <v>46.08</v>
          </cell>
          <cell r="S71">
            <v>44937</v>
          </cell>
        </row>
        <row r="72">
          <cell r="A72">
            <v>8881</v>
          </cell>
          <cell r="B72">
            <v>44935</v>
          </cell>
          <cell r="C72" t="str">
            <v>A102-203</v>
          </cell>
          <cell r="D72" t="str">
            <v>PANT MUJER</v>
          </cell>
          <cell r="E72" t="str">
            <v>CENIZA</v>
          </cell>
        </row>
        <row r="72">
          <cell r="G72" t="str">
            <v>S</v>
          </cell>
          <cell r="H72" t="str">
            <v>A102-203-S</v>
          </cell>
          <cell r="I72">
            <v>24</v>
          </cell>
          <cell r="J72">
            <v>44960</v>
          </cell>
          <cell r="K72">
            <v>0.26</v>
          </cell>
          <cell r="L72">
            <v>6.24</v>
          </cell>
          <cell r="M72" t="str">
            <v>MPUA10</v>
          </cell>
          <cell r="N72" t="str">
            <v>PANT</v>
          </cell>
          <cell r="O72" t="str">
            <v>M3161</v>
          </cell>
          <cell r="P72" t="str">
            <v>TTR-18-5203TCX-PEWTER</v>
          </cell>
          <cell r="Q72" t="str">
            <v>A102</v>
          </cell>
          <cell r="R72">
            <v>33.3732</v>
          </cell>
          <cell r="S72">
            <v>44937</v>
          </cell>
        </row>
        <row r="73">
          <cell r="A73">
            <v>8882</v>
          </cell>
          <cell r="B73">
            <v>44935</v>
          </cell>
          <cell r="C73" t="str">
            <v>A102-570</v>
          </cell>
          <cell r="D73" t="str">
            <v>PANT MUJER</v>
          </cell>
          <cell r="E73" t="str">
            <v>NEGRO</v>
          </cell>
        </row>
        <row r="73">
          <cell r="G73" t="str">
            <v>L</v>
          </cell>
          <cell r="H73" t="str">
            <v>A102-570-L</v>
          </cell>
          <cell r="I73">
            <v>48</v>
          </cell>
          <cell r="J73">
            <v>44960</v>
          </cell>
          <cell r="K73">
            <v>0.26</v>
          </cell>
          <cell r="L73">
            <v>12.48</v>
          </cell>
          <cell r="M73" t="str">
            <v>MPUA10</v>
          </cell>
          <cell r="N73" t="str">
            <v>PANT</v>
          </cell>
          <cell r="O73" t="str">
            <v>M3162</v>
          </cell>
          <cell r="P73" t="str">
            <v>TTR-19-570TCX-BLACK</v>
          </cell>
          <cell r="Q73" t="str">
            <v>A102</v>
          </cell>
          <cell r="R73">
            <v>66.7464</v>
          </cell>
          <cell r="S73">
            <v>44937</v>
          </cell>
        </row>
        <row r="74">
          <cell r="A74">
            <v>8883</v>
          </cell>
          <cell r="B74">
            <v>44935</v>
          </cell>
          <cell r="C74" t="str">
            <v>A102-570</v>
          </cell>
          <cell r="D74" t="str">
            <v>PANT MUJER</v>
          </cell>
          <cell r="E74" t="str">
            <v>NEGRO</v>
          </cell>
        </row>
        <row r="74">
          <cell r="G74" t="str">
            <v>M</v>
          </cell>
          <cell r="H74" t="str">
            <v>A102-570-M</v>
          </cell>
          <cell r="I74">
            <v>96</v>
          </cell>
          <cell r="J74">
            <v>44960</v>
          </cell>
          <cell r="K74">
            <v>0.26</v>
          </cell>
          <cell r="L74">
            <v>24.96</v>
          </cell>
          <cell r="M74" t="str">
            <v>MPUA10</v>
          </cell>
          <cell r="N74" t="str">
            <v>PANT</v>
          </cell>
          <cell r="O74" t="str">
            <v>M3162</v>
          </cell>
          <cell r="P74" t="str">
            <v>TTR-19-570TCX-BLACK</v>
          </cell>
          <cell r="Q74" t="str">
            <v>A102</v>
          </cell>
          <cell r="R74">
            <v>133.4928</v>
          </cell>
          <cell r="S74">
            <v>44937</v>
          </cell>
        </row>
        <row r="75">
          <cell r="A75">
            <v>8884</v>
          </cell>
          <cell r="B75">
            <v>44935</v>
          </cell>
          <cell r="C75" t="str">
            <v>A102-570</v>
          </cell>
          <cell r="D75" t="str">
            <v>PANT MUJER</v>
          </cell>
          <cell r="E75" t="str">
            <v>NEGRO</v>
          </cell>
        </row>
        <row r="75">
          <cell r="G75" t="str">
            <v>XL</v>
          </cell>
          <cell r="H75" t="str">
            <v>A102-570-XL</v>
          </cell>
          <cell r="I75">
            <v>24</v>
          </cell>
          <cell r="J75">
            <v>44960</v>
          </cell>
          <cell r="K75">
            <v>0.26</v>
          </cell>
          <cell r="L75">
            <v>6.24</v>
          </cell>
          <cell r="M75" t="str">
            <v>MPUA10</v>
          </cell>
          <cell r="N75" t="str">
            <v>PANT</v>
          </cell>
          <cell r="O75" t="str">
            <v>M3162</v>
          </cell>
          <cell r="P75" t="str">
            <v>TTR-19-570TCX-BLACK</v>
          </cell>
          <cell r="Q75" t="str">
            <v>A102</v>
          </cell>
          <cell r="R75">
            <v>33.3732</v>
          </cell>
          <cell r="S75">
            <v>44937</v>
          </cell>
        </row>
        <row r="76">
          <cell r="A76">
            <v>8885</v>
          </cell>
          <cell r="B76">
            <v>44935</v>
          </cell>
          <cell r="C76" t="str">
            <v>A102-570</v>
          </cell>
          <cell r="D76" t="str">
            <v>PANT MUJER</v>
          </cell>
          <cell r="E76" t="str">
            <v>NEGRO</v>
          </cell>
        </row>
        <row r="76">
          <cell r="G76" t="str">
            <v>XS</v>
          </cell>
          <cell r="H76" t="str">
            <v>A102-570-XS</v>
          </cell>
          <cell r="I76">
            <v>48</v>
          </cell>
          <cell r="J76">
            <v>44960</v>
          </cell>
          <cell r="K76">
            <v>0.26</v>
          </cell>
          <cell r="L76">
            <v>12.48</v>
          </cell>
          <cell r="M76" t="str">
            <v>MPUA10</v>
          </cell>
          <cell r="N76" t="str">
            <v>PANT</v>
          </cell>
          <cell r="O76" t="str">
            <v>M3162</v>
          </cell>
          <cell r="P76" t="str">
            <v>TTR-19-570TCX-BLACK</v>
          </cell>
          <cell r="Q76" t="str">
            <v>A102</v>
          </cell>
          <cell r="R76">
            <v>66.7464</v>
          </cell>
          <cell r="S76">
            <v>44937</v>
          </cell>
        </row>
        <row r="77">
          <cell r="A77">
            <v>8886</v>
          </cell>
          <cell r="B77">
            <v>44935</v>
          </cell>
          <cell r="C77" t="str">
            <v>A103-001</v>
          </cell>
          <cell r="D77" t="str">
            <v>PANT MUJER</v>
          </cell>
          <cell r="E77" t="str">
            <v>BLANCO</v>
          </cell>
        </row>
        <row r="77">
          <cell r="G77" t="str">
            <v>XXL</v>
          </cell>
          <cell r="H77" t="str">
            <v>A103-001-XXL</v>
          </cell>
          <cell r="I77">
            <v>24</v>
          </cell>
          <cell r="J77">
            <v>44960</v>
          </cell>
          <cell r="K77">
            <v>0.2791</v>
          </cell>
          <cell r="L77">
            <v>6.6984</v>
          </cell>
          <cell r="M77" t="str">
            <v>MPUA10</v>
          </cell>
          <cell r="N77" t="str">
            <v>PANT</v>
          </cell>
          <cell r="O77" t="str">
            <v>M3163</v>
          </cell>
          <cell r="P77" t="str">
            <v>TTR-WHIT</v>
          </cell>
          <cell r="Q77" t="str">
            <v>A103</v>
          </cell>
          <cell r="R77">
            <v>30.72</v>
          </cell>
          <cell r="S77">
            <v>44937</v>
          </cell>
        </row>
        <row r="78">
          <cell r="A78">
            <v>8887</v>
          </cell>
          <cell r="B78">
            <v>44935</v>
          </cell>
          <cell r="C78" t="str">
            <v>A103-203</v>
          </cell>
          <cell r="D78" t="str">
            <v>PANT MUJER </v>
          </cell>
          <cell r="E78" t="str">
            <v>CENIZA</v>
          </cell>
        </row>
        <row r="78">
          <cell r="G78" t="str">
            <v>S</v>
          </cell>
          <cell r="H78" t="str">
            <v>A103-203-S</v>
          </cell>
          <cell r="I78">
            <v>48</v>
          </cell>
          <cell r="J78">
            <v>44960</v>
          </cell>
          <cell r="K78">
            <v>0.2791</v>
          </cell>
          <cell r="L78">
            <v>13.3968</v>
          </cell>
          <cell r="M78" t="str">
            <v>MPUA10</v>
          </cell>
          <cell r="N78" t="str">
            <v>PANT</v>
          </cell>
          <cell r="O78" t="str">
            <v>M3164</v>
          </cell>
          <cell r="P78" t="str">
            <v>TTR-18-5203TCX-PEWTER</v>
          </cell>
          <cell r="Q78" t="str">
            <v>A103</v>
          </cell>
          <cell r="R78">
            <v>61.44</v>
          </cell>
          <cell r="S78">
            <v>44937</v>
          </cell>
        </row>
        <row r="79">
          <cell r="A79">
            <v>8888</v>
          </cell>
          <cell r="B79">
            <v>44935</v>
          </cell>
          <cell r="C79" t="str">
            <v>A103-421</v>
          </cell>
          <cell r="D79" t="str">
            <v>PANT MUJER</v>
          </cell>
          <cell r="E79" t="str">
            <v>AVENTURINI</v>
          </cell>
        </row>
        <row r="79">
          <cell r="G79" t="str">
            <v>L</v>
          </cell>
          <cell r="H79" t="str">
            <v>A103-421-L</v>
          </cell>
          <cell r="I79">
            <v>48</v>
          </cell>
          <cell r="J79">
            <v>44960</v>
          </cell>
          <cell r="K79">
            <v>0.2791</v>
          </cell>
          <cell r="L79">
            <v>13.3968</v>
          </cell>
          <cell r="M79" t="str">
            <v>MPUA10</v>
          </cell>
          <cell r="N79" t="str">
            <v>PANT</v>
          </cell>
          <cell r="O79" t="str">
            <v>M3165</v>
          </cell>
          <cell r="P79" t="str">
            <v>TTR-19-5421TCX AVENTURINE</v>
          </cell>
          <cell r="Q79" t="str">
            <v>A103</v>
          </cell>
          <cell r="R79">
            <v>61.44</v>
          </cell>
          <cell r="S79">
            <v>44937</v>
          </cell>
        </row>
        <row r="80">
          <cell r="A80">
            <v>8889</v>
          </cell>
          <cell r="B80">
            <v>44935</v>
          </cell>
          <cell r="C80" t="str">
            <v>A103-528</v>
          </cell>
          <cell r="D80" t="str">
            <v>Pantalon Dama</v>
          </cell>
          <cell r="E80" t="str">
            <v>Violeta</v>
          </cell>
        </row>
        <row r="80">
          <cell r="G80" t="str">
            <v>L</v>
          </cell>
          <cell r="H80" t="str">
            <v>A103-528-L</v>
          </cell>
          <cell r="I80">
            <v>96</v>
          </cell>
          <cell r="J80">
            <v>44960</v>
          </cell>
          <cell r="K80">
            <v>0.2791</v>
          </cell>
          <cell r="L80">
            <v>26.7936</v>
          </cell>
          <cell r="M80" t="str">
            <v>MPUA10</v>
          </cell>
          <cell r="N80" t="str">
            <v>PANT</v>
          </cell>
          <cell r="O80" t="str">
            <v>M3166</v>
          </cell>
          <cell r="P80" t="str">
            <v>TTR-19-3528TCX IMPERIAL PURPLE</v>
          </cell>
          <cell r="Q80" t="str">
            <v>A103</v>
          </cell>
          <cell r="R80">
            <v>122.88</v>
          </cell>
          <cell r="S80">
            <v>44937</v>
          </cell>
        </row>
        <row r="81">
          <cell r="A81">
            <v>8890</v>
          </cell>
          <cell r="B81">
            <v>44935</v>
          </cell>
          <cell r="C81" t="str">
            <v>A103-528</v>
          </cell>
          <cell r="D81" t="str">
            <v>Pantalon Dama</v>
          </cell>
          <cell r="E81" t="str">
            <v>Violeta</v>
          </cell>
        </row>
        <row r="81">
          <cell r="G81" t="str">
            <v>M</v>
          </cell>
          <cell r="H81" t="str">
            <v>A103-528-M</v>
          </cell>
          <cell r="I81">
            <v>144</v>
          </cell>
          <cell r="J81">
            <v>44960</v>
          </cell>
          <cell r="K81">
            <v>0.2791</v>
          </cell>
          <cell r="L81">
            <v>40.1904</v>
          </cell>
          <cell r="M81" t="str">
            <v>MPUA10</v>
          </cell>
          <cell r="N81" t="str">
            <v>PANT</v>
          </cell>
          <cell r="O81" t="str">
            <v>M3166</v>
          </cell>
          <cell r="P81" t="str">
            <v>TTR-19-3528TCX IMPERIAL PURPLE</v>
          </cell>
          <cell r="Q81" t="str">
            <v>A103</v>
          </cell>
          <cell r="R81">
            <v>184.32</v>
          </cell>
          <cell r="S81">
            <v>44937</v>
          </cell>
        </row>
        <row r="82">
          <cell r="A82">
            <v>8891</v>
          </cell>
          <cell r="B82">
            <v>44935</v>
          </cell>
          <cell r="C82" t="str">
            <v>A103-528</v>
          </cell>
          <cell r="D82" t="str">
            <v>Pantalon Dama</v>
          </cell>
          <cell r="E82" t="str">
            <v>Violeta</v>
          </cell>
        </row>
        <row r="82">
          <cell r="G82" t="str">
            <v>S</v>
          </cell>
          <cell r="H82" t="str">
            <v>A103-528-S</v>
          </cell>
          <cell r="I82">
            <v>168</v>
          </cell>
          <cell r="J82">
            <v>44960</v>
          </cell>
          <cell r="K82">
            <v>0.2791</v>
          </cell>
          <cell r="L82">
            <v>46.8888</v>
          </cell>
          <cell r="M82" t="str">
            <v>MPUA10</v>
          </cell>
          <cell r="N82" t="str">
            <v>PANT</v>
          </cell>
          <cell r="O82" t="str">
            <v>M3166</v>
          </cell>
          <cell r="P82" t="str">
            <v>TTR-19-3528TCX IMPERIAL PURPLE</v>
          </cell>
          <cell r="Q82" t="str">
            <v>A103</v>
          </cell>
          <cell r="R82">
            <v>215.04</v>
          </cell>
          <cell r="S82">
            <v>44937</v>
          </cell>
        </row>
        <row r="83">
          <cell r="A83">
            <v>8892</v>
          </cell>
          <cell r="B83">
            <v>44935</v>
          </cell>
          <cell r="C83" t="str">
            <v>A103-528</v>
          </cell>
          <cell r="D83" t="str">
            <v>Pantalon Dama</v>
          </cell>
          <cell r="E83" t="str">
            <v>Violeta</v>
          </cell>
        </row>
        <row r="83">
          <cell r="G83" t="str">
            <v>XL</v>
          </cell>
          <cell r="H83" t="str">
            <v>A103-528-XL</v>
          </cell>
          <cell r="I83">
            <v>48</v>
          </cell>
          <cell r="J83">
            <v>44960</v>
          </cell>
          <cell r="K83">
            <v>0.2791</v>
          </cell>
          <cell r="L83">
            <v>13.3968</v>
          </cell>
          <cell r="M83" t="str">
            <v>MPUA10</v>
          </cell>
          <cell r="N83" t="str">
            <v>PANT</v>
          </cell>
          <cell r="O83" t="str">
            <v>M3166</v>
          </cell>
          <cell r="P83" t="str">
            <v>TTR-19-3528TCX IMPERIAL PURPLE</v>
          </cell>
          <cell r="Q83" t="str">
            <v>A103</v>
          </cell>
          <cell r="R83">
            <v>61.44</v>
          </cell>
          <cell r="S83">
            <v>44937</v>
          </cell>
        </row>
        <row r="84">
          <cell r="A84">
            <v>8893</v>
          </cell>
          <cell r="B84">
            <v>44935</v>
          </cell>
          <cell r="C84" t="str">
            <v>A103-528</v>
          </cell>
          <cell r="D84" t="str">
            <v>Pantalon Dama</v>
          </cell>
          <cell r="E84" t="str">
            <v>Violeta</v>
          </cell>
        </row>
        <row r="84">
          <cell r="G84" t="str">
            <v>XS</v>
          </cell>
          <cell r="H84" t="str">
            <v>A103-528-XS</v>
          </cell>
          <cell r="I84">
            <v>96</v>
          </cell>
          <cell r="J84">
            <v>44960</v>
          </cell>
          <cell r="K84">
            <v>0.2791</v>
          </cell>
          <cell r="L84">
            <v>26.7936</v>
          </cell>
          <cell r="M84" t="str">
            <v>MPUA10</v>
          </cell>
          <cell r="N84" t="str">
            <v>PANT</v>
          </cell>
          <cell r="O84" t="str">
            <v>M3166</v>
          </cell>
          <cell r="P84" t="str">
            <v>TTR-19-3528TCX IMPERIAL PURPLE</v>
          </cell>
          <cell r="Q84" t="str">
            <v>A103</v>
          </cell>
          <cell r="R84">
            <v>122.88</v>
          </cell>
          <cell r="S84">
            <v>44937</v>
          </cell>
        </row>
        <row r="85">
          <cell r="A85">
            <v>8894</v>
          </cell>
          <cell r="B85">
            <v>44935</v>
          </cell>
          <cell r="C85" t="str">
            <v>A104P-027</v>
          </cell>
          <cell r="D85" t="str">
            <v>PANT MUJER</v>
          </cell>
          <cell r="E85" t="str">
            <v>NAVAL</v>
          </cell>
        </row>
        <row r="85">
          <cell r="G85" t="str">
            <v>S</v>
          </cell>
          <cell r="H85" t="str">
            <v>A104P-027-S</v>
          </cell>
          <cell r="I85">
            <v>48</v>
          </cell>
          <cell r="J85">
            <v>44967</v>
          </cell>
          <cell r="K85">
            <v>0.4633</v>
          </cell>
          <cell r="L85">
            <v>22.2384</v>
          </cell>
          <cell r="M85" t="str">
            <v>MPUA10</v>
          </cell>
          <cell r="N85" t="str">
            <v>PANT</v>
          </cell>
          <cell r="O85" t="str">
            <v>M3167</v>
          </cell>
          <cell r="P85" t="str">
            <v>TTR-19-4027TCX-MEDIEVAL</v>
          </cell>
          <cell r="Q85" t="str">
            <v>A104P</v>
          </cell>
          <cell r="R85">
            <v>56.16</v>
          </cell>
          <cell r="S85">
            <v>44937</v>
          </cell>
        </row>
        <row r="86">
          <cell r="A86">
            <v>8895</v>
          </cell>
          <cell r="B86">
            <v>44935</v>
          </cell>
          <cell r="C86" t="str">
            <v>A104P-027</v>
          </cell>
          <cell r="D86" t="str">
            <v>PANT MUJER</v>
          </cell>
          <cell r="E86" t="str">
            <v>NAVAL</v>
          </cell>
        </row>
        <row r="86">
          <cell r="G86" t="str">
            <v>XS</v>
          </cell>
          <cell r="H86" t="str">
            <v>A104P-027-XS</v>
          </cell>
          <cell r="I86">
            <v>24</v>
          </cell>
          <cell r="J86">
            <v>44967</v>
          </cell>
          <cell r="K86">
            <v>0.4633</v>
          </cell>
          <cell r="L86">
            <v>11.1192</v>
          </cell>
          <cell r="M86" t="str">
            <v>MPUA10</v>
          </cell>
          <cell r="N86" t="str">
            <v>PANT</v>
          </cell>
          <cell r="O86" t="str">
            <v>M3167</v>
          </cell>
          <cell r="P86" t="str">
            <v>TTR-19-4027TCX-MEDIEVAL</v>
          </cell>
          <cell r="Q86" t="str">
            <v>A104P</v>
          </cell>
          <cell r="R86">
            <v>28.08</v>
          </cell>
          <cell r="S86">
            <v>44937</v>
          </cell>
        </row>
        <row r="87">
          <cell r="A87">
            <v>8896</v>
          </cell>
          <cell r="B87">
            <v>44935</v>
          </cell>
          <cell r="C87" t="str">
            <v>A104R-570</v>
          </cell>
          <cell r="D87" t="str">
            <v>PANT MUJER</v>
          </cell>
          <cell r="E87" t="str">
            <v>NEGRO</v>
          </cell>
        </row>
        <row r="87">
          <cell r="G87" t="str">
            <v>L</v>
          </cell>
          <cell r="H87" t="str">
            <v>A104R-570-L</v>
          </cell>
          <cell r="I87">
            <v>72</v>
          </cell>
          <cell r="J87">
            <v>44960</v>
          </cell>
          <cell r="K87">
            <v>0.4633</v>
          </cell>
          <cell r="L87">
            <v>33.3576</v>
          </cell>
          <cell r="M87" t="str">
            <v>MPUA10</v>
          </cell>
          <cell r="N87" t="str">
            <v>PANT</v>
          </cell>
          <cell r="O87" t="str">
            <v>M3168</v>
          </cell>
          <cell r="P87" t="str">
            <v>TTR-19-570TCX-BLACK</v>
          </cell>
          <cell r="Q87" t="str">
            <v>A104R</v>
          </cell>
          <cell r="R87">
            <v>84.24</v>
          </cell>
          <cell r="S87">
            <v>44937</v>
          </cell>
        </row>
        <row r="88">
          <cell r="A88">
            <v>8897</v>
          </cell>
          <cell r="B88">
            <v>44935</v>
          </cell>
          <cell r="C88" t="str">
            <v>A104R-570</v>
          </cell>
          <cell r="D88" t="str">
            <v>PANT MUJER</v>
          </cell>
          <cell r="E88" t="str">
            <v>NEGRO</v>
          </cell>
        </row>
        <row r="88">
          <cell r="G88" t="str">
            <v>S</v>
          </cell>
          <cell r="H88" t="str">
            <v>A104R-570-S</v>
          </cell>
          <cell r="I88">
            <v>72</v>
          </cell>
          <cell r="J88">
            <v>44960</v>
          </cell>
          <cell r="K88">
            <v>0.4633</v>
          </cell>
          <cell r="L88">
            <v>33.3576</v>
          </cell>
          <cell r="M88" t="str">
            <v>MPUA10</v>
          </cell>
          <cell r="N88" t="str">
            <v>PANT</v>
          </cell>
          <cell r="O88" t="str">
            <v>M3168</v>
          </cell>
          <cell r="P88" t="str">
            <v>TTR-19-570TCX-BLACK</v>
          </cell>
          <cell r="Q88" t="str">
            <v>A104R</v>
          </cell>
          <cell r="R88">
            <v>84.24</v>
          </cell>
          <cell r="S88">
            <v>44937</v>
          </cell>
        </row>
        <row r="89">
          <cell r="A89">
            <v>8898</v>
          </cell>
          <cell r="B89">
            <v>44935</v>
          </cell>
          <cell r="C89" t="str">
            <v>RF105-316</v>
          </cell>
          <cell r="D89" t="str">
            <v>PANTALON DE DAMA</v>
          </cell>
          <cell r="E89" t="str">
            <v>BREEZE</v>
          </cell>
        </row>
        <row r="89">
          <cell r="G89" t="str">
            <v>L</v>
          </cell>
          <cell r="H89" t="str">
            <v>RF105-316-L</v>
          </cell>
          <cell r="I89">
            <v>24</v>
          </cell>
          <cell r="J89">
            <v>44967</v>
          </cell>
          <cell r="K89">
            <v>0.405</v>
          </cell>
          <cell r="L89">
            <v>9.72</v>
          </cell>
          <cell r="M89" t="str">
            <v>MPUA10</v>
          </cell>
          <cell r="N89" t="str">
            <v>PANT</v>
          </cell>
          <cell r="O89" t="str">
            <v>M3169</v>
          </cell>
          <cell r="P89" t="str">
            <v>TTR-OLIVE-C#3</v>
          </cell>
          <cell r="Q89" t="str">
            <v>RF105</v>
          </cell>
          <cell r="R89">
            <v>26.4</v>
          </cell>
          <cell r="S89">
            <v>44937</v>
          </cell>
        </row>
        <row r="90">
          <cell r="A90">
            <v>8899</v>
          </cell>
          <cell r="B90">
            <v>44935</v>
          </cell>
          <cell r="C90" t="str">
            <v>RF105-900</v>
          </cell>
          <cell r="D90" t="str">
            <v>PANTALON DE DAMA</v>
          </cell>
          <cell r="E90" t="str">
            <v>STORM</v>
          </cell>
        </row>
        <row r="90">
          <cell r="G90" t="str">
            <v>S</v>
          </cell>
          <cell r="H90" t="str">
            <v>RF105-900-S</v>
          </cell>
          <cell r="I90">
            <v>72</v>
          </cell>
          <cell r="J90">
            <v>44967</v>
          </cell>
          <cell r="K90">
            <v>0.405</v>
          </cell>
          <cell r="L90">
            <v>29.16</v>
          </cell>
          <cell r="M90" t="str">
            <v>MPUA10</v>
          </cell>
          <cell r="N90" t="str">
            <v>PANT</v>
          </cell>
          <cell r="O90" t="str">
            <v>M3170</v>
          </cell>
          <cell r="P90" t="str">
            <v>TTR-GARY-C#4</v>
          </cell>
          <cell r="Q90" t="str">
            <v>RF105</v>
          </cell>
          <cell r="R90">
            <v>79.2</v>
          </cell>
          <cell r="S90">
            <v>44937</v>
          </cell>
        </row>
        <row r="91">
          <cell r="A91">
            <v>8900</v>
          </cell>
          <cell r="B91">
            <v>44935</v>
          </cell>
          <cell r="C91" t="str">
            <v>RF105-900</v>
          </cell>
          <cell r="D91" t="str">
            <v>PANTALON DE DAMA</v>
          </cell>
          <cell r="E91" t="str">
            <v>STORM</v>
          </cell>
        </row>
        <row r="91">
          <cell r="G91" t="str">
            <v>L</v>
          </cell>
          <cell r="H91" t="str">
            <v>RF105-900-L</v>
          </cell>
          <cell r="I91">
            <v>48</v>
          </cell>
          <cell r="J91">
            <v>44967</v>
          </cell>
          <cell r="K91">
            <v>0.405</v>
          </cell>
          <cell r="L91">
            <v>19.44</v>
          </cell>
          <cell r="M91" t="str">
            <v>MPUA10</v>
          </cell>
          <cell r="N91" t="str">
            <v>PANT</v>
          </cell>
          <cell r="O91" t="str">
            <v>M3170</v>
          </cell>
          <cell r="P91" t="str">
            <v>TTR-GARY-C#4</v>
          </cell>
          <cell r="Q91" t="str">
            <v>RF105</v>
          </cell>
          <cell r="R91">
            <v>52.8</v>
          </cell>
          <cell r="S91">
            <v>44937</v>
          </cell>
        </row>
        <row r="92">
          <cell r="A92">
            <v>8914</v>
          </cell>
          <cell r="B92">
            <v>44942</v>
          </cell>
          <cell r="C92" t="str">
            <v>A002-421</v>
          </cell>
          <cell r="D92" t="str">
            <v>TOP MUJER</v>
          </cell>
          <cell r="E92" t="str">
            <v>AVENTURINI</v>
          </cell>
        </row>
        <row r="92">
          <cell r="G92" t="str">
            <v>M</v>
          </cell>
          <cell r="H92" t="str">
            <v>A002-421-M</v>
          </cell>
          <cell r="I92">
            <v>72</v>
          </cell>
          <cell r="J92">
            <v>44967</v>
          </cell>
          <cell r="K92">
            <v>0.347</v>
          </cell>
          <cell r="L92">
            <v>24.984</v>
          </cell>
          <cell r="M92" t="str">
            <v>MPUA10</v>
          </cell>
          <cell r="N92" t="str">
            <v>TOP</v>
          </cell>
          <cell r="O92" t="str">
            <v>M3184</v>
          </cell>
          <cell r="P92" t="str">
            <v>TTR-19-5421TCX AVENTURINE</v>
          </cell>
          <cell r="Q92" t="str">
            <v>A002</v>
          </cell>
          <cell r="R92">
            <v>89.1576</v>
          </cell>
          <cell r="S92">
            <v>44944</v>
          </cell>
        </row>
        <row r="93">
          <cell r="A93">
            <v>8915</v>
          </cell>
          <cell r="B93">
            <v>44942</v>
          </cell>
          <cell r="C93" t="str">
            <v>A002-421</v>
          </cell>
          <cell r="D93" t="str">
            <v>TOP MUJER</v>
          </cell>
          <cell r="E93" t="str">
            <v>AVENTURINI</v>
          </cell>
        </row>
        <row r="93">
          <cell r="G93" t="str">
            <v>S</v>
          </cell>
          <cell r="H93" t="str">
            <v>A002-421-S</v>
          </cell>
          <cell r="I93">
            <v>72</v>
          </cell>
          <cell r="J93">
            <v>44967</v>
          </cell>
          <cell r="K93">
            <v>0.347</v>
          </cell>
          <cell r="L93">
            <v>24.984</v>
          </cell>
          <cell r="M93" t="str">
            <v>MPUA10</v>
          </cell>
          <cell r="N93" t="str">
            <v>TOP</v>
          </cell>
          <cell r="O93" t="str">
            <v>M3184</v>
          </cell>
          <cell r="P93" t="str">
            <v>TTR-19-5421TCX AVENTURINE</v>
          </cell>
          <cell r="Q93" t="str">
            <v>A002</v>
          </cell>
          <cell r="R93">
            <v>89.1576</v>
          </cell>
          <cell r="S93">
            <v>44944</v>
          </cell>
        </row>
        <row r="94">
          <cell r="A94">
            <v>8916</v>
          </cell>
          <cell r="B94">
            <v>44942</v>
          </cell>
          <cell r="C94" t="str">
            <v>A002-528</v>
          </cell>
          <cell r="D94" t="str">
            <v>Top Dama</v>
          </cell>
          <cell r="E94" t="str">
            <v>Violeta</v>
          </cell>
        </row>
        <row r="94">
          <cell r="G94" t="str">
            <v>L</v>
          </cell>
          <cell r="H94" t="str">
            <v>A002-528-L</v>
          </cell>
          <cell r="I94">
            <v>144</v>
          </cell>
          <cell r="J94">
            <v>44967</v>
          </cell>
          <cell r="K94">
            <v>0.347</v>
          </cell>
          <cell r="L94">
            <v>49.968</v>
          </cell>
          <cell r="M94" t="str">
            <v>MPUA10</v>
          </cell>
          <cell r="N94" t="str">
            <v>TOP</v>
          </cell>
          <cell r="O94" t="str">
            <v>M3185</v>
          </cell>
          <cell r="P94" t="str">
            <v>TTR-19-3528TCX IMPERIAL PURPLE</v>
          </cell>
          <cell r="Q94" t="str">
            <v>A002</v>
          </cell>
          <cell r="R94">
            <v>178.3152</v>
          </cell>
          <cell r="S94">
            <v>44944</v>
          </cell>
        </row>
        <row r="95">
          <cell r="A95">
            <v>8917</v>
          </cell>
          <cell r="B95">
            <v>44942</v>
          </cell>
          <cell r="C95" t="str">
            <v>A002-528</v>
          </cell>
          <cell r="D95" t="str">
            <v>Top Dama</v>
          </cell>
          <cell r="E95" t="str">
            <v>Violeta</v>
          </cell>
        </row>
        <row r="95">
          <cell r="G95" t="str">
            <v>M</v>
          </cell>
          <cell r="H95" t="str">
            <v>A002-528-M</v>
          </cell>
          <cell r="I95">
            <v>264</v>
          </cell>
          <cell r="J95">
            <v>44967</v>
          </cell>
          <cell r="K95">
            <v>0.347</v>
          </cell>
          <cell r="L95">
            <v>91.608</v>
          </cell>
          <cell r="M95" t="str">
            <v>MPUA10</v>
          </cell>
          <cell r="N95" t="str">
            <v>TOP</v>
          </cell>
          <cell r="O95" t="str">
            <v>M3185</v>
          </cell>
          <cell r="P95" t="str">
            <v>TTR-19-3528TCX IMPERIAL PURPLE</v>
          </cell>
          <cell r="Q95" t="str">
            <v>A002</v>
          </cell>
          <cell r="R95">
            <v>326.9112</v>
          </cell>
          <cell r="S95">
            <v>44944</v>
          </cell>
        </row>
        <row r="96">
          <cell r="A96">
            <v>8918</v>
          </cell>
          <cell r="B96">
            <v>44942</v>
          </cell>
          <cell r="C96" t="str">
            <v>A002-528</v>
          </cell>
          <cell r="D96" t="str">
            <v>Top Dama</v>
          </cell>
          <cell r="E96" t="str">
            <v>Violeta</v>
          </cell>
        </row>
        <row r="96">
          <cell r="G96" t="str">
            <v>S</v>
          </cell>
          <cell r="H96" t="str">
            <v>A002-528-S</v>
          </cell>
          <cell r="I96">
            <v>240</v>
          </cell>
          <cell r="J96">
            <v>44967</v>
          </cell>
          <cell r="K96">
            <v>0.347</v>
          </cell>
          <cell r="L96">
            <v>83.28</v>
          </cell>
          <cell r="M96" t="str">
            <v>MPUA10</v>
          </cell>
          <cell r="N96" t="str">
            <v>TOP</v>
          </cell>
          <cell r="O96" t="str">
            <v>M3185</v>
          </cell>
          <cell r="P96" t="str">
            <v>TTR-19-3528TCX IMPERIAL PURPLE</v>
          </cell>
          <cell r="Q96" t="str">
            <v>A002</v>
          </cell>
          <cell r="R96">
            <v>297.192</v>
          </cell>
          <cell r="S96">
            <v>44944</v>
          </cell>
        </row>
        <row r="97">
          <cell r="A97">
            <v>8919</v>
          </cell>
          <cell r="B97">
            <v>44942</v>
          </cell>
          <cell r="C97" t="str">
            <v>A002-528</v>
          </cell>
          <cell r="D97" t="str">
            <v>Top Dama</v>
          </cell>
          <cell r="E97" t="str">
            <v>Violeta</v>
          </cell>
        </row>
        <row r="97">
          <cell r="G97" t="str">
            <v>XL</v>
          </cell>
          <cell r="H97" t="str">
            <v>A002-528-XL</v>
          </cell>
          <cell r="I97">
            <v>48</v>
          </cell>
          <cell r="J97">
            <v>44967</v>
          </cell>
          <cell r="K97">
            <v>0.347</v>
          </cell>
          <cell r="L97">
            <v>16.656</v>
          </cell>
          <cell r="M97" t="str">
            <v>MPUA10</v>
          </cell>
          <cell r="N97" t="str">
            <v>TOP</v>
          </cell>
          <cell r="O97" t="str">
            <v>M3185</v>
          </cell>
          <cell r="P97" t="str">
            <v>TTR-19-3528TCX IMPERIAL PURPLE</v>
          </cell>
          <cell r="Q97" t="str">
            <v>A002</v>
          </cell>
          <cell r="R97">
            <v>59.4384</v>
          </cell>
          <cell r="S97">
            <v>44944</v>
          </cell>
        </row>
        <row r="98">
          <cell r="A98">
            <v>8920</v>
          </cell>
          <cell r="B98">
            <v>44942</v>
          </cell>
          <cell r="C98" t="str">
            <v>A002-528</v>
          </cell>
          <cell r="D98" t="str">
            <v>Top Dama</v>
          </cell>
          <cell r="E98" t="str">
            <v>Violeta</v>
          </cell>
        </row>
        <row r="98">
          <cell r="G98" t="str">
            <v>XS</v>
          </cell>
          <cell r="H98" t="str">
            <v>A002-528-XS</v>
          </cell>
          <cell r="I98">
            <v>168</v>
          </cell>
          <cell r="J98">
            <v>44967</v>
          </cell>
          <cell r="K98">
            <v>0.347</v>
          </cell>
          <cell r="L98">
            <v>58.296</v>
          </cell>
          <cell r="M98" t="str">
            <v>MPUA10</v>
          </cell>
          <cell r="N98" t="str">
            <v>TOP</v>
          </cell>
          <cell r="O98" t="str">
            <v>M3185</v>
          </cell>
          <cell r="P98" t="str">
            <v>TTR-19-3528TCX IMPERIAL PURPLE</v>
          </cell>
          <cell r="Q98" t="str">
            <v>A002</v>
          </cell>
          <cell r="R98">
            <v>208.0344</v>
          </cell>
          <cell r="S98">
            <v>44944</v>
          </cell>
        </row>
        <row r="99">
          <cell r="A99">
            <v>8921</v>
          </cell>
          <cell r="B99">
            <v>44942</v>
          </cell>
          <cell r="C99" t="str">
            <v>A002-570</v>
          </cell>
          <cell r="D99" t="str">
            <v>TOP MUJER</v>
          </cell>
          <cell r="E99" t="str">
            <v>NEGRO</v>
          </cell>
        </row>
        <row r="99">
          <cell r="G99" t="str">
            <v>M</v>
          </cell>
          <cell r="H99" t="str">
            <v>A002-570-M</v>
          </cell>
          <cell r="I99">
            <v>48</v>
          </cell>
          <cell r="J99">
            <v>44967</v>
          </cell>
          <cell r="K99">
            <v>0.347</v>
          </cell>
          <cell r="L99">
            <v>16.656</v>
          </cell>
          <cell r="M99" t="str">
            <v>MPUA10</v>
          </cell>
          <cell r="N99" t="str">
            <v>TOP</v>
          </cell>
          <cell r="O99" t="str">
            <v>M3186</v>
          </cell>
          <cell r="P99" t="str">
            <v>TTR-19-570TCX-BLACK</v>
          </cell>
          <cell r="Q99" t="str">
            <v>A002</v>
          </cell>
          <cell r="R99">
            <v>59.4384</v>
          </cell>
          <cell r="S99">
            <v>44944</v>
          </cell>
        </row>
        <row r="100">
          <cell r="A100">
            <v>8922</v>
          </cell>
          <cell r="B100">
            <v>44942</v>
          </cell>
          <cell r="C100" t="str">
            <v>A002-570</v>
          </cell>
          <cell r="D100" t="str">
            <v>TOP MUJER</v>
          </cell>
          <cell r="E100" t="str">
            <v>NEGRO</v>
          </cell>
        </row>
        <row r="100">
          <cell r="G100" t="str">
            <v>S</v>
          </cell>
          <cell r="H100" t="str">
            <v>A002-570-S</v>
          </cell>
          <cell r="I100">
            <v>48</v>
          </cell>
          <cell r="J100">
            <v>44967</v>
          </cell>
          <cell r="K100">
            <v>0.347</v>
          </cell>
          <cell r="L100">
            <v>16.656</v>
          </cell>
          <cell r="M100" t="str">
            <v>MPUA10</v>
          </cell>
          <cell r="N100" t="str">
            <v>TOP</v>
          </cell>
          <cell r="O100" t="str">
            <v>M3186</v>
          </cell>
          <cell r="P100" t="str">
            <v>TTR-19-570TCX-BLACK</v>
          </cell>
          <cell r="Q100" t="str">
            <v>A002</v>
          </cell>
          <cell r="R100">
            <v>59.4384</v>
          </cell>
          <cell r="S100">
            <v>44944</v>
          </cell>
        </row>
        <row r="101">
          <cell r="A101">
            <v>8923</v>
          </cell>
          <cell r="B101">
            <v>44942</v>
          </cell>
          <cell r="C101" t="str">
            <v>IH002AF-027</v>
          </cell>
          <cell r="D101" t="str">
            <v>TOP HOMBRE</v>
          </cell>
          <cell r="E101" t="str">
            <v>NAVAL</v>
          </cell>
        </row>
        <row r="101">
          <cell r="G101" t="str">
            <v>M</v>
          </cell>
          <cell r="H101" t="str">
            <v>IH002AF-027-M</v>
          </cell>
          <cell r="I101">
            <v>72</v>
          </cell>
          <cell r="J101">
            <v>44967</v>
          </cell>
          <cell r="K101">
            <v>0.262</v>
          </cell>
          <cell r="L101">
            <v>18.864</v>
          </cell>
          <cell r="M101" t="str">
            <v>MPUI30</v>
          </cell>
          <cell r="N101" t="str">
            <v>TOP</v>
          </cell>
          <cell r="O101" t="str">
            <v>M3187</v>
          </cell>
          <cell r="P101" t="str">
            <v>T/C-19-4027TCX-ESTATE BLUE</v>
          </cell>
          <cell r="Q101" t="str">
            <v>IH002AF</v>
          </cell>
          <cell r="R101">
            <v>76.32</v>
          </cell>
          <cell r="S101">
            <v>44944</v>
          </cell>
        </row>
        <row r="102">
          <cell r="A102">
            <v>8924</v>
          </cell>
          <cell r="B102">
            <v>44942</v>
          </cell>
          <cell r="C102" t="str">
            <v>IH002AF-027</v>
          </cell>
          <cell r="D102" t="str">
            <v>TOP HOMBRE</v>
          </cell>
          <cell r="E102" t="str">
            <v>NAVAL</v>
          </cell>
        </row>
        <row r="102">
          <cell r="G102" t="str">
            <v>S</v>
          </cell>
          <cell r="H102" t="str">
            <v>IH002AF-027-S</v>
          </cell>
          <cell r="I102">
            <v>72</v>
          </cell>
          <cell r="J102">
            <v>44967</v>
          </cell>
          <cell r="K102">
            <v>0.262</v>
          </cell>
          <cell r="L102">
            <v>18.864</v>
          </cell>
          <cell r="M102" t="str">
            <v>MPUI30</v>
          </cell>
          <cell r="N102" t="str">
            <v>TOP</v>
          </cell>
          <cell r="O102" t="str">
            <v>M3187</v>
          </cell>
          <cell r="P102" t="str">
            <v>T/C-19-4027TCX-ESTATE BLUE</v>
          </cell>
          <cell r="Q102" t="str">
            <v>IH002AF</v>
          </cell>
          <cell r="R102">
            <v>76.32</v>
          </cell>
          <cell r="S102">
            <v>44944</v>
          </cell>
        </row>
        <row r="103">
          <cell r="A103">
            <v>8925</v>
          </cell>
          <cell r="B103">
            <v>44942</v>
          </cell>
          <cell r="C103" t="str">
            <v>IH002AF-027</v>
          </cell>
          <cell r="D103" t="str">
            <v>TOP HOMBRE</v>
          </cell>
          <cell r="E103" t="str">
            <v>NAVAL</v>
          </cell>
        </row>
        <row r="103">
          <cell r="G103" t="str">
            <v>XS</v>
          </cell>
          <cell r="H103" t="str">
            <v>IH002AF-027-XS</v>
          </cell>
          <cell r="I103">
            <v>24</v>
          </cell>
          <cell r="J103">
            <v>44967</v>
          </cell>
          <cell r="K103">
            <v>0.262</v>
          </cell>
          <cell r="L103">
            <v>6.288</v>
          </cell>
          <cell r="M103" t="str">
            <v>MPUI30</v>
          </cell>
          <cell r="N103" t="str">
            <v>TOP</v>
          </cell>
          <cell r="O103" t="str">
            <v>M3187</v>
          </cell>
          <cell r="P103" t="str">
            <v>T/C-19-4027TCX-ESTATE BLUE</v>
          </cell>
          <cell r="Q103" t="str">
            <v>IH002AF</v>
          </cell>
          <cell r="R103">
            <v>25.44</v>
          </cell>
          <cell r="S103">
            <v>44944</v>
          </cell>
        </row>
        <row r="104">
          <cell r="A104">
            <v>8926</v>
          </cell>
          <cell r="B104">
            <v>44942</v>
          </cell>
          <cell r="C104" t="str">
            <v>A107P-528</v>
          </cell>
          <cell r="D104" t="str">
            <v>Pantalon Mujer</v>
          </cell>
          <cell r="E104" t="str">
            <v>Violeta</v>
          </cell>
        </row>
        <row r="104">
          <cell r="G104" t="str">
            <v>XS</v>
          </cell>
          <cell r="H104" t="str">
            <v>A107P-528-XS</v>
          </cell>
          <cell r="I104">
            <v>48</v>
          </cell>
          <cell r="J104">
            <v>44974</v>
          </cell>
          <cell r="K104">
            <v>0.3583</v>
          </cell>
          <cell r="L104">
            <v>17.1984</v>
          </cell>
          <cell r="M104" t="str">
            <v>MPUA10</v>
          </cell>
          <cell r="N104" t="str">
            <v>PANT</v>
          </cell>
          <cell r="O104" t="str">
            <v>M3188</v>
          </cell>
          <cell r="P104" t="str">
            <v>TTR-19-3528TCX IMPERIAL PURPLE</v>
          </cell>
          <cell r="Q104" t="str">
            <v>A107P</v>
          </cell>
          <cell r="R104">
            <v>62.4</v>
          </cell>
          <cell r="S104">
            <v>44944</v>
          </cell>
        </row>
        <row r="105">
          <cell r="A105">
            <v>8927</v>
          </cell>
          <cell r="B105">
            <v>44942</v>
          </cell>
          <cell r="C105" t="str">
            <v>A107R -528</v>
          </cell>
          <cell r="D105" t="str">
            <v>Pantalon Mujer</v>
          </cell>
          <cell r="E105" t="str">
            <v>Violeta</v>
          </cell>
        </row>
        <row r="105">
          <cell r="G105" t="str">
            <v>L</v>
          </cell>
          <cell r="H105" t="str">
            <v>A107R -528-L</v>
          </cell>
          <cell r="I105">
            <v>48</v>
          </cell>
          <cell r="J105">
            <v>44974</v>
          </cell>
          <cell r="K105">
            <v>0.3583</v>
          </cell>
          <cell r="L105">
            <v>17.1984</v>
          </cell>
          <cell r="M105" t="str">
            <v>MPUA10</v>
          </cell>
          <cell r="N105" t="str">
            <v>PANT</v>
          </cell>
          <cell r="O105" t="str">
            <v>M3189</v>
          </cell>
          <cell r="P105" t="str">
            <v>TTR-19-3528TCX IMPERIAL PURPLE</v>
          </cell>
          <cell r="Q105" t="str">
            <v>A107R </v>
          </cell>
          <cell r="R105">
            <v>62.4</v>
          </cell>
          <cell r="S105">
            <v>44944</v>
          </cell>
        </row>
        <row r="106">
          <cell r="A106">
            <v>8928</v>
          </cell>
          <cell r="B106">
            <v>44942</v>
          </cell>
          <cell r="C106" t="str">
            <v>A107R -528</v>
          </cell>
          <cell r="D106" t="str">
            <v>Pantalon Mujer</v>
          </cell>
          <cell r="E106" t="str">
            <v>Violeta</v>
          </cell>
        </row>
        <row r="106">
          <cell r="G106" t="str">
            <v>M</v>
          </cell>
          <cell r="H106" t="str">
            <v>A107R -528-M</v>
          </cell>
          <cell r="I106">
            <v>120</v>
          </cell>
          <cell r="J106">
            <v>44974</v>
          </cell>
          <cell r="K106">
            <v>0.3583</v>
          </cell>
          <cell r="L106">
            <v>42.996</v>
          </cell>
          <cell r="M106" t="str">
            <v>MPUA10</v>
          </cell>
          <cell r="N106" t="str">
            <v>PANT</v>
          </cell>
          <cell r="O106" t="str">
            <v>M3189</v>
          </cell>
          <cell r="P106" t="str">
            <v>TTR-19-3528TCX IMPERIAL PURPLE</v>
          </cell>
          <cell r="Q106" t="str">
            <v>A107R </v>
          </cell>
          <cell r="R106">
            <v>156</v>
          </cell>
          <cell r="S106">
            <v>44944</v>
          </cell>
        </row>
        <row r="107">
          <cell r="A107">
            <v>8929</v>
          </cell>
          <cell r="B107">
            <v>44942</v>
          </cell>
          <cell r="C107" t="str">
            <v>A107R -528</v>
          </cell>
          <cell r="D107" t="str">
            <v>Pantalon Mujer</v>
          </cell>
          <cell r="E107" t="str">
            <v>Violeta</v>
          </cell>
        </row>
        <row r="107">
          <cell r="G107" t="str">
            <v>S</v>
          </cell>
          <cell r="H107" t="str">
            <v>A107R -528-S</v>
          </cell>
          <cell r="I107">
            <v>72</v>
          </cell>
          <cell r="J107">
            <v>44974</v>
          </cell>
          <cell r="K107">
            <v>0.3583</v>
          </cell>
          <cell r="L107">
            <v>25.7976</v>
          </cell>
          <cell r="M107" t="str">
            <v>MPUA10</v>
          </cell>
          <cell r="N107" t="str">
            <v>PANT</v>
          </cell>
          <cell r="O107" t="str">
            <v>M3189</v>
          </cell>
          <cell r="P107" t="str">
            <v>TTR-19-3528TCX IMPERIAL PURPLE</v>
          </cell>
          <cell r="Q107" t="str">
            <v>A107R </v>
          </cell>
          <cell r="R107">
            <v>93.6</v>
          </cell>
          <cell r="S107">
            <v>44944</v>
          </cell>
        </row>
        <row r="108">
          <cell r="A108">
            <v>8930</v>
          </cell>
          <cell r="B108">
            <v>44942</v>
          </cell>
          <cell r="C108" t="str">
            <v>A107R -528</v>
          </cell>
          <cell r="D108" t="str">
            <v>Pantalon Mujer</v>
          </cell>
          <cell r="E108" t="str">
            <v>Violeta</v>
          </cell>
        </row>
        <row r="108">
          <cell r="G108" t="str">
            <v>XL</v>
          </cell>
          <cell r="H108" t="str">
            <v>A107R -528-XL</v>
          </cell>
          <cell r="I108">
            <v>24</v>
          </cell>
          <cell r="J108">
            <v>44974</v>
          </cell>
          <cell r="K108">
            <v>0.3583</v>
          </cell>
          <cell r="L108">
            <v>8.5992</v>
          </cell>
          <cell r="M108" t="str">
            <v>MPUA10</v>
          </cell>
          <cell r="N108" t="str">
            <v>PANT</v>
          </cell>
          <cell r="O108" t="str">
            <v>M3189</v>
          </cell>
          <cell r="P108" t="str">
            <v>TTR-19-3528TCX IMPERIAL PURPLE</v>
          </cell>
          <cell r="Q108" t="str">
            <v>A107R </v>
          </cell>
          <cell r="R108">
            <v>31.2</v>
          </cell>
          <cell r="S108">
            <v>44944</v>
          </cell>
        </row>
        <row r="109">
          <cell r="A109">
            <v>8931</v>
          </cell>
          <cell r="B109">
            <v>44942</v>
          </cell>
          <cell r="C109" t="str">
            <v>A107R -528</v>
          </cell>
          <cell r="D109" t="str">
            <v>Pantalon Mujer</v>
          </cell>
          <cell r="E109" t="str">
            <v>Violeta</v>
          </cell>
        </row>
        <row r="109">
          <cell r="G109" t="str">
            <v>XS</v>
          </cell>
          <cell r="H109" t="str">
            <v>A107R -528-XS</v>
          </cell>
          <cell r="I109">
            <v>48</v>
          </cell>
          <cell r="J109">
            <v>44974</v>
          </cell>
          <cell r="K109">
            <v>0.3583</v>
          </cell>
          <cell r="L109">
            <v>17.1984</v>
          </cell>
          <cell r="M109" t="str">
            <v>MPUA10</v>
          </cell>
          <cell r="N109" t="str">
            <v>PANT</v>
          </cell>
          <cell r="O109" t="str">
            <v>M3189</v>
          </cell>
          <cell r="P109" t="str">
            <v>TTR-19-3528TCX IMPERIAL PURPLE</v>
          </cell>
          <cell r="Q109" t="str">
            <v>A107R </v>
          </cell>
          <cell r="R109">
            <v>62.4</v>
          </cell>
          <cell r="S109">
            <v>44944</v>
          </cell>
        </row>
        <row r="110">
          <cell r="A110">
            <v>8932</v>
          </cell>
          <cell r="B110">
            <v>44942</v>
          </cell>
          <cell r="C110" t="str">
            <v>A109R-528</v>
          </cell>
          <cell r="D110" t="str">
            <v>Pantalon Mujer</v>
          </cell>
          <cell r="E110" t="str">
            <v>Violeta</v>
          </cell>
        </row>
        <row r="110">
          <cell r="G110" t="str">
            <v>L</v>
          </cell>
          <cell r="H110" t="str">
            <v>A109R-528-L</v>
          </cell>
          <cell r="I110">
            <v>48</v>
          </cell>
          <cell r="J110">
            <v>44967</v>
          </cell>
          <cell r="K110">
            <v>0.3508</v>
          </cell>
          <cell r="L110">
            <v>16.8384</v>
          </cell>
          <cell r="M110" t="str">
            <v>MPUA10</v>
          </cell>
          <cell r="N110" t="str">
            <v>PANT</v>
          </cell>
          <cell r="O110" t="str">
            <v>M3190</v>
          </cell>
          <cell r="P110" t="str">
            <v>TTR-19-3528TCX IMPERIAL PURPLE</v>
          </cell>
          <cell r="Q110" t="str">
            <v>A109R</v>
          </cell>
          <cell r="R110">
            <v>62.4</v>
          </cell>
          <cell r="S110">
            <v>44944</v>
          </cell>
        </row>
        <row r="111">
          <cell r="A111">
            <v>8933</v>
          </cell>
          <cell r="B111">
            <v>44942</v>
          </cell>
          <cell r="C111" t="str">
            <v>A109R-528</v>
          </cell>
          <cell r="D111" t="str">
            <v>Pantalon Mujer</v>
          </cell>
          <cell r="E111" t="str">
            <v>Violeta</v>
          </cell>
        </row>
        <row r="111">
          <cell r="G111" t="str">
            <v>M</v>
          </cell>
          <cell r="H111" t="str">
            <v>A109R-528-M</v>
          </cell>
          <cell r="I111">
            <v>96</v>
          </cell>
          <cell r="J111">
            <v>44967</v>
          </cell>
          <cell r="K111">
            <v>0.3508</v>
          </cell>
          <cell r="L111">
            <v>33.6768</v>
          </cell>
          <cell r="M111" t="str">
            <v>MPUA10</v>
          </cell>
          <cell r="N111" t="str">
            <v>PANT</v>
          </cell>
          <cell r="O111" t="str">
            <v>M3190</v>
          </cell>
          <cell r="P111" t="str">
            <v>TTR-19-3528TCX IMPERIAL PURPLE</v>
          </cell>
          <cell r="Q111" t="str">
            <v>A109R</v>
          </cell>
          <cell r="R111">
            <v>124.8</v>
          </cell>
          <cell r="S111">
            <v>44944</v>
          </cell>
        </row>
        <row r="112">
          <cell r="A112">
            <v>8934</v>
          </cell>
          <cell r="B112">
            <v>44942</v>
          </cell>
          <cell r="C112" t="str">
            <v>A109R-528</v>
          </cell>
          <cell r="D112" t="str">
            <v>Pantalon Mujer</v>
          </cell>
          <cell r="E112" t="str">
            <v>Violeta</v>
          </cell>
        </row>
        <row r="112">
          <cell r="G112" t="str">
            <v>S</v>
          </cell>
          <cell r="H112" t="str">
            <v>A109R-528-S</v>
          </cell>
          <cell r="I112">
            <v>96</v>
          </cell>
          <cell r="J112">
            <v>44967</v>
          </cell>
          <cell r="K112">
            <v>0.3508</v>
          </cell>
          <cell r="L112">
            <v>33.6768</v>
          </cell>
          <cell r="M112" t="str">
            <v>MPUA10</v>
          </cell>
          <cell r="N112" t="str">
            <v>PANT</v>
          </cell>
          <cell r="O112" t="str">
            <v>M3190</v>
          </cell>
          <cell r="P112" t="str">
            <v>TTR-19-3528TCX IMPERIAL PURPLE</v>
          </cell>
          <cell r="Q112" t="str">
            <v>A109R</v>
          </cell>
          <cell r="R112">
            <v>124.8</v>
          </cell>
          <cell r="S112">
            <v>44944</v>
          </cell>
        </row>
        <row r="113">
          <cell r="A113">
            <v>8935</v>
          </cell>
          <cell r="B113">
            <v>44942</v>
          </cell>
          <cell r="C113" t="str">
            <v>A109R-528</v>
          </cell>
          <cell r="D113" t="str">
            <v>Pantalon Mujer</v>
          </cell>
          <cell r="E113" t="str">
            <v>Violeta</v>
          </cell>
        </row>
        <row r="113">
          <cell r="G113" t="str">
            <v>XL</v>
          </cell>
          <cell r="H113" t="str">
            <v>A109R-528-XL</v>
          </cell>
          <cell r="I113">
            <v>24</v>
          </cell>
          <cell r="J113">
            <v>44967</v>
          </cell>
          <cell r="K113">
            <v>0.3508</v>
          </cell>
          <cell r="L113">
            <v>8.4192</v>
          </cell>
          <cell r="M113" t="str">
            <v>MPUA10</v>
          </cell>
          <cell r="N113" t="str">
            <v>PANT</v>
          </cell>
          <cell r="O113" t="str">
            <v>M3190</v>
          </cell>
          <cell r="P113" t="str">
            <v>TTR-19-3528TCX IMPERIAL PURPLE</v>
          </cell>
          <cell r="Q113" t="str">
            <v>A109R</v>
          </cell>
          <cell r="R113">
            <v>31.2</v>
          </cell>
          <cell r="S113">
            <v>44944</v>
          </cell>
        </row>
        <row r="114">
          <cell r="A114">
            <v>8936</v>
          </cell>
          <cell r="B114">
            <v>44942</v>
          </cell>
          <cell r="C114" t="str">
            <v>A109R-528</v>
          </cell>
          <cell r="D114" t="str">
            <v>Pantalon Mujer</v>
          </cell>
          <cell r="E114" t="str">
            <v>Violeta</v>
          </cell>
        </row>
        <row r="114">
          <cell r="G114" t="str">
            <v>XS</v>
          </cell>
          <cell r="H114" t="str">
            <v>A109R-528-XS</v>
          </cell>
          <cell r="I114">
            <v>48</v>
          </cell>
          <cell r="J114">
            <v>44967</v>
          </cell>
          <cell r="K114">
            <v>0.3508</v>
          </cell>
          <cell r="L114">
            <v>16.8384</v>
          </cell>
          <cell r="M114" t="str">
            <v>MPUA10</v>
          </cell>
          <cell r="N114" t="str">
            <v>PANT</v>
          </cell>
          <cell r="O114" t="str">
            <v>M3190</v>
          </cell>
          <cell r="P114" t="str">
            <v>TTR-19-3528TCX IMPERIAL PURPLE</v>
          </cell>
          <cell r="Q114" t="str">
            <v>A109R</v>
          </cell>
          <cell r="R114">
            <v>62.4</v>
          </cell>
          <cell r="S114">
            <v>44944</v>
          </cell>
        </row>
        <row r="115">
          <cell r="A115">
            <v>8937</v>
          </cell>
          <cell r="B115">
            <v>44942</v>
          </cell>
          <cell r="C115" t="str">
            <v>A103-656</v>
          </cell>
          <cell r="D115" t="str">
            <v>Pantalon Dama</v>
          </cell>
          <cell r="E115" t="str">
            <v>Flamingo</v>
          </cell>
        </row>
        <row r="115">
          <cell r="G115" t="str">
            <v>XS</v>
          </cell>
          <cell r="H115" t="str">
            <v>A103-656-XS</v>
          </cell>
          <cell r="I115">
            <v>24</v>
          </cell>
          <cell r="J115">
            <v>44967</v>
          </cell>
          <cell r="K115">
            <v>0.2791</v>
          </cell>
          <cell r="L115">
            <v>6.6984</v>
          </cell>
          <cell r="M115" t="str">
            <v>MPUA10</v>
          </cell>
          <cell r="N115" t="str">
            <v>PANT</v>
          </cell>
          <cell r="O115" t="str">
            <v>M3191</v>
          </cell>
          <cell r="P115" t="str">
            <v>TTRC#2 17-1656TCX HOT CORAL</v>
          </cell>
          <cell r="Q115" t="str">
            <v>A103</v>
          </cell>
          <cell r="R115">
            <v>30.72</v>
          </cell>
          <cell r="S115">
            <v>44944</v>
          </cell>
        </row>
        <row r="116">
          <cell r="A116">
            <v>8938</v>
          </cell>
          <cell r="B116">
            <v>44942</v>
          </cell>
          <cell r="C116" t="str">
            <v>A103-656</v>
          </cell>
          <cell r="D116" t="str">
            <v>Pantalon Dama</v>
          </cell>
          <cell r="E116" t="str">
            <v>Flamingo</v>
          </cell>
        </row>
        <row r="116">
          <cell r="G116" t="str">
            <v>S</v>
          </cell>
          <cell r="H116" t="str">
            <v>A103-656-S</v>
          </cell>
          <cell r="I116">
            <v>72</v>
          </cell>
          <cell r="J116">
            <v>44967</v>
          </cell>
          <cell r="K116">
            <v>0.2791</v>
          </cell>
          <cell r="L116">
            <v>20.0952</v>
          </cell>
          <cell r="M116" t="str">
            <v>MPUA10</v>
          </cell>
          <cell r="N116" t="str">
            <v>PANT</v>
          </cell>
          <cell r="O116" t="str">
            <v>M3191</v>
          </cell>
          <cell r="P116" t="str">
            <v>TTRC#2 17-1656TCX HOT CORAL</v>
          </cell>
          <cell r="Q116" t="str">
            <v>A103</v>
          </cell>
          <cell r="R116">
            <v>92.16</v>
          </cell>
          <cell r="S116">
            <v>44944</v>
          </cell>
        </row>
        <row r="117">
          <cell r="A117">
            <v>8939</v>
          </cell>
          <cell r="B117">
            <v>44942</v>
          </cell>
          <cell r="C117" t="str">
            <v>A103-656</v>
          </cell>
          <cell r="D117" t="str">
            <v>Pantalon Dama</v>
          </cell>
          <cell r="E117" t="str">
            <v>Flamingo</v>
          </cell>
        </row>
        <row r="117">
          <cell r="G117" t="str">
            <v>M</v>
          </cell>
          <cell r="H117" t="str">
            <v>A103-656-M</v>
          </cell>
          <cell r="I117">
            <v>72</v>
          </cell>
          <cell r="J117">
            <v>44967</v>
          </cell>
          <cell r="K117">
            <v>0.2791</v>
          </cell>
          <cell r="L117">
            <v>20.0952</v>
          </cell>
          <cell r="M117" t="str">
            <v>MPUA10</v>
          </cell>
          <cell r="N117" t="str">
            <v>PANT</v>
          </cell>
          <cell r="O117" t="str">
            <v>M3191</v>
          </cell>
          <cell r="P117" t="str">
            <v>TTRC#2 17-1656TCX HOT CORAL</v>
          </cell>
          <cell r="Q117" t="str">
            <v>A103</v>
          </cell>
          <cell r="R117">
            <v>92.16</v>
          </cell>
          <cell r="S117">
            <v>44944</v>
          </cell>
        </row>
        <row r="118">
          <cell r="A118">
            <v>8940</v>
          </cell>
          <cell r="B118">
            <v>44942</v>
          </cell>
          <cell r="C118" t="str">
            <v>A103-656</v>
          </cell>
          <cell r="D118" t="str">
            <v>Pantalon Dama</v>
          </cell>
          <cell r="E118" t="str">
            <v>Flamingo</v>
          </cell>
        </row>
        <row r="118">
          <cell r="G118" t="str">
            <v>L</v>
          </cell>
          <cell r="H118" t="str">
            <v>A103-656-L</v>
          </cell>
          <cell r="I118">
            <v>36</v>
          </cell>
          <cell r="J118">
            <v>44967</v>
          </cell>
          <cell r="K118">
            <v>0.2791</v>
          </cell>
          <cell r="L118">
            <v>10.0476</v>
          </cell>
          <cell r="M118" t="str">
            <v>MPUA10</v>
          </cell>
          <cell r="N118" t="str">
            <v>PANT</v>
          </cell>
          <cell r="O118" t="str">
            <v>M3191</v>
          </cell>
          <cell r="P118" t="str">
            <v>TTRC#2 17-1656TCX HOT CORAL</v>
          </cell>
          <cell r="Q118" t="str">
            <v>A103</v>
          </cell>
          <cell r="R118">
            <v>46.08</v>
          </cell>
          <cell r="S118">
            <v>44944</v>
          </cell>
        </row>
        <row r="119">
          <cell r="A119">
            <v>8941</v>
          </cell>
          <cell r="B119">
            <v>44942</v>
          </cell>
          <cell r="C119" t="str">
            <v>A103-656</v>
          </cell>
          <cell r="D119" t="str">
            <v>Pantalon Dama</v>
          </cell>
          <cell r="E119" t="str">
            <v>Flamingo</v>
          </cell>
        </row>
        <row r="119">
          <cell r="G119" t="str">
            <v>XL</v>
          </cell>
          <cell r="H119" t="str">
            <v>A103-656-XL</v>
          </cell>
          <cell r="I119">
            <v>36</v>
          </cell>
          <cell r="J119">
            <v>44967</v>
          </cell>
          <cell r="K119">
            <v>0.2791</v>
          </cell>
          <cell r="L119">
            <v>10.0476</v>
          </cell>
          <cell r="M119" t="str">
            <v>MPUA10</v>
          </cell>
          <cell r="N119" t="str">
            <v>PANT</v>
          </cell>
          <cell r="O119" t="str">
            <v>M3191</v>
          </cell>
          <cell r="P119" t="str">
            <v>TTRC#2 17-1656TCX HOT CORAL</v>
          </cell>
          <cell r="Q119" t="str">
            <v>A103</v>
          </cell>
          <cell r="R119">
            <v>46.08</v>
          </cell>
          <cell r="S119">
            <v>44944</v>
          </cell>
        </row>
        <row r="120">
          <cell r="A120">
            <v>8942</v>
          </cell>
          <cell r="B120">
            <v>44942</v>
          </cell>
          <cell r="C120" t="str">
            <v>A103-340</v>
          </cell>
          <cell r="D120" t="str">
            <v>Pantalon Dama</v>
          </cell>
          <cell r="E120" t="str">
            <v>Lima</v>
          </cell>
        </row>
        <row r="120">
          <cell r="G120" t="str">
            <v>XS</v>
          </cell>
          <cell r="H120" t="str">
            <v>A103-340-XS</v>
          </cell>
          <cell r="I120">
            <v>48</v>
          </cell>
          <cell r="J120">
            <v>44967</v>
          </cell>
          <cell r="K120">
            <v>0.2791</v>
          </cell>
          <cell r="L120">
            <v>13.3968</v>
          </cell>
          <cell r="M120" t="str">
            <v>MPUA10</v>
          </cell>
          <cell r="N120" t="str">
            <v>PANT</v>
          </cell>
          <cell r="O120" t="str">
            <v>M3192</v>
          </cell>
          <cell r="P120" t="str">
            <v>TTR-17-0340 TCX Acid lime</v>
          </cell>
          <cell r="Q120" t="str">
            <v>A103</v>
          </cell>
          <cell r="R120">
            <v>61.44</v>
          </cell>
          <cell r="S120">
            <v>44944</v>
          </cell>
        </row>
        <row r="121">
          <cell r="A121">
            <v>8943</v>
          </cell>
          <cell r="B121">
            <v>44942</v>
          </cell>
          <cell r="C121" t="str">
            <v>A103-340</v>
          </cell>
          <cell r="D121" t="str">
            <v>Pantalon Dama</v>
          </cell>
          <cell r="E121" t="str">
            <v>Lima</v>
          </cell>
        </row>
        <row r="121">
          <cell r="G121" t="str">
            <v>S</v>
          </cell>
          <cell r="H121" t="str">
            <v>A103-340-S</v>
          </cell>
          <cell r="I121">
            <v>96</v>
          </cell>
          <cell r="J121">
            <v>44967</v>
          </cell>
          <cell r="K121">
            <v>0.2791</v>
          </cell>
          <cell r="L121">
            <v>26.7936</v>
          </cell>
          <cell r="M121" t="str">
            <v>MPUA10</v>
          </cell>
          <cell r="N121" t="str">
            <v>PANT</v>
          </cell>
          <cell r="O121" t="str">
            <v>M3192</v>
          </cell>
          <cell r="P121" t="str">
            <v>TTR-17-0340 TCX Acid lime</v>
          </cell>
          <cell r="Q121" t="str">
            <v>A103</v>
          </cell>
          <cell r="R121">
            <v>122.88</v>
          </cell>
          <cell r="S121">
            <v>44944</v>
          </cell>
        </row>
        <row r="122">
          <cell r="A122">
            <v>8944</v>
          </cell>
          <cell r="B122">
            <v>44942</v>
          </cell>
          <cell r="C122" t="str">
            <v>A103-340</v>
          </cell>
          <cell r="D122" t="str">
            <v>Pantalon Dama</v>
          </cell>
          <cell r="E122" t="str">
            <v>Lima</v>
          </cell>
        </row>
        <row r="122">
          <cell r="G122" t="str">
            <v>M</v>
          </cell>
          <cell r="H122" t="str">
            <v>A103-340-M</v>
          </cell>
          <cell r="I122">
            <v>120</v>
          </cell>
          <cell r="J122">
            <v>44967</v>
          </cell>
          <cell r="K122">
            <v>0.2791</v>
          </cell>
          <cell r="L122">
            <v>33.492</v>
          </cell>
          <cell r="M122" t="str">
            <v>MPUA10</v>
          </cell>
          <cell r="N122" t="str">
            <v>PANT</v>
          </cell>
          <cell r="O122" t="str">
            <v>M3192</v>
          </cell>
          <cell r="P122" t="str">
            <v>TTR-17-0340 TCX Acid lime</v>
          </cell>
          <cell r="Q122" t="str">
            <v>A103</v>
          </cell>
          <cell r="R122">
            <v>153.6</v>
          </cell>
          <cell r="S122">
            <v>44944</v>
          </cell>
        </row>
        <row r="123">
          <cell r="A123">
            <v>8945</v>
          </cell>
          <cell r="B123">
            <v>44942</v>
          </cell>
          <cell r="C123" t="str">
            <v>A103-340</v>
          </cell>
          <cell r="D123" t="str">
            <v>Pantalon Dama</v>
          </cell>
          <cell r="E123" t="str">
            <v>Lima</v>
          </cell>
        </row>
        <row r="123">
          <cell r="G123" t="str">
            <v>L</v>
          </cell>
          <cell r="H123" t="str">
            <v>A103-340-L</v>
          </cell>
          <cell r="I123">
            <v>60</v>
          </cell>
          <cell r="J123">
            <v>44967</v>
          </cell>
          <cell r="K123">
            <v>0.2791</v>
          </cell>
          <cell r="L123">
            <v>16.746</v>
          </cell>
          <cell r="M123" t="str">
            <v>MPUA10</v>
          </cell>
          <cell r="N123" t="str">
            <v>PANT</v>
          </cell>
          <cell r="O123" t="str">
            <v>M3192</v>
          </cell>
          <cell r="P123" t="str">
            <v>TTR-17-0340 TCX Acid lime</v>
          </cell>
          <cell r="Q123" t="str">
            <v>A103</v>
          </cell>
          <cell r="R123">
            <v>76.8</v>
          </cell>
          <cell r="S123">
            <v>44944</v>
          </cell>
        </row>
        <row r="124">
          <cell r="A124">
            <v>8946</v>
          </cell>
          <cell r="B124">
            <v>44942</v>
          </cell>
          <cell r="C124" t="str">
            <v>A103-340</v>
          </cell>
          <cell r="D124" t="str">
            <v>Pantalon Dama</v>
          </cell>
          <cell r="E124" t="str">
            <v>Lima</v>
          </cell>
        </row>
        <row r="124">
          <cell r="G124" t="str">
            <v>XL</v>
          </cell>
          <cell r="H124" t="str">
            <v>A103-340-XL</v>
          </cell>
          <cell r="I124">
            <v>24</v>
          </cell>
          <cell r="J124">
            <v>44967</v>
          </cell>
          <cell r="K124">
            <v>0.2791</v>
          </cell>
          <cell r="L124">
            <v>6.6984</v>
          </cell>
          <cell r="M124" t="str">
            <v>MPUA10</v>
          </cell>
          <cell r="N124" t="str">
            <v>PANT</v>
          </cell>
          <cell r="O124" t="str">
            <v>M3192</v>
          </cell>
          <cell r="P124" t="str">
            <v>TTR-17-0340 TCX Acid lime</v>
          </cell>
          <cell r="Q124" t="str">
            <v>A103</v>
          </cell>
          <cell r="R124">
            <v>30.72</v>
          </cell>
          <cell r="S124">
            <v>44944</v>
          </cell>
        </row>
        <row r="125">
          <cell r="A125">
            <v>8947</v>
          </cell>
          <cell r="B125">
            <v>44949</v>
          </cell>
          <cell r="C125" t="str">
            <v>A006-528</v>
          </cell>
          <cell r="D125" t="str">
            <v>Top Dama</v>
          </cell>
          <cell r="E125" t="str">
            <v>Violeta</v>
          </cell>
        </row>
        <row r="125">
          <cell r="G125" t="str">
            <v>L</v>
          </cell>
          <cell r="H125" t="str">
            <v>A006-528-L</v>
          </cell>
          <cell r="I125">
            <v>120</v>
          </cell>
          <cell r="J125">
            <v>44974</v>
          </cell>
          <cell r="K125">
            <v>0.4658</v>
          </cell>
          <cell r="L125">
            <v>55.896</v>
          </cell>
          <cell r="M125" t="str">
            <v>MPUA10</v>
          </cell>
          <cell r="N125" t="str">
            <v>TOP</v>
          </cell>
          <cell r="O125" t="str">
            <v>M3193</v>
          </cell>
          <cell r="P125" t="str">
            <v>TTR-19-3528TCX IMPERIAL PURPLE</v>
          </cell>
          <cell r="Q125" t="str">
            <v>A006</v>
          </cell>
          <cell r="R125">
            <v>117.6</v>
          </cell>
          <cell r="S125">
            <v>44952</v>
          </cell>
        </row>
        <row r="126">
          <cell r="A126">
            <v>8948</v>
          </cell>
          <cell r="B126">
            <v>44949</v>
          </cell>
          <cell r="C126" t="str">
            <v>A006-528</v>
          </cell>
          <cell r="D126" t="str">
            <v>Top Dama</v>
          </cell>
          <cell r="E126" t="str">
            <v>Violeta</v>
          </cell>
        </row>
        <row r="126">
          <cell r="G126" t="str">
            <v>M</v>
          </cell>
          <cell r="H126" t="str">
            <v>A006-528-M</v>
          </cell>
          <cell r="I126">
            <v>144</v>
          </cell>
          <cell r="J126">
            <v>44974</v>
          </cell>
          <cell r="K126">
            <v>0.4658</v>
          </cell>
          <cell r="L126">
            <v>67.0752</v>
          </cell>
          <cell r="M126" t="str">
            <v>MPUA10</v>
          </cell>
          <cell r="N126" t="str">
            <v>TOP</v>
          </cell>
          <cell r="O126" t="str">
            <v>M3193</v>
          </cell>
          <cell r="P126" t="str">
            <v>TTR-19-3528TCX IMPERIAL PURPLE</v>
          </cell>
          <cell r="Q126" t="str">
            <v>A006</v>
          </cell>
          <cell r="R126">
            <v>141.12</v>
          </cell>
          <cell r="S126">
            <v>44952</v>
          </cell>
        </row>
        <row r="127">
          <cell r="A127">
            <v>8949</v>
          </cell>
          <cell r="B127">
            <v>44949</v>
          </cell>
          <cell r="C127" t="str">
            <v>A006-528</v>
          </cell>
          <cell r="D127" t="str">
            <v>Top Dama</v>
          </cell>
          <cell r="E127" t="str">
            <v>Violeta</v>
          </cell>
        </row>
        <row r="127">
          <cell r="G127" t="str">
            <v>S</v>
          </cell>
          <cell r="H127" t="str">
            <v>A006-528-S</v>
          </cell>
          <cell r="I127">
            <v>144</v>
          </cell>
          <cell r="J127">
            <v>44974</v>
          </cell>
          <cell r="K127">
            <v>0.4658</v>
          </cell>
          <cell r="L127">
            <v>67.0752</v>
          </cell>
          <cell r="M127" t="str">
            <v>MPUA10</v>
          </cell>
          <cell r="N127" t="str">
            <v>TOP</v>
          </cell>
          <cell r="O127" t="str">
            <v>M3193</v>
          </cell>
          <cell r="P127" t="str">
            <v>TTR-19-3528TCX IMPERIAL PURPLE</v>
          </cell>
          <cell r="Q127" t="str">
            <v>A006</v>
          </cell>
          <cell r="R127">
            <v>141.12</v>
          </cell>
          <cell r="S127">
            <v>44952</v>
          </cell>
        </row>
        <row r="128">
          <cell r="A128">
            <v>8950</v>
          </cell>
          <cell r="B128">
            <v>44949</v>
          </cell>
          <cell r="C128" t="str">
            <v>A006-528</v>
          </cell>
          <cell r="D128" t="str">
            <v>Top Dama</v>
          </cell>
          <cell r="E128" t="str">
            <v>Violeta</v>
          </cell>
        </row>
        <row r="128">
          <cell r="G128" t="str">
            <v>XL</v>
          </cell>
          <cell r="H128" t="str">
            <v>A006-528-XL</v>
          </cell>
          <cell r="I128">
            <v>48</v>
          </cell>
          <cell r="J128">
            <v>44974</v>
          </cell>
          <cell r="K128">
            <v>0.4658</v>
          </cell>
          <cell r="L128">
            <v>22.3584</v>
          </cell>
          <cell r="M128" t="str">
            <v>MPUA10</v>
          </cell>
          <cell r="N128" t="str">
            <v>TOP</v>
          </cell>
          <cell r="O128" t="str">
            <v>M3193</v>
          </cell>
          <cell r="P128" t="str">
            <v>TTR-19-3528TCX IMPERIAL PURPLE</v>
          </cell>
          <cell r="Q128" t="str">
            <v>A006</v>
          </cell>
          <cell r="R128">
            <v>47.04</v>
          </cell>
          <cell r="S128">
            <v>44952</v>
          </cell>
        </row>
        <row r="129">
          <cell r="A129">
            <v>8951</v>
          </cell>
          <cell r="B129">
            <v>44949</v>
          </cell>
          <cell r="C129" t="str">
            <v>A006-528</v>
          </cell>
          <cell r="D129" t="str">
            <v>Top Dama</v>
          </cell>
          <cell r="E129" t="str">
            <v>Violeta</v>
          </cell>
        </row>
        <row r="129">
          <cell r="G129" t="str">
            <v>XS</v>
          </cell>
          <cell r="H129" t="str">
            <v>A006-528-XS</v>
          </cell>
          <cell r="I129">
            <v>144</v>
          </cell>
          <cell r="J129">
            <v>44974</v>
          </cell>
          <cell r="K129">
            <v>0.4658</v>
          </cell>
          <cell r="L129">
            <v>67.0752</v>
          </cell>
          <cell r="M129" t="str">
            <v>MPUA10</v>
          </cell>
          <cell r="N129" t="str">
            <v>TOP</v>
          </cell>
          <cell r="O129" t="str">
            <v>M3193</v>
          </cell>
          <cell r="P129" t="str">
            <v>TTR-19-3528TCX IMPERIAL PURPLE</v>
          </cell>
          <cell r="Q129" t="str">
            <v>A006</v>
          </cell>
          <cell r="R129">
            <v>141.12</v>
          </cell>
          <cell r="S129">
            <v>44952</v>
          </cell>
        </row>
        <row r="130">
          <cell r="A130">
            <v>8952</v>
          </cell>
          <cell r="B130">
            <v>44949</v>
          </cell>
          <cell r="C130" t="str">
            <v>AH003-656</v>
          </cell>
          <cell r="D130" t="str">
            <v>Top Caballero</v>
          </cell>
          <cell r="E130" t="str">
            <v>Flamingo</v>
          </cell>
        </row>
        <row r="130">
          <cell r="G130" t="str">
            <v>XS</v>
          </cell>
          <cell r="H130" t="str">
            <v>AH003-656-XS</v>
          </cell>
          <cell r="I130">
            <v>24</v>
          </cell>
          <cell r="J130">
            <v>44974</v>
          </cell>
          <cell r="K130">
            <v>0.293</v>
          </cell>
          <cell r="L130">
            <v>7.032</v>
          </cell>
          <cell r="M130" t="str">
            <v>MPUA10</v>
          </cell>
          <cell r="N130" t="str">
            <v>TOP</v>
          </cell>
          <cell r="O130" t="str">
            <v>M3194</v>
          </cell>
          <cell r="P130" t="str">
            <v>TTRC#2 17-1656TCX HOT CORAL</v>
          </cell>
          <cell r="Q130" t="str">
            <v>AH003</v>
          </cell>
          <cell r="R130">
            <v>23.04</v>
          </cell>
          <cell r="S130">
            <v>44952</v>
          </cell>
        </row>
        <row r="131">
          <cell r="A131">
            <v>8953</v>
          </cell>
          <cell r="B131">
            <v>44949</v>
          </cell>
          <cell r="C131" t="str">
            <v>AH003-656</v>
          </cell>
          <cell r="D131" t="str">
            <v>Top Caballero</v>
          </cell>
          <cell r="E131" t="str">
            <v>Flamingo</v>
          </cell>
        </row>
        <row r="131">
          <cell r="G131" t="str">
            <v>S</v>
          </cell>
          <cell r="H131" t="str">
            <v>AH003-656-S</v>
          </cell>
          <cell r="I131">
            <v>60</v>
          </cell>
          <cell r="J131">
            <v>44974</v>
          </cell>
          <cell r="K131">
            <v>0.293</v>
          </cell>
          <cell r="L131">
            <v>17.58</v>
          </cell>
          <cell r="M131" t="str">
            <v>MPUA10</v>
          </cell>
          <cell r="N131" t="str">
            <v>TOP</v>
          </cell>
          <cell r="O131" t="str">
            <v>M3194</v>
          </cell>
          <cell r="P131" t="str">
            <v>TTRC#2 17-1656TCX HOT CORAL</v>
          </cell>
          <cell r="Q131" t="str">
            <v>AH003</v>
          </cell>
          <cell r="R131">
            <v>57.6</v>
          </cell>
          <cell r="S131">
            <v>44952</v>
          </cell>
        </row>
        <row r="132">
          <cell r="A132">
            <v>8954</v>
          </cell>
          <cell r="B132">
            <v>44949</v>
          </cell>
          <cell r="C132" t="str">
            <v>AH003-656</v>
          </cell>
          <cell r="D132" t="str">
            <v>Top Caballero</v>
          </cell>
          <cell r="E132" t="str">
            <v>Flamingo</v>
          </cell>
        </row>
        <row r="132">
          <cell r="G132" t="str">
            <v>M</v>
          </cell>
          <cell r="H132" t="str">
            <v>AH003-656-M</v>
          </cell>
          <cell r="I132">
            <v>60</v>
          </cell>
          <cell r="J132">
            <v>44974</v>
          </cell>
          <cell r="K132">
            <v>0.293</v>
          </cell>
          <cell r="L132">
            <v>17.58</v>
          </cell>
          <cell r="M132" t="str">
            <v>MPUA10</v>
          </cell>
          <cell r="N132" t="str">
            <v>TOP</v>
          </cell>
          <cell r="O132" t="str">
            <v>M3194</v>
          </cell>
          <cell r="P132" t="str">
            <v>TTRC#2 17-1656TCX HOT CORAL</v>
          </cell>
          <cell r="Q132" t="str">
            <v>AH003</v>
          </cell>
          <cell r="R132">
            <v>57.6</v>
          </cell>
          <cell r="S132">
            <v>44952</v>
          </cell>
        </row>
        <row r="133">
          <cell r="A133">
            <v>8955</v>
          </cell>
          <cell r="B133">
            <v>44949</v>
          </cell>
          <cell r="C133" t="str">
            <v>AH003-656</v>
          </cell>
          <cell r="D133" t="str">
            <v>Top Caballero</v>
          </cell>
          <cell r="E133" t="str">
            <v>Flamingo</v>
          </cell>
        </row>
        <row r="133">
          <cell r="G133" t="str">
            <v>L</v>
          </cell>
          <cell r="H133" t="str">
            <v>AH003-656-L</v>
          </cell>
          <cell r="I133">
            <v>36</v>
          </cell>
          <cell r="J133">
            <v>44974</v>
          </cell>
          <cell r="K133">
            <v>0.293</v>
          </cell>
          <cell r="L133">
            <v>10.548</v>
          </cell>
          <cell r="M133" t="str">
            <v>MPUA10</v>
          </cell>
          <cell r="N133" t="str">
            <v>TOP</v>
          </cell>
          <cell r="O133" t="str">
            <v>M3194</v>
          </cell>
          <cell r="P133" t="str">
            <v>TTRC#2 17-1656TCX HOT CORAL</v>
          </cell>
          <cell r="Q133" t="str">
            <v>AH003</v>
          </cell>
          <cell r="R133">
            <v>34.56</v>
          </cell>
          <cell r="S133">
            <v>44952</v>
          </cell>
        </row>
        <row r="134">
          <cell r="A134">
            <v>8956</v>
          </cell>
          <cell r="B134">
            <v>44949</v>
          </cell>
          <cell r="C134" t="str">
            <v>AH003-656</v>
          </cell>
          <cell r="D134" t="str">
            <v>Top Caballero</v>
          </cell>
          <cell r="E134" t="str">
            <v>Flamingo</v>
          </cell>
        </row>
        <row r="134">
          <cell r="G134" t="str">
            <v>XL</v>
          </cell>
          <cell r="H134" t="str">
            <v>AH003-656-XL</v>
          </cell>
          <cell r="I134">
            <v>24</v>
          </cell>
          <cell r="J134">
            <v>44974</v>
          </cell>
          <cell r="K134">
            <v>0.293</v>
          </cell>
          <cell r="L134">
            <v>7.032</v>
          </cell>
          <cell r="M134" t="str">
            <v>MPUA10</v>
          </cell>
          <cell r="N134" t="str">
            <v>TOP</v>
          </cell>
          <cell r="O134" t="str">
            <v>M3194</v>
          </cell>
          <cell r="P134" t="str">
            <v>TTRC#2 17-1656TCX HOT CORAL</v>
          </cell>
          <cell r="Q134" t="str">
            <v>AH003</v>
          </cell>
          <cell r="R134">
            <v>23.04</v>
          </cell>
          <cell r="S134">
            <v>44952</v>
          </cell>
        </row>
        <row r="135">
          <cell r="A135">
            <v>8957</v>
          </cell>
          <cell r="B135">
            <v>44949</v>
          </cell>
          <cell r="C135" t="str">
            <v>AH003-340</v>
          </cell>
          <cell r="D135" t="str">
            <v>Top Caballero</v>
          </cell>
          <cell r="E135" t="str">
            <v>Lima</v>
          </cell>
        </row>
        <row r="135">
          <cell r="G135" t="str">
            <v>XS</v>
          </cell>
          <cell r="H135" t="str">
            <v>AH003-340-XS</v>
          </cell>
          <cell r="I135">
            <v>36</v>
          </cell>
          <cell r="J135">
            <v>44974</v>
          </cell>
          <cell r="K135">
            <v>0.293</v>
          </cell>
          <cell r="L135">
            <v>10.548</v>
          </cell>
          <cell r="M135" t="str">
            <v>MPUA10</v>
          </cell>
          <cell r="N135" t="str">
            <v>TOP</v>
          </cell>
          <cell r="O135" t="str">
            <v>M3195</v>
          </cell>
          <cell r="P135" t="str">
            <v>TTR-17-0340 TCX Acid lime</v>
          </cell>
          <cell r="Q135" t="str">
            <v>AH003</v>
          </cell>
          <cell r="R135">
            <v>34.56</v>
          </cell>
          <cell r="S135">
            <v>44952</v>
          </cell>
        </row>
        <row r="136">
          <cell r="A136">
            <v>8958</v>
          </cell>
          <cell r="B136">
            <v>44949</v>
          </cell>
          <cell r="C136" t="str">
            <v>AH003-340</v>
          </cell>
          <cell r="D136" t="str">
            <v>Top Caballero</v>
          </cell>
          <cell r="E136" t="str">
            <v>Lima</v>
          </cell>
        </row>
        <row r="136">
          <cell r="G136" t="str">
            <v>S</v>
          </cell>
          <cell r="H136" t="str">
            <v>AH003-340-S</v>
          </cell>
          <cell r="I136">
            <v>96</v>
          </cell>
          <cell r="J136">
            <v>44974</v>
          </cell>
          <cell r="K136">
            <v>0.293</v>
          </cell>
          <cell r="L136">
            <v>28.128</v>
          </cell>
          <cell r="M136" t="str">
            <v>MPUA10</v>
          </cell>
          <cell r="N136" t="str">
            <v>TOP</v>
          </cell>
          <cell r="O136" t="str">
            <v>M3195</v>
          </cell>
          <cell r="P136" t="str">
            <v>TTR-17-0340 TCX Acid lime</v>
          </cell>
          <cell r="Q136" t="str">
            <v>AH003</v>
          </cell>
          <cell r="R136">
            <v>92.16</v>
          </cell>
          <cell r="S136">
            <v>44952</v>
          </cell>
        </row>
        <row r="137">
          <cell r="A137">
            <v>8959</v>
          </cell>
          <cell r="B137">
            <v>44949</v>
          </cell>
          <cell r="C137" t="str">
            <v>AH003-340</v>
          </cell>
          <cell r="D137" t="str">
            <v>Top Caballero</v>
          </cell>
          <cell r="E137" t="str">
            <v>Lima</v>
          </cell>
        </row>
        <row r="137">
          <cell r="G137" t="str">
            <v>M</v>
          </cell>
          <cell r="H137" t="str">
            <v>AH003-340-M</v>
          </cell>
          <cell r="I137">
            <v>72</v>
          </cell>
          <cell r="J137">
            <v>44974</v>
          </cell>
          <cell r="K137">
            <v>0.293</v>
          </cell>
          <cell r="L137">
            <v>21.096</v>
          </cell>
          <cell r="M137" t="str">
            <v>MPUA10</v>
          </cell>
          <cell r="N137" t="str">
            <v>TOP</v>
          </cell>
          <cell r="O137" t="str">
            <v>M3195</v>
          </cell>
          <cell r="P137" t="str">
            <v>TTR-17-0340 TCX Acid lime</v>
          </cell>
          <cell r="Q137" t="str">
            <v>AH003</v>
          </cell>
          <cell r="R137">
            <v>69.12</v>
          </cell>
          <cell r="S137">
            <v>44952</v>
          </cell>
        </row>
        <row r="138">
          <cell r="A138">
            <v>8960</v>
          </cell>
          <cell r="B138">
            <v>44949</v>
          </cell>
          <cell r="C138" t="str">
            <v>AH003-340</v>
          </cell>
          <cell r="D138" t="str">
            <v>Top Caballero</v>
          </cell>
          <cell r="E138" t="str">
            <v>Lima</v>
          </cell>
        </row>
        <row r="138">
          <cell r="G138" t="str">
            <v>L</v>
          </cell>
          <cell r="H138" t="str">
            <v>AH003-340-L</v>
          </cell>
          <cell r="I138">
            <v>48</v>
          </cell>
          <cell r="J138">
            <v>44974</v>
          </cell>
          <cell r="K138">
            <v>0.293</v>
          </cell>
          <cell r="L138">
            <v>14.064</v>
          </cell>
          <cell r="M138" t="str">
            <v>MPUA10</v>
          </cell>
          <cell r="N138" t="str">
            <v>TOP</v>
          </cell>
          <cell r="O138" t="str">
            <v>M3195</v>
          </cell>
          <cell r="P138" t="str">
            <v>TTR-17-0340 TCX Acid lime</v>
          </cell>
          <cell r="Q138" t="str">
            <v>AH003</v>
          </cell>
          <cell r="R138">
            <v>46.08</v>
          </cell>
          <cell r="S138">
            <v>44952</v>
          </cell>
        </row>
        <row r="139">
          <cell r="A139">
            <v>8961</v>
          </cell>
          <cell r="B139">
            <v>44949</v>
          </cell>
          <cell r="C139" t="str">
            <v>AH003-340</v>
          </cell>
          <cell r="D139" t="str">
            <v>Top Caballero</v>
          </cell>
          <cell r="E139" t="str">
            <v>Lima</v>
          </cell>
        </row>
        <row r="139">
          <cell r="G139" t="str">
            <v>XL</v>
          </cell>
          <cell r="H139" t="str">
            <v>AH003-340-XL</v>
          </cell>
          <cell r="I139">
            <v>24</v>
          </cell>
          <cell r="J139">
            <v>44974</v>
          </cell>
          <cell r="K139">
            <v>0.293</v>
          </cell>
          <cell r="L139">
            <v>7.032</v>
          </cell>
          <cell r="M139" t="str">
            <v>MPUA10</v>
          </cell>
          <cell r="N139" t="str">
            <v>TOP</v>
          </cell>
          <cell r="O139" t="str">
            <v>M3195</v>
          </cell>
          <cell r="P139" t="str">
            <v>TTR-17-0340 TCX Acid lime</v>
          </cell>
          <cell r="Q139" t="str">
            <v>AH003</v>
          </cell>
          <cell r="R139">
            <v>23.04</v>
          </cell>
          <cell r="S139">
            <v>44952</v>
          </cell>
        </row>
        <row r="140">
          <cell r="A140">
            <v>8962</v>
          </cell>
          <cell r="B140">
            <v>44949</v>
          </cell>
          <cell r="C140" t="str">
            <v>AH103-340</v>
          </cell>
          <cell r="D140" t="str">
            <v>Pantalon Caballero</v>
          </cell>
          <cell r="E140" t="str">
            <v>Lima</v>
          </cell>
        </row>
        <row r="140">
          <cell r="G140" t="str">
            <v>XS</v>
          </cell>
          <cell r="H140" t="str">
            <v>AH103-340-XS</v>
          </cell>
          <cell r="I140">
            <v>24</v>
          </cell>
          <cell r="J140">
            <v>44974</v>
          </cell>
          <cell r="K140">
            <v>0.2791</v>
          </cell>
          <cell r="L140">
            <v>6.6984</v>
          </cell>
          <cell r="M140" t="str">
            <v>MPUA10</v>
          </cell>
          <cell r="N140" t="str">
            <v>PANT</v>
          </cell>
          <cell r="O140" t="str">
            <v>M3196</v>
          </cell>
          <cell r="P140" t="str">
            <v>TTR-17-0340 TCX Acid lime</v>
          </cell>
          <cell r="Q140" t="str">
            <v>AH103</v>
          </cell>
          <cell r="R140">
            <v>32.88</v>
          </cell>
          <cell r="S140">
            <v>44952</v>
          </cell>
        </row>
        <row r="141">
          <cell r="A141">
            <v>8963</v>
          </cell>
          <cell r="B141">
            <v>44949</v>
          </cell>
          <cell r="C141" t="str">
            <v>AH103-340</v>
          </cell>
          <cell r="D141" t="str">
            <v>Pantalon Caballero</v>
          </cell>
          <cell r="E141" t="str">
            <v>Lima</v>
          </cell>
        </row>
        <row r="141">
          <cell r="G141" t="str">
            <v>S</v>
          </cell>
          <cell r="H141" t="str">
            <v>AH103-340-S</v>
          </cell>
          <cell r="I141">
            <v>72</v>
          </cell>
          <cell r="J141">
            <v>44974</v>
          </cell>
          <cell r="K141">
            <v>0.2791</v>
          </cell>
          <cell r="L141">
            <v>20.0952</v>
          </cell>
          <cell r="M141" t="str">
            <v>MPUA10</v>
          </cell>
          <cell r="N141" t="str">
            <v>PANT</v>
          </cell>
          <cell r="O141" t="str">
            <v>M3196</v>
          </cell>
          <cell r="P141" t="str">
            <v>TTR-17-0340 TCX Acid lime</v>
          </cell>
          <cell r="Q141" t="str">
            <v>AH103</v>
          </cell>
          <cell r="R141">
            <v>98.64</v>
          </cell>
          <cell r="S141">
            <v>44952</v>
          </cell>
        </row>
        <row r="142">
          <cell r="A142">
            <v>8964</v>
          </cell>
          <cell r="B142">
            <v>44949</v>
          </cell>
          <cell r="C142" t="str">
            <v>AH103-340</v>
          </cell>
          <cell r="D142" t="str">
            <v>Pantalon Caballero</v>
          </cell>
          <cell r="E142" t="str">
            <v>Lima</v>
          </cell>
        </row>
        <row r="142">
          <cell r="G142" t="str">
            <v>M</v>
          </cell>
          <cell r="H142" t="str">
            <v>AH103-340-M</v>
          </cell>
          <cell r="I142">
            <v>96</v>
          </cell>
          <cell r="J142">
            <v>44974</v>
          </cell>
          <cell r="K142">
            <v>0.2791</v>
          </cell>
          <cell r="L142">
            <v>26.7936</v>
          </cell>
          <cell r="M142" t="str">
            <v>MPUA10</v>
          </cell>
          <cell r="N142" t="str">
            <v>PANT</v>
          </cell>
          <cell r="O142" t="str">
            <v>M3196</v>
          </cell>
          <cell r="P142" t="str">
            <v>TTR-17-0340 TCX Acid lime</v>
          </cell>
          <cell r="Q142" t="str">
            <v>AH103</v>
          </cell>
          <cell r="R142">
            <v>131.52</v>
          </cell>
          <cell r="S142">
            <v>44952</v>
          </cell>
        </row>
        <row r="143">
          <cell r="A143">
            <v>8965</v>
          </cell>
          <cell r="B143">
            <v>44949</v>
          </cell>
          <cell r="C143" t="str">
            <v>AH103-340</v>
          </cell>
          <cell r="D143" t="str">
            <v>Pantalon Caballero</v>
          </cell>
          <cell r="E143" t="str">
            <v>Lima</v>
          </cell>
        </row>
        <row r="143">
          <cell r="G143" t="str">
            <v>L</v>
          </cell>
          <cell r="H143" t="str">
            <v>AH103-340-L</v>
          </cell>
          <cell r="I143">
            <v>60</v>
          </cell>
          <cell r="J143">
            <v>44974</v>
          </cell>
          <cell r="K143">
            <v>0.2791</v>
          </cell>
          <cell r="L143">
            <v>16.746</v>
          </cell>
          <cell r="M143" t="str">
            <v>MPUA10</v>
          </cell>
          <cell r="N143" t="str">
            <v>PANT</v>
          </cell>
          <cell r="O143" t="str">
            <v>M3196</v>
          </cell>
          <cell r="P143" t="str">
            <v>TTR-17-0340 TCX Acid lime</v>
          </cell>
          <cell r="Q143" t="str">
            <v>AH103</v>
          </cell>
          <cell r="R143">
            <v>82.2</v>
          </cell>
          <cell r="S143">
            <v>44952</v>
          </cell>
        </row>
        <row r="144">
          <cell r="A144">
            <v>8966</v>
          </cell>
          <cell r="B144">
            <v>44949</v>
          </cell>
          <cell r="C144" t="str">
            <v>AH103-340</v>
          </cell>
          <cell r="D144" t="str">
            <v>Pantalon Caballero</v>
          </cell>
          <cell r="E144" t="str">
            <v>Lima</v>
          </cell>
        </row>
        <row r="144">
          <cell r="G144" t="str">
            <v>XL</v>
          </cell>
          <cell r="H144" t="str">
            <v>AH103-340-XL</v>
          </cell>
          <cell r="I144">
            <v>24</v>
          </cell>
          <cell r="J144">
            <v>44974</v>
          </cell>
          <cell r="K144">
            <v>0.2791</v>
          </cell>
          <cell r="L144">
            <v>6.6984</v>
          </cell>
          <cell r="M144" t="str">
            <v>MPUA10</v>
          </cell>
          <cell r="N144" t="str">
            <v>PANT</v>
          </cell>
          <cell r="O144" t="str">
            <v>M3196</v>
          </cell>
          <cell r="P144" t="str">
            <v>TTR-17-0340 TCX Acid lime</v>
          </cell>
          <cell r="Q144" t="str">
            <v>AH103</v>
          </cell>
          <cell r="R144">
            <v>32.88</v>
          </cell>
          <cell r="S144">
            <v>44952</v>
          </cell>
        </row>
        <row r="145">
          <cell r="A145">
            <v>8967</v>
          </cell>
          <cell r="B145">
            <v>44949</v>
          </cell>
          <cell r="C145" t="str">
            <v>AH103-027</v>
          </cell>
          <cell r="D145" t="str">
            <v>PANT HOMBRE</v>
          </cell>
          <cell r="E145" t="str">
            <v>NAVAL</v>
          </cell>
        </row>
        <row r="145">
          <cell r="G145" t="str">
            <v>S</v>
          </cell>
          <cell r="H145" t="str">
            <v>AH103-027-S</v>
          </cell>
          <cell r="I145">
            <v>168</v>
          </cell>
          <cell r="J145">
            <v>44988</v>
          </cell>
          <cell r="K145">
            <v>0.376</v>
          </cell>
          <cell r="L145">
            <v>63.168</v>
          </cell>
          <cell r="M145" t="str">
            <v>MPUA10</v>
          </cell>
          <cell r="N145" t="str">
            <v>PANT</v>
          </cell>
          <cell r="O145" t="str">
            <v>M3197</v>
          </cell>
          <cell r="P145" t="str">
            <v>TTR-19-4027TCX-MEDIEVAL</v>
          </cell>
          <cell r="Q145" t="str">
            <v>AH103</v>
          </cell>
          <cell r="R145">
            <v>230.16</v>
          </cell>
          <cell r="S145">
            <v>44952</v>
          </cell>
        </row>
        <row r="146">
          <cell r="A146">
            <v>8968</v>
          </cell>
          <cell r="B146">
            <v>44949</v>
          </cell>
          <cell r="C146" t="str">
            <v>AH103-027</v>
          </cell>
          <cell r="D146" t="str">
            <v>PANT HOMBRE</v>
          </cell>
          <cell r="E146" t="str">
            <v>NAVAL</v>
          </cell>
        </row>
        <row r="146">
          <cell r="G146" t="str">
            <v>XL</v>
          </cell>
          <cell r="H146" t="str">
            <v>AH103-027-XL</v>
          </cell>
          <cell r="I146">
            <v>24</v>
          </cell>
          <cell r="J146">
            <v>44988</v>
          </cell>
          <cell r="K146">
            <v>0.376</v>
          </cell>
          <cell r="L146">
            <v>9.024</v>
          </cell>
          <cell r="M146" t="str">
            <v>MPUA10</v>
          </cell>
          <cell r="N146" t="str">
            <v>PANT</v>
          </cell>
          <cell r="O146" t="str">
            <v>M3197</v>
          </cell>
          <cell r="P146" t="str">
            <v>TTR-19-4027TCX-MEDIEVAL</v>
          </cell>
          <cell r="Q146" t="str">
            <v>AH103</v>
          </cell>
          <cell r="R146">
            <v>32.88</v>
          </cell>
          <cell r="S146">
            <v>44952</v>
          </cell>
        </row>
        <row r="147">
          <cell r="A147">
            <v>8969</v>
          </cell>
          <cell r="B147">
            <v>44949</v>
          </cell>
          <cell r="C147" t="str">
            <v>AH103-4045</v>
          </cell>
          <cell r="D147" t="str">
            <v>PANT HOMBRE</v>
          </cell>
          <cell r="E147" t="str">
            <v>OCEANO</v>
          </cell>
        </row>
        <row r="147">
          <cell r="G147" t="str">
            <v>M</v>
          </cell>
          <cell r="H147" t="str">
            <v>AH103-4045-M</v>
          </cell>
          <cell r="I147">
            <v>48</v>
          </cell>
          <cell r="J147">
            <v>44974</v>
          </cell>
          <cell r="K147">
            <v>0.376</v>
          </cell>
          <cell r="L147">
            <v>18.048</v>
          </cell>
          <cell r="M147" t="str">
            <v>MPUA10</v>
          </cell>
          <cell r="N147" t="str">
            <v>PANT</v>
          </cell>
          <cell r="O147" t="str">
            <v>M3198</v>
          </cell>
          <cell r="P147" t="str">
            <v>TTR-19-4045TCX-LAPIS BLUE</v>
          </cell>
          <cell r="Q147" t="str">
            <v>AH103</v>
          </cell>
          <cell r="R147">
            <v>65.76</v>
          </cell>
          <cell r="S147">
            <v>44952</v>
          </cell>
        </row>
        <row r="148">
          <cell r="A148">
            <v>8970</v>
          </cell>
          <cell r="B148">
            <v>44949</v>
          </cell>
          <cell r="C148" t="str">
            <v>AH103-570</v>
          </cell>
          <cell r="D148" t="str">
            <v>PANT HOMBRE</v>
          </cell>
          <cell r="E148" t="str">
            <v>NEGRO</v>
          </cell>
        </row>
        <row r="148">
          <cell r="G148" t="str">
            <v>M</v>
          </cell>
          <cell r="H148" t="str">
            <v>AH103-570-M</v>
          </cell>
          <cell r="I148">
            <v>144</v>
          </cell>
          <cell r="J148">
            <v>44974</v>
          </cell>
          <cell r="K148">
            <v>0.376</v>
          </cell>
          <cell r="L148">
            <v>54.144</v>
          </cell>
          <cell r="M148" t="str">
            <v>MPUA10</v>
          </cell>
          <cell r="N148" t="str">
            <v>PANT</v>
          </cell>
          <cell r="O148" t="str">
            <v>M3199</v>
          </cell>
          <cell r="P148" t="str">
            <v>TTR-19-570TCX-BLACK</v>
          </cell>
          <cell r="Q148" t="str">
            <v>AH103</v>
          </cell>
          <cell r="R148">
            <v>197.28</v>
          </cell>
          <cell r="S148">
            <v>44952</v>
          </cell>
        </row>
        <row r="149">
          <cell r="A149">
            <v>8971</v>
          </cell>
          <cell r="B149">
            <v>44949</v>
          </cell>
          <cell r="C149" t="str">
            <v>IH101AF-027</v>
          </cell>
          <cell r="D149" t="str">
            <v>PANT HOMBRE</v>
          </cell>
          <cell r="E149" t="str">
            <v>NAVAL</v>
          </cell>
        </row>
        <row r="149">
          <cell r="G149" t="str">
            <v>S</v>
          </cell>
          <cell r="H149" t="str">
            <v>IH101AF-027-S</v>
          </cell>
          <cell r="I149">
            <v>96</v>
          </cell>
          <cell r="J149">
            <v>44974</v>
          </cell>
          <cell r="K149">
            <v>0.2783</v>
          </cell>
          <cell r="L149">
            <v>26.7168</v>
          </cell>
          <cell r="M149" t="str">
            <v>MPUA10</v>
          </cell>
          <cell r="N149" t="str">
            <v>PANT</v>
          </cell>
          <cell r="O149" t="str">
            <v>M3200</v>
          </cell>
          <cell r="P149" t="str">
            <v>T/C-19-4027TCX-ESTATE BLUE</v>
          </cell>
          <cell r="Q149" t="str">
            <v>IH101AF</v>
          </cell>
          <cell r="R149">
            <v>152.0064</v>
          </cell>
          <cell r="S149">
            <v>44952</v>
          </cell>
        </row>
        <row r="150">
          <cell r="A150">
            <v>8972</v>
          </cell>
          <cell r="B150">
            <v>44949</v>
          </cell>
          <cell r="C150" t="str">
            <v>RFH104-313</v>
          </cell>
          <cell r="D150" t="str">
            <v>Pantalon Caballero</v>
          </cell>
          <cell r="E150" t="str">
            <v>Aruba</v>
          </cell>
        </row>
        <row r="150">
          <cell r="G150" t="str">
            <v>XS</v>
          </cell>
          <cell r="H150" t="str">
            <v>RFH104-313-XS</v>
          </cell>
          <cell r="I150">
            <v>36</v>
          </cell>
          <cell r="J150">
            <v>44981</v>
          </cell>
          <cell r="K150">
            <v>0.3483</v>
          </cell>
          <cell r="L150">
            <v>12.5388</v>
          </cell>
          <cell r="M150" t="str">
            <v>MPUA10</v>
          </cell>
          <cell r="N150" t="str">
            <v>PANT</v>
          </cell>
          <cell r="O150" t="str">
            <v>M3201</v>
          </cell>
          <cell r="P150" t="str">
            <v>TTRC#1 13-5313TCX ARUBA BLUE</v>
          </cell>
          <cell r="Q150" t="str">
            <v>RFH104</v>
          </cell>
          <cell r="R150">
            <v>38.52</v>
          </cell>
          <cell r="S150">
            <v>44952</v>
          </cell>
        </row>
        <row r="151">
          <cell r="A151">
            <v>8973</v>
          </cell>
          <cell r="B151">
            <v>44949</v>
          </cell>
          <cell r="C151" t="str">
            <v>RFH104-313</v>
          </cell>
          <cell r="D151" t="str">
            <v>Pantalon Caballero</v>
          </cell>
          <cell r="E151" t="str">
            <v>Aruba</v>
          </cell>
        </row>
        <row r="151">
          <cell r="G151" t="str">
            <v>S</v>
          </cell>
          <cell r="H151" t="str">
            <v>RFH104-313-S</v>
          </cell>
          <cell r="I151">
            <v>72</v>
          </cell>
          <cell r="J151">
            <v>44981</v>
          </cell>
          <cell r="K151">
            <v>0.3483</v>
          </cell>
          <cell r="L151">
            <v>25.0776</v>
          </cell>
          <cell r="M151" t="str">
            <v>MPUA10</v>
          </cell>
          <cell r="N151" t="str">
            <v>PANT</v>
          </cell>
          <cell r="O151" t="str">
            <v>M3201</v>
          </cell>
          <cell r="P151" t="str">
            <v>TTRC#1 13-5313TCX ARUBA BLUE</v>
          </cell>
          <cell r="Q151" t="str">
            <v>RFH104</v>
          </cell>
          <cell r="R151">
            <v>77.04</v>
          </cell>
          <cell r="S151">
            <v>44952</v>
          </cell>
        </row>
        <row r="152">
          <cell r="A152">
            <v>8974</v>
          </cell>
          <cell r="B152">
            <v>44949</v>
          </cell>
          <cell r="C152" t="str">
            <v>RFH104-313</v>
          </cell>
          <cell r="D152" t="str">
            <v>Pantalon Caballero</v>
          </cell>
          <cell r="E152" t="str">
            <v>Aruba</v>
          </cell>
        </row>
        <row r="152">
          <cell r="G152" t="str">
            <v>M</v>
          </cell>
          <cell r="H152" t="str">
            <v>RFH104-313-M</v>
          </cell>
          <cell r="I152">
            <v>84</v>
          </cell>
          <cell r="J152">
            <v>44981</v>
          </cell>
          <cell r="K152">
            <v>0.3483</v>
          </cell>
          <cell r="L152">
            <v>29.2572</v>
          </cell>
          <cell r="M152" t="str">
            <v>MPUA10</v>
          </cell>
          <cell r="N152" t="str">
            <v>PANT</v>
          </cell>
          <cell r="O152" t="str">
            <v>M3201</v>
          </cell>
          <cell r="P152" t="str">
            <v>TTRC#1 13-5313TCX ARUBA BLUE</v>
          </cell>
          <cell r="Q152" t="str">
            <v>RFH104</v>
          </cell>
          <cell r="R152">
            <v>89.88</v>
          </cell>
          <cell r="S152">
            <v>44952</v>
          </cell>
        </row>
        <row r="153">
          <cell r="A153">
            <v>8975</v>
          </cell>
          <cell r="B153">
            <v>44949</v>
          </cell>
          <cell r="C153" t="str">
            <v>RFH104-313</v>
          </cell>
          <cell r="D153" t="str">
            <v>Pantalon Caballero</v>
          </cell>
          <cell r="E153" t="str">
            <v>Aruba</v>
          </cell>
        </row>
        <row r="153">
          <cell r="G153" t="str">
            <v>L</v>
          </cell>
          <cell r="H153" t="str">
            <v>RFH104-313-L</v>
          </cell>
          <cell r="I153">
            <v>120</v>
          </cell>
          <cell r="J153">
            <v>44981</v>
          </cell>
          <cell r="K153">
            <v>0.3483</v>
          </cell>
          <cell r="L153">
            <v>41.796</v>
          </cell>
          <cell r="M153" t="str">
            <v>MPUA10</v>
          </cell>
          <cell r="N153" t="str">
            <v>PANT</v>
          </cell>
          <cell r="O153" t="str">
            <v>M3201</v>
          </cell>
          <cell r="P153" t="str">
            <v>TTRC#1 13-5313TCX ARUBA BLUE</v>
          </cell>
          <cell r="Q153" t="str">
            <v>RFH104</v>
          </cell>
          <cell r="R153">
            <v>128.4</v>
          </cell>
          <cell r="S153">
            <v>44952</v>
          </cell>
        </row>
        <row r="154">
          <cell r="A154">
            <v>8976</v>
          </cell>
          <cell r="B154">
            <v>44949</v>
          </cell>
          <cell r="C154" t="str">
            <v>RFH104-313</v>
          </cell>
          <cell r="D154" t="str">
            <v>Pantalon Caballero</v>
          </cell>
          <cell r="E154" t="str">
            <v>Aruba</v>
          </cell>
        </row>
        <row r="154">
          <cell r="G154" t="str">
            <v>XL</v>
          </cell>
          <cell r="H154" t="str">
            <v>RFH104-313-XL</v>
          </cell>
          <cell r="I154">
            <v>24</v>
          </cell>
          <cell r="J154">
            <v>44981</v>
          </cell>
          <cell r="K154">
            <v>0.3483</v>
          </cell>
          <cell r="L154">
            <v>8.3592</v>
          </cell>
          <cell r="M154" t="str">
            <v>MPUA10</v>
          </cell>
          <cell r="N154" t="str">
            <v>PANT</v>
          </cell>
          <cell r="O154" t="str">
            <v>M3201</v>
          </cell>
          <cell r="P154" t="str">
            <v>TTRC#1 13-5313TCX ARUBA BLUE</v>
          </cell>
          <cell r="Q154" t="str">
            <v>RFH104</v>
          </cell>
          <cell r="R154">
            <v>25.68</v>
          </cell>
          <cell r="S154">
            <v>44952</v>
          </cell>
        </row>
        <row r="155">
          <cell r="A155">
            <v>8981</v>
          </cell>
          <cell r="B155">
            <v>44956</v>
          </cell>
          <cell r="C155" t="str">
            <v>AH001-570</v>
          </cell>
          <cell r="D155" t="str">
            <v>TOP HOMBRE</v>
          </cell>
          <cell r="E155" t="str">
            <v>NEGRO</v>
          </cell>
        </row>
        <row r="155">
          <cell r="G155" t="str">
            <v>S</v>
          </cell>
          <cell r="H155" t="str">
            <v>AH001-570-S</v>
          </cell>
          <cell r="I155">
            <v>96</v>
          </cell>
          <cell r="J155">
            <v>44981</v>
          </cell>
          <cell r="K155">
            <v>0.2283</v>
          </cell>
          <cell r="L155">
            <v>21.9168</v>
          </cell>
          <cell r="M155" t="str">
            <v>MPUA10</v>
          </cell>
          <cell r="N155" t="str">
            <v>TOP</v>
          </cell>
          <cell r="O155" t="str">
            <v>M3206</v>
          </cell>
          <cell r="P155" t="str">
            <v>TTR-19-570TCX-BLACK</v>
          </cell>
          <cell r="Q155" t="str">
            <v>AH001</v>
          </cell>
          <cell r="R155">
            <v>94.5168</v>
          </cell>
          <cell r="S155">
            <v>44959</v>
          </cell>
        </row>
        <row r="156">
          <cell r="A156">
            <v>8982</v>
          </cell>
          <cell r="B156">
            <v>44956</v>
          </cell>
          <cell r="C156" t="str">
            <v>AH001-570</v>
          </cell>
          <cell r="D156" t="str">
            <v>TOP HOMBRE</v>
          </cell>
          <cell r="E156" t="str">
            <v>NEGRO</v>
          </cell>
        </row>
        <row r="156">
          <cell r="G156" t="str">
            <v>XL</v>
          </cell>
          <cell r="H156" t="str">
            <v>AH001-570-XL</v>
          </cell>
          <cell r="I156">
            <v>48</v>
          </cell>
          <cell r="J156">
            <v>44981</v>
          </cell>
          <cell r="K156">
            <v>0.2283</v>
          </cell>
          <cell r="L156">
            <v>10.9584</v>
          </cell>
          <cell r="M156" t="str">
            <v>MPUA10</v>
          </cell>
          <cell r="N156" t="str">
            <v>TOP</v>
          </cell>
          <cell r="O156" t="str">
            <v>M3206</v>
          </cell>
          <cell r="P156" t="str">
            <v>TTR-19-570TCX-BLACK</v>
          </cell>
          <cell r="Q156" t="str">
            <v>AH001</v>
          </cell>
          <cell r="R156">
            <v>47.2584</v>
          </cell>
          <cell r="S156">
            <v>44959</v>
          </cell>
        </row>
        <row r="157">
          <cell r="A157">
            <v>8983</v>
          </cell>
          <cell r="B157">
            <v>44956</v>
          </cell>
          <cell r="C157" t="str">
            <v>AH001-570</v>
          </cell>
          <cell r="D157" t="str">
            <v>TOP HOMBRE</v>
          </cell>
          <cell r="E157" t="str">
            <v>NEGRO</v>
          </cell>
        </row>
        <row r="157">
          <cell r="G157" t="str">
            <v>XS</v>
          </cell>
          <cell r="H157" t="str">
            <v>AH001-570-XS</v>
          </cell>
          <cell r="I157">
            <v>48</v>
          </cell>
          <cell r="J157">
            <v>44981</v>
          </cell>
          <cell r="K157">
            <v>0.2283</v>
          </cell>
          <cell r="L157">
            <v>10.9584</v>
          </cell>
          <cell r="M157" t="str">
            <v>MPUA10</v>
          </cell>
          <cell r="N157" t="str">
            <v>TOP</v>
          </cell>
          <cell r="O157" t="str">
            <v>M3206</v>
          </cell>
          <cell r="P157" t="str">
            <v>TTR-19-570TCX-BLACK</v>
          </cell>
          <cell r="Q157" t="str">
            <v>AH001</v>
          </cell>
          <cell r="R157">
            <v>47.2584</v>
          </cell>
          <cell r="S157">
            <v>44959</v>
          </cell>
        </row>
        <row r="158">
          <cell r="A158">
            <v>8984</v>
          </cell>
          <cell r="B158">
            <v>44956</v>
          </cell>
          <cell r="C158" t="str">
            <v>AH001-656</v>
          </cell>
          <cell r="D158" t="str">
            <v>Top Caballero</v>
          </cell>
          <cell r="E158" t="str">
            <v>Flamingo</v>
          </cell>
        </row>
        <row r="158">
          <cell r="G158" t="str">
            <v>XS</v>
          </cell>
          <cell r="H158" t="str">
            <v>AH001-656-XS</v>
          </cell>
          <cell r="I158">
            <v>24</v>
          </cell>
          <cell r="J158">
            <v>44981</v>
          </cell>
          <cell r="K158">
            <v>0.2283</v>
          </cell>
          <cell r="L158">
            <v>5.4792</v>
          </cell>
          <cell r="M158" t="str">
            <v>MPUA10</v>
          </cell>
          <cell r="N158" t="str">
            <v>TOP</v>
          </cell>
          <cell r="O158" t="str">
            <v>M3209</v>
          </cell>
          <cell r="P158" t="str">
            <v>TTRC#2 17-1656TCX HOT CORAL</v>
          </cell>
          <cell r="Q158" t="str">
            <v>AH001</v>
          </cell>
          <cell r="R158">
            <v>23.6292</v>
          </cell>
          <cell r="S158">
            <v>44959</v>
          </cell>
        </row>
        <row r="159">
          <cell r="A159">
            <v>8985</v>
          </cell>
          <cell r="B159">
            <v>44956</v>
          </cell>
          <cell r="C159" t="str">
            <v>AH001-656</v>
          </cell>
          <cell r="D159" t="str">
            <v>Top Caballero</v>
          </cell>
          <cell r="E159" t="str">
            <v>Flamingo</v>
          </cell>
        </row>
        <row r="159">
          <cell r="G159" t="str">
            <v>S</v>
          </cell>
          <cell r="H159" t="str">
            <v>AH001-656-S</v>
          </cell>
          <cell r="I159">
            <v>48</v>
          </cell>
          <cell r="J159">
            <v>44981</v>
          </cell>
          <cell r="K159">
            <v>0.2283</v>
          </cell>
          <cell r="L159">
            <v>10.9584</v>
          </cell>
          <cell r="M159" t="str">
            <v>MPUA10</v>
          </cell>
          <cell r="N159" t="str">
            <v>TOP</v>
          </cell>
          <cell r="O159" t="str">
            <v>M3209</v>
          </cell>
          <cell r="P159" t="str">
            <v>TTRC#2 17-1656TCX HOT CORAL</v>
          </cell>
          <cell r="Q159" t="str">
            <v>AH001</v>
          </cell>
          <cell r="R159">
            <v>47.2584</v>
          </cell>
          <cell r="S159">
            <v>44959</v>
          </cell>
        </row>
        <row r="160">
          <cell r="A160">
            <v>8986</v>
          </cell>
          <cell r="B160">
            <v>44956</v>
          </cell>
          <cell r="C160" t="str">
            <v>AH001-656</v>
          </cell>
          <cell r="D160" t="str">
            <v>Top Caballero</v>
          </cell>
          <cell r="E160" t="str">
            <v>Flamingo</v>
          </cell>
        </row>
        <row r="160">
          <cell r="G160" t="str">
            <v>M</v>
          </cell>
          <cell r="H160" t="str">
            <v>AH001-656-M</v>
          </cell>
          <cell r="I160">
            <v>60</v>
          </cell>
          <cell r="J160">
            <v>44981</v>
          </cell>
          <cell r="K160">
            <v>0.2283</v>
          </cell>
          <cell r="L160">
            <v>13.698</v>
          </cell>
          <cell r="M160" t="str">
            <v>MPUA10</v>
          </cell>
          <cell r="N160" t="str">
            <v>TOP</v>
          </cell>
          <cell r="O160" t="str">
            <v>M3209</v>
          </cell>
          <cell r="P160" t="str">
            <v>TTRC#2 17-1656TCX HOT CORAL</v>
          </cell>
          <cell r="Q160" t="str">
            <v>AH001</v>
          </cell>
          <cell r="R160">
            <v>59.073</v>
          </cell>
          <cell r="S160">
            <v>44959</v>
          </cell>
        </row>
        <row r="161">
          <cell r="A161">
            <v>8987</v>
          </cell>
          <cell r="B161">
            <v>44956</v>
          </cell>
          <cell r="C161" t="str">
            <v>AH001-656</v>
          </cell>
          <cell r="D161" t="str">
            <v>Top Caballero</v>
          </cell>
          <cell r="E161" t="str">
            <v>Flamingo</v>
          </cell>
        </row>
        <row r="161">
          <cell r="G161" t="str">
            <v>L</v>
          </cell>
          <cell r="H161" t="str">
            <v>AH001-656-L</v>
          </cell>
          <cell r="I161">
            <v>48</v>
          </cell>
          <cell r="J161">
            <v>44981</v>
          </cell>
          <cell r="K161">
            <v>0.2283</v>
          </cell>
          <cell r="L161">
            <v>10.9584</v>
          </cell>
          <cell r="M161" t="str">
            <v>MPUA10</v>
          </cell>
          <cell r="N161" t="str">
            <v>TOP</v>
          </cell>
          <cell r="O161" t="str">
            <v>M3209</v>
          </cell>
          <cell r="P161" t="str">
            <v>TTRC#2 17-1656TCX HOT CORAL</v>
          </cell>
          <cell r="Q161" t="str">
            <v>AH001</v>
          </cell>
          <cell r="R161">
            <v>47.2584</v>
          </cell>
          <cell r="S161">
            <v>44959</v>
          </cell>
        </row>
        <row r="162">
          <cell r="A162">
            <v>8988</v>
          </cell>
          <cell r="B162">
            <v>44956</v>
          </cell>
          <cell r="C162" t="str">
            <v>AH001-656</v>
          </cell>
          <cell r="D162" t="str">
            <v>Top Caballero</v>
          </cell>
          <cell r="E162" t="str">
            <v>Flamingo</v>
          </cell>
        </row>
        <row r="162">
          <cell r="G162" t="str">
            <v>XL</v>
          </cell>
          <cell r="H162" t="str">
            <v>AH001-656-XL</v>
          </cell>
          <cell r="I162">
            <v>24</v>
          </cell>
          <cell r="J162">
            <v>44981</v>
          </cell>
          <cell r="K162">
            <v>0.2283</v>
          </cell>
          <cell r="L162">
            <v>5.4792</v>
          </cell>
          <cell r="M162" t="str">
            <v>MPUA10</v>
          </cell>
          <cell r="N162" t="str">
            <v>TOP</v>
          </cell>
          <cell r="O162" t="str">
            <v>M3209</v>
          </cell>
          <cell r="P162" t="str">
            <v>TTRC#2 17-1656TCX HOT CORAL</v>
          </cell>
          <cell r="Q162" t="str">
            <v>AH001</v>
          </cell>
          <cell r="R162">
            <v>23.6292</v>
          </cell>
          <cell r="S162">
            <v>44959</v>
          </cell>
        </row>
        <row r="163">
          <cell r="A163">
            <v>8989</v>
          </cell>
          <cell r="B163">
            <v>44956</v>
          </cell>
          <cell r="C163" t="str">
            <v>AH001-340</v>
          </cell>
          <cell r="D163" t="str">
            <v>Top Caballero</v>
          </cell>
          <cell r="E163" t="str">
            <v>Lima</v>
          </cell>
        </row>
        <row r="163">
          <cell r="G163" t="str">
            <v>XS</v>
          </cell>
          <cell r="H163" t="str">
            <v>AH001-340-XS</v>
          </cell>
          <cell r="I163">
            <v>36</v>
          </cell>
          <cell r="J163">
            <v>44981</v>
          </cell>
          <cell r="K163">
            <v>0.2283</v>
          </cell>
          <cell r="L163">
            <v>8.2188</v>
          </cell>
          <cell r="M163" t="str">
            <v>MPUA10</v>
          </cell>
          <cell r="N163" t="str">
            <v>TOP</v>
          </cell>
          <cell r="O163" t="str">
            <v>M3210</v>
          </cell>
          <cell r="P163" t="str">
            <v>TTR-17-0340 TCX Acid lime</v>
          </cell>
          <cell r="Q163" t="str">
            <v>AH001</v>
          </cell>
          <cell r="R163">
            <v>35.4438</v>
          </cell>
          <cell r="S163">
            <v>44959</v>
          </cell>
        </row>
        <row r="164">
          <cell r="A164">
            <v>8990</v>
          </cell>
          <cell r="B164">
            <v>44956</v>
          </cell>
          <cell r="C164" t="str">
            <v>AH001-340</v>
          </cell>
          <cell r="D164" t="str">
            <v>Top Caballero</v>
          </cell>
          <cell r="E164" t="str">
            <v>Lima</v>
          </cell>
        </row>
        <row r="164">
          <cell r="G164" t="str">
            <v>S</v>
          </cell>
          <cell r="H164" t="str">
            <v>AH001-340-S</v>
          </cell>
          <cell r="I164">
            <v>72</v>
          </cell>
          <cell r="J164">
            <v>44981</v>
          </cell>
          <cell r="K164">
            <v>0.2283</v>
          </cell>
          <cell r="L164">
            <v>16.4376</v>
          </cell>
          <cell r="M164" t="str">
            <v>MPUA10</v>
          </cell>
          <cell r="N164" t="str">
            <v>TOP</v>
          </cell>
          <cell r="O164" t="str">
            <v>M3210</v>
          </cell>
          <cell r="P164" t="str">
            <v>TTR-17-0340 TCX Acid lime</v>
          </cell>
          <cell r="Q164" t="str">
            <v>AH001</v>
          </cell>
          <cell r="R164">
            <v>70.8876</v>
          </cell>
          <cell r="S164">
            <v>44959</v>
          </cell>
        </row>
        <row r="165">
          <cell r="A165">
            <v>8991</v>
          </cell>
          <cell r="B165">
            <v>44956</v>
          </cell>
          <cell r="C165" t="str">
            <v>AH001-340</v>
          </cell>
          <cell r="D165" t="str">
            <v>Top Caballero</v>
          </cell>
          <cell r="E165" t="str">
            <v>Lima</v>
          </cell>
        </row>
        <row r="165">
          <cell r="G165" t="str">
            <v>M</v>
          </cell>
          <cell r="H165" t="str">
            <v>AH001-340-M</v>
          </cell>
          <cell r="I165">
            <v>72</v>
          </cell>
          <cell r="J165">
            <v>44981</v>
          </cell>
          <cell r="K165">
            <v>0.2283</v>
          </cell>
          <cell r="L165">
            <v>16.4376</v>
          </cell>
          <cell r="M165" t="str">
            <v>MPUA10</v>
          </cell>
          <cell r="N165" t="str">
            <v>TOP</v>
          </cell>
          <cell r="O165" t="str">
            <v>M3210</v>
          </cell>
          <cell r="P165" t="str">
            <v>TTR-17-0340 TCX Acid lime</v>
          </cell>
          <cell r="Q165" t="str">
            <v>AH001</v>
          </cell>
          <cell r="R165">
            <v>70.8876</v>
          </cell>
          <cell r="S165">
            <v>44959</v>
          </cell>
        </row>
        <row r="166">
          <cell r="A166">
            <v>8992</v>
          </cell>
          <cell r="B166">
            <v>44956</v>
          </cell>
          <cell r="C166" t="str">
            <v>AH001-340</v>
          </cell>
          <cell r="D166" t="str">
            <v>Top Caballero</v>
          </cell>
          <cell r="E166" t="str">
            <v>Lima</v>
          </cell>
        </row>
        <row r="166">
          <cell r="G166" t="str">
            <v>L</v>
          </cell>
          <cell r="H166" t="str">
            <v>AH001-340-L</v>
          </cell>
          <cell r="I166">
            <v>72</v>
          </cell>
          <cell r="J166">
            <v>44981</v>
          </cell>
          <cell r="K166">
            <v>0.2283</v>
          </cell>
          <cell r="L166">
            <v>16.4376</v>
          </cell>
          <cell r="M166" t="str">
            <v>MPUA10</v>
          </cell>
          <cell r="N166" t="str">
            <v>TOP</v>
          </cell>
          <cell r="O166" t="str">
            <v>M3210</v>
          </cell>
          <cell r="P166" t="str">
            <v>TTR-17-0340 TCX Acid lime</v>
          </cell>
          <cell r="Q166" t="str">
            <v>AH001</v>
          </cell>
          <cell r="R166">
            <v>70.8876</v>
          </cell>
          <cell r="S166">
            <v>44959</v>
          </cell>
        </row>
        <row r="167">
          <cell r="A167">
            <v>8993</v>
          </cell>
          <cell r="B167">
            <v>44956</v>
          </cell>
          <cell r="C167" t="str">
            <v>AH001-340</v>
          </cell>
          <cell r="D167" t="str">
            <v>Top Caballero</v>
          </cell>
          <cell r="E167" t="str">
            <v>Lima</v>
          </cell>
        </row>
        <row r="167">
          <cell r="G167" t="str">
            <v>XL</v>
          </cell>
          <cell r="H167" t="str">
            <v>AH001-340-XL</v>
          </cell>
          <cell r="I167">
            <v>24</v>
          </cell>
          <cell r="J167">
            <v>44981</v>
          </cell>
          <cell r="K167">
            <v>0.2283</v>
          </cell>
          <cell r="L167">
            <v>5.4792</v>
          </cell>
          <cell r="M167" t="str">
            <v>MPUA10</v>
          </cell>
          <cell r="N167" t="str">
            <v>TOP</v>
          </cell>
          <cell r="O167" t="str">
            <v>M3210</v>
          </cell>
          <cell r="P167" t="str">
            <v>TTR-17-0340 TCX Acid lime</v>
          </cell>
          <cell r="Q167" t="str">
            <v>AH001</v>
          </cell>
          <cell r="R167">
            <v>23.6292</v>
          </cell>
          <cell r="S167">
            <v>44959</v>
          </cell>
        </row>
        <row r="168">
          <cell r="A168">
            <v>8994</v>
          </cell>
          <cell r="B168">
            <v>44956</v>
          </cell>
          <cell r="C168" t="str">
            <v>AM008-027</v>
          </cell>
          <cell r="D168" t="str">
            <v>TOP MATER MUJER</v>
          </cell>
          <cell r="E168" t="str">
            <v>NAVAL</v>
          </cell>
        </row>
        <row r="168">
          <cell r="G168" t="str">
            <v>M</v>
          </cell>
          <cell r="H168" t="str">
            <v>AM008-027-M</v>
          </cell>
          <cell r="I168">
            <v>24</v>
          </cell>
          <cell r="J168">
            <v>44981</v>
          </cell>
          <cell r="K168">
            <v>0.36</v>
          </cell>
          <cell r="L168">
            <v>8.64</v>
          </cell>
          <cell r="M168" t="str">
            <v>MPUA10</v>
          </cell>
          <cell r="N168" t="str">
            <v>TOP</v>
          </cell>
          <cell r="O168" t="str">
            <v>M3207</v>
          </cell>
          <cell r="P168" t="str">
            <v>TTR-19-4027TCX-MEDIEVAL</v>
          </cell>
          <cell r="Q168" t="str">
            <v>AM008</v>
          </cell>
          <cell r="R168">
            <v>29.28</v>
          </cell>
          <cell r="S168">
            <v>44959</v>
          </cell>
        </row>
        <row r="169">
          <cell r="A169">
            <v>8995</v>
          </cell>
          <cell r="B169">
            <v>44956</v>
          </cell>
          <cell r="C169" t="str">
            <v>AM008-570</v>
          </cell>
          <cell r="D169" t="str">
            <v>TOP MATER MUJER</v>
          </cell>
          <cell r="E169" t="str">
            <v>NEGRO</v>
          </cell>
        </row>
        <row r="169">
          <cell r="G169" t="str">
            <v>L</v>
          </cell>
          <cell r="H169" t="str">
            <v>AM008-570-L</v>
          </cell>
          <cell r="I169">
            <v>24</v>
          </cell>
          <cell r="J169">
            <v>44981</v>
          </cell>
          <cell r="K169">
            <v>0.36</v>
          </cell>
          <cell r="L169">
            <v>8.64</v>
          </cell>
          <cell r="M169" t="str">
            <v>MPUA10</v>
          </cell>
          <cell r="N169" t="str">
            <v>TOP</v>
          </cell>
          <cell r="O169" t="str">
            <v>M3208</v>
          </cell>
          <cell r="P169" t="str">
            <v>TTR-19-570TCX-BLACK</v>
          </cell>
          <cell r="Q169" t="str">
            <v>AM008</v>
          </cell>
          <cell r="R169">
            <v>29.28</v>
          </cell>
          <cell r="S169">
            <v>44959</v>
          </cell>
        </row>
        <row r="170">
          <cell r="A170">
            <v>8996</v>
          </cell>
          <cell r="B170">
            <v>44956</v>
          </cell>
          <cell r="C170" t="str">
            <v>A011-027</v>
          </cell>
          <cell r="D170" t="str">
            <v>Top Dama</v>
          </cell>
          <cell r="E170" t="str">
            <v>NAVAL</v>
          </cell>
        </row>
        <row r="170">
          <cell r="G170" t="str">
            <v>XS</v>
          </cell>
          <cell r="H170" t="str">
            <v>A011-027-XS</v>
          </cell>
          <cell r="I170">
            <v>36</v>
          </cell>
          <cell r="J170">
            <v>44988</v>
          </cell>
          <cell r="K170">
            <v>0.3816</v>
          </cell>
          <cell r="L170">
            <v>13.7376</v>
          </cell>
          <cell r="M170" t="str">
            <v>MPUA10</v>
          </cell>
          <cell r="N170" t="str">
            <v>TOP</v>
          </cell>
          <cell r="O170" t="str">
            <v>M3211</v>
          </cell>
          <cell r="P170" t="str">
            <v>TTR-19-4027TCX-MEDIEVAL</v>
          </cell>
          <cell r="Q170" t="str">
            <v>A011</v>
          </cell>
          <cell r="R170">
            <v>46.8</v>
          </cell>
          <cell r="S170">
            <v>44972</v>
          </cell>
        </row>
        <row r="171">
          <cell r="A171">
            <v>8997</v>
          </cell>
          <cell r="B171">
            <v>44956</v>
          </cell>
          <cell r="C171" t="str">
            <v>A011-027</v>
          </cell>
          <cell r="D171" t="str">
            <v>Top Dama</v>
          </cell>
          <cell r="E171" t="str">
            <v>NAVAL</v>
          </cell>
        </row>
        <row r="171">
          <cell r="G171" t="str">
            <v>S</v>
          </cell>
          <cell r="H171" t="str">
            <v>A011-027-S</v>
          </cell>
          <cell r="I171">
            <v>108</v>
          </cell>
          <cell r="J171">
            <v>44988</v>
          </cell>
          <cell r="K171">
            <v>0.3816</v>
          </cell>
          <cell r="L171">
            <v>41.2128</v>
          </cell>
          <cell r="M171" t="str">
            <v>MPUA10</v>
          </cell>
          <cell r="N171" t="str">
            <v>TOP</v>
          </cell>
          <cell r="O171" t="str">
            <v>M3211</v>
          </cell>
          <cell r="P171" t="str">
            <v>TTR-19-4027TCX-MEDIEVAL</v>
          </cell>
          <cell r="Q171" t="str">
            <v>A011</v>
          </cell>
          <cell r="R171">
            <v>140.4</v>
          </cell>
          <cell r="S171">
            <v>44972</v>
          </cell>
        </row>
        <row r="172">
          <cell r="A172">
            <v>8998</v>
          </cell>
          <cell r="B172">
            <v>44956</v>
          </cell>
          <cell r="C172" t="str">
            <v>A011-027</v>
          </cell>
          <cell r="D172" t="str">
            <v>Top Dama</v>
          </cell>
          <cell r="E172" t="str">
            <v>NAVAL</v>
          </cell>
        </row>
        <row r="172">
          <cell r="G172" t="str">
            <v>M</v>
          </cell>
          <cell r="H172" t="str">
            <v>A011-027-M</v>
          </cell>
          <cell r="I172">
            <v>96</v>
          </cell>
          <cell r="J172">
            <v>44988</v>
          </cell>
          <cell r="K172">
            <v>0.3816</v>
          </cell>
          <cell r="L172">
            <v>36.6336</v>
          </cell>
          <cell r="M172" t="str">
            <v>MPUA10</v>
          </cell>
          <cell r="N172" t="str">
            <v>TOP</v>
          </cell>
          <cell r="O172" t="str">
            <v>M3211</v>
          </cell>
          <cell r="P172" t="str">
            <v>TTR-19-4027TCX-MEDIEVAL</v>
          </cell>
          <cell r="Q172" t="str">
            <v>A011</v>
          </cell>
          <cell r="R172">
            <v>124.8</v>
          </cell>
          <cell r="S172">
            <v>44972</v>
          </cell>
        </row>
        <row r="173">
          <cell r="A173">
            <v>8999</v>
          </cell>
          <cell r="B173">
            <v>44956</v>
          </cell>
          <cell r="C173" t="str">
            <v>A011-027</v>
          </cell>
          <cell r="D173" t="str">
            <v>Top Dama</v>
          </cell>
          <cell r="E173" t="str">
            <v>NAVAL</v>
          </cell>
        </row>
        <row r="173">
          <cell r="G173" t="str">
            <v>L</v>
          </cell>
          <cell r="H173" t="str">
            <v>A011-027-L</v>
          </cell>
          <cell r="I173">
            <v>24</v>
          </cell>
          <cell r="J173">
            <v>44988</v>
          </cell>
          <cell r="K173">
            <v>0.3816</v>
          </cell>
          <cell r="L173">
            <v>9.1584</v>
          </cell>
          <cell r="M173" t="str">
            <v>MPUA10</v>
          </cell>
          <cell r="N173" t="str">
            <v>TOP</v>
          </cell>
          <cell r="O173" t="str">
            <v>M3211</v>
          </cell>
          <cell r="P173" t="str">
            <v>TTR-19-4027TCX-MEDIEVAL</v>
          </cell>
          <cell r="Q173" t="str">
            <v>A011</v>
          </cell>
          <cell r="R173">
            <v>31.2</v>
          </cell>
          <cell r="S173">
            <v>44972</v>
          </cell>
        </row>
        <row r="174">
          <cell r="A174">
            <v>9000</v>
          </cell>
          <cell r="B174">
            <v>44956</v>
          </cell>
          <cell r="C174" t="str">
            <v>A011-027</v>
          </cell>
          <cell r="D174" t="str">
            <v>Top Dama</v>
          </cell>
          <cell r="E174" t="str">
            <v>NAVAL</v>
          </cell>
        </row>
        <row r="174">
          <cell r="G174" t="str">
            <v>XL</v>
          </cell>
          <cell r="H174" t="str">
            <v>A011-027-XL</v>
          </cell>
          <cell r="I174">
            <v>24</v>
          </cell>
          <cell r="J174">
            <v>44988</v>
          </cell>
          <cell r="K174">
            <v>0.3816</v>
          </cell>
          <cell r="L174">
            <v>9.1584</v>
          </cell>
          <cell r="M174" t="str">
            <v>MPUA10</v>
          </cell>
          <cell r="N174" t="str">
            <v>TOP</v>
          </cell>
          <cell r="O174" t="str">
            <v>M3211</v>
          </cell>
          <cell r="P174" t="str">
            <v>TTR-19-4027TCX-MEDIEVAL</v>
          </cell>
          <cell r="Q174" t="str">
            <v>A011</v>
          </cell>
          <cell r="R174">
            <v>31.2</v>
          </cell>
          <cell r="S174">
            <v>44972</v>
          </cell>
        </row>
        <row r="175">
          <cell r="A175">
            <v>9001</v>
          </cell>
          <cell r="B175">
            <v>44956</v>
          </cell>
          <cell r="C175" t="str">
            <v>A011-528</v>
          </cell>
          <cell r="D175" t="str">
            <v>Top Dama</v>
          </cell>
          <cell r="E175" t="str">
            <v>Violeta</v>
          </cell>
        </row>
        <row r="175">
          <cell r="G175" t="str">
            <v>XS</v>
          </cell>
          <cell r="H175" t="str">
            <v>A011-528-XS</v>
          </cell>
          <cell r="I175">
            <v>36</v>
          </cell>
          <cell r="J175" t="str">
            <v>?</v>
          </cell>
          <cell r="K175">
            <v>0.3816</v>
          </cell>
          <cell r="L175">
            <v>13.7376</v>
          </cell>
          <cell r="M175" t="str">
            <v>MPUA10</v>
          </cell>
          <cell r="N175" t="str">
            <v>TOP</v>
          </cell>
          <cell r="O175" t="str">
            <v>M3212</v>
          </cell>
          <cell r="P175" t="str">
            <v>TTR-19-3528TCX IMPERIAL PURPLE</v>
          </cell>
          <cell r="Q175" t="str">
            <v>A011</v>
          </cell>
          <cell r="R175">
            <v>46.8</v>
          </cell>
          <cell r="S175">
            <v>44972</v>
          </cell>
        </row>
        <row r="176">
          <cell r="A176">
            <v>9002</v>
          </cell>
          <cell r="B176">
            <v>44956</v>
          </cell>
          <cell r="C176" t="str">
            <v>A011-528</v>
          </cell>
          <cell r="D176" t="str">
            <v>Top Dama</v>
          </cell>
          <cell r="E176" t="str">
            <v>Violeta</v>
          </cell>
        </row>
        <row r="176">
          <cell r="G176" t="str">
            <v>S</v>
          </cell>
          <cell r="H176" t="str">
            <v>A011-528-S</v>
          </cell>
          <cell r="I176">
            <v>108</v>
          </cell>
          <cell r="J176" t="str">
            <v>?</v>
          </cell>
          <cell r="K176">
            <v>0.3816</v>
          </cell>
          <cell r="L176">
            <v>41.2128</v>
          </cell>
          <cell r="M176" t="str">
            <v>MPUA10</v>
          </cell>
          <cell r="N176" t="str">
            <v>TOP</v>
          </cell>
          <cell r="O176" t="str">
            <v>M3212</v>
          </cell>
          <cell r="P176" t="str">
            <v>TTR-19-3528TCX IMPERIAL PURPLE</v>
          </cell>
          <cell r="Q176" t="str">
            <v>A011</v>
          </cell>
          <cell r="R176">
            <v>140.4</v>
          </cell>
          <cell r="S176">
            <v>44972</v>
          </cell>
        </row>
        <row r="177">
          <cell r="A177">
            <v>9003</v>
          </cell>
          <cell r="B177">
            <v>44956</v>
          </cell>
          <cell r="C177" t="str">
            <v>A011-528</v>
          </cell>
          <cell r="D177" t="str">
            <v>Top Dama</v>
          </cell>
          <cell r="E177" t="str">
            <v>Violeta</v>
          </cell>
        </row>
        <row r="177">
          <cell r="G177" t="str">
            <v>M</v>
          </cell>
          <cell r="H177" t="str">
            <v>A011-528-M</v>
          </cell>
          <cell r="I177">
            <v>96</v>
          </cell>
          <cell r="J177" t="str">
            <v>?</v>
          </cell>
          <cell r="K177">
            <v>0.3816</v>
          </cell>
          <cell r="L177">
            <v>36.6336</v>
          </cell>
          <cell r="M177" t="str">
            <v>MPUA10</v>
          </cell>
          <cell r="N177" t="str">
            <v>TOP</v>
          </cell>
          <cell r="O177" t="str">
            <v>M3212</v>
          </cell>
          <cell r="P177" t="str">
            <v>TTR-19-3528TCX IMPERIAL PURPLE</v>
          </cell>
          <cell r="Q177" t="str">
            <v>A011</v>
          </cell>
          <cell r="R177">
            <v>124.8</v>
          </cell>
          <cell r="S177">
            <v>44972</v>
          </cell>
        </row>
        <row r="178">
          <cell r="A178">
            <v>9004</v>
          </cell>
          <cell r="B178">
            <v>44956</v>
          </cell>
          <cell r="C178" t="str">
            <v>A011-528</v>
          </cell>
          <cell r="D178" t="str">
            <v>Top Dama</v>
          </cell>
          <cell r="E178" t="str">
            <v>Violeta</v>
          </cell>
        </row>
        <row r="178">
          <cell r="G178" t="str">
            <v>L</v>
          </cell>
          <cell r="H178" t="str">
            <v>A011-528-L</v>
          </cell>
          <cell r="I178">
            <v>24</v>
          </cell>
          <cell r="J178" t="str">
            <v>?</v>
          </cell>
          <cell r="K178">
            <v>0.3816</v>
          </cell>
          <cell r="L178">
            <v>9.1584</v>
          </cell>
          <cell r="M178" t="str">
            <v>MPUA10</v>
          </cell>
          <cell r="N178" t="str">
            <v>TOP</v>
          </cell>
          <cell r="O178" t="str">
            <v>M3212</v>
          </cell>
          <cell r="P178" t="str">
            <v>TTR-19-3528TCX IMPERIAL PURPLE</v>
          </cell>
          <cell r="Q178" t="str">
            <v>A011</v>
          </cell>
          <cell r="R178">
            <v>31.2</v>
          </cell>
          <cell r="S178">
            <v>44972</v>
          </cell>
        </row>
        <row r="179">
          <cell r="A179">
            <v>9005</v>
          </cell>
          <cell r="B179">
            <v>44956</v>
          </cell>
          <cell r="C179" t="str">
            <v>A011-528</v>
          </cell>
          <cell r="D179" t="str">
            <v>Top Dama</v>
          </cell>
          <cell r="E179" t="str">
            <v>Violeta</v>
          </cell>
        </row>
        <row r="179">
          <cell r="G179" t="str">
            <v>XL</v>
          </cell>
          <cell r="H179" t="str">
            <v>A011-528-XL</v>
          </cell>
          <cell r="I179">
            <v>24</v>
          </cell>
          <cell r="J179" t="str">
            <v>?</v>
          </cell>
          <cell r="K179">
            <v>0.3816</v>
          </cell>
          <cell r="L179">
            <v>9.1584</v>
          </cell>
          <cell r="M179" t="str">
            <v>MPUA10</v>
          </cell>
          <cell r="N179" t="str">
            <v>TOP</v>
          </cell>
          <cell r="O179" t="str">
            <v>M3212</v>
          </cell>
          <cell r="P179" t="str">
            <v>TTR-19-3528TCX IMPERIAL PURPLE</v>
          </cell>
          <cell r="Q179" t="str">
            <v>A011</v>
          </cell>
          <cell r="R179">
            <v>31.2</v>
          </cell>
          <cell r="S179">
            <v>44972</v>
          </cell>
        </row>
        <row r="180">
          <cell r="A180">
            <v>9006</v>
          </cell>
          <cell r="B180">
            <v>44956</v>
          </cell>
          <cell r="C180" t="str">
            <v>RF106P-313</v>
          </cell>
          <cell r="D180" t="str">
            <v>Pantalon Dama</v>
          </cell>
          <cell r="E180" t="str">
            <v>Aruba</v>
          </cell>
        </row>
        <row r="180">
          <cell r="G180" t="str">
            <v>XXS</v>
          </cell>
          <cell r="H180" t="str">
            <v>RF106P-313-XXS</v>
          </cell>
          <cell r="I180">
            <v>24</v>
          </cell>
          <cell r="J180">
            <v>44981</v>
          </cell>
          <cell r="K180">
            <v>0.3958</v>
          </cell>
          <cell r="L180">
            <v>9.4992</v>
          </cell>
          <cell r="M180" t="str">
            <v>MPUA10</v>
          </cell>
          <cell r="N180" t="str">
            <v>PANT</v>
          </cell>
          <cell r="O180" t="str">
            <v>M3213</v>
          </cell>
          <cell r="P180" t="str">
            <v>TTRC#1 13-5313TCX ARUBA BLUE</v>
          </cell>
          <cell r="Q180" t="str">
            <v>RF106P</v>
          </cell>
          <cell r="R180">
            <v>24</v>
          </cell>
          <cell r="S180">
            <v>44959</v>
          </cell>
        </row>
        <row r="181">
          <cell r="A181">
            <v>9007</v>
          </cell>
          <cell r="B181">
            <v>44956</v>
          </cell>
          <cell r="C181" t="str">
            <v>RF106P-313</v>
          </cell>
          <cell r="D181" t="str">
            <v>Pantalon Dama</v>
          </cell>
          <cell r="E181" t="str">
            <v>Aruba</v>
          </cell>
        </row>
        <row r="181">
          <cell r="G181" t="str">
            <v>XS</v>
          </cell>
          <cell r="H181" t="str">
            <v>RF106P-313-XS</v>
          </cell>
          <cell r="I181">
            <v>60</v>
          </cell>
          <cell r="J181">
            <v>44981</v>
          </cell>
          <cell r="K181">
            <v>0.3958</v>
          </cell>
          <cell r="L181">
            <v>23.748</v>
          </cell>
          <cell r="M181" t="str">
            <v>MPUA10</v>
          </cell>
          <cell r="N181" t="str">
            <v>PANT</v>
          </cell>
          <cell r="O181" t="str">
            <v>M3213</v>
          </cell>
          <cell r="P181" t="str">
            <v>TTRC#1 13-5313TCX ARUBA BLUE</v>
          </cell>
          <cell r="Q181" t="str">
            <v>RF106P</v>
          </cell>
          <cell r="R181">
            <v>60</v>
          </cell>
          <cell r="S181">
            <v>44959</v>
          </cell>
        </row>
        <row r="182">
          <cell r="A182">
            <v>9008</v>
          </cell>
          <cell r="B182">
            <v>44956</v>
          </cell>
          <cell r="C182" t="str">
            <v>RF106P-313</v>
          </cell>
          <cell r="D182" t="str">
            <v>Pantalon Dama</v>
          </cell>
          <cell r="E182" t="str">
            <v>Aruba</v>
          </cell>
        </row>
        <row r="182">
          <cell r="G182" t="str">
            <v>S</v>
          </cell>
          <cell r="H182" t="str">
            <v>RF106P-313-S</v>
          </cell>
          <cell r="I182">
            <v>48</v>
          </cell>
          <cell r="J182">
            <v>44981</v>
          </cell>
          <cell r="K182">
            <v>0.3958</v>
          </cell>
          <cell r="L182">
            <v>18.9984</v>
          </cell>
          <cell r="M182" t="str">
            <v>MPUA10</v>
          </cell>
          <cell r="N182" t="str">
            <v>PANT</v>
          </cell>
          <cell r="O182" t="str">
            <v>M3213</v>
          </cell>
          <cell r="P182" t="str">
            <v>TTRC#1 13-5313TCX ARUBA BLUE</v>
          </cell>
          <cell r="Q182" t="str">
            <v>RF106P</v>
          </cell>
          <cell r="R182">
            <v>48</v>
          </cell>
          <cell r="S182">
            <v>44959</v>
          </cell>
        </row>
        <row r="183">
          <cell r="A183">
            <v>9009</v>
          </cell>
          <cell r="B183">
            <v>44956</v>
          </cell>
          <cell r="C183" t="str">
            <v>RF106P-313</v>
          </cell>
          <cell r="D183" t="str">
            <v>Pantalon Dama</v>
          </cell>
          <cell r="E183" t="str">
            <v>Aruba</v>
          </cell>
        </row>
        <row r="183">
          <cell r="G183" t="str">
            <v>M</v>
          </cell>
          <cell r="H183" t="str">
            <v>RF106P-313-M</v>
          </cell>
          <cell r="I183">
            <v>48</v>
          </cell>
          <cell r="J183">
            <v>44981</v>
          </cell>
          <cell r="K183">
            <v>0.3958</v>
          </cell>
          <cell r="L183">
            <v>18.9984</v>
          </cell>
          <cell r="M183" t="str">
            <v>MPUA10</v>
          </cell>
          <cell r="N183" t="str">
            <v>PANT</v>
          </cell>
          <cell r="O183" t="str">
            <v>M3213</v>
          </cell>
          <cell r="P183" t="str">
            <v>TTRC#1 13-5313TCX ARUBA BLUE</v>
          </cell>
          <cell r="Q183" t="str">
            <v>RF106P</v>
          </cell>
          <cell r="R183">
            <v>48</v>
          </cell>
          <cell r="S183">
            <v>44959</v>
          </cell>
        </row>
        <row r="184">
          <cell r="A184">
            <v>9010</v>
          </cell>
          <cell r="B184">
            <v>44956</v>
          </cell>
          <cell r="C184" t="str">
            <v>RF106P-313</v>
          </cell>
          <cell r="D184" t="str">
            <v>Pantalon Dama</v>
          </cell>
          <cell r="E184" t="str">
            <v>Aruba</v>
          </cell>
        </row>
        <row r="184">
          <cell r="G184" t="str">
            <v>L</v>
          </cell>
          <cell r="H184" t="str">
            <v>RF106P-313-L</v>
          </cell>
          <cell r="I184">
            <v>36</v>
          </cell>
          <cell r="J184">
            <v>44981</v>
          </cell>
          <cell r="K184">
            <v>0.3958</v>
          </cell>
          <cell r="L184">
            <v>14.2488</v>
          </cell>
          <cell r="M184" t="str">
            <v>MPUA10</v>
          </cell>
          <cell r="N184" t="str">
            <v>PANT</v>
          </cell>
          <cell r="O184" t="str">
            <v>M3213</v>
          </cell>
          <cell r="P184" t="str">
            <v>TTRC#1 13-5313TCX ARUBA BLUE</v>
          </cell>
          <cell r="Q184" t="str">
            <v>RF106P</v>
          </cell>
          <cell r="R184">
            <v>36</v>
          </cell>
          <cell r="S184">
            <v>44959</v>
          </cell>
        </row>
        <row r="185">
          <cell r="A185">
            <v>9011</v>
          </cell>
          <cell r="B185">
            <v>44956</v>
          </cell>
          <cell r="C185" t="str">
            <v>RF106P-313</v>
          </cell>
          <cell r="D185" t="str">
            <v>Pantalon Dama</v>
          </cell>
          <cell r="E185" t="str">
            <v>Aruba</v>
          </cell>
        </row>
        <row r="185">
          <cell r="G185" t="str">
            <v>XL</v>
          </cell>
          <cell r="H185" t="str">
            <v>RF106P-313-XL</v>
          </cell>
          <cell r="I185">
            <v>24</v>
          </cell>
          <cell r="J185">
            <v>44981</v>
          </cell>
          <cell r="K185">
            <v>0.3958</v>
          </cell>
          <cell r="L185">
            <v>9.4992</v>
          </cell>
          <cell r="M185" t="str">
            <v>MPUA10</v>
          </cell>
          <cell r="N185" t="str">
            <v>PANT</v>
          </cell>
          <cell r="O185" t="str">
            <v>M3213</v>
          </cell>
          <cell r="P185" t="str">
            <v>TTRC#1 13-5313TCX ARUBA BLUE</v>
          </cell>
          <cell r="Q185" t="str">
            <v>RF106P</v>
          </cell>
          <cell r="R185">
            <v>24</v>
          </cell>
          <cell r="S185">
            <v>44959</v>
          </cell>
        </row>
        <row r="186">
          <cell r="A186">
            <v>9012</v>
          </cell>
          <cell r="B186">
            <v>44956</v>
          </cell>
          <cell r="C186" t="str">
            <v>RF106R-313</v>
          </cell>
          <cell r="D186" t="str">
            <v>Pantalon Dama</v>
          </cell>
          <cell r="E186" t="str">
            <v>Aruba</v>
          </cell>
        </row>
        <row r="186">
          <cell r="G186" t="str">
            <v>XXS</v>
          </cell>
          <cell r="H186" t="str">
            <v>RF106R-313-XXS</v>
          </cell>
          <cell r="I186">
            <v>24</v>
          </cell>
          <cell r="J186">
            <v>44981</v>
          </cell>
          <cell r="K186">
            <v>0.3958</v>
          </cell>
          <cell r="L186">
            <v>9.4992</v>
          </cell>
          <cell r="M186" t="str">
            <v>MPUA10</v>
          </cell>
          <cell r="N186" t="str">
            <v>PANT</v>
          </cell>
          <cell r="O186" t="str">
            <v>M3214</v>
          </cell>
          <cell r="P186" t="str">
            <v>TTRC#1 13-5313TCX ARUBA BLUE</v>
          </cell>
          <cell r="Q186" t="str">
            <v>RF106R</v>
          </cell>
          <cell r="R186">
            <v>24</v>
          </cell>
          <cell r="S186">
            <v>44959</v>
          </cell>
        </row>
        <row r="187">
          <cell r="A187">
            <v>9013</v>
          </cell>
          <cell r="B187">
            <v>44956</v>
          </cell>
          <cell r="C187" t="str">
            <v>RF106R-313</v>
          </cell>
          <cell r="D187" t="str">
            <v>Pantalon Dama</v>
          </cell>
          <cell r="E187" t="str">
            <v>Aruba</v>
          </cell>
        </row>
        <row r="187">
          <cell r="G187" t="str">
            <v>XS</v>
          </cell>
          <cell r="H187" t="str">
            <v>RF106R-313-XS</v>
          </cell>
          <cell r="I187">
            <v>60</v>
          </cell>
          <cell r="J187">
            <v>44981</v>
          </cell>
          <cell r="K187">
            <v>0.3958</v>
          </cell>
          <cell r="L187">
            <v>23.748</v>
          </cell>
          <cell r="M187" t="str">
            <v>MPUA10</v>
          </cell>
          <cell r="N187" t="str">
            <v>PANT</v>
          </cell>
          <cell r="O187" t="str">
            <v>M3214</v>
          </cell>
          <cell r="P187" t="str">
            <v>TTRC#1 13-5313TCX ARUBA BLUE</v>
          </cell>
          <cell r="Q187" t="str">
            <v>RF106R</v>
          </cell>
          <cell r="R187">
            <v>60</v>
          </cell>
          <cell r="S187">
            <v>44959</v>
          </cell>
        </row>
        <row r="188">
          <cell r="A188">
            <v>9014</v>
          </cell>
          <cell r="B188">
            <v>44956</v>
          </cell>
          <cell r="C188" t="str">
            <v>RF106R-313</v>
          </cell>
          <cell r="D188" t="str">
            <v>Pantalon Dama</v>
          </cell>
          <cell r="E188" t="str">
            <v>Aruba</v>
          </cell>
        </row>
        <row r="188">
          <cell r="G188" t="str">
            <v>S</v>
          </cell>
          <cell r="H188" t="str">
            <v>RF106R-313-S</v>
          </cell>
          <cell r="I188">
            <v>60</v>
          </cell>
          <cell r="J188">
            <v>44981</v>
          </cell>
          <cell r="K188">
            <v>0.3958</v>
          </cell>
          <cell r="L188">
            <v>23.748</v>
          </cell>
          <cell r="M188" t="str">
            <v>MPUA10</v>
          </cell>
          <cell r="N188" t="str">
            <v>PANT</v>
          </cell>
          <cell r="O188" t="str">
            <v>M3214</v>
          </cell>
          <cell r="P188" t="str">
            <v>TTRC#1 13-5313TCX ARUBA BLUE</v>
          </cell>
          <cell r="Q188" t="str">
            <v>RF106R</v>
          </cell>
          <cell r="R188">
            <v>60</v>
          </cell>
          <cell r="S188">
            <v>44959</v>
          </cell>
        </row>
        <row r="189">
          <cell r="A189">
            <v>9015</v>
          </cell>
          <cell r="B189">
            <v>44956</v>
          </cell>
          <cell r="C189" t="str">
            <v>RF106R-313</v>
          </cell>
          <cell r="D189" t="str">
            <v>Pantalon Dama</v>
          </cell>
          <cell r="E189" t="str">
            <v>Aruba</v>
          </cell>
        </row>
        <row r="189">
          <cell r="G189" t="str">
            <v>M</v>
          </cell>
          <cell r="H189" t="str">
            <v>RF106R-313-M</v>
          </cell>
          <cell r="I189">
            <v>48</v>
          </cell>
          <cell r="J189">
            <v>44981</v>
          </cell>
          <cell r="K189">
            <v>0.3958</v>
          </cell>
          <cell r="L189">
            <v>18.9984</v>
          </cell>
          <cell r="M189" t="str">
            <v>MPUA10</v>
          </cell>
          <cell r="N189" t="str">
            <v>PANT</v>
          </cell>
          <cell r="O189" t="str">
            <v>M3214</v>
          </cell>
          <cell r="P189" t="str">
            <v>TTRC#1 13-5313TCX ARUBA BLUE</v>
          </cell>
          <cell r="Q189" t="str">
            <v>RF106R</v>
          </cell>
          <cell r="R189">
            <v>48</v>
          </cell>
          <cell r="S189">
            <v>44959</v>
          </cell>
        </row>
        <row r="190">
          <cell r="A190">
            <v>9016</v>
          </cell>
          <cell r="B190">
            <v>44956</v>
          </cell>
          <cell r="C190" t="str">
            <v>RF106R-313</v>
          </cell>
          <cell r="D190" t="str">
            <v>Pantalon Dama</v>
          </cell>
          <cell r="E190" t="str">
            <v>Aruba</v>
          </cell>
        </row>
        <row r="190">
          <cell r="G190" t="str">
            <v>L</v>
          </cell>
          <cell r="H190" t="str">
            <v>RF106R-313-L</v>
          </cell>
          <cell r="I190">
            <v>24</v>
          </cell>
          <cell r="J190">
            <v>44981</v>
          </cell>
          <cell r="K190">
            <v>0.3958</v>
          </cell>
          <cell r="L190">
            <v>9.4992</v>
          </cell>
          <cell r="M190" t="str">
            <v>MPUA10</v>
          </cell>
          <cell r="N190" t="str">
            <v>PANT</v>
          </cell>
          <cell r="O190" t="str">
            <v>M3214</v>
          </cell>
          <cell r="P190" t="str">
            <v>TTRC#1 13-5313TCX ARUBA BLUE</v>
          </cell>
          <cell r="Q190" t="str">
            <v>RF106R</v>
          </cell>
          <cell r="R190">
            <v>24</v>
          </cell>
          <cell r="S190">
            <v>44959</v>
          </cell>
        </row>
        <row r="191">
          <cell r="A191">
            <v>9017</v>
          </cell>
          <cell r="B191">
            <v>44956</v>
          </cell>
          <cell r="C191" t="str">
            <v>RF106R-313</v>
          </cell>
          <cell r="D191" t="str">
            <v>Pantalon Dama</v>
          </cell>
          <cell r="E191" t="str">
            <v>Aruba</v>
          </cell>
        </row>
        <row r="191">
          <cell r="G191" t="str">
            <v>XL</v>
          </cell>
          <cell r="H191" t="str">
            <v>RF106R-313-XL</v>
          </cell>
          <cell r="I191">
            <v>24</v>
          </cell>
          <cell r="J191">
            <v>44981</v>
          </cell>
          <cell r="K191">
            <v>0.3958</v>
          </cell>
          <cell r="L191">
            <v>9.4992</v>
          </cell>
          <cell r="M191" t="str">
            <v>MPUA10</v>
          </cell>
          <cell r="N191" t="str">
            <v>PANT</v>
          </cell>
          <cell r="O191" t="str">
            <v>M3214</v>
          </cell>
          <cell r="P191" t="str">
            <v>TTRC#1 13-5313TCX ARUBA BLUE</v>
          </cell>
          <cell r="Q191" t="str">
            <v>RF106R</v>
          </cell>
          <cell r="R191">
            <v>24</v>
          </cell>
          <cell r="S191">
            <v>44959</v>
          </cell>
        </row>
        <row r="192">
          <cell r="A192">
            <v>9018</v>
          </cell>
          <cell r="B192">
            <v>44956</v>
          </cell>
          <cell r="C192" t="str">
            <v>AH103-656</v>
          </cell>
          <cell r="D192" t="str">
            <v>Pantalon Caballero</v>
          </cell>
          <cell r="E192" t="str">
            <v>Flamingo</v>
          </cell>
        </row>
        <row r="192">
          <cell r="G192" t="str">
            <v>XS</v>
          </cell>
          <cell r="H192" t="str">
            <v>AH103-656-XS</v>
          </cell>
          <cell r="I192">
            <v>12</v>
          </cell>
          <cell r="J192">
            <v>44988</v>
          </cell>
          <cell r="K192">
            <v>0.2791</v>
          </cell>
          <cell r="L192">
            <v>3.3492</v>
          </cell>
          <cell r="M192" t="str">
            <v>MPUA10</v>
          </cell>
          <cell r="N192" t="str">
            <v>PANT</v>
          </cell>
          <cell r="O192" t="str">
            <v>M3215</v>
          </cell>
          <cell r="P192" t="str">
            <v>TTRC#2 17-1656TCX HOT CORAL</v>
          </cell>
          <cell r="Q192" t="str">
            <v>AH103</v>
          </cell>
          <cell r="R192">
            <v>16.44</v>
          </cell>
        </row>
        <row r="193">
          <cell r="A193">
            <v>9019</v>
          </cell>
          <cell r="B193">
            <v>44956</v>
          </cell>
          <cell r="C193" t="str">
            <v>AH103-656</v>
          </cell>
          <cell r="D193" t="str">
            <v>Pantalon Caballero</v>
          </cell>
          <cell r="E193" t="str">
            <v>Flamingo</v>
          </cell>
        </row>
        <row r="193">
          <cell r="G193" t="str">
            <v>S</v>
          </cell>
          <cell r="H193" t="str">
            <v>AH103-656-S</v>
          </cell>
          <cell r="I193">
            <v>60</v>
          </cell>
          <cell r="J193">
            <v>44988</v>
          </cell>
          <cell r="K193">
            <v>0.2791</v>
          </cell>
          <cell r="L193">
            <v>16.746</v>
          </cell>
          <cell r="M193" t="str">
            <v>MPUA10</v>
          </cell>
          <cell r="N193" t="str">
            <v>PANT</v>
          </cell>
          <cell r="O193" t="str">
            <v>M3215</v>
          </cell>
          <cell r="P193" t="str">
            <v>TTRC#2 17-1656TCX HOT CORAL</v>
          </cell>
          <cell r="Q193" t="str">
            <v>AH103</v>
          </cell>
          <cell r="R193">
            <v>82.2</v>
          </cell>
        </row>
        <row r="194">
          <cell r="A194">
            <v>9020</v>
          </cell>
          <cell r="B194">
            <v>44956</v>
          </cell>
          <cell r="C194" t="str">
            <v>AH103-656</v>
          </cell>
          <cell r="D194" t="str">
            <v>Pantalon Caballero</v>
          </cell>
          <cell r="E194" t="str">
            <v>Flamingo</v>
          </cell>
        </row>
        <row r="194">
          <cell r="G194" t="str">
            <v>M</v>
          </cell>
          <cell r="H194" t="str">
            <v>AH103-656-M</v>
          </cell>
          <cell r="I194">
            <v>60</v>
          </cell>
          <cell r="J194">
            <v>44988</v>
          </cell>
          <cell r="K194">
            <v>0.2791</v>
          </cell>
          <cell r="L194">
            <v>16.746</v>
          </cell>
          <cell r="M194" t="str">
            <v>MPUA10</v>
          </cell>
          <cell r="N194" t="str">
            <v>PANT</v>
          </cell>
          <cell r="O194" t="str">
            <v>M3215</v>
          </cell>
          <cell r="P194" t="str">
            <v>TTRC#2 17-1656TCX HOT CORAL</v>
          </cell>
          <cell r="Q194" t="str">
            <v>AH103</v>
          </cell>
          <cell r="R194">
            <v>82.2</v>
          </cell>
        </row>
        <row r="195">
          <cell r="A195">
            <v>9021</v>
          </cell>
          <cell r="B195">
            <v>44956</v>
          </cell>
          <cell r="C195" t="str">
            <v>AH103-656</v>
          </cell>
          <cell r="D195" t="str">
            <v>Pantalon Caballero</v>
          </cell>
          <cell r="E195" t="str">
            <v>Flamingo</v>
          </cell>
        </row>
        <row r="195">
          <cell r="G195" t="str">
            <v>L</v>
          </cell>
          <cell r="H195" t="str">
            <v>AH103-656-L</v>
          </cell>
          <cell r="I195">
            <v>48</v>
          </cell>
          <cell r="J195">
            <v>44988</v>
          </cell>
          <cell r="K195">
            <v>0.2791</v>
          </cell>
          <cell r="L195">
            <v>13.3968</v>
          </cell>
          <cell r="M195" t="str">
            <v>MPUA10</v>
          </cell>
          <cell r="N195" t="str">
            <v>PANT</v>
          </cell>
          <cell r="O195" t="str">
            <v>M3215</v>
          </cell>
          <cell r="P195" t="str">
            <v>TTRC#2 17-1656TCX HOT CORAL</v>
          </cell>
          <cell r="Q195" t="str">
            <v>AH103</v>
          </cell>
          <cell r="R195">
            <v>65.76</v>
          </cell>
        </row>
        <row r="196">
          <cell r="A196">
            <v>9022</v>
          </cell>
          <cell r="B196">
            <v>44956</v>
          </cell>
          <cell r="C196" t="str">
            <v>AH103-656</v>
          </cell>
          <cell r="D196" t="str">
            <v>Pantalon Caballero</v>
          </cell>
          <cell r="E196" t="str">
            <v>Flamingo</v>
          </cell>
        </row>
        <row r="196">
          <cell r="G196" t="str">
            <v>XL</v>
          </cell>
          <cell r="H196" t="str">
            <v>AH103-656-XL</v>
          </cell>
          <cell r="I196">
            <v>24</v>
          </cell>
          <cell r="J196">
            <v>44988</v>
          </cell>
          <cell r="K196">
            <v>0.2791</v>
          </cell>
          <cell r="L196">
            <v>6.6984</v>
          </cell>
          <cell r="M196" t="str">
            <v>MPUA10</v>
          </cell>
          <cell r="N196" t="str">
            <v>PANT</v>
          </cell>
          <cell r="O196" t="str">
            <v>M3215</v>
          </cell>
          <cell r="P196" t="str">
            <v>TTRC#2 17-1656TCX HOT CORAL</v>
          </cell>
          <cell r="Q196" t="str">
            <v>AH103</v>
          </cell>
          <cell r="R196">
            <v>32.88</v>
          </cell>
        </row>
        <row r="197">
          <cell r="A197">
            <v>9023</v>
          </cell>
          <cell r="B197">
            <v>44956</v>
          </cell>
          <cell r="C197" t="str">
            <v>AH105-001</v>
          </cell>
          <cell r="D197" t="str">
            <v>Pantalon Caballero</v>
          </cell>
          <cell r="E197" t="str">
            <v>Blanco</v>
          </cell>
        </row>
        <row r="197">
          <cell r="G197" t="str">
            <v>XS</v>
          </cell>
          <cell r="H197" t="str">
            <v>AH105-001-XS</v>
          </cell>
          <cell r="I197">
            <v>24</v>
          </cell>
          <cell r="J197">
            <v>45002</v>
          </cell>
          <cell r="K197">
            <v>0.3841</v>
          </cell>
          <cell r="L197">
            <v>9.2184</v>
          </cell>
          <cell r="M197" t="str">
            <v>MPUA10</v>
          </cell>
          <cell r="N197" t="str">
            <v>PANT</v>
          </cell>
          <cell r="O197" t="str">
            <v>M3216</v>
          </cell>
          <cell r="P197" t="str">
            <v>TTR-WHIT</v>
          </cell>
          <cell r="Q197" t="str">
            <v>AH105</v>
          </cell>
          <cell r="R197">
            <v>31.2</v>
          </cell>
          <cell r="S197">
            <v>44981</v>
          </cell>
        </row>
        <row r="198">
          <cell r="A198">
            <v>9024</v>
          </cell>
          <cell r="B198">
            <v>44956</v>
          </cell>
          <cell r="C198" t="str">
            <v>AH105-001</v>
          </cell>
          <cell r="D198" t="str">
            <v>Pantalon Caballero</v>
          </cell>
          <cell r="E198" t="str">
            <v>Blanco</v>
          </cell>
        </row>
        <row r="198">
          <cell r="G198" t="str">
            <v>S</v>
          </cell>
          <cell r="H198" t="str">
            <v>AH105-001-S</v>
          </cell>
          <cell r="I198">
            <v>96</v>
          </cell>
          <cell r="J198">
            <v>45002</v>
          </cell>
          <cell r="K198">
            <v>0.3841</v>
          </cell>
          <cell r="L198">
            <v>36.8736</v>
          </cell>
          <cell r="M198" t="str">
            <v>MPUA10</v>
          </cell>
          <cell r="N198" t="str">
            <v>PANT</v>
          </cell>
          <cell r="O198" t="str">
            <v>M3216</v>
          </cell>
          <cell r="P198" t="str">
            <v>TTR-WHIT</v>
          </cell>
          <cell r="Q198" t="str">
            <v>AH105</v>
          </cell>
          <cell r="R198">
            <v>124.8</v>
          </cell>
          <cell r="S198">
            <v>44981</v>
          </cell>
        </row>
        <row r="199">
          <cell r="A199">
            <v>9025</v>
          </cell>
          <cell r="B199">
            <v>44956</v>
          </cell>
          <cell r="C199" t="str">
            <v>AH105-001</v>
          </cell>
          <cell r="D199" t="str">
            <v>Pantalon Caballero</v>
          </cell>
          <cell r="E199" t="str">
            <v>Blanco</v>
          </cell>
        </row>
        <row r="199">
          <cell r="G199" t="str">
            <v>M</v>
          </cell>
          <cell r="H199" t="str">
            <v>AH105-001-M</v>
          </cell>
          <cell r="I199">
            <v>96</v>
          </cell>
          <cell r="J199">
            <v>45002</v>
          </cell>
          <cell r="K199">
            <v>0.3841</v>
          </cell>
          <cell r="L199">
            <v>36.8736</v>
          </cell>
          <cell r="M199" t="str">
            <v>MPUA10</v>
          </cell>
          <cell r="N199" t="str">
            <v>PANT</v>
          </cell>
          <cell r="O199" t="str">
            <v>M3216</v>
          </cell>
          <cell r="P199" t="str">
            <v>TTR-WHIT</v>
          </cell>
          <cell r="Q199" t="str">
            <v>AH105</v>
          </cell>
          <cell r="R199">
            <v>124.8</v>
          </cell>
          <cell r="S199">
            <v>44981</v>
          </cell>
        </row>
        <row r="200">
          <cell r="A200">
            <v>9026</v>
          </cell>
          <cell r="B200">
            <v>44956</v>
          </cell>
          <cell r="C200" t="str">
            <v>AH105-001</v>
          </cell>
          <cell r="D200" t="str">
            <v>Pantalon Caballero</v>
          </cell>
          <cell r="E200" t="str">
            <v>Blanco</v>
          </cell>
        </row>
        <row r="200">
          <cell r="G200" t="str">
            <v>L</v>
          </cell>
          <cell r="H200" t="str">
            <v>AH105-001-L</v>
          </cell>
          <cell r="I200">
            <v>48</v>
          </cell>
          <cell r="J200">
            <v>45002</v>
          </cell>
          <cell r="K200">
            <v>0.3841</v>
          </cell>
          <cell r="L200">
            <v>18.4368</v>
          </cell>
          <cell r="M200" t="str">
            <v>MPUA10</v>
          </cell>
          <cell r="N200" t="str">
            <v>PANT</v>
          </cell>
          <cell r="O200" t="str">
            <v>M3216</v>
          </cell>
          <cell r="P200" t="str">
            <v>TTR-WHIT</v>
          </cell>
          <cell r="Q200" t="str">
            <v>AH105</v>
          </cell>
          <cell r="R200">
            <v>62.4</v>
          </cell>
          <cell r="S200">
            <v>44981</v>
          </cell>
        </row>
        <row r="201">
          <cell r="A201">
            <v>9027</v>
          </cell>
          <cell r="B201">
            <v>44956</v>
          </cell>
          <cell r="C201" t="str">
            <v>AH105-001</v>
          </cell>
          <cell r="D201" t="str">
            <v>Pantalon Caballero</v>
          </cell>
          <cell r="E201" t="str">
            <v>Blanco</v>
          </cell>
        </row>
        <row r="201">
          <cell r="G201" t="str">
            <v>XL</v>
          </cell>
          <cell r="H201" t="str">
            <v>AH105-001-XL</v>
          </cell>
          <cell r="I201">
            <v>24</v>
          </cell>
          <cell r="J201">
            <v>45002</v>
          </cell>
          <cell r="K201">
            <v>0.3841</v>
          </cell>
          <cell r="L201">
            <v>9.2184</v>
          </cell>
          <cell r="M201" t="str">
            <v>MPUA10</v>
          </cell>
          <cell r="N201" t="str">
            <v>PANT</v>
          </cell>
          <cell r="O201" t="str">
            <v>M3216</v>
          </cell>
          <cell r="P201" t="str">
            <v>TTR-WHIT</v>
          </cell>
          <cell r="Q201" t="str">
            <v>AH105</v>
          </cell>
          <cell r="R201">
            <v>31.2</v>
          </cell>
          <cell r="S201">
            <v>44981</v>
          </cell>
        </row>
        <row r="202">
          <cell r="A202">
            <v>9028</v>
          </cell>
          <cell r="B202">
            <v>44963</v>
          </cell>
          <cell r="C202" t="str">
            <v>I002AF-023</v>
          </cell>
          <cell r="D202" t="str">
            <v>TOP MUJER</v>
          </cell>
          <cell r="E202" t="str">
            <v>ROSE BUD</v>
          </cell>
        </row>
        <row r="202">
          <cell r="G202" t="str">
            <v>M</v>
          </cell>
          <cell r="H202" t="str">
            <v>I002AF-023-M</v>
          </cell>
          <cell r="I202">
            <v>24</v>
          </cell>
          <cell r="J202">
            <v>44988</v>
          </cell>
          <cell r="K202">
            <v>0.16</v>
          </cell>
          <cell r="L202">
            <v>3.84</v>
          </cell>
          <cell r="M202" t="str">
            <v>MPUI30</v>
          </cell>
          <cell r="N202" t="str">
            <v>TOP</v>
          </cell>
          <cell r="O202" t="str">
            <v>M3217</v>
          </cell>
          <cell r="P202" t="str">
            <v>T/C-17-3023TCX-ROSEBUD</v>
          </cell>
          <cell r="Q202" t="str">
            <v>I002AF</v>
          </cell>
          <cell r="R202">
            <v>22.1676</v>
          </cell>
          <cell r="S202">
            <v>44965</v>
          </cell>
        </row>
        <row r="203">
          <cell r="A203">
            <v>9029</v>
          </cell>
          <cell r="B203">
            <v>44963</v>
          </cell>
          <cell r="C203" t="str">
            <v>I002AF-023</v>
          </cell>
          <cell r="D203" t="str">
            <v>TOP MUJER</v>
          </cell>
          <cell r="E203" t="str">
            <v>ROSE BUD</v>
          </cell>
        </row>
        <row r="203">
          <cell r="G203" t="str">
            <v>XS</v>
          </cell>
          <cell r="H203" t="str">
            <v>I002AF-023-XS</v>
          </cell>
          <cell r="I203">
            <v>24</v>
          </cell>
          <cell r="J203">
            <v>44988</v>
          </cell>
          <cell r="K203">
            <v>0.16</v>
          </cell>
          <cell r="L203">
            <v>3.84</v>
          </cell>
          <cell r="M203" t="str">
            <v>MPUI30</v>
          </cell>
          <cell r="N203" t="str">
            <v>TOP</v>
          </cell>
          <cell r="O203" t="str">
            <v>M3217</v>
          </cell>
          <cell r="P203" t="str">
            <v>T/C-17-3023TCX-ROSEBUD</v>
          </cell>
          <cell r="Q203" t="str">
            <v>I002AF</v>
          </cell>
          <cell r="R203">
            <v>22.1676</v>
          </cell>
          <cell r="S203">
            <v>44965</v>
          </cell>
        </row>
        <row r="204">
          <cell r="A204">
            <v>9030</v>
          </cell>
          <cell r="B204">
            <v>44963</v>
          </cell>
          <cell r="C204" t="str">
            <v>I002AF-027</v>
          </cell>
          <cell r="D204" t="str">
            <v>TOP MUJER</v>
          </cell>
          <cell r="E204" t="str">
            <v>NAVAL</v>
          </cell>
        </row>
        <row r="204">
          <cell r="G204" t="str">
            <v>S</v>
          </cell>
          <cell r="H204" t="str">
            <v>I002AF-027-S</v>
          </cell>
          <cell r="I204">
            <v>24</v>
          </cell>
          <cell r="J204">
            <v>44988</v>
          </cell>
          <cell r="K204">
            <v>0.16</v>
          </cell>
          <cell r="L204">
            <v>3.84</v>
          </cell>
          <cell r="M204" t="str">
            <v>MPUI30</v>
          </cell>
          <cell r="N204" t="str">
            <v>TOP</v>
          </cell>
          <cell r="O204" t="str">
            <v>M3218</v>
          </cell>
          <cell r="P204" t="str">
            <v>T/C-19-4027TCX-ESTATE BLUE</v>
          </cell>
          <cell r="Q204" t="str">
            <v>I002AF</v>
          </cell>
          <cell r="R204">
            <v>22.1676</v>
          </cell>
          <cell r="S204">
            <v>44965</v>
          </cell>
        </row>
        <row r="205">
          <cell r="A205">
            <v>9031</v>
          </cell>
          <cell r="B205">
            <v>44963</v>
          </cell>
          <cell r="C205" t="str">
            <v>I002AF-027</v>
          </cell>
          <cell r="D205" t="str">
            <v>TOP MUJER</v>
          </cell>
          <cell r="E205" t="str">
            <v>NAVAL</v>
          </cell>
        </row>
        <row r="205">
          <cell r="G205" t="str">
            <v>XS</v>
          </cell>
          <cell r="H205" t="str">
            <v>I002AF-027-XS</v>
          </cell>
          <cell r="I205">
            <v>24</v>
          </cell>
          <cell r="J205">
            <v>44988</v>
          </cell>
          <cell r="K205">
            <v>0.16</v>
          </cell>
          <cell r="L205">
            <v>3.84</v>
          </cell>
          <cell r="M205" t="str">
            <v>MPUI30</v>
          </cell>
          <cell r="N205" t="str">
            <v>TOP</v>
          </cell>
          <cell r="O205" t="str">
            <v>M3218</v>
          </cell>
          <cell r="P205" t="str">
            <v>T/C-19-4027TCX-ESTATE BLUE</v>
          </cell>
          <cell r="Q205" t="str">
            <v>I002AF</v>
          </cell>
          <cell r="R205">
            <v>22.1676</v>
          </cell>
          <cell r="S205">
            <v>44965</v>
          </cell>
        </row>
        <row r="206">
          <cell r="A206">
            <v>9032</v>
          </cell>
          <cell r="B206">
            <v>44963</v>
          </cell>
          <cell r="C206" t="str">
            <v>A002-656</v>
          </cell>
          <cell r="D206" t="str">
            <v>Top Dama</v>
          </cell>
          <cell r="E206" t="str">
            <v>Flamingo</v>
          </cell>
        </row>
        <row r="206">
          <cell r="G206" t="str">
            <v>XS</v>
          </cell>
          <cell r="H206" t="str">
            <v>A002-656-XS</v>
          </cell>
          <cell r="I206">
            <v>96</v>
          </cell>
          <cell r="J206">
            <v>44981</v>
          </cell>
          <cell r="K206">
            <v>0.347</v>
          </cell>
          <cell r="L206">
            <v>33.312</v>
          </cell>
          <cell r="M206" t="str">
            <v>MPUA10</v>
          </cell>
          <cell r="N206" t="str">
            <v>TOP</v>
          </cell>
          <cell r="O206" t="str">
            <v>M3219</v>
          </cell>
          <cell r="P206" t="str">
            <v>TTRC#2 17-1656TCX HOT CORAL</v>
          </cell>
          <cell r="Q206" t="str">
            <v>A002</v>
          </cell>
          <cell r="R206">
            <v>118.8768</v>
          </cell>
          <cell r="S206">
            <v>44965</v>
          </cell>
        </row>
        <row r="207">
          <cell r="A207">
            <v>9033</v>
          </cell>
          <cell r="B207">
            <v>44963</v>
          </cell>
          <cell r="C207" t="str">
            <v>A002-656</v>
          </cell>
          <cell r="D207" t="str">
            <v>Top Dama</v>
          </cell>
          <cell r="E207" t="str">
            <v>Flamingo</v>
          </cell>
        </row>
        <row r="207">
          <cell r="G207" t="str">
            <v>S</v>
          </cell>
          <cell r="H207" t="str">
            <v>A002-656-S</v>
          </cell>
          <cell r="I207">
            <v>84</v>
          </cell>
          <cell r="J207">
            <v>44981</v>
          </cell>
          <cell r="K207">
            <v>0.347</v>
          </cell>
          <cell r="L207">
            <v>29.148</v>
          </cell>
          <cell r="M207" t="str">
            <v>MPUA10</v>
          </cell>
          <cell r="N207" t="str">
            <v>TOP</v>
          </cell>
          <cell r="O207" t="str">
            <v>M3219</v>
          </cell>
          <cell r="P207" t="str">
            <v>TTRC#2 17-1656TCX HOT CORAL</v>
          </cell>
          <cell r="Q207" t="str">
            <v>A002</v>
          </cell>
          <cell r="R207">
            <v>104.0172</v>
          </cell>
          <cell r="S207">
            <v>44965</v>
          </cell>
        </row>
        <row r="208">
          <cell r="A208">
            <v>9034</v>
          </cell>
          <cell r="B208">
            <v>44963</v>
          </cell>
          <cell r="C208" t="str">
            <v>A002-656</v>
          </cell>
          <cell r="D208" t="str">
            <v>Top Dama</v>
          </cell>
          <cell r="E208" t="str">
            <v>Flamingo</v>
          </cell>
        </row>
        <row r="208">
          <cell r="G208" t="str">
            <v>M</v>
          </cell>
          <cell r="H208" t="str">
            <v>A002-656-M</v>
          </cell>
          <cell r="I208">
            <v>72</v>
          </cell>
          <cell r="J208">
            <v>44981</v>
          </cell>
          <cell r="K208">
            <v>0.347</v>
          </cell>
          <cell r="L208">
            <v>24.984</v>
          </cell>
          <cell r="M208" t="str">
            <v>MPUA10</v>
          </cell>
          <cell r="N208" t="str">
            <v>TOP</v>
          </cell>
          <cell r="O208" t="str">
            <v>M3219</v>
          </cell>
          <cell r="P208" t="str">
            <v>TTRC#2 17-1656TCX HOT CORAL</v>
          </cell>
          <cell r="Q208" t="str">
            <v>A002</v>
          </cell>
          <cell r="R208">
            <v>89.1576</v>
          </cell>
          <cell r="S208">
            <v>44965</v>
          </cell>
        </row>
        <row r="209">
          <cell r="A209">
            <v>9035</v>
          </cell>
          <cell r="B209">
            <v>44963</v>
          </cell>
          <cell r="C209" t="str">
            <v>A002-656</v>
          </cell>
          <cell r="D209" t="str">
            <v>Top Dama</v>
          </cell>
          <cell r="E209" t="str">
            <v>Flamingo</v>
          </cell>
        </row>
        <row r="209">
          <cell r="G209" t="str">
            <v>L</v>
          </cell>
          <cell r="H209" t="str">
            <v>A002-656-L</v>
          </cell>
          <cell r="I209">
            <v>24</v>
          </cell>
          <cell r="J209">
            <v>44981</v>
          </cell>
          <cell r="K209">
            <v>0.347</v>
          </cell>
          <cell r="L209">
            <v>8.328</v>
          </cell>
          <cell r="M209" t="str">
            <v>MPUA10</v>
          </cell>
          <cell r="N209" t="str">
            <v>TOP</v>
          </cell>
          <cell r="O209" t="str">
            <v>M3219</v>
          </cell>
          <cell r="P209" t="str">
            <v>TTRC#2 17-1656TCX HOT CORAL</v>
          </cell>
          <cell r="Q209" t="str">
            <v>A002</v>
          </cell>
          <cell r="R209">
            <v>29.7192</v>
          </cell>
          <cell r="S209">
            <v>44965</v>
          </cell>
        </row>
        <row r="210">
          <cell r="A210">
            <v>9036</v>
          </cell>
          <cell r="B210">
            <v>44963</v>
          </cell>
          <cell r="C210" t="str">
            <v>A002-656</v>
          </cell>
          <cell r="D210" t="str">
            <v>Top Dama</v>
          </cell>
          <cell r="E210" t="str">
            <v>Flamingo</v>
          </cell>
        </row>
        <row r="210">
          <cell r="G210" t="str">
            <v>XL</v>
          </cell>
          <cell r="H210" t="str">
            <v>A002-656-XL</v>
          </cell>
          <cell r="I210">
            <v>36</v>
          </cell>
          <cell r="J210">
            <v>44981</v>
          </cell>
          <cell r="K210">
            <v>0.347</v>
          </cell>
          <cell r="L210">
            <v>12.492</v>
          </cell>
          <cell r="M210" t="str">
            <v>MPUA10</v>
          </cell>
          <cell r="N210" t="str">
            <v>TOP</v>
          </cell>
          <cell r="O210" t="str">
            <v>M3219</v>
          </cell>
          <cell r="P210" t="str">
            <v>TTRC#2 17-1656TCX HOT CORAL</v>
          </cell>
          <cell r="Q210" t="str">
            <v>A002</v>
          </cell>
          <cell r="R210">
            <v>44.5788</v>
          </cell>
          <cell r="S210">
            <v>44965</v>
          </cell>
        </row>
        <row r="211">
          <cell r="A211">
            <v>9037</v>
          </cell>
          <cell r="B211">
            <v>44963</v>
          </cell>
          <cell r="C211" t="str">
            <v>A002-340</v>
          </cell>
          <cell r="D211" t="str">
            <v>Top Dama</v>
          </cell>
          <cell r="E211" t="str">
            <v>Lima</v>
          </cell>
        </row>
        <row r="211">
          <cell r="G211" t="str">
            <v>XS</v>
          </cell>
          <cell r="H211" t="str">
            <v>A002-340-XS</v>
          </cell>
          <cell r="I211">
            <v>24</v>
          </cell>
          <cell r="J211">
            <v>44981</v>
          </cell>
          <cell r="K211">
            <v>0.347</v>
          </cell>
          <cell r="L211">
            <v>8.328</v>
          </cell>
          <cell r="M211" t="str">
            <v>MPUA10</v>
          </cell>
          <cell r="N211" t="str">
            <v>TOP</v>
          </cell>
          <cell r="O211" t="str">
            <v>M3220</v>
          </cell>
          <cell r="P211" t="str">
            <v>TTR-17-0340 TCX Acid lime</v>
          </cell>
          <cell r="Q211" t="str">
            <v>A002</v>
          </cell>
          <cell r="R211">
            <v>29.7192</v>
          </cell>
          <cell r="S211">
            <v>44965</v>
          </cell>
        </row>
        <row r="212">
          <cell r="A212">
            <v>9038</v>
          </cell>
          <cell r="B212">
            <v>44963</v>
          </cell>
          <cell r="C212" t="str">
            <v>A002-340</v>
          </cell>
          <cell r="D212" t="str">
            <v>Top Dama</v>
          </cell>
          <cell r="E212" t="str">
            <v>Lima</v>
          </cell>
        </row>
        <row r="212">
          <cell r="G212" t="str">
            <v>S</v>
          </cell>
          <cell r="H212" t="str">
            <v>A002-340-S</v>
          </cell>
          <cell r="I212">
            <v>72</v>
          </cell>
          <cell r="J212">
            <v>44981</v>
          </cell>
          <cell r="K212">
            <v>0.347</v>
          </cell>
          <cell r="L212">
            <v>24.984</v>
          </cell>
          <cell r="M212" t="str">
            <v>MPUA10</v>
          </cell>
          <cell r="N212" t="str">
            <v>TOP</v>
          </cell>
          <cell r="O212" t="str">
            <v>M3220</v>
          </cell>
          <cell r="P212" t="str">
            <v>TTR-17-0340 TCX Acid lime</v>
          </cell>
          <cell r="Q212" t="str">
            <v>A002</v>
          </cell>
          <cell r="R212">
            <v>89.1576</v>
          </cell>
          <cell r="S212">
            <v>44965</v>
          </cell>
        </row>
        <row r="213">
          <cell r="A213">
            <v>9039</v>
          </cell>
          <cell r="B213">
            <v>44963</v>
          </cell>
          <cell r="C213" t="str">
            <v>A002-340</v>
          </cell>
          <cell r="D213" t="str">
            <v>Top Dama</v>
          </cell>
          <cell r="E213" t="str">
            <v>Lima</v>
          </cell>
        </row>
        <row r="213">
          <cell r="G213" t="str">
            <v>M</v>
          </cell>
          <cell r="H213" t="str">
            <v>A002-340-M</v>
          </cell>
          <cell r="I213">
            <v>72</v>
          </cell>
          <cell r="J213">
            <v>44981</v>
          </cell>
          <cell r="K213">
            <v>0.347</v>
          </cell>
          <cell r="L213">
            <v>24.984</v>
          </cell>
          <cell r="M213" t="str">
            <v>MPUA10</v>
          </cell>
          <cell r="N213" t="str">
            <v>TOP</v>
          </cell>
          <cell r="O213" t="str">
            <v>M3220</v>
          </cell>
          <cell r="P213" t="str">
            <v>TTR-17-0340 TCX Acid lime</v>
          </cell>
          <cell r="Q213" t="str">
            <v>A002</v>
          </cell>
          <cell r="R213">
            <v>89.1576</v>
          </cell>
          <cell r="S213">
            <v>44965</v>
          </cell>
        </row>
        <row r="214">
          <cell r="A214">
            <v>9040</v>
          </cell>
          <cell r="B214">
            <v>44963</v>
          </cell>
          <cell r="C214" t="str">
            <v>A002-340</v>
          </cell>
          <cell r="D214" t="str">
            <v>Top Dama</v>
          </cell>
          <cell r="E214" t="str">
            <v>Lima</v>
          </cell>
        </row>
        <row r="214">
          <cell r="G214" t="str">
            <v>L</v>
          </cell>
          <cell r="H214" t="str">
            <v>A002-340-L</v>
          </cell>
          <cell r="I214">
            <v>24</v>
          </cell>
          <cell r="J214">
            <v>44981</v>
          </cell>
          <cell r="K214">
            <v>0.347</v>
          </cell>
          <cell r="L214">
            <v>8.328</v>
          </cell>
          <cell r="M214" t="str">
            <v>MPUA10</v>
          </cell>
          <cell r="N214" t="str">
            <v>TOP</v>
          </cell>
          <cell r="O214" t="str">
            <v>M3220</v>
          </cell>
          <cell r="P214" t="str">
            <v>TTR-17-0340 TCX Acid lime</v>
          </cell>
          <cell r="Q214" t="str">
            <v>A002</v>
          </cell>
          <cell r="R214">
            <v>29.7192</v>
          </cell>
          <cell r="S214">
            <v>44965</v>
          </cell>
        </row>
        <row r="215">
          <cell r="A215">
            <v>9041</v>
          </cell>
          <cell r="B215">
            <v>44963</v>
          </cell>
          <cell r="C215" t="str">
            <v>A002-340</v>
          </cell>
          <cell r="D215" t="str">
            <v>Top Dama</v>
          </cell>
          <cell r="E215" t="str">
            <v>Lima</v>
          </cell>
        </row>
        <row r="215">
          <cell r="G215" t="str">
            <v>XL</v>
          </cell>
          <cell r="H215" t="str">
            <v>A002-340-XL</v>
          </cell>
          <cell r="I215">
            <v>24</v>
          </cell>
          <cell r="J215">
            <v>44981</v>
          </cell>
          <cell r="K215">
            <v>0.347</v>
          </cell>
          <cell r="L215">
            <v>8.328</v>
          </cell>
          <cell r="M215" t="str">
            <v>MPUA10</v>
          </cell>
          <cell r="N215" t="str">
            <v>TOP</v>
          </cell>
          <cell r="O215" t="str">
            <v>M3220</v>
          </cell>
          <cell r="P215" t="str">
            <v>TTR-17-0340 TCX Acid lime</v>
          </cell>
          <cell r="Q215" t="str">
            <v>A002</v>
          </cell>
          <cell r="R215">
            <v>29.7192</v>
          </cell>
          <cell r="S215">
            <v>44965</v>
          </cell>
        </row>
        <row r="216">
          <cell r="A216">
            <v>9042</v>
          </cell>
          <cell r="B216">
            <v>44963</v>
          </cell>
          <cell r="C216" t="str">
            <v>A011-570</v>
          </cell>
          <cell r="D216" t="str">
            <v>Top Dama</v>
          </cell>
          <cell r="E216" t="str">
            <v>Negro</v>
          </cell>
        </row>
        <row r="216">
          <cell r="G216" t="str">
            <v>XS</v>
          </cell>
          <cell r="H216" t="str">
            <v>A011-570-XS</v>
          </cell>
          <cell r="I216">
            <v>36</v>
          </cell>
          <cell r="J216">
            <v>44988</v>
          </cell>
          <cell r="K216">
            <v>0.3816</v>
          </cell>
          <cell r="L216">
            <v>13.7376</v>
          </cell>
          <cell r="M216" t="str">
            <v>MPUA10</v>
          </cell>
          <cell r="N216" t="str">
            <v>TOP</v>
          </cell>
          <cell r="O216" t="str">
            <v>M3221</v>
          </cell>
          <cell r="P216" t="str">
            <v>TTR-19-570TCX-BLACK</v>
          </cell>
          <cell r="Q216" t="str">
            <v>A011</v>
          </cell>
          <cell r="R216">
            <v>46.8</v>
          </cell>
          <cell r="S216">
            <v>44972</v>
          </cell>
        </row>
        <row r="217">
          <cell r="A217">
            <v>9043</v>
          </cell>
          <cell r="B217">
            <v>44963</v>
          </cell>
          <cell r="C217" t="str">
            <v>A011-570</v>
          </cell>
          <cell r="D217" t="str">
            <v>Top Dama</v>
          </cell>
          <cell r="E217" t="str">
            <v>Negro</v>
          </cell>
        </row>
        <row r="217">
          <cell r="G217" t="str">
            <v>S</v>
          </cell>
          <cell r="H217" t="str">
            <v>A011-570-S</v>
          </cell>
          <cell r="I217">
            <v>108</v>
          </cell>
          <cell r="J217">
            <v>44988</v>
          </cell>
          <cell r="K217">
            <v>0.3816</v>
          </cell>
          <cell r="L217">
            <v>41.2128</v>
          </cell>
          <cell r="M217" t="str">
            <v>MPUA10</v>
          </cell>
          <cell r="N217" t="str">
            <v>TOP</v>
          </cell>
          <cell r="O217" t="str">
            <v>M3221</v>
          </cell>
          <cell r="P217" t="str">
            <v>TTR-19-570TCX-BLACK</v>
          </cell>
          <cell r="Q217" t="str">
            <v>A011</v>
          </cell>
          <cell r="R217">
            <v>140.4</v>
          </cell>
          <cell r="S217">
            <v>44972</v>
          </cell>
        </row>
        <row r="218">
          <cell r="A218">
            <v>9044</v>
          </cell>
          <cell r="B218">
            <v>44963</v>
          </cell>
          <cell r="C218" t="str">
            <v>A011-570</v>
          </cell>
          <cell r="D218" t="str">
            <v>Top Dama</v>
          </cell>
          <cell r="E218" t="str">
            <v>Negro</v>
          </cell>
        </row>
        <row r="218">
          <cell r="G218" t="str">
            <v>M</v>
          </cell>
          <cell r="H218" t="str">
            <v>A011-570-M</v>
          </cell>
          <cell r="I218">
            <v>96</v>
          </cell>
          <cell r="J218">
            <v>44988</v>
          </cell>
          <cell r="K218">
            <v>0.3816</v>
          </cell>
          <cell r="L218">
            <v>36.6336</v>
          </cell>
          <cell r="M218" t="str">
            <v>MPUA10</v>
          </cell>
          <cell r="N218" t="str">
            <v>TOP</v>
          </cell>
          <cell r="O218" t="str">
            <v>M3221</v>
          </cell>
          <cell r="P218" t="str">
            <v>TTR-19-570TCX-BLACK</v>
          </cell>
          <cell r="Q218" t="str">
            <v>A011</v>
          </cell>
          <cell r="R218">
            <v>124.8</v>
          </cell>
          <cell r="S218">
            <v>44972</v>
          </cell>
        </row>
        <row r="219">
          <cell r="A219">
            <v>9045</v>
          </cell>
          <cell r="B219">
            <v>44963</v>
          </cell>
          <cell r="C219" t="str">
            <v>A011-570</v>
          </cell>
          <cell r="D219" t="str">
            <v>Top Dama</v>
          </cell>
          <cell r="E219" t="str">
            <v>Negro</v>
          </cell>
        </row>
        <row r="219">
          <cell r="G219" t="str">
            <v>L</v>
          </cell>
          <cell r="H219" t="str">
            <v>A011-570-L</v>
          </cell>
          <cell r="I219">
            <v>24</v>
          </cell>
          <cell r="J219">
            <v>44988</v>
          </cell>
          <cell r="K219">
            <v>0.3816</v>
          </cell>
          <cell r="L219">
            <v>9.1584</v>
          </cell>
          <cell r="M219" t="str">
            <v>MPUA10</v>
          </cell>
          <cell r="N219" t="str">
            <v>TOP</v>
          </cell>
          <cell r="O219" t="str">
            <v>M3221</v>
          </cell>
          <cell r="P219" t="str">
            <v>TTR-19-570TCX-BLACK</v>
          </cell>
          <cell r="Q219" t="str">
            <v>A011</v>
          </cell>
          <cell r="R219">
            <v>31.2</v>
          </cell>
          <cell r="S219">
            <v>44972</v>
          </cell>
        </row>
        <row r="220">
          <cell r="A220">
            <v>9046</v>
          </cell>
          <cell r="B220">
            <v>44963</v>
          </cell>
          <cell r="C220" t="str">
            <v>A011-570</v>
          </cell>
          <cell r="D220" t="str">
            <v>Top Dama</v>
          </cell>
          <cell r="E220" t="str">
            <v>Negro</v>
          </cell>
        </row>
        <row r="220">
          <cell r="G220" t="str">
            <v>XL</v>
          </cell>
          <cell r="H220" t="str">
            <v>A011-570-XL</v>
          </cell>
          <cell r="I220">
            <v>24</v>
          </cell>
          <cell r="J220">
            <v>44988</v>
          </cell>
          <cell r="K220">
            <v>0.3816</v>
          </cell>
          <cell r="L220">
            <v>9.1584</v>
          </cell>
          <cell r="M220" t="str">
            <v>MPUA10</v>
          </cell>
          <cell r="N220" t="str">
            <v>TOP</v>
          </cell>
          <cell r="O220" t="str">
            <v>M3221</v>
          </cell>
          <cell r="P220" t="str">
            <v>TTR-19-570TCX-BLACK</v>
          </cell>
          <cell r="Q220" t="str">
            <v>A011</v>
          </cell>
          <cell r="R220">
            <v>31.2</v>
          </cell>
          <cell r="S220">
            <v>44972</v>
          </cell>
        </row>
        <row r="221">
          <cell r="A221">
            <v>9047</v>
          </cell>
          <cell r="B221">
            <v>44963</v>
          </cell>
          <cell r="C221" t="str">
            <v>A011-421</v>
          </cell>
          <cell r="D221" t="str">
            <v>Top Dama</v>
          </cell>
          <cell r="E221" t="str">
            <v>AVENTURINI</v>
          </cell>
        </row>
        <row r="221">
          <cell r="G221" t="str">
            <v>XS</v>
          </cell>
          <cell r="H221" t="str">
            <v>A011-421-XS</v>
          </cell>
          <cell r="I221">
            <v>36</v>
          </cell>
          <cell r="J221">
            <v>44988</v>
          </cell>
          <cell r="K221">
            <v>0.3816</v>
          </cell>
          <cell r="L221">
            <v>13.7376</v>
          </cell>
          <cell r="M221" t="str">
            <v>MPUA10</v>
          </cell>
          <cell r="N221" t="str">
            <v>TOP</v>
          </cell>
          <cell r="O221" t="str">
            <v>M3222</v>
          </cell>
          <cell r="P221" t="str">
            <v>TTR-19-5421TCX AVENTURINE</v>
          </cell>
          <cell r="Q221" t="str">
            <v>A011</v>
          </cell>
          <cell r="R221">
            <v>46.8</v>
          </cell>
          <cell r="S221">
            <v>44972</v>
          </cell>
        </row>
        <row r="222">
          <cell r="A222">
            <v>9048</v>
          </cell>
          <cell r="B222">
            <v>44963</v>
          </cell>
          <cell r="C222" t="str">
            <v>A011-421</v>
          </cell>
          <cell r="D222" t="str">
            <v>Top Dama</v>
          </cell>
          <cell r="E222" t="str">
            <v>AVENTURINI</v>
          </cell>
        </row>
        <row r="222">
          <cell r="G222" t="str">
            <v>S</v>
          </cell>
          <cell r="H222" t="str">
            <v>A011-421-S</v>
          </cell>
          <cell r="I222">
            <v>108</v>
          </cell>
          <cell r="J222">
            <v>44988</v>
          </cell>
          <cell r="K222">
            <v>0.3816</v>
          </cell>
          <cell r="L222">
            <v>41.2128</v>
          </cell>
          <cell r="M222" t="str">
            <v>MPUA10</v>
          </cell>
          <cell r="N222" t="str">
            <v>TOP</v>
          </cell>
          <cell r="O222" t="str">
            <v>M3222</v>
          </cell>
          <cell r="P222" t="str">
            <v>TTR-19-5421TCX AVENTURINE</v>
          </cell>
          <cell r="Q222" t="str">
            <v>A011</v>
          </cell>
          <cell r="R222">
            <v>140.4</v>
          </cell>
          <cell r="S222">
            <v>44972</v>
          </cell>
        </row>
        <row r="223">
          <cell r="A223">
            <v>9049</v>
          </cell>
          <cell r="B223">
            <v>44963</v>
          </cell>
          <cell r="C223" t="str">
            <v>A011-421</v>
          </cell>
          <cell r="D223" t="str">
            <v>Top Dama</v>
          </cell>
          <cell r="E223" t="str">
            <v>AVENTURINI</v>
          </cell>
        </row>
        <row r="223">
          <cell r="G223" t="str">
            <v>M</v>
          </cell>
          <cell r="H223" t="str">
            <v>A011-421-M</v>
          </cell>
          <cell r="I223">
            <v>96</v>
          </cell>
          <cell r="J223">
            <v>44988</v>
          </cell>
          <cell r="K223">
            <v>0.3816</v>
          </cell>
          <cell r="L223">
            <v>36.6336</v>
          </cell>
          <cell r="M223" t="str">
            <v>MPUA10</v>
          </cell>
          <cell r="N223" t="str">
            <v>TOP</v>
          </cell>
          <cell r="O223" t="str">
            <v>M3222</v>
          </cell>
          <cell r="P223" t="str">
            <v>TTR-19-5421TCX AVENTURINE</v>
          </cell>
          <cell r="Q223" t="str">
            <v>A011</v>
          </cell>
          <cell r="R223">
            <v>124.8</v>
          </cell>
          <cell r="S223">
            <v>44972</v>
          </cell>
        </row>
        <row r="224">
          <cell r="A224">
            <v>9050</v>
          </cell>
          <cell r="B224">
            <v>44963</v>
          </cell>
          <cell r="C224" t="str">
            <v>A011-421</v>
          </cell>
          <cell r="D224" t="str">
            <v>Top Dama</v>
          </cell>
          <cell r="E224" t="str">
            <v>AVENTURINI</v>
          </cell>
        </row>
        <row r="224">
          <cell r="G224" t="str">
            <v>L</v>
          </cell>
          <cell r="H224" t="str">
            <v>A011-421-L</v>
          </cell>
          <cell r="I224">
            <v>24</v>
          </cell>
          <cell r="J224">
            <v>44988</v>
          </cell>
          <cell r="K224">
            <v>0.3816</v>
          </cell>
          <cell r="L224">
            <v>9.1584</v>
          </cell>
          <cell r="M224" t="str">
            <v>MPUA10</v>
          </cell>
          <cell r="N224" t="str">
            <v>TOP</v>
          </cell>
          <cell r="O224" t="str">
            <v>M3222</v>
          </cell>
          <cell r="P224" t="str">
            <v>TTR-19-5421TCX AVENTURINE</v>
          </cell>
          <cell r="Q224" t="str">
            <v>A011</v>
          </cell>
          <cell r="R224">
            <v>31.2</v>
          </cell>
          <cell r="S224">
            <v>44972</v>
          </cell>
        </row>
        <row r="225">
          <cell r="A225">
            <v>9051</v>
          </cell>
          <cell r="B225">
            <v>44963</v>
          </cell>
          <cell r="C225" t="str">
            <v>A011-421</v>
          </cell>
          <cell r="D225" t="str">
            <v>Top Dama</v>
          </cell>
          <cell r="E225" t="str">
            <v>AVENTURINI</v>
          </cell>
        </row>
        <row r="225">
          <cell r="G225" t="str">
            <v>XL</v>
          </cell>
          <cell r="H225" t="str">
            <v>A011-421-XL</v>
          </cell>
          <cell r="I225">
            <v>24</v>
          </cell>
          <cell r="J225">
            <v>44988</v>
          </cell>
          <cell r="K225">
            <v>0.3816</v>
          </cell>
          <cell r="L225">
            <v>9.1584</v>
          </cell>
          <cell r="M225" t="str">
            <v>MPUA10</v>
          </cell>
          <cell r="N225" t="str">
            <v>TOP</v>
          </cell>
          <cell r="O225" t="str">
            <v>M3222</v>
          </cell>
          <cell r="P225" t="str">
            <v>TTR-19-5421TCX AVENTURINE</v>
          </cell>
          <cell r="Q225" t="str">
            <v>A011</v>
          </cell>
          <cell r="R225">
            <v>31.2</v>
          </cell>
          <cell r="S225">
            <v>44972</v>
          </cell>
        </row>
        <row r="226">
          <cell r="A226">
            <v>9052</v>
          </cell>
          <cell r="B226">
            <v>44963</v>
          </cell>
          <cell r="C226" t="str">
            <v>A102-528</v>
          </cell>
          <cell r="D226" t="str">
            <v>Pantalon Dama</v>
          </cell>
          <cell r="E226" t="str">
            <v>Violeta</v>
          </cell>
        </row>
        <row r="226">
          <cell r="G226" t="str">
            <v>M</v>
          </cell>
          <cell r="H226" t="str">
            <v>A102-528-M</v>
          </cell>
          <cell r="I226">
            <v>120</v>
          </cell>
          <cell r="J226">
            <v>44988</v>
          </cell>
          <cell r="K226">
            <v>0.26</v>
          </cell>
          <cell r="L226">
            <v>31.2</v>
          </cell>
          <cell r="M226" t="str">
            <v>MPUA10</v>
          </cell>
          <cell r="N226" t="str">
            <v>PANT</v>
          </cell>
          <cell r="O226" t="str">
            <v>M3223</v>
          </cell>
          <cell r="P226" t="str">
            <v>TTR-19-3528TCX IMPERIAL PURPLE</v>
          </cell>
          <cell r="Q226" t="str">
            <v>A102</v>
          </cell>
          <cell r="R226">
            <v>166.866</v>
          </cell>
          <cell r="S226">
            <v>44965</v>
          </cell>
        </row>
        <row r="227">
          <cell r="A227">
            <v>9053</v>
          </cell>
          <cell r="B227">
            <v>44963</v>
          </cell>
          <cell r="C227" t="str">
            <v>A102-528</v>
          </cell>
          <cell r="D227" t="str">
            <v>Pantalon Dama</v>
          </cell>
          <cell r="E227" t="str">
            <v>Violeta</v>
          </cell>
        </row>
        <row r="227">
          <cell r="G227" t="str">
            <v>XL</v>
          </cell>
          <cell r="H227" t="str">
            <v>A102-528-XL</v>
          </cell>
          <cell r="I227">
            <v>48</v>
          </cell>
          <cell r="J227">
            <v>44988</v>
          </cell>
          <cell r="K227">
            <v>0.26</v>
          </cell>
          <cell r="L227">
            <v>12.48</v>
          </cell>
          <cell r="M227" t="str">
            <v>MPUA10</v>
          </cell>
          <cell r="N227" t="str">
            <v>PANT</v>
          </cell>
          <cell r="O227" t="str">
            <v>M3223</v>
          </cell>
          <cell r="P227" t="str">
            <v>TTR-19-3528TCX IMPERIAL PURPLE</v>
          </cell>
          <cell r="Q227" t="str">
            <v>A102</v>
          </cell>
          <cell r="R227">
            <v>66.7464</v>
          </cell>
          <cell r="S227">
            <v>44965</v>
          </cell>
        </row>
        <row r="228">
          <cell r="A228">
            <v>9054</v>
          </cell>
          <cell r="B228">
            <v>44963</v>
          </cell>
          <cell r="C228" t="str">
            <v>A102-656</v>
          </cell>
          <cell r="D228" t="str">
            <v>Pantalon Dama</v>
          </cell>
          <cell r="E228" t="str">
            <v>Flamingo</v>
          </cell>
        </row>
        <row r="228">
          <cell r="G228" t="str">
            <v>XS</v>
          </cell>
          <cell r="H228" t="str">
            <v>A102-656-XS</v>
          </cell>
          <cell r="I228">
            <v>24</v>
          </cell>
          <cell r="J228">
            <v>44988</v>
          </cell>
          <cell r="K228">
            <v>0.26</v>
          </cell>
          <cell r="L228">
            <v>6.24</v>
          </cell>
          <cell r="M228" t="str">
            <v>MPUA10</v>
          </cell>
          <cell r="N228" t="str">
            <v>PANT</v>
          </cell>
          <cell r="O228" t="str">
            <v>M3225</v>
          </cell>
          <cell r="P228" t="str">
            <v>TTRC#2 17-1656TCX HOT CORAL</v>
          </cell>
          <cell r="Q228" t="str">
            <v>A102</v>
          </cell>
          <cell r="R228">
            <v>33.3732</v>
          </cell>
          <cell r="S228">
            <v>44965</v>
          </cell>
        </row>
        <row r="229">
          <cell r="A229">
            <v>9055</v>
          </cell>
          <cell r="B229">
            <v>44963</v>
          </cell>
          <cell r="C229" t="str">
            <v>A102-656</v>
          </cell>
          <cell r="D229" t="str">
            <v>Pantalon Dama</v>
          </cell>
          <cell r="E229" t="str">
            <v>Flamingo</v>
          </cell>
        </row>
        <row r="229">
          <cell r="G229" t="str">
            <v>S</v>
          </cell>
          <cell r="H229" t="str">
            <v>A102-656-S</v>
          </cell>
          <cell r="I229">
            <v>72</v>
          </cell>
          <cell r="J229">
            <v>44988</v>
          </cell>
          <cell r="K229">
            <v>0.26</v>
          </cell>
          <cell r="L229">
            <v>18.72</v>
          </cell>
          <cell r="M229" t="str">
            <v>MPUA10</v>
          </cell>
          <cell r="N229" t="str">
            <v>PANT</v>
          </cell>
          <cell r="O229" t="str">
            <v>M3225</v>
          </cell>
          <cell r="P229" t="str">
            <v>TTRC#2 17-1656TCX HOT CORAL</v>
          </cell>
          <cell r="Q229" t="str">
            <v>A102</v>
          </cell>
          <cell r="R229">
            <v>100.1196</v>
          </cell>
          <cell r="S229">
            <v>44965</v>
          </cell>
        </row>
        <row r="230">
          <cell r="A230">
            <v>9056</v>
          </cell>
          <cell r="B230">
            <v>44963</v>
          </cell>
          <cell r="C230" t="str">
            <v>A102-656</v>
          </cell>
          <cell r="D230" t="str">
            <v>Pantalon Dama</v>
          </cell>
          <cell r="E230" t="str">
            <v>Flamingo</v>
          </cell>
        </row>
        <row r="230">
          <cell r="G230" t="str">
            <v>M</v>
          </cell>
          <cell r="H230" t="str">
            <v>A102-656-M</v>
          </cell>
          <cell r="I230">
            <v>96</v>
          </cell>
          <cell r="J230">
            <v>44988</v>
          </cell>
          <cell r="K230">
            <v>0.26</v>
          </cell>
          <cell r="L230">
            <v>24.96</v>
          </cell>
          <cell r="M230" t="str">
            <v>MPUA10</v>
          </cell>
          <cell r="N230" t="str">
            <v>PANT</v>
          </cell>
          <cell r="O230" t="str">
            <v>M3225</v>
          </cell>
          <cell r="P230" t="str">
            <v>TTRC#2 17-1656TCX HOT CORAL</v>
          </cell>
          <cell r="Q230" t="str">
            <v>A102</v>
          </cell>
          <cell r="R230">
            <v>133.4928</v>
          </cell>
          <cell r="S230">
            <v>44965</v>
          </cell>
        </row>
        <row r="231">
          <cell r="A231">
            <v>9057</v>
          </cell>
          <cell r="B231">
            <v>44963</v>
          </cell>
          <cell r="C231" t="str">
            <v>A102-656</v>
          </cell>
          <cell r="D231" t="str">
            <v>Pantalon Dama</v>
          </cell>
          <cell r="E231" t="str">
            <v>Flamingo</v>
          </cell>
        </row>
        <row r="231">
          <cell r="G231" t="str">
            <v>L</v>
          </cell>
          <cell r="H231" t="str">
            <v>A102-656-L</v>
          </cell>
          <cell r="I231">
            <v>24</v>
          </cell>
          <cell r="J231">
            <v>44988</v>
          </cell>
          <cell r="K231">
            <v>0.26</v>
          </cell>
          <cell r="L231">
            <v>6.24</v>
          </cell>
          <cell r="M231" t="str">
            <v>MPUA10</v>
          </cell>
          <cell r="N231" t="str">
            <v>PANT</v>
          </cell>
          <cell r="O231" t="str">
            <v>M3225</v>
          </cell>
          <cell r="P231" t="str">
            <v>TTRC#2 17-1656TCX HOT CORAL</v>
          </cell>
          <cell r="Q231" t="str">
            <v>A102</v>
          </cell>
          <cell r="R231">
            <v>33.3732</v>
          </cell>
          <cell r="S231">
            <v>44965</v>
          </cell>
        </row>
        <row r="232">
          <cell r="A232">
            <v>9058</v>
          </cell>
          <cell r="B232">
            <v>44963</v>
          </cell>
          <cell r="C232" t="str">
            <v>A102-656</v>
          </cell>
          <cell r="D232" t="str">
            <v>Pantalon Dama</v>
          </cell>
          <cell r="E232" t="str">
            <v>Flamingo</v>
          </cell>
        </row>
        <row r="232">
          <cell r="G232" t="str">
            <v>XL</v>
          </cell>
          <cell r="H232" t="str">
            <v>A102-656-XL</v>
          </cell>
          <cell r="I232">
            <v>48</v>
          </cell>
          <cell r="J232">
            <v>44988</v>
          </cell>
          <cell r="K232">
            <v>0.26</v>
          </cell>
          <cell r="L232">
            <v>12.48</v>
          </cell>
          <cell r="M232" t="str">
            <v>MPUA10</v>
          </cell>
          <cell r="N232" t="str">
            <v>PANT</v>
          </cell>
          <cell r="O232" t="str">
            <v>M3225</v>
          </cell>
          <cell r="P232" t="str">
            <v>TTRC#2 17-1656TCX HOT CORAL</v>
          </cell>
          <cell r="Q232" t="str">
            <v>A102</v>
          </cell>
          <cell r="R232">
            <v>66.7464</v>
          </cell>
          <cell r="S232">
            <v>44965</v>
          </cell>
        </row>
        <row r="233">
          <cell r="A233">
            <v>9059</v>
          </cell>
          <cell r="B233">
            <v>44963</v>
          </cell>
          <cell r="C233" t="str">
            <v>A102-340</v>
          </cell>
          <cell r="D233" t="str">
            <v>Pantalon Dama</v>
          </cell>
          <cell r="E233" t="str">
            <v>Lima</v>
          </cell>
        </row>
        <row r="233">
          <cell r="G233" t="str">
            <v>XS</v>
          </cell>
          <cell r="H233" t="str">
            <v>A102-340-XS</v>
          </cell>
          <cell r="I233">
            <v>48</v>
          </cell>
          <cell r="J233">
            <v>44995</v>
          </cell>
          <cell r="K233">
            <v>0.26</v>
          </cell>
          <cell r="L233">
            <v>12.48</v>
          </cell>
          <cell r="M233" t="str">
            <v>MPUA10</v>
          </cell>
          <cell r="N233" t="str">
            <v>PANT</v>
          </cell>
          <cell r="O233" t="str">
            <v>M3226</v>
          </cell>
          <cell r="P233" t="str">
            <v>TTR-17-0340 TCX Acid lime</v>
          </cell>
          <cell r="Q233" t="str">
            <v>A102</v>
          </cell>
          <cell r="R233">
            <v>66.7464</v>
          </cell>
          <cell r="S233">
            <v>44965</v>
          </cell>
        </row>
        <row r="234">
          <cell r="A234">
            <v>9060</v>
          </cell>
          <cell r="B234">
            <v>44963</v>
          </cell>
          <cell r="C234" t="str">
            <v>A102-340</v>
          </cell>
          <cell r="D234" t="str">
            <v>Pantalon Dama</v>
          </cell>
          <cell r="E234" t="str">
            <v>Lima</v>
          </cell>
        </row>
        <row r="234">
          <cell r="G234" t="str">
            <v>S</v>
          </cell>
          <cell r="H234" t="str">
            <v>A102-340-S</v>
          </cell>
          <cell r="I234">
            <v>96</v>
          </cell>
          <cell r="J234">
            <v>44995</v>
          </cell>
          <cell r="K234">
            <v>0.26</v>
          </cell>
          <cell r="L234">
            <v>24.96</v>
          </cell>
          <cell r="M234" t="str">
            <v>MPUA10</v>
          </cell>
          <cell r="N234" t="str">
            <v>PANT</v>
          </cell>
          <cell r="O234" t="str">
            <v>M3226</v>
          </cell>
          <cell r="P234" t="str">
            <v>TTR-17-0340 TCX Acid lime</v>
          </cell>
          <cell r="Q234" t="str">
            <v>A102</v>
          </cell>
          <cell r="R234">
            <v>133.4928</v>
          </cell>
          <cell r="S234">
            <v>44965</v>
          </cell>
        </row>
        <row r="235">
          <cell r="A235">
            <v>9061</v>
          </cell>
          <cell r="B235">
            <v>44963</v>
          </cell>
          <cell r="C235" t="str">
            <v>A102-340</v>
          </cell>
          <cell r="D235" t="str">
            <v>Pantalon Dama</v>
          </cell>
          <cell r="E235" t="str">
            <v>Lima</v>
          </cell>
        </row>
        <row r="235">
          <cell r="G235" t="str">
            <v>M</v>
          </cell>
          <cell r="H235" t="str">
            <v>A102-340-M</v>
          </cell>
          <cell r="I235">
            <v>120</v>
          </cell>
          <cell r="J235">
            <v>44995</v>
          </cell>
          <cell r="K235">
            <v>0.26</v>
          </cell>
          <cell r="L235">
            <v>31.2</v>
          </cell>
          <cell r="M235" t="str">
            <v>MPUA10</v>
          </cell>
          <cell r="N235" t="str">
            <v>PANT</v>
          </cell>
          <cell r="O235" t="str">
            <v>M3226</v>
          </cell>
          <cell r="P235" t="str">
            <v>TTR-17-0340 TCX Acid lime</v>
          </cell>
          <cell r="Q235" t="str">
            <v>A102</v>
          </cell>
          <cell r="R235">
            <v>166.866</v>
          </cell>
          <cell r="S235">
            <v>44965</v>
          </cell>
        </row>
        <row r="236">
          <cell r="A236">
            <v>9062</v>
          </cell>
          <cell r="B236">
            <v>44963</v>
          </cell>
          <cell r="C236" t="str">
            <v>A102-340</v>
          </cell>
          <cell r="D236" t="str">
            <v>Pantalon Dama</v>
          </cell>
          <cell r="E236" t="str">
            <v>Lima</v>
          </cell>
        </row>
        <row r="236">
          <cell r="G236" t="str">
            <v>L</v>
          </cell>
          <cell r="H236" t="str">
            <v>A102-340-L</v>
          </cell>
          <cell r="I236">
            <v>60</v>
          </cell>
          <cell r="J236">
            <v>44995</v>
          </cell>
          <cell r="K236">
            <v>0.26</v>
          </cell>
          <cell r="L236">
            <v>15.6</v>
          </cell>
          <cell r="M236" t="str">
            <v>MPUA10</v>
          </cell>
          <cell r="N236" t="str">
            <v>PANT</v>
          </cell>
          <cell r="O236" t="str">
            <v>M3226</v>
          </cell>
          <cell r="P236" t="str">
            <v>TTR-17-0340 TCX Acid lime</v>
          </cell>
          <cell r="Q236" t="str">
            <v>A102</v>
          </cell>
          <cell r="R236">
            <v>83.433</v>
          </cell>
          <cell r="S236">
            <v>44965</v>
          </cell>
        </row>
        <row r="237">
          <cell r="A237">
            <v>9063</v>
          </cell>
          <cell r="B237">
            <v>44963</v>
          </cell>
          <cell r="C237" t="str">
            <v>A102-340</v>
          </cell>
          <cell r="D237" t="str">
            <v>Pantalon Dama</v>
          </cell>
          <cell r="E237" t="str">
            <v>Lima</v>
          </cell>
        </row>
        <row r="237">
          <cell r="G237" t="str">
            <v>XL</v>
          </cell>
          <cell r="H237" t="str">
            <v>A102-340-XL</v>
          </cell>
          <cell r="I237">
            <v>24</v>
          </cell>
          <cell r="J237">
            <v>44995</v>
          </cell>
          <cell r="K237">
            <v>0.26</v>
          </cell>
          <cell r="L237">
            <v>6.24</v>
          </cell>
          <cell r="M237" t="str">
            <v>MPUA10</v>
          </cell>
          <cell r="N237" t="str">
            <v>PANT</v>
          </cell>
          <cell r="O237" t="str">
            <v>M3226</v>
          </cell>
          <cell r="P237" t="str">
            <v>TTR-17-0340 TCX Acid lime</v>
          </cell>
          <cell r="Q237" t="str">
            <v>A102</v>
          </cell>
          <cell r="R237">
            <v>33.3732</v>
          </cell>
          <cell r="S237">
            <v>44965</v>
          </cell>
        </row>
        <row r="238">
          <cell r="A238">
            <v>9064</v>
          </cell>
          <cell r="B238">
            <v>44963</v>
          </cell>
          <cell r="C238" t="str">
            <v>RF105-313</v>
          </cell>
          <cell r="D238" t="str">
            <v>Pantalon Dama</v>
          </cell>
          <cell r="E238" t="str">
            <v>Aruba</v>
          </cell>
        </row>
        <row r="238">
          <cell r="G238" t="str">
            <v>XXS</v>
          </cell>
          <cell r="H238" t="str">
            <v>RF105-313-XXS</v>
          </cell>
          <cell r="I238">
            <v>36</v>
          </cell>
          <cell r="J238">
            <v>44995</v>
          </cell>
          <cell r="K238">
            <v>0.4058</v>
          </cell>
          <cell r="L238">
            <v>14.6088</v>
          </cell>
          <cell r="M238" t="str">
            <v>MPUA10</v>
          </cell>
          <cell r="N238" t="str">
            <v>PANT</v>
          </cell>
          <cell r="O238" t="str">
            <v>M3224</v>
          </cell>
          <cell r="P238" t="str">
            <v>TTRC#1 13-5313TCX ARUBA BLUE</v>
          </cell>
          <cell r="Q238" t="str">
            <v>RF105</v>
          </cell>
          <cell r="R238">
            <v>39.6</v>
          </cell>
          <cell r="S238">
            <v>44965</v>
          </cell>
        </row>
        <row r="239">
          <cell r="A239">
            <v>9065</v>
          </cell>
          <cell r="B239">
            <v>44963</v>
          </cell>
          <cell r="C239" t="str">
            <v>RF105-313</v>
          </cell>
          <cell r="D239" t="str">
            <v>Pantalon Dama</v>
          </cell>
          <cell r="E239" t="str">
            <v>Aruba</v>
          </cell>
        </row>
        <row r="239">
          <cell r="G239" t="str">
            <v>XS</v>
          </cell>
          <cell r="H239" t="str">
            <v>RF105-313-XS</v>
          </cell>
          <cell r="I239">
            <v>48</v>
          </cell>
          <cell r="J239">
            <v>44995</v>
          </cell>
          <cell r="K239">
            <v>0.4058</v>
          </cell>
          <cell r="L239">
            <v>19.4784</v>
          </cell>
          <cell r="M239" t="str">
            <v>MPUA10</v>
          </cell>
          <cell r="N239" t="str">
            <v>PANT</v>
          </cell>
          <cell r="O239" t="str">
            <v>M3224</v>
          </cell>
          <cell r="P239" t="str">
            <v>TTRC#1 13-5313TCX ARUBA BLUE</v>
          </cell>
          <cell r="Q239" t="str">
            <v>RF105</v>
          </cell>
          <cell r="R239">
            <v>52.8</v>
          </cell>
          <cell r="S239">
            <v>44965</v>
          </cell>
        </row>
        <row r="240">
          <cell r="A240">
            <v>9066</v>
          </cell>
          <cell r="B240">
            <v>44963</v>
          </cell>
          <cell r="C240" t="str">
            <v>RF105-313</v>
          </cell>
          <cell r="D240" t="str">
            <v>Pantalon Dama</v>
          </cell>
          <cell r="E240" t="str">
            <v>Aruba</v>
          </cell>
        </row>
        <row r="240">
          <cell r="G240" t="str">
            <v>S</v>
          </cell>
          <cell r="H240" t="str">
            <v>RF105-313-S</v>
          </cell>
          <cell r="I240">
            <v>72</v>
          </cell>
          <cell r="J240">
            <v>44995</v>
          </cell>
          <cell r="K240">
            <v>0.4058</v>
          </cell>
          <cell r="L240">
            <v>29.2176</v>
          </cell>
          <cell r="M240" t="str">
            <v>MPUA10</v>
          </cell>
          <cell r="N240" t="str">
            <v>PANT</v>
          </cell>
          <cell r="O240" t="str">
            <v>M3224</v>
          </cell>
          <cell r="P240" t="str">
            <v>TTRC#1 13-5313TCX ARUBA BLUE</v>
          </cell>
          <cell r="Q240" t="str">
            <v>RF105</v>
          </cell>
          <cell r="R240">
            <v>79.2</v>
          </cell>
          <cell r="S240">
            <v>44965</v>
          </cell>
        </row>
        <row r="241">
          <cell r="A241">
            <v>9067</v>
          </cell>
          <cell r="B241">
            <v>44963</v>
          </cell>
          <cell r="C241" t="str">
            <v>RF105-313</v>
          </cell>
          <cell r="D241" t="str">
            <v>Pantalon Dama</v>
          </cell>
          <cell r="E241" t="str">
            <v>Aruba</v>
          </cell>
        </row>
        <row r="241">
          <cell r="G241" t="str">
            <v>M</v>
          </cell>
          <cell r="H241" t="str">
            <v>RF105-313-M</v>
          </cell>
          <cell r="I241">
            <v>72</v>
          </cell>
          <cell r="J241">
            <v>44995</v>
          </cell>
          <cell r="K241">
            <v>0.4058</v>
          </cell>
          <cell r="L241">
            <v>29.2176</v>
          </cell>
          <cell r="M241" t="str">
            <v>MPUA10</v>
          </cell>
          <cell r="N241" t="str">
            <v>PANT</v>
          </cell>
          <cell r="O241" t="str">
            <v>M3224</v>
          </cell>
          <cell r="P241" t="str">
            <v>TTRC#1 13-5313TCX ARUBA BLUE</v>
          </cell>
          <cell r="Q241" t="str">
            <v>RF105</v>
          </cell>
          <cell r="R241">
            <v>79.2</v>
          </cell>
          <cell r="S241">
            <v>44965</v>
          </cell>
        </row>
        <row r="242">
          <cell r="A242">
            <v>9068</v>
          </cell>
          <cell r="B242">
            <v>44963</v>
          </cell>
          <cell r="C242" t="str">
            <v>RF105-313</v>
          </cell>
          <cell r="D242" t="str">
            <v>Pantalon Dama</v>
          </cell>
          <cell r="E242" t="str">
            <v>Aruba</v>
          </cell>
        </row>
        <row r="242">
          <cell r="G242" t="str">
            <v>L</v>
          </cell>
          <cell r="H242" t="str">
            <v>RF105-313-L</v>
          </cell>
          <cell r="I242">
            <v>36</v>
          </cell>
          <cell r="J242">
            <v>44995</v>
          </cell>
          <cell r="K242">
            <v>0.4058</v>
          </cell>
          <cell r="L242">
            <v>14.6088</v>
          </cell>
          <cell r="M242" t="str">
            <v>MPUA10</v>
          </cell>
          <cell r="N242" t="str">
            <v>PANT</v>
          </cell>
          <cell r="O242" t="str">
            <v>M3224</v>
          </cell>
          <cell r="P242" t="str">
            <v>TTRC#1 13-5313TCX ARUBA BLUE</v>
          </cell>
          <cell r="Q242" t="str">
            <v>RF105</v>
          </cell>
          <cell r="R242">
            <v>39.6</v>
          </cell>
          <cell r="S242">
            <v>44965</v>
          </cell>
        </row>
        <row r="243">
          <cell r="A243">
            <v>9069</v>
          </cell>
          <cell r="B243">
            <v>44963</v>
          </cell>
          <cell r="C243" t="str">
            <v>RF105-313</v>
          </cell>
          <cell r="D243" t="str">
            <v>Pantalon Dama</v>
          </cell>
          <cell r="E243" t="str">
            <v>Aruba</v>
          </cell>
        </row>
        <row r="243">
          <cell r="G243" t="str">
            <v>XL</v>
          </cell>
          <cell r="H243" t="str">
            <v>RF105-313-XL</v>
          </cell>
          <cell r="I243">
            <v>36</v>
          </cell>
          <cell r="J243">
            <v>44995</v>
          </cell>
          <cell r="K243">
            <v>0.4058</v>
          </cell>
          <cell r="L243">
            <v>14.6088</v>
          </cell>
          <cell r="M243" t="str">
            <v>MPUA10</v>
          </cell>
          <cell r="N243" t="str">
            <v>PANT</v>
          </cell>
          <cell r="O243" t="str">
            <v>M3224</v>
          </cell>
          <cell r="P243" t="str">
            <v>TTRC#1 13-5313TCX ARUBA BLUE</v>
          </cell>
          <cell r="Q243" t="str">
            <v>RF105</v>
          </cell>
          <cell r="R243">
            <v>39.6</v>
          </cell>
          <cell r="S243">
            <v>44965</v>
          </cell>
        </row>
        <row r="244">
          <cell r="A244">
            <v>9070</v>
          </cell>
          <cell r="B244">
            <v>44963</v>
          </cell>
          <cell r="C244" t="str">
            <v>AH105-203</v>
          </cell>
          <cell r="D244" t="str">
            <v>Pantalon Caballero</v>
          </cell>
          <cell r="E244" t="str">
            <v>CENIZA</v>
          </cell>
        </row>
        <row r="244">
          <cell r="G244" t="str">
            <v>XS</v>
          </cell>
          <cell r="H244" t="str">
            <v>AH105-203-XS</v>
          </cell>
          <cell r="I244">
            <v>24</v>
          </cell>
          <cell r="J244" t="str">
            <v>?</v>
          </cell>
          <cell r="K244">
            <v>0.3841</v>
          </cell>
          <cell r="L244">
            <v>9.2184</v>
          </cell>
          <cell r="M244" t="str">
            <v>MPUA10</v>
          </cell>
          <cell r="N244" t="str">
            <v>PANT</v>
          </cell>
          <cell r="O244" t="str">
            <v>M3227</v>
          </cell>
          <cell r="P244" t="str">
            <v>TTR-18-5203TCX-PEWTER</v>
          </cell>
          <cell r="Q244" t="str">
            <v>AH105</v>
          </cell>
          <cell r="R244">
            <v>31.2</v>
          </cell>
          <cell r="S244">
            <v>44981</v>
          </cell>
        </row>
        <row r="245">
          <cell r="A245">
            <v>9071</v>
          </cell>
          <cell r="B245">
            <v>44963</v>
          </cell>
          <cell r="C245" t="str">
            <v>AH105-203</v>
          </cell>
          <cell r="D245" t="str">
            <v>Pantalon Caballero</v>
          </cell>
          <cell r="E245" t="str">
            <v>CENIZA</v>
          </cell>
        </row>
        <row r="245">
          <cell r="G245" t="str">
            <v>S</v>
          </cell>
          <cell r="H245" t="str">
            <v>AH105-203-S</v>
          </cell>
          <cell r="I245">
            <v>96</v>
          </cell>
          <cell r="J245" t="str">
            <v>?</v>
          </cell>
          <cell r="K245">
            <v>0.3841</v>
          </cell>
          <cell r="L245">
            <v>36.8736</v>
          </cell>
          <cell r="M245" t="str">
            <v>MPUA10</v>
          </cell>
          <cell r="N245" t="str">
            <v>PANT</v>
          </cell>
          <cell r="O245" t="str">
            <v>M3227</v>
          </cell>
          <cell r="P245" t="str">
            <v>TTR-18-5203TCX-PEWTER</v>
          </cell>
          <cell r="Q245" t="str">
            <v>AH105</v>
          </cell>
          <cell r="R245">
            <v>124.8</v>
          </cell>
          <cell r="S245">
            <v>44981</v>
          </cell>
        </row>
        <row r="246">
          <cell r="A246">
            <v>9072</v>
          </cell>
          <cell r="B246">
            <v>44963</v>
          </cell>
          <cell r="C246" t="str">
            <v>AH105-203</v>
          </cell>
          <cell r="D246" t="str">
            <v>Pantalon Caballero</v>
          </cell>
          <cell r="E246" t="str">
            <v>CENIZA</v>
          </cell>
        </row>
        <row r="246">
          <cell r="G246" t="str">
            <v>M</v>
          </cell>
          <cell r="H246" t="str">
            <v>AH105-203-M</v>
          </cell>
          <cell r="I246">
            <v>96</v>
          </cell>
          <cell r="J246" t="str">
            <v>?</v>
          </cell>
          <cell r="K246">
            <v>0.3841</v>
          </cell>
          <cell r="L246">
            <v>36.8736</v>
          </cell>
          <cell r="M246" t="str">
            <v>MPUA10</v>
          </cell>
          <cell r="N246" t="str">
            <v>PANT</v>
          </cell>
          <cell r="O246" t="str">
            <v>M3227</v>
          </cell>
          <cell r="P246" t="str">
            <v>TTR-18-5203TCX-PEWTER</v>
          </cell>
          <cell r="Q246" t="str">
            <v>AH105</v>
          </cell>
          <cell r="R246">
            <v>124.8</v>
          </cell>
          <cell r="S246">
            <v>44981</v>
          </cell>
        </row>
        <row r="247">
          <cell r="A247">
            <v>9073</v>
          </cell>
          <cell r="B247">
            <v>44963</v>
          </cell>
          <cell r="C247" t="str">
            <v>AH105-203</v>
          </cell>
          <cell r="D247" t="str">
            <v>Pantalon Caballero</v>
          </cell>
          <cell r="E247" t="str">
            <v>CENIZA</v>
          </cell>
        </row>
        <row r="247">
          <cell r="G247" t="str">
            <v>L</v>
          </cell>
          <cell r="H247" t="str">
            <v>AH105-203-L</v>
          </cell>
          <cell r="I247">
            <v>48</v>
          </cell>
          <cell r="J247" t="str">
            <v>?</v>
          </cell>
          <cell r="K247">
            <v>0.3841</v>
          </cell>
          <cell r="L247">
            <v>18.4368</v>
          </cell>
          <cell r="M247" t="str">
            <v>MPUA10</v>
          </cell>
          <cell r="N247" t="str">
            <v>PANT</v>
          </cell>
          <cell r="O247" t="str">
            <v>M3227</v>
          </cell>
          <cell r="P247" t="str">
            <v>TTR-18-5203TCX-PEWTER</v>
          </cell>
          <cell r="Q247" t="str">
            <v>AH105</v>
          </cell>
          <cell r="R247">
            <v>62.4</v>
          </cell>
          <cell r="S247">
            <v>44981</v>
          </cell>
        </row>
        <row r="248">
          <cell r="A248">
            <v>9074</v>
          </cell>
          <cell r="B248">
            <v>44963</v>
          </cell>
          <cell r="C248" t="str">
            <v>AH105-203</v>
          </cell>
          <cell r="D248" t="str">
            <v>Pantalon Caballero</v>
          </cell>
          <cell r="E248" t="str">
            <v>CENIZA</v>
          </cell>
        </row>
        <row r="248">
          <cell r="G248" t="str">
            <v>XL</v>
          </cell>
          <cell r="H248" t="str">
            <v>AH105-203-XL</v>
          </cell>
          <cell r="I248">
            <v>24</v>
          </cell>
          <cell r="J248" t="str">
            <v>?</v>
          </cell>
          <cell r="K248">
            <v>0.3841</v>
          </cell>
          <cell r="L248">
            <v>9.2184</v>
          </cell>
          <cell r="M248" t="str">
            <v>MPUA10</v>
          </cell>
          <cell r="N248" t="str">
            <v>PANT</v>
          </cell>
          <cell r="O248" t="str">
            <v>M3227</v>
          </cell>
          <cell r="P248" t="str">
            <v>TTR-18-5203TCX-PEWTER</v>
          </cell>
          <cell r="Q248" t="str">
            <v>AH105</v>
          </cell>
          <cell r="R248">
            <v>31.2</v>
          </cell>
          <cell r="S248">
            <v>44981</v>
          </cell>
        </row>
        <row r="249">
          <cell r="A249">
            <v>9091</v>
          </cell>
          <cell r="B249">
            <v>44963</v>
          </cell>
          <cell r="C249" t="str">
            <v>RF106P-313</v>
          </cell>
          <cell r="D249" t="str">
            <v>Pantalon Dama</v>
          </cell>
          <cell r="E249" t="str">
            <v>Aruba</v>
          </cell>
        </row>
        <row r="249">
          <cell r="G249" t="str">
            <v>XXS</v>
          </cell>
          <cell r="H249" t="str">
            <v>RF106P-313-XXS</v>
          </cell>
          <cell r="I249">
            <v>24</v>
          </cell>
          <cell r="J249">
            <v>44988</v>
          </cell>
          <cell r="K249">
            <v>0.3958</v>
          </cell>
          <cell r="L249">
            <v>9.4992</v>
          </cell>
          <cell r="M249" t="str">
            <v>MPUA10</v>
          </cell>
          <cell r="N249" t="str">
            <v>PANT</v>
          </cell>
          <cell r="O249" t="str">
            <v>M3233</v>
          </cell>
          <cell r="P249" t="str">
            <v>TTRC#1 13-5313TCX ARUBA BLUE</v>
          </cell>
          <cell r="Q249" t="str">
            <v>RF106P</v>
          </cell>
          <cell r="R249">
            <v>24</v>
          </cell>
          <cell r="S249">
            <v>44965</v>
          </cell>
        </row>
        <row r="250">
          <cell r="A250">
            <v>9092</v>
          </cell>
          <cell r="B250">
            <v>44963</v>
          </cell>
          <cell r="C250" t="str">
            <v>RF106P-313</v>
          </cell>
          <cell r="D250" t="str">
            <v>Pantalon Dama</v>
          </cell>
          <cell r="E250" t="str">
            <v>Aruba</v>
          </cell>
        </row>
        <row r="250">
          <cell r="G250" t="str">
            <v>S</v>
          </cell>
          <cell r="H250" t="str">
            <v>RF106P-313-S</v>
          </cell>
          <cell r="I250">
            <v>48</v>
          </cell>
          <cell r="J250">
            <v>44988</v>
          </cell>
          <cell r="K250">
            <v>0.3958</v>
          </cell>
          <cell r="L250">
            <v>18.9984</v>
          </cell>
          <cell r="M250" t="str">
            <v>MPUA10</v>
          </cell>
          <cell r="N250" t="str">
            <v>PANT</v>
          </cell>
          <cell r="O250" t="str">
            <v>M3233</v>
          </cell>
          <cell r="P250" t="str">
            <v>TTRC#1 13-5313TCX ARUBA BLUE</v>
          </cell>
          <cell r="Q250" t="str">
            <v>RF106P</v>
          </cell>
          <cell r="R250">
            <v>48</v>
          </cell>
          <cell r="S250">
            <v>44965</v>
          </cell>
        </row>
        <row r="251">
          <cell r="A251">
            <v>9093</v>
          </cell>
          <cell r="B251">
            <v>44963</v>
          </cell>
          <cell r="C251" t="str">
            <v>RF106P-313</v>
          </cell>
          <cell r="D251" t="str">
            <v>Pantalon Dama</v>
          </cell>
          <cell r="E251" t="str">
            <v>Aruba</v>
          </cell>
        </row>
        <row r="251">
          <cell r="G251" t="str">
            <v>M</v>
          </cell>
          <cell r="H251" t="str">
            <v>RF106P-313-M</v>
          </cell>
          <cell r="I251">
            <v>48</v>
          </cell>
          <cell r="J251">
            <v>44988</v>
          </cell>
          <cell r="K251">
            <v>0.3958</v>
          </cell>
          <cell r="L251">
            <v>18.9984</v>
          </cell>
          <cell r="M251" t="str">
            <v>MPUA10</v>
          </cell>
          <cell r="N251" t="str">
            <v>PANT</v>
          </cell>
          <cell r="O251" t="str">
            <v>M3233</v>
          </cell>
          <cell r="P251" t="str">
            <v>TTRC#1 13-5313TCX ARUBA BLUE</v>
          </cell>
          <cell r="Q251" t="str">
            <v>RF106P</v>
          </cell>
          <cell r="R251">
            <v>48</v>
          </cell>
          <cell r="S251">
            <v>44965</v>
          </cell>
        </row>
        <row r="252">
          <cell r="A252">
            <v>9094</v>
          </cell>
          <cell r="B252">
            <v>44963</v>
          </cell>
          <cell r="C252" t="str">
            <v>RF106R-313</v>
          </cell>
          <cell r="D252" t="str">
            <v>Pantalon Dama</v>
          </cell>
          <cell r="E252" t="str">
            <v>Aruba</v>
          </cell>
        </row>
        <row r="252">
          <cell r="G252" t="str">
            <v>S</v>
          </cell>
          <cell r="H252" t="str">
            <v>RF106R-313-S</v>
          </cell>
          <cell r="I252">
            <v>48</v>
          </cell>
          <cell r="J252">
            <v>44988</v>
          </cell>
          <cell r="K252">
            <v>0.3958</v>
          </cell>
          <cell r="L252">
            <v>18.9984</v>
          </cell>
          <cell r="M252" t="str">
            <v>MPUA10</v>
          </cell>
          <cell r="N252" t="str">
            <v>PANT</v>
          </cell>
          <cell r="O252" t="str">
            <v>M3234</v>
          </cell>
          <cell r="P252" t="str">
            <v>TTRC#1 13-5313TCX ARUBA BLUE</v>
          </cell>
          <cell r="Q252" t="str">
            <v>RF106R</v>
          </cell>
          <cell r="R252">
            <v>48</v>
          </cell>
          <cell r="S252">
            <v>44965</v>
          </cell>
        </row>
        <row r="253">
          <cell r="A253">
            <v>9095</v>
          </cell>
          <cell r="B253">
            <v>44963</v>
          </cell>
          <cell r="C253" t="str">
            <v>RF106R-313</v>
          </cell>
          <cell r="D253" t="str">
            <v>Pantalon Dama</v>
          </cell>
          <cell r="E253" t="str">
            <v>Aruba</v>
          </cell>
        </row>
        <row r="253">
          <cell r="G253" t="str">
            <v>M</v>
          </cell>
          <cell r="H253" t="str">
            <v>RF106R-313-M</v>
          </cell>
          <cell r="I253">
            <v>48</v>
          </cell>
          <cell r="J253">
            <v>44988</v>
          </cell>
          <cell r="K253">
            <v>0.3958</v>
          </cell>
          <cell r="L253">
            <v>18.9984</v>
          </cell>
          <cell r="M253" t="str">
            <v>MPUA10</v>
          </cell>
          <cell r="N253" t="str">
            <v>PANT</v>
          </cell>
          <cell r="O253" t="str">
            <v>M3234</v>
          </cell>
          <cell r="P253" t="str">
            <v>TTRC#1 13-5313TCX ARUBA BLUE</v>
          </cell>
          <cell r="Q253" t="str">
            <v>RF106R</v>
          </cell>
          <cell r="R253">
            <v>48</v>
          </cell>
          <cell r="S253">
            <v>44965</v>
          </cell>
        </row>
        <row r="254">
          <cell r="A254">
            <v>9096</v>
          </cell>
          <cell r="B254">
            <v>44963</v>
          </cell>
          <cell r="C254" t="str">
            <v>RF106R-313</v>
          </cell>
          <cell r="D254" t="str">
            <v>Pantalon Dama</v>
          </cell>
          <cell r="E254" t="str">
            <v>Aruba</v>
          </cell>
        </row>
        <row r="254">
          <cell r="G254" t="str">
            <v>L</v>
          </cell>
          <cell r="H254" t="str">
            <v>RF106R-313-L</v>
          </cell>
          <cell r="I254">
            <v>24</v>
          </cell>
          <cell r="J254">
            <v>44988</v>
          </cell>
          <cell r="K254">
            <v>0.3958</v>
          </cell>
          <cell r="L254">
            <v>9.4992</v>
          </cell>
          <cell r="M254" t="str">
            <v>MPUA10</v>
          </cell>
          <cell r="N254" t="str">
            <v>PANT</v>
          </cell>
          <cell r="O254" t="str">
            <v>M3234</v>
          </cell>
          <cell r="P254" t="str">
            <v>TTRC#1 13-5313TCX ARUBA BLUE</v>
          </cell>
          <cell r="Q254" t="str">
            <v>RF106R</v>
          </cell>
          <cell r="R254">
            <v>24</v>
          </cell>
          <cell r="S254">
            <v>44965</v>
          </cell>
        </row>
        <row r="255">
          <cell r="A255">
            <v>9097</v>
          </cell>
          <cell r="B255">
            <v>44970</v>
          </cell>
          <cell r="C255" t="str">
            <v>AGM002-027</v>
          </cell>
          <cell r="D255" t="str">
            <v>GORRITOS</v>
          </cell>
          <cell r="E255" t="str">
            <v>Naval</v>
          </cell>
        </row>
        <row r="255">
          <cell r="G255" t="str">
            <v>S</v>
          </cell>
          <cell r="H255" t="str">
            <v>AGM002-027-S</v>
          </cell>
          <cell r="I255">
            <v>24</v>
          </cell>
          <cell r="J255">
            <v>44995</v>
          </cell>
          <cell r="K255">
            <v>0.085</v>
          </cell>
          <cell r="L255">
            <v>2.04</v>
          </cell>
          <cell r="M255" t="str">
            <v>MPUA10</v>
          </cell>
          <cell r="N255" t="str">
            <v>TOP</v>
          </cell>
          <cell r="O255" t="str">
            <v>M3233</v>
          </cell>
          <cell r="P255" t="str">
            <v>TTR-19-4027TCX-MEDIEVAL</v>
          </cell>
          <cell r="Q255" t="str">
            <v>AGM002</v>
          </cell>
          <cell r="R255">
            <v>16.08</v>
          </cell>
          <cell r="S255">
            <v>44972</v>
          </cell>
        </row>
        <row r="256">
          <cell r="A256">
            <v>9098</v>
          </cell>
          <cell r="B256">
            <v>44970</v>
          </cell>
          <cell r="C256" t="str">
            <v>A005-024</v>
          </cell>
          <cell r="D256" t="str">
            <v>TOP MUJER</v>
          </cell>
          <cell r="E256" t="str">
            <v>CELTA</v>
          </cell>
        </row>
        <row r="256">
          <cell r="G256" t="str">
            <v>M</v>
          </cell>
          <cell r="H256" t="str">
            <v>A005-024-M</v>
          </cell>
          <cell r="I256">
            <v>48</v>
          </cell>
          <cell r="J256">
            <v>44988</v>
          </cell>
          <cell r="K256">
            <v>0.347</v>
          </cell>
          <cell r="L256">
            <v>16.656</v>
          </cell>
          <cell r="M256" t="str">
            <v>MPUA10</v>
          </cell>
          <cell r="N256" t="str">
            <v>TOP</v>
          </cell>
          <cell r="O256" t="str">
            <v>M3234</v>
          </cell>
          <cell r="P256" t="str">
            <v>TTR-17-5024TCX-TEAL BLUE</v>
          </cell>
          <cell r="Q256" t="str">
            <v>A005</v>
          </cell>
          <cell r="R256">
            <v>50.03544</v>
          </cell>
          <cell r="S256">
            <v>44972</v>
          </cell>
        </row>
        <row r="257">
          <cell r="A257">
            <v>9099</v>
          </cell>
          <cell r="B257">
            <v>44970</v>
          </cell>
          <cell r="C257" t="str">
            <v>A005-656</v>
          </cell>
          <cell r="D257" t="str">
            <v>Top Dama</v>
          </cell>
          <cell r="E257" t="str">
            <v>Flamingo</v>
          </cell>
        </row>
        <row r="257">
          <cell r="G257" t="str">
            <v>XS</v>
          </cell>
          <cell r="H257" t="str">
            <v>A005-656-XS</v>
          </cell>
          <cell r="I257">
            <v>96</v>
          </cell>
          <cell r="J257">
            <v>44988</v>
          </cell>
          <cell r="K257">
            <v>0.347</v>
          </cell>
          <cell r="L257">
            <v>33.312</v>
          </cell>
          <cell r="M257" t="str">
            <v>MPUA10</v>
          </cell>
          <cell r="N257" t="str">
            <v>TOP</v>
          </cell>
          <cell r="O257" t="str">
            <v>M3235</v>
          </cell>
          <cell r="P257" t="str">
            <v>TTRC#2 17-1656TCX HOT CORAL</v>
          </cell>
          <cell r="Q257" t="str">
            <v>A005</v>
          </cell>
          <cell r="R257">
            <v>100.07088</v>
          </cell>
          <cell r="S257">
            <v>44972</v>
          </cell>
        </row>
        <row r="258">
          <cell r="A258">
            <v>9100</v>
          </cell>
          <cell r="B258">
            <v>44970</v>
          </cell>
          <cell r="C258" t="str">
            <v>A005-656</v>
          </cell>
          <cell r="D258" t="str">
            <v>Top Dama</v>
          </cell>
          <cell r="E258" t="str">
            <v>Flamingo</v>
          </cell>
        </row>
        <row r="258">
          <cell r="G258" t="str">
            <v>S</v>
          </cell>
          <cell r="H258" t="str">
            <v>A005-656-S</v>
          </cell>
          <cell r="I258">
            <v>84</v>
          </cell>
          <cell r="J258">
            <v>44988</v>
          </cell>
          <cell r="K258">
            <v>0.347</v>
          </cell>
          <cell r="L258">
            <v>29.148</v>
          </cell>
          <cell r="M258" t="str">
            <v>MPUA10</v>
          </cell>
          <cell r="N258" t="str">
            <v>TOP</v>
          </cell>
          <cell r="O258" t="str">
            <v>M3235</v>
          </cell>
          <cell r="P258" t="str">
            <v>TTRC#2 17-1656TCX HOT CORAL</v>
          </cell>
          <cell r="Q258" t="str">
            <v>A005</v>
          </cell>
          <cell r="R258">
            <v>87.56202</v>
          </cell>
          <cell r="S258">
            <v>44972</v>
          </cell>
        </row>
        <row r="259">
          <cell r="A259">
            <v>9101</v>
          </cell>
          <cell r="B259">
            <v>44970</v>
          </cell>
          <cell r="C259" t="str">
            <v>A005-656</v>
          </cell>
          <cell r="D259" t="str">
            <v>Top Dama</v>
          </cell>
          <cell r="E259" t="str">
            <v>Flamingo</v>
          </cell>
        </row>
        <row r="259">
          <cell r="G259" t="str">
            <v>M</v>
          </cell>
          <cell r="H259" t="str">
            <v>A005-656-M</v>
          </cell>
          <cell r="I259">
            <v>72</v>
          </cell>
          <cell r="J259">
            <v>44988</v>
          </cell>
          <cell r="K259">
            <v>0.347</v>
          </cell>
          <cell r="L259">
            <v>24.984</v>
          </cell>
          <cell r="M259" t="str">
            <v>MPUA10</v>
          </cell>
          <cell r="N259" t="str">
            <v>TOP</v>
          </cell>
          <cell r="O259" t="str">
            <v>M3235</v>
          </cell>
          <cell r="P259" t="str">
            <v>TTRC#2 17-1656TCX HOT CORAL</v>
          </cell>
          <cell r="Q259" t="str">
            <v>A005</v>
          </cell>
          <cell r="R259">
            <v>75.05316</v>
          </cell>
          <cell r="S259">
            <v>44972</v>
          </cell>
        </row>
        <row r="260">
          <cell r="A260">
            <v>9102</v>
          </cell>
          <cell r="B260">
            <v>44970</v>
          </cell>
          <cell r="C260" t="str">
            <v>A005-656</v>
          </cell>
          <cell r="D260" t="str">
            <v>Top Dama</v>
          </cell>
          <cell r="E260" t="str">
            <v>Flamingo</v>
          </cell>
        </row>
        <row r="260">
          <cell r="G260" t="str">
            <v>L</v>
          </cell>
          <cell r="H260" t="str">
            <v>A005-656-L</v>
          </cell>
          <cell r="I260">
            <v>24</v>
          </cell>
          <cell r="J260">
            <v>44988</v>
          </cell>
          <cell r="K260">
            <v>0.347</v>
          </cell>
          <cell r="L260">
            <v>8.328</v>
          </cell>
          <cell r="M260" t="str">
            <v>MPUA10</v>
          </cell>
          <cell r="N260" t="str">
            <v>TOP</v>
          </cell>
          <cell r="O260" t="str">
            <v>M3235</v>
          </cell>
          <cell r="P260" t="str">
            <v>TTRC#2 17-1656TCX HOT CORAL</v>
          </cell>
          <cell r="Q260" t="str">
            <v>A005</v>
          </cell>
          <cell r="R260">
            <v>25.01772</v>
          </cell>
          <cell r="S260">
            <v>44972</v>
          </cell>
        </row>
        <row r="261">
          <cell r="A261">
            <v>9103</v>
          </cell>
          <cell r="B261">
            <v>44970</v>
          </cell>
          <cell r="C261" t="str">
            <v>A005-656</v>
          </cell>
          <cell r="D261" t="str">
            <v>Top Dama</v>
          </cell>
          <cell r="E261" t="str">
            <v>Flamingo</v>
          </cell>
        </row>
        <row r="261">
          <cell r="G261" t="str">
            <v>XL</v>
          </cell>
          <cell r="H261" t="str">
            <v>A005-656-XL</v>
          </cell>
          <cell r="I261">
            <v>36</v>
          </cell>
          <cell r="J261">
            <v>44988</v>
          </cell>
          <cell r="K261">
            <v>0.347</v>
          </cell>
          <cell r="L261">
            <v>12.492</v>
          </cell>
          <cell r="M261" t="str">
            <v>MPUA10</v>
          </cell>
          <cell r="N261" t="str">
            <v>TOP</v>
          </cell>
          <cell r="O261" t="str">
            <v>M3235</v>
          </cell>
          <cell r="P261" t="str">
            <v>TTRC#2 17-1656TCX HOT CORAL</v>
          </cell>
          <cell r="Q261" t="str">
            <v>A005</v>
          </cell>
          <cell r="R261">
            <v>37.52658</v>
          </cell>
          <cell r="S261">
            <v>44972</v>
          </cell>
        </row>
        <row r="262">
          <cell r="A262">
            <v>9104</v>
          </cell>
          <cell r="B262">
            <v>44970</v>
          </cell>
          <cell r="C262" t="str">
            <v>RF009-900</v>
          </cell>
          <cell r="D262" t="str">
            <v>TOP DAMA</v>
          </cell>
          <cell r="E262" t="str">
            <v>STORM</v>
          </cell>
        </row>
        <row r="262">
          <cell r="G262" t="str">
            <v>S</v>
          </cell>
          <cell r="H262" t="str">
            <v>RF009-900-S</v>
          </cell>
          <cell r="I262">
            <v>96</v>
          </cell>
          <cell r="J262">
            <v>44988</v>
          </cell>
          <cell r="K262">
            <v>0.3</v>
          </cell>
          <cell r="L262">
            <v>28.8</v>
          </cell>
          <cell r="M262" t="str">
            <v>MPUA10</v>
          </cell>
          <cell r="N262" t="str">
            <v>TOP</v>
          </cell>
          <cell r="O262" t="str">
            <v>M3236</v>
          </cell>
          <cell r="P262" t="str">
            <v>TTR-GARY-C#4</v>
          </cell>
          <cell r="Q262" t="str">
            <v>RF009</v>
          </cell>
          <cell r="R262">
            <v>85.44</v>
          </cell>
          <cell r="S262">
            <v>44972</v>
          </cell>
        </row>
        <row r="263">
          <cell r="A263">
            <v>9105</v>
          </cell>
          <cell r="B263">
            <v>44970</v>
          </cell>
          <cell r="C263" t="str">
            <v>RF009-900</v>
          </cell>
          <cell r="D263" t="str">
            <v>TOP DAMA</v>
          </cell>
          <cell r="E263" t="str">
            <v>STORM</v>
          </cell>
        </row>
        <row r="263">
          <cell r="G263" t="str">
            <v>XL</v>
          </cell>
          <cell r="H263" t="str">
            <v>RF009-900-XL</v>
          </cell>
          <cell r="I263">
            <v>24</v>
          </cell>
          <cell r="J263">
            <v>44988</v>
          </cell>
          <cell r="K263">
            <v>0.3</v>
          </cell>
          <cell r="L263">
            <v>7.2</v>
          </cell>
          <cell r="M263" t="str">
            <v>MPUA10</v>
          </cell>
          <cell r="N263" t="str">
            <v>TOP</v>
          </cell>
          <cell r="O263" t="str">
            <v>M3236</v>
          </cell>
          <cell r="P263" t="str">
            <v>TTR-GARY-C#4</v>
          </cell>
          <cell r="Q263" t="str">
            <v>RF009</v>
          </cell>
          <cell r="R263">
            <v>21.36</v>
          </cell>
          <cell r="S263">
            <v>44972</v>
          </cell>
        </row>
        <row r="264">
          <cell r="A264">
            <v>9106</v>
          </cell>
          <cell r="B264">
            <v>44970</v>
          </cell>
          <cell r="C264" t="str">
            <v>RF009-313</v>
          </cell>
          <cell r="D264" t="str">
            <v>Top Dama</v>
          </cell>
          <cell r="E264" t="str">
            <v>Aruba</v>
          </cell>
        </row>
        <row r="264">
          <cell r="G264" t="str">
            <v>XXS</v>
          </cell>
          <cell r="H264" t="str">
            <v>RF009-313-XXS</v>
          </cell>
          <cell r="I264">
            <v>24</v>
          </cell>
          <cell r="J264">
            <v>44988</v>
          </cell>
          <cell r="K264">
            <v>0.3</v>
          </cell>
          <cell r="L264">
            <v>7.2</v>
          </cell>
          <cell r="M264" t="str">
            <v>MPUA10</v>
          </cell>
          <cell r="N264" t="str">
            <v>TOP</v>
          </cell>
          <cell r="O264" t="str">
            <v>M3237</v>
          </cell>
          <cell r="P264" t="str">
            <v>TTRC#1 13-5313TCX ARUBA BLUE</v>
          </cell>
          <cell r="Q264" t="str">
            <v>RF009</v>
          </cell>
          <cell r="R264">
            <v>21.36</v>
          </cell>
          <cell r="S264">
            <v>44972</v>
          </cell>
        </row>
        <row r="265">
          <cell r="A265">
            <v>9107</v>
          </cell>
          <cell r="B265">
            <v>44970</v>
          </cell>
          <cell r="C265" t="str">
            <v>RF009-313</v>
          </cell>
          <cell r="D265" t="str">
            <v>Top Dama</v>
          </cell>
          <cell r="E265" t="str">
            <v>Aruba</v>
          </cell>
        </row>
        <row r="265">
          <cell r="G265" t="str">
            <v>XS</v>
          </cell>
          <cell r="H265" t="str">
            <v>RF009-313-XS</v>
          </cell>
          <cell r="I265">
            <v>84</v>
          </cell>
          <cell r="J265">
            <v>44988</v>
          </cell>
          <cell r="K265">
            <v>0.3</v>
          </cell>
          <cell r="L265">
            <v>25.2</v>
          </cell>
          <cell r="M265" t="str">
            <v>MPUA10</v>
          </cell>
          <cell r="N265" t="str">
            <v>TOP</v>
          </cell>
          <cell r="O265" t="str">
            <v>M3237</v>
          </cell>
          <cell r="P265" t="str">
            <v>TTRC#1 13-5313TCX ARUBA BLUE</v>
          </cell>
          <cell r="Q265" t="str">
            <v>RF009</v>
          </cell>
          <cell r="R265">
            <v>74.76</v>
          </cell>
          <cell r="S265">
            <v>44972</v>
          </cell>
        </row>
        <row r="266">
          <cell r="A266">
            <v>9108</v>
          </cell>
          <cell r="B266">
            <v>44970</v>
          </cell>
          <cell r="C266" t="str">
            <v>RF009-313</v>
          </cell>
          <cell r="D266" t="str">
            <v>Top Dama</v>
          </cell>
          <cell r="E266" t="str">
            <v>Aruba</v>
          </cell>
        </row>
        <row r="266">
          <cell r="G266" t="str">
            <v>S</v>
          </cell>
          <cell r="H266" t="str">
            <v>RF009-313-S</v>
          </cell>
          <cell r="I266">
            <v>72</v>
          </cell>
          <cell r="J266">
            <v>44988</v>
          </cell>
          <cell r="K266">
            <v>0.3</v>
          </cell>
          <cell r="L266">
            <v>21.6</v>
          </cell>
          <cell r="M266" t="str">
            <v>MPUA10</v>
          </cell>
          <cell r="N266" t="str">
            <v>TOP</v>
          </cell>
          <cell r="O266" t="str">
            <v>M3237</v>
          </cell>
          <cell r="P266" t="str">
            <v>TTRC#1 13-5313TCX ARUBA BLUE</v>
          </cell>
          <cell r="Q266" t="str">
            <v>RF009</v>
          </cell>
          <cell r="R266">
            <v>64.08</v>
          </cell>
          <cell r="S266">
            <v>44972</v>
          </cell>
        </row>
        <row r="267">
          <cell r="A267">
            <v>9109</v>
          </cell>
          <cell r="B267">
            <v>44970</v>
          </cell>
          <cell r="C267" t="str">
            <v>RF009-313</v>
          </cell>
          <cell r="D267" t="str">
            <v>Top Dama</v>
          </cell>
          <cell r="E267" t="str">
            <v>Aruba</v>
          </cell>
        </row>
        <row r="267">
          <cell r="G267" t="str">
            <v>M</v>
          </cell>
          <cell r="H267" t="str">
            <v>RF009-313-M</v>
          </cell>
          <cell r="I267">
            <v>72</v>
          </cell>
          <cell r="J267">
            <v>44988</v>
          </cell>
          <cell r="K267">
            <v>0.3</v>
          </cell>
          <cell r="L267">
            <v>21.6</v>
          </cell>
          <cell r="M267" t="str">
            <v>MPUA10</v>
          </cell>
          <cell r="N267" t="str">
            <v>TOP</v>
          </cell>
          <cell r="O267" t="str">
            <v>M3237</v>
          </cell>
          <cell r="P267" t="str">
            <v>TTRC#1 13-5313TCX ARUBA BLUE</v>
          </cell>
          <cell r="Q267" t="str">
            <v>RF009</v>
          </cell>
          <cell r="R267">
            <v>64.08</v>
          </cell>
          <cell r="S267">
            <v>44972</v>
          </cell>
        </row>
        <row r="268">
          <cell r="A268">
            <v>9110</v>
          </cell>
          <cell r="B268">
            <v>44970</v>
          </cell>
          <cell r="C268" t="str">
            <v>RF009-313</v>
          </cell>
          <cell r="D268" t="str">
            <v>Top Dama</v>
          </cell>
          <cell r="E268" t="str">
            <v>Aruba</v>
          </cell>
        </row>
        <row r="268">
          <cell r="G268" t="str">
            <v>L</v>
          </cell>
          <cell r="H268" t="str">
            <v>RF009-313-L</v>
          </cell>
          <cell r="I268">
            <v>48</v>
          </cell>
          <cell r="J268">
            <v>44988</v>
          </cell>
          <cell r="K268">
            <v>0.3</v>
          </cell>
          <cell r="L268">
            <v>14.4</v>
          </cell>
          <cell r="M268" t="str">
            <v>MPUA10</v>
          </cell>
          <cell r="N268" t="str">
            <v>TOP</v>
          </cell>
          <cell r="O268" t="str">
            <v>M3237</v>
          </cell>
          <cell r="P268" t="str">
            <v>TTRC#1 13-5313TCX ARUBA BLUE</v>
          </cell>
          <cell r="Q268" t="str">
            <v>RF009</v>
          </cell>
          <cell r="R268">
            <v>42.72</v>
          </cell>
          <cell r="S268">
            <v>44972</v>
          </cell>
        </row>
        <row r="269">
          <cell r="A269">
            <v>9111</v>
          </cell>
          <cell r="B269">
            <v>44970</v>
          </cell>
          <cell r="C269" t="str">
            <v>RF009-313</v>
          </cell>
          <cell r="D269" t="str">
            <v>Top Dama</v>
          </cell>
          <cell r="E269" t="str">
            <v>Aruba</v>
          </cell>
        </row>
        <row r="269">
          <cell r="G269" t="str">
            <v>XL</v>
          </cell>
          <cell r="H269" t="str">
            <v>RF009-313-XL</v>
          </cell>
          <cell r="I269">
            <v>36</v>
          </cell>
          <cell r="J269">
            <v>44988</v>
          </cell>
          <cell r="K269">
            <v>0.3</v>
          </cell>
          <cell r="L269">
            <v>10.8</v>
          </cell>
          <cell r="M269" t="str">
            <v>MPUA10</v>
          </cell>
          <cell r="N269" t="str">
            <v>TOP</v>
          </cell>
          <cell r="O269" t="str">
            <v>M3237</v>
          </cell>
          <cell r="P269" t="str">
            <v>TTRC#1 13-5313TCX ARUBA BLUE</v>
          </cell>
          <cell r="Q269" t="str">
            <v>RF009</v>
          </cell>
          <cell r="R269">
            <v>32.04</v>
          </cell>
          <cell r="S269">
            <v>44972</v>
          </cell>
        </row>
        <row r="270">
          <cell r="A270">
            <v>9112</v>
          </cell>
          <cell r="B270">
            <v>44970</v>
          </cell>
          <cell r="C270" t="str">
            <v>A011-001</v>
          </cell>
          <cell r="D270" t="str">
            <v>TOP DAMA</v>
          </cell>
          <cell r="E270" t="str">
            <v>BLANCO</v>
          </cell>
        </row>
        <row r="270">
          <cell r="G270" t="str">
            <v>XS</v>
          </cell>
          <cell r="H270" t="str">
            <v>A011-001-XS</v>
          </cell>
          <cell r="I270">
            <v>36</v>
          </cell>
          <cell r="J270">
            <v>44995</v>
          </cell>
          <cell r="K270">
            <v>0.3816</v>
          </cell>
          <cell r="L270">
            <v>13.7376</v>
          </cell>
          <cell r="M270" t="str">
            <v>MPUA10</v>
          </cell>
          <cell r="N270" t="str">
            <v>TOP</v>
          </cell>
          <cell r="O270" t="str">
            <v>M3238</v>
          </cell>
          <cell r="P270" t="str">
            <v>TTR-WHIT</v>
          </cell>
          <cell r="Q270" t="str">
            <v>A011</v>
          </cell>
          <cell r="R270">
            <v>46.8</v>
          </cell>
          <cell r="S270">
            <v>44972</v>
          </cell>
        </row>
        <row r="271">
          <cell r="A271">
            <v>9113</v>
          </cell>
          <cell r="B271">
            <v>44970</v>
          </cell>
          <cell r="C271" t="str">
            <v>A011-001</v>
          </cell>
          <cell r="D271" t="str">
            <v>TOP DAMA</v>
          </cell>
          <cell r="E271" t="str">
            <v>BLANCO</v>
          </cell>
        </row>
        <row r="271">
          <cell r="G271" t="str">
            <v>S</v>
          </cell>
          <cell r="H271" t="str">
            <v>A011-001-S</v>
          </cell>
          <cell r="I271">
            <v>108</v>
          </cell>
          <cell r="J271">
            <v>44995</v>
          </cell>
          <cell r="K271">
            <v>0.3816</v>
          </cell>
          <cell r="L271">
            <v>41.2128</v>
          </cell>
          <cell r="M271" t="str">
            <v>MPUA10</v>
          </cell>
          <cell r="N271" t="str">
            <v>TOP</v>
          </cell>
          <cell r="O271" t="str">
            <v>M3238</v>
          </cell>
          <cell r="P271" t="str">
            <v>TTR-WHIT</v>
          </cell>
          <cell r="Q271" t="str">
            <v>A011</v>
          </cell>
          <cell r="R271">
            <v>140.4</v>
          </cell>
          <cell r="S271">
            <v>44972</v>
          </cell>
        </row>
        <row r="272">
          <cell r="A272">
            <v>9114</v>
          </cell>
          <cell r="B272">
            <v>44970</v>
          </cell>
          <cell r="C272" t="str">
            <v>A011-001</v>
          </cell>
          <cell r="D272" t="str">
            <v>TOP DAMA</v>
          </cell>
          <cell r="E272" t="str">
            <v>BLANCO</v>
          </cell>
        </row>
        <row r="272">
          <cell r="G272" t="str">
            <v>M</v>
          </cell>
          <cell r="H272" t="str">
            <v>A011-001-M</v>
          </cell>
          <cell r="I272">
            <v>96</v>
          </cell>
          <cell r="J272">
            <v>44995</v>
          </cell>
          <cell r="K272">
            <v>0.3816</v>
          </cell>
          <cell r="L272">
            <v>36.6336</v>
          </cell>
          <cell r="M272" t="str">
            <v>MPUA10</v>
          </cell>
          <cell r="N272" t="str">
            <v>TOP</v>
          </cell>
          <cell r="O272" t="str">
            <v>M3238</v>
          </cell>
          <cell r="P272" t="str">
            <v>TTR-WHIT</v>
          </cell>
          <cell r="Q272" t="str">
            <v>A011</v>
          </cell>
          <cell r="R272">
            <v>124.8</v>
          </cell>
          <cell r="S272">
            <v>44972</v>
          </cell>
        </row>
        <row r="273">
          <cell r="A273">
            <v>9115</v>
          </cell>
          <cell r="B273">
            <v>44970</v>
          </cell>
          <cell r="C273" t="str">
            <v>A011-001</v>
          </cell>
          <cell r="D273" t="str">
            <v>TOP DAMA</v>
          </cell>
          <cell r="E273" t="str">
            <v>BLANCO</v>
          </cell>
        </row>
        <row r="273">
          <cell r="G273" t="str">
            <v>L</v>
          </cell>
          <cell r="H273" t="str">
            <v>A011-001-L</v>
          </cell>
          <cell r="I273">
            <v>24</v>
          </cell>
          <cell r="J273">
            <v>44995</v>
          </cell>
          <cell r="K273">
            <v>0.3816</v>
          </cell>
          <cell r="L273">
            <v>9.1584</v>
          </cell>
          <cell r="M273" t="str">
            <v>MPUA10</v>
          </cell>
          <cell r="N273" t="str">
            <v>TOP</v>
          </cell>
          <cell r="O273" t="str">
            <v>M3238</v>
          </cell>
          <cell r="P273" t="str">
            <v>TTR-WHIT</v>
          </cell>
          <cell r="Q273" t="str">
            <v>A011</v>
          </cell>
          <cell r="R273">
            <v>31.2</v>
          </cell>
          <cell r="S273">
            <v>44972</v>
          </cell>
        </row>
        <row r="274">
          <cell r="A274">
            <v>9116</v>
          </cell>
          <cell r="B274">
            <v>44970</v>
          </cell>
          <cell r="C274" t="str">
            <v>A011-001</v>
          </cell>
          <cell r="D274" t="str">
            <v>TOP DAMA</v>
          </cell>
          <cell r="E274" t="str">
            <v>BLANCO</v>
          </cell>
        </row>
        <row r="274">
          <cell r="G274" t="str">
            <v>XL</v>
          </cell>
          <cell r="H274" t="str">
            <v>A011-001-XL</v>
          </cell>
          <cell r="I274">
            <v>24</v>
          </cell>
          <cell r="J274">
            <v>44995</v>
          </cell>
          <cell r="K274">
            <v>0.3816</v>
          </cell>
          <cell r="L274">
            <v>9.1584</v>
          </cell>
          <cell r="M274" t="str">
            <v>MPUA10</v>
          </cell>
          <cell r="N274" t="str">
            <v>TOP</v>
          </cell>
          <cell r="O274" t="str">
            <v>M3238</v>
          </cell>
          <cell r="P274" t="str">
            <v>TTR-WHIT</v>
          </cell>
          <cell r="Q274" t="str">
            <v>A011</v>
          </cell>
          <cell r="R274">
            <v>31.2</v>
          </cell>
          <cell r="S274">
            <v>44972</v>
          </cell>
        </row>
        <row r="275">
          <cell r="A275">
            <v>9117</v>
          </cell>
          <cell r="B275">
            <v>44970</v>
          </cell>
          <cell r="C275" t="str">
            <v>E202-001</v>
          </cell>
          <cell r="D275" t="str">
            <v>BATA MUJER</v>
          </cell>
          <cell r="E275" t="str">
            <v>BLANCO</v>
          </cell>
        </row>
        <row r="275">
          <cell r="G275" t="str">
            <v>XS</v>
          </cell>
          <cell r="H275" t="str">
            <v>E202-001-XS</v>
          </cell>
          <cell r="I275">
            <v>96</v>
          </cell>
          <cell r="J275">
            <v>44995</v>
          </cell>
          <cell r="K275">
            <v>0.4908</v>
          </cell>
          <cell r="L275">
            <v>47.1168</v>
          </cell>
          <cell r="M275" t="str">
            <v>MPUE20</v>
          </cell>
          <cell r="N275" t="str">
            <v>BATA</v>
          </cell>
          <cell r="O275" t="str">
            <v>M3239</v>
          </cell>
          <cell r="P275" t="str">
            <v>T/C-WHITE</v>
          </cell>
          <cell r="Q275" t="str">
            <v>E202</v>
          </cell>
          <cell r="R275">
            <v>168.5712</v>
          </cell>
          <cell r="S275">
            <v>44972</v>
          </cell>
        </row>
        <row r="276">
          <cell r="A276">
            <v>9118</v>
          </cell>
          <cell r="B276">
            <v>44970</v>
          </cell>
          <cell r="C276" t="str">
            <v>EH202-001</v>
          </cell>
          <cell r="D276" t="str">
            <v>BATA HOMBRE</v>
          </cell>
          <cell r="E276" t="str">
            <v>BLANCO</v>
          </cell>
        </row>
        <row r="276">
          <cell r="G276" t="str">
            <v>M</v>
          </cell>
          <cell r="H276" t="str">
            <v>EH202-001-M</v>
          </cell>
          <cell r="I276">
            <v>120</v>
          </cell>
          <cell r="J276">
            <v>44995</v>
          </cell>
          <cell r="K276">
            <v>0.3433</v>
          </cell>
          <cell r="L276">
            <v>41.196</v>
          </cell>
          <cell r="M276" t="str">
            <v>MPUE20</v>
          </cell>
          <cell r="N276" t="str">
            <v>BATA</v>
          </cell>
          <cell r="O276" t="str">
            <v>M3240</v>
          </cell>
          <cell r="P276" t="str">
            <v>T/C-WHITE</v>
          </cell>
          <cell r="Q276" t="str">
            <v>EH202</v>
          </cell>
          <cell r="R276">
            <v>215.586</v>
          </cell>
          <cell r="S276">
            <v>44972</v>
          </cell>
        </row>
        <row r="277">
          <cell r="A277">
            <v>9119</v>
          </cell>
          <cell r="B277">
            <v>44977</v>
          </cell>
          <cell r="C277" t="str">
            <v>A011-656</v>
          </cell>
          <cell r="D277" t="str">
            <v>Top Dama</v>
          </cell>
          <cell r="E277" t="str">
            <v>Flamingo</v>
          </cell>
        </row>
        <row r="277">
          <cell r="G277" t="str">
            <v>XS</v>
          </cell>
          <cell r="H277" t="str">
            <v>A011-656-XS</v>
          </cell>
          <cell r="I277">
            <v>72</v>
          </cell>
          <cell r="J277">
            <v>45002</v>
          </cell>
          <cell r="K277">
            <v>0.3816</v>
          </cell>
          <cell r="L277">
            <v>27.4752</v>
          </cell>
          <cell r="M277" t="str">
            <v>MPUA10</v>
          </cell>
          <cell r="N277" t="str">
            <v>TOP</v>
          </cell>
          <cell r="O277" t="str">
            <v>M3241</v>
          </cell>
          <cell r="P277" t="str">
            <v>TTRC#2 17-1656TCX HOT CORAL</v>
          </cell>
          <cell r="Q277" t="str">
            <v>A011</v>
          </cell>
          <cell r="R277">
            <v>93.6</v>
          </cell>
          <cell r="S277">
            <v>44979</v>
          </cell>
        </row>
        <row r="278">
          <cell r="A278">
            <v>9120</v>
          </cell>
          <cell r="B278">
            <v>44977</v>
          </cell>
          <cell r="C278" t="str">
            <v>A011-656</v>
          </cell>
          <cell r="D278" t="str">
            <v>Top Dama</v>
          </cell>
          <cell r="E278" t="str">
            <v>Flamingo</v>
          </cell>
        </row>
        <row r="278">
          <cell r="G278" t="str">
            <v>S</v>
          </cell>
          <cell r="H278" t="str">
            <v>A011-656-S</v>
          </cell>
          <cell r="I278">
            <v>84</v>
          </cell>
          <cell r="J278">
            <v>45002</v>
          </cell>
          <cell r="K278">
            <v>0.3816</v>
          </cell>
          <cell r="L278">
            <v>32.0544</v>
          </cell>
          <cell r="M278" t="str">
            <v>MPUA10</v>
          </cell>
          <cell r="N278" t="str">
            <v>TOP</v>
          </cell>
          <cell r="O278" t="str">
            <v>M3241</v>
          </cell>
          <cell r="P278" t="str">
            <v>TTRC#2 17-1656TCX HOT CORAL</v>
          </cell>
          <cell r="Q278" t="str">
            <v>A011</v>
          </cell>
          <cell r="R278">
            <v>109.2</v>
          </cell>
          <cell r="S278">
            <v>44979</v>
          </cell>
        </row>
        <row r="279">
          <cell r="A279">
            <v>9121</v>
          </cell>
          <cell r="B279">
            <v>44977</v>
          </cell>
          <cell r="C279" t="str">
            <v>A011-656</v>
          </cell>
          <cell r="D279" t="str">
            <v>Top Dama</v>
          </cell>
          <cell r="E279" t="str">
            <v>Flamingo</v>
          </cell>
        </row>
        <row r="279">
          <cell r="G279" t="str">
            <v>M</v>
          </cell>
          <cell r="H279" t="str">
            <v>A011-656-M</v>
          </cell>
          <cell r="I279">
            <v>72</v>
          </cell>
          <cell r="J279">
            <v>45002</v>
          </cell>
          <cell r="K279">
            <v>0.3816</v>
          </cell>
          <cell r="L279">
            <v>27.4752</v>
          </cell>
          <cell r="M279" t="str">
            <v>MPUA10</v>
          </cell>
          <cell r="N279" t="str">
            <v>TOP</v>
          </cell>
          <cell r="O279" t="str">
            <v>M3241</v>
          </cell>
          <cell r="P279" t="str">
            <v>TTRC#2 17-1656TCX HOT CORAL</v>
          </cell>
          <cell r="Q279" t="str">
            <v>A011</v>
          </cell>
          <cell r="R279">
            <v>93.6</v>
          </cell>
          <cell r="S279">
            <v>44979</v>
          </cell>
        </row>
        <row r="280">
          <cell r="A280">
            <v>9122</v>
          </cell>
          <cell r="B280">
            <v>44977</v>
          </cell>
          <cell r="C280" t="str">
            <v>A011-656</v>
          </cell>
          <cell r="D280" t="str">
            <v>Top Dama</v>
          </cell>
          <cell r="E280" t="str">
            <v>Flamingo</v>
          </cell>
        </row>
        <row r="280">
          <cell r="G280" t="str">
            <v>L</v>
          </cell>
          <cell r="H280" t="str">
            <v>A011-656-L</v>
          </cell>
          <cell r="I280">
            <v>24</v>
          </cell>
          <cell r="J280">
            <v>45002</v>
          </cell>
          <cell r="K280">
            <v>0.3816</v>
          </cell>
          <cell r="L280">
            <v>9.1584</v>
          </cell>
          <cell r="M280" t="str">
            <v>MPUA10</v>
          </cell>
          <cell r="N280" t="str">
            <v>TOP</v>
          </cell>
          <cell r="O280" t="str">
            <v>M3241</v>
          </cell>
          <cell r="P280" t="str">
            <v>TTRC#2 17-1656TCX HOT CORAL</v>
          </cell>
          <cell r="Q280" t="str">
            <v>A011</v>
          </cell>
          <cell r="R280">
            <v>31.2</v>
          </cell>
          <cell r="S280">
            <v>44979</v>
          </cell>
        </row>
        <row r="281">
          <cell r="A281">
            <v>9123</v>
          </cell>
          <cell r="B281">
            <v>44977</v>
          </cell>
          <cell r="C281" t="str">
            <v>A011-656</v>
          </cell>
          <cell r="D281" t="str">
            <v>Top Dama</v>
          </cell>
          <cell r="E281" t="str">
            <v>Flamingo</v>
          </cell>
        </row>
        <row r="281">
          <cell r="G281" t="str">
            <v>XL</v>
          </cell>
          <cell r="H281" t="str">
            <v>A011-656-XL</v>
          </cell>
          <cell r="I281">
            <v>36</v>
          </cell>
          <cell r="J281">
            <v>45002</v>
          </cell>
          <cell r="K281">
            <v>0.3816</v>
          </cell>
          <cell r="L281">
            <v>13.7376</v>
          </cell>
          <cell r="M281" t="str">
            <v>MPUA10</v>
          </cell>
          <cell r="N281" t="str">
            <v>TOP</v>
          </cell>
          <cell r="O281" t="str">
            <v>M3241</v>
          </cell>
          <cell r="P281" t="str">
            <v>TTRC#2 17-1656TCX HOT CORAL</v>
          </cell>
          <cell r="Q281" t="str">
            <v>A011</v>
          </cell>
          <cell r="R281">
            <v>46.8</v>
          </cell>
          <cell r="S281">
            <v>44979</v>
          </cell>
        </row>
        <row r="282">
          <cell r="A282">
            <v>9124</v>
          </cell>
          <cell r="B282">
            <v>44977</v>
          </cell>
          <cell r="C282" t="str">
            <v>A011-340</v>
          </cell>
          <cell r="D282" t="str">
            <v>Top Dama</v>
          </cell>
          <cell r="E282" t="str">
            <v>Lima</v>
          </cell>
        </row>
        <row r="282">
          <cell r="G282" t="str">
            <v>XS</v>
          </cell>
          <cell r="H282" t="str">
            <v>A011-340-XS</v>
          </cell>
          <cell r="I282">
            <v>24</v>
          </cell>
          <cell r="J282">
            <v>45002</v>
          </cell>
          <cell r="K282">
            <v>0.3816</v>
          </cell>
          <cell r="L282">
            <v>9.1584</v>
          </cell>
          <cell r="M282" t="str">
            <v>MPUA10</v>
          </cell>
          <cell r="N282" t="str">
            <v>TOP</v>
          </cell>
          <cell r="O282" t="str">
            <v>M3242</v>
          </cell>
          <cell r="P282" t="str">
            <v>TTR-17-0340 TCX Acid lime</v>
          </cell>
          <cell r="Q282" t="str">
            <v>A011</v>
          </cell>
          <cell r="R282">
            <v>31.2</v>
          </cell>
          <cell r="S282">
            <v>44979</v>
          </cell>
        </row>
        <row r="283">
          <cell r="A283">
            <v>9125</v>
          </cell>
          <cell r="B283">
            <v>44977</v>
          </cell>
          <cell r="C283" t="str">
            <v>A011-340</v>
          </cell>
          <cell r="D283" t="str">
            <v>Top Dama</v>
          </cell>
          <cell r="E283" t="str">
            <v>Lima</v>
          </cell>
        </row>
        <row r="283">
          <cell r="G283" t="str">
            <v>S</v>
          </cell>
          <cell r="H283" t="str">
            <v>A011-340-S</v>
          </cell>
          <cell r="I283">
            <v>72</v>
          </cell>
          <cell r="J283">
            <v>45002</v>
          </cell>
          <cell r="K283">
            <v>0.3816</v>
          </cell>
          <cell r="L283">
            <v>27.4752</v>
          </cell>
          <cell r="M283" t="str">
            <v>MPUA10</v>
          </cell>
          <cell r="N283" t="str">
            <v>TOP</v>
          </cell>
          <cell r="O283" t="str">
            <v>M3242</v>
          </cell>
          <cell r="P283" t="str">
            <v>TTR-17-0340 TCX Acid lime</v>
          </cell>
          <cell r="Q283" t="str">
            <v>A011</v>
          </cell>
          <cell r="R283">
            <v>93.6</v>
          </cell>
          <cell r="S283">
            <v>44979</v>
          </cell>
        </row>
        <row r="284">
          <cell r="A284">
            <v>9126</v>
          </cell>
          <cell r="B284">
            <v>44977</v>
          </cell>
          <cell r="C284" t="str">
            <v>A011-340</v>
          </cell>
          <cell r="D284" t="str">
            <v>Top Dama</v>
          </cell>
          <cell r="E284" t="str">
            <v>Lima</v>
          </cell>
        </row>
        <row r="284">
          <cell r="G284" t="str">
            <v>M</v>
          </cell>
          <cell r="H284" t="str">
            <v>A011-340-M</v>
          </cell>
          <cell r="I284">
            <v>72</v>
          </cell>
          <cell r="J284">
            <v>45002</v>
          </cell>
          <cell r="K284">
            <v>0.3816</v>
          </cell>
          <cell r="L284">
            <v>27.4752</v>
          </cell>
          <cell r="M284" t="str">
            <v>MPUA10</v>
          </cell>
          <cell r="N284" t="str">
            <v>TOP</v>
          </cell>
          <cell r="O284" t="str">
            <v>M3242</v>
          </cell>
          <cell r="P284" t="str">
            <v>TTR-17-0340 TCX Acid lime</v>
          </cell>
          <cell r="Q284" t="str">
            <v>A011</v>
          </cell>
          <cell r="R284">
            <v>93.6</v>
          </cell>
          <cell r="S284">
            <v>44979</v>
          </cell>
        </row>
        <row r="285">
          <cell r="A285">
            <v>9127</v>
          </cell>
          <cell r="B285">
            <v>44977</v>
          </cell>
          <cell r="C285" t="str">
            <v>A011-340</v>
          </cell>
          <cell r="D285" t="str">
            <v>Top Dama</v>
          </cell>
          <cell r="E285" t="str">
            <v>Lima</v>
          </cell>
        </row>
        <row r="285">
          <cell r="G285" t="str">
            <v>L</v>
          </cell>
          <cell r="H285" t="str">
            <v>A011-340-L</v>
          </cell>
          <cell r="I285">
            <v>24</v>
          </cell>
          <cell r="J285">
            <v>45002</v>
          </cell>
          <cell r="K285">
            <v>0.3816</v>
          </cell>
          <cell r="L285">
            <v>9.1584</v>
          </cell>
          <cell r="M285" t="str">
            <v>MPUA10</v>
          </cell>
          <cell r="N285" t="str">
            <v>TOP</v>
          </cell>
          <cell r="O285" t="str">
            <v>M3242</v>
          </cell>
          <cell r="P285" t="str">
            <v>TTR-17-0340 TCX Acid lime</v>
          </cell>
          <cell r="Q285" t="str">
            <v>A011</v>
          </cell>
          <cell r="R285">
            <v>31.2</v>
          </cell>
          <cell r="S285">
            <v>44979</v>
          </cell>
        </row>
        <row r="286">
          <cell r="A286">
            <v>9128</v>
          </cell>
          <cell r="B286">
            <v>44977</v>
          </cell>
          <cell r="C286" t="str">
            <v>A011-340</v>
          </cell>
          <cell r="D286" t="str">
            <v>Top Dama</v>
          </cell>
          <cell r="E286" t="str">
            <v>Lima</v>
          </cell>
        </row>
        <row r="286">
          <cell r="G286" t="str">
            <v>XL</v>
          </cell>
          <cell r="H286" t="str">
            <v>A011-340-XL</v>
          </cell>
          <cell r="I286">
            <v>24</v>
          </cell>
          <cell r="J286">
            <v>45002</v>
          </cell>
          <cell r="K286">
            <v>0.3816</v>
          </cell>
          <cell r="L286">
            <v>9.1584</v>
          </cell>
          <cell r="M286" t="str">
            <v>MPUA10</v>
          </cell>
          <cell r="N286" t="str">
            <v>TOP</v>
          </cell>
          <cell r="O286" t="str">
            <v>M3242</v>
          </cell>
          <cell r="P286" t="str">
            <v>TTR-17-0340 TCX Acid lime</v>
          </cell>
          <cell r="Q286" t="str">
            <v>A011</v>
          </cell>
          <cell r="R286">
            <v>31.2</v>
          </cell>
          <cell r="S286">
            <v>44979</v>
          </cell>
        </row>
        <row r="287">
          <cell r="A287">
            <v>9129</v>
          </cell>
          <cell r="B287">
            <v>44977</v>
          </cell>
          <cell r="C287" t="str">
            <v>RF010-313</v>
          </cell>
          <cell r="D287" t="str">
            <v>TOP MANGAN RANGLAN</v>
          </cell>
          <cell r="E287" t="str">
            <v>Aruba</v>
          </cell>
        </row>
        <row r="287">
          <cell r="G287" t="str">
            <v>XXS</v>
          </cell>
          <cell r="H287" t="str">
            <v>RF010-313-XXS</v>
          </cell>
          <cell r="I287">
            <v>48</v>
          </cell>
          <cell r="J287">
            <v>45002</v>
          </cell>
          <cell r="K287">
            <v>0.3416</v>
          </cell>
          <cell r="L287">
            <v>16.3968</v>
          </cell>
          <cell r="M287" t="str">
            <v>MPUA10</v>
          </cell>
          <cell r="N287" t="str">
            <v>TOP</v>
          </cell>
          <cell r="O287" t="str">
            <v>M3243</v>
          </cell>
          <cell r="P287" t="str">
            <v>TTRC#1 13-5313TCX ARUBA BLUE</v>
          </cell>
          <cell r="Q287" t="str">
            <v>RF010</v>
          </cell>
          <cell r="R287">
            <v>45.6</v>
          </cell>
          <cell r="S287">
            <v>44979</v>
          </cell>
        </row>
        <row r="288">
          <cell r="A288">
            <v>9130</v>
          </cell>
          <cell r="B288">
            <v>44977</v>
          </cell>
          <cell r="C288" t="str">
            <v>RF010-313</v>
          </cell>
          <cell r="D288" t="str">
            <v>TOP MANGAN RANGLAN</v>
          </cell>
          <cell r="E288" t="str">
            <v>Aruba</v>
          </cell>
        </row>
        <row r="288">
          <cell r="G288" t="str">
            <v>XS</v>
          </cell>
          <cell r="H288" t="str">
            <v>RF010-313-XS</v>
          </cell>
          <cell r="I288">
            <v>72</v>
          </cell>
          <cell r="J288">
            <v>45002</v>
          </cell>
          <cell r="K288">
            <v>0.3416</v>
          </cell>
          <cell r="L288">
            <v>24.5952</v>
          </cell>
          <cell r="M288" t="str">
            <v>MPUA10</v>
          </cell>
          <cell r="N288" t="str">
            <v>TOP</v>
          </cell>
          <cell r="O288" t="str">
            <v>M3243</v>
          </cell>
          <cell r="P288" t="str">
            <v>TTRC#1 13-5313TCX ARUBA BLUE</v>
          </cell>
          <cell r="Q288" t="str">
            <v>RF010</v>
          </cell>
          <cell r="R288">
            <v>68.4</v>
          </cell>
          <cell r="S288">
            <v>44979</v>
          </cell>
        </row>
        <row r="289">
          <cell r="A289">
            <v>9131</v>
          </cell>
          <cell r="B289">
            <v>44977</v>
          </cell>
          <cell r="C289" t="str">
            <v>RF010-313</v>
          </cell>
          <cell r="D289" t="str">
            <v>TOP MANGAN RANGLAN</v>
          </cell>
          <cell r="E289" t="str">
            <v>Aruba</v>
          </cell>
        </row>
        <row r="289">
          <cell r="G289" t="str">
            <v>S</v>
          </cell>
          <cell r="H289" t="str">
            <v>RF010-313-S</v>
          </cell>
          <cell r="I289">
            <v>84</v>
          </cell>
          <cell r="J289">
            <v>45002</v>
          </cell>
          <cell r="K289">
            <v>0.3416</v>
          </cell>
          <cell r="L289">
            <v>28.6944</v>
          </cell>
          <cell r="M289" t="str">
            <v>MPUA10</v>
          </cell>
          <cell r="N289" t="str">
            <v>TOP</v>
          </cell>
          <cell r="O289" t="str">
            <v>M3243</v>
          </cell>
          <cell r="P289" t="str">
            <v>TTRC#1 13-5313TCX ARUBA BLUE</v>
          </cell>
          <cell r="Q289" t="str">
            <v>RF010</v>
          </cell>
          <cell r="R289">
            <v>79.8</v>
          </cell>
          <cell r="S289">
            <v>44979</v>
          </cell>
        </row>
        <row r="290">
          <cell r="A290">
            <v>9132</v>
          </cell>
          <cell r="B290">
            <v>44977</v>
          </cell>
          <cell r="C290" t="str">
            <v>RF010-313</v>
          </cell>
          <cell r="D290" t="str">
            <v>TOP MANGAN RANGLAN</v>
          </cell>
          <cell r="E290" t="str">
            <v>Aruba</v>
          </cell>
        </row>
        <row r="290">
          <cell r="G290" t="str">
            <v>M</v>
          </cell>
          <cell r="H290" t="str">
            <v>RF010-313-M</v>
          </cell>
          <cell r="I290">
            <v>84</v>
          </cell>
          <cell r="J290">
            <v>45002</v>
          </cell>
          <cell r="K290">
            <v>0.3416</v>
          </cell>
          <cell r="L290">
            <v>28.6944</v>
          </cell>
          <cell r="M290" t="str">
            <v>MPUA10</v>
          </cell>
          <cell r="N290" t="str">
            <v>TOP</v>
          </cell>
          <cell r="O290" t="str">
            <v>M3243</v>
          </cell>
          <cell r="P290" t="str">
            <v>TTRC#1 13-5313TCX ARUBA BLUE</v>
          </cell>
          <cell r="Q290" t="str">
            <v>RF010</v>
          </cell>
          <cell r="R290">
            <v>79.8</v>
          </cell>
          <cell r="S290">
            <v>44979</v>
          </cell>
        </row>
        <row r="291">
          <cell r="A291">
            <v>9133</v>
          </cell>
          <cell r="B291">
            <v>44977</v>
          </cell>
          <cell r="C291" t="str">
            <v>RF010-313</v>
          </cell>
          <cell r="D291" t="str">
            <v>TOP MANGAN RANGLAN</v>
          </cell>
          <cell r="E291" t="str">
            <v>Aruba</v>
          </cell>
        </row>
        <row r="291">
          <cell r="G291" t="str">
            <v>L</v>
          </cell>
          <cell r="H291" t="str">
            <v>RF010-313-L</v>
          </cell>
          <cell r="I291">
            <v>36</v>
          </cell>
          <cell r="J291">
            <v>45002</v>
          </cell>
          <cell r="K291">
            <v>0.3416</v>
          </cell>
          <cell r="L291">
            <v>12.2976</v>
          </cell>
          <cell r="M291" t="str">
            <v>MPUA10</v>
          </cell>
          <cell r="N291" t="str">
            <v>TOP</v>
          </cell>
          <cell r="O291" t="str">
            <v>M3243</v>
          </cell>
          <cell r="P291" t="str">
            <v>TTRC#1 13-5313TCX ARUBA BLUE</v>
          </cell>
          <cell r="Q291" t="str">
            <v>RF010</v>
          </cell>
          <cell r="R291">
            <v>34.2</v>
          </cell>
          <cell r="S291">
            <v>44979</v>
          </cell>
        </row>
        <row r="292">
          <cell r="A292">
            <v>9134</v>
          </cell>
          <cell r="B292">
            <v>44977</v>
          </cell>
          <cell r="C292" t="str">
            <v>RF010-313</v>
          </cell>
          <cell r="D292" t="str">
            <v>TOP MANGAN RANGLAN</v>
          </cell>
          <cell r="E292" t="str">
            <v>Aruba</v>
          </cell>
        </row>
        <row r="292">
          <cell r="G292" t="str">
            <v>XL</v>
          </cell>
          <cell r="H292" t="str">
            <v>RF010-313-XL</v>
          </cell>
          <cell r="I292">
            <v>36</v>
          </cell>
          <cell r="J292">
            <v>45002</v>
          </cell>
          <cell r="K292">
            <v>0.3416</v>
          </cell>
          <cell r="L292">
            <v>12.2976</v>
          </cell>
          <cell r="M292" t="str">
            <v>MPUA10</v>
          </cell>
          <cell r="N292" t="str">
            <v>TOP</v>
          </cell>
          <cell r="O292" t="str">
            <v>M3243</v>
          </cell>
          <cell r="P292" t="str">
            <v>TTRC#1 13-5313TCX ARUBA BLUE</v>
          </cell>
          <cell r="Q292" t="str">
            <v>RF010</v>
          </cell>
          <cell r="R292">
            <v>34.2</v>
          </cell>
          <cell r="S292">
            <v>44979</v>
          </cell>
        </row>
        <row r="293">
          <cell r="A293">
            <v>9135</v>
          </cell>
          <cell r="B293">
            <v>44977</v>
          </cell>
          <cell r="C293" t="str">
            <v>RFH004-313</v>
          </cell>
          <cell r="D293" t="str">
            <v>TOP HOMBRE</v>
          </cell>
          <cell r="E293" t="str">
            <v>Aruba</v>
          </cell>
        </row>
        <row r="293">
          <cell r="G293" t="str">
            <v>XS</v>
          </cell>
          <cell r="H293" t="str">
            <v>RFH004-313-XS</v>
          </cell>
          <cell r="I293">
            <v>36</v>
          </cell>
          <cell r="J293">
            <v>45002</v>
          </cell>
          <cell r="K293">
            <v>0.3041</v>
          </cell>
          <cell r="L293">
            <v>10.9476</v>
          </cell>
          <cell r="M293" t="str">
            <v>MPUA10</v>
          </cell>
          <cell r="N293" t="str">
            <v>TOP</v>
          </cell>
          <cell r="O293" t="str">
            <v>M3244</v>
          </cell>
          <cell r="P293" t="str">
            <v>TTRC#1 13-5313TCX ARUBA BLUE</v>
          </cell>
          <cell r="Q293" t="str">
            <v>RFH004</v>
          </cell>
          <cell r="R293">
            <v>37.8</v>
          </cell>
          <cell r="S293">
            <v>44979</v>
          </cell>
        </row>
        <row r="294">
          <cell r="A294">
            <v>9136</v>
          </cell>
          <cell r="B294">
            <v>44977</v>
          </cell>
          <cell r="C294" t="str">
            <v>RFH004-313</v>
          </cell>
          <cell r="D294" t="str">
            <v>TOP HOMBRE</v>
          </cell>
          <cell r="E294" t="str">
            <v>Aruba</v>
          </cell>
        </row>
        <row r="294">
          <cell r="G294" t="str">
            <v>S</v>
          </cell>
          <cell r="H294" t="str">
            <v>RFH004-313-S</v>
          </cell>
          <cell r="I294">
            <v>72</v>
          </cell>
          <cell r="J294">
            <v>45002</v>
          </cell>
          <cell r="K294">
            <v>0.3041</v>
          </cell>
          <cell r="L294">
            <v>21.8952</v>
          </cell>
          <cell r="M294" t="str">
            <v>MPUA10</v>
          </cell>
          <cell r="N294" t="str">
            <v>TOP</v>
          </cell>
          <cell r="O294" t="str">
            <v>M3244</v>
          </cell>
          <cell r="P294" t="str">
            <v>TTRC#1 13-5313TCX ARUBA BLUE</v>
          </cell>
          <cell r="Q294" t="str">
            <v>RFH004</v>
          </cell>
          <cell r="R294">
            <v>75.6</v>
          </cell>
          <cell r="S294">
            <v>44979</v>
          </cell>
        </row>
        <row r="295">
          <cell r="A295">
            <v>9137</v>
          </cell>
          <cell r="B295">
            <v>44977</v>
          </cell>
          <cell r="C295" t="str">
            <v>RFH004-313</v>
          </cell>
          <cell r="D295" t="str">
            <v>TOP HOMBRE</v>
          </cell>
          <cell r="E295" t="str">
            <v>Aruba</v>
          </cell>
        </row>
        <row r="295">
          <cell r="G295" t="str">
            <v>M</v>
          </cell>
          <cell r="H295" t="str">
            <v>RFH004-313-M</v>
          </cell>
          <cell r="I295">
            <v>84</v>
          </cell>
          <cell r="J295">
            <v>45002</v>
          </cell>
          <cell r="K295">
            <v>0.3041</v>
          </cell>
          <cell r="L295">
            <v>25.5444</v>
          </cell>
          <cell r="M295" t="str">
            <v>MPUA10</v>
          </cell>
          <cell r="N295" t="str">
            <v>TOP</v>
          </cell>
          <cell r="O295" t="str">
            <v>M3244</v>
          </cell>
          <cell r="P295" t="str">
            <v>TTRC#1 13-5313TCX ARUBA BLUE</v>
          </cell>
          <cell r="Q295" t="str">
            <v>RFH004</v>
          </cell>
          <cell r="R295">
            <v>88.2</v>
          </cell>
          <cell r="S295">
            <v>44979</v>
          </cell>
        </row>
        <row r="296">
          <cell r="A296">
            <v>9138</v>
          </cell>
          <cell r="B296">
            <v>44977</v>
          </cell>
          <cell r="C296" t="str">
            <v>RFH004-313</v>
          </cell>
          <cell r="D296" t="str">
            <v>TOP HOMBRE</v>
          </cell>
          <cell r="E296" t="str">
            <v>Aruba</v>
          </cell>
        </row>
        <row r="296">
          <cell r="G296" t="str">
            <v>L</v>
          </cell>
          <cell r="H296" t="str">
            <v>RFH004-313-L</v>
          </cell>
          <cell r="I296">
            <v>120</v>
          </cell>
          <cell r="J296">
            <v>45002</v>
          </cell>
          <cell r="K296">
            <v>0.3041</v>
          </cell>
          <cell r="L296">
            <v>36.492</v>
          </cell>
          <cell r="M296" t="str">
            <v>MPUA10</v>
          </cell>
          <cell r="N296" t="str">
            <v>TOP</v>
          </cell>
          <cell r="O296" t="str">
            <v>M3244</v>
          </cell>
          <cell r="P296" t="str">
            <v>TTRC#1 13-5313TCX ARUBA BLUE</v>
          </cell>
          <cell r="Q296" t="str">
            <v>RFH004</v>
          </cell>
          <cell r="R296">
            <v>126</v>
          </cell>
          <cell r="S296">
            <v>44979</v>
          </cell>
        </row>
        <row r="297">
          <cell r="A297">
            <v>9139</v>
          </cell>
          <cell r="B297">
            <v>44977</v>
          </cell>
          <cell r="C297" t="str">
            <v>RFH004-313</v>
          </cell>
          <cell r="D297" t="str">
            <v>TOP HOMBRE</v>
          </cell>
          <cell r="E297" t="str">
            <v>Aruba</v>
          </cell>
        </row>
        <row r="297">
          <cell r="G297" t="str">
            <v>XL</v>
          </cell>
          <cell r="H297" t="str">
            <v>RFH004-313-XL</v>
          </cell>
          <cell r="I297">
            <v>24</v>
          </cell>
          <cell r="J297">
            <v>45002</v>
          </cell>
          <cell r="K297">
            <v>0.3041</v>
          </cell>
          <cell r="L297">
            <v>7.2984</v>
          </cell>
          <cell r="M297" t="str">
            <v>MPUA10</v>
          </cell>
          <cell r="N297" t="str">
            <v>TOP</v>
          </cell>
          <cell r="O297" t="str">
            <v>M3244</v>
          </cell>
          <cell r="P297" t="str">
            <v>TTRC#1 13-5313TCX ARUBA BLUE</v>
          </cell>
          <cell r="Q297" t="str">
            <v>RFH004</v>
          </cell>
          <cell r="R297">
            <v>25.2</v>
          </cell>
          <cell r="S297">
            <v>44979</v>
          </cell>
        </row>
        <row r="298">
          <cell r="A298">
            <v>9140</v>
          </cell>
          <cell r="B298">
            <v>44977</v>
          </cell>
          <cell r="C298" t="str">
            <v>A104P-656</v>
          </cell>
          <cell r="D298" t="str">
            <v>PANT MUJER</v>
          </cell>
          <cell r="E298" t="str">
            <v>Flamingo</v>
          </cell>
        </row>
        <row r="298">
          <cell r="G298" t="str">
            <v>XS</v>
          </cell>
          <cell r="H298" t="str">
            <v>A104P-656-XS</v>
          </cell>
          <cell r="I298">
            <v>48</v>
          </cell>
          <cell r="J298">
            <v>45002</v>
          </cell>
          <cell r="K298">
            <v>0.4633</v>
          </cell>
          <cell r="L298">
            <v>22.2384</v>
          </cell>
          <cell r="M298" t="str">
            <v>MPUA10</v>
          </cell>
          <cell r="N298" t="str">
            <v>PANT</v>
          </cell>
          <cell r="O298" t="str">
            <v>M3245</v>
          </cell>
          <cell r="P298" t="str">
            <v>TTRC#2 17-1656TCX HOT CORAL</v>
          </cell>
          <cell r="Q298" t="str">
            <v>A104P</v>
          </cell>
          <cell r="R298">
            <v>56.16</v>
          </cell>
          <cell r="S298">
            <v>44979</v>
          </cell>
        </row>
        <row r="299">
          <cell r="A299">
            <v>9141</v>
          </cell>
          <cell r="B299">
            <v>44977</v>
          </cell>
          <cell r="C299" t="str">
            <v>A104P-656</v>
          </cell>
          <cell r="D299" t="str">
            <v>PANT MUJER</v>
          </cell>
          <cell r="E299" t="str">
            <v>Flamingo</v>
          </cell>
        </row>
        <row r="299">
          <cell r="G299" t="str">
            <v>S</v>
          </cell>
          <cell r="H299" t="str">
            <v>A104P-656-S</v>
          </cell>
          <cell r="I299">
            <v>96</v>
          </cell>
          <cell r="J299">
            <v>45002</v>
          </cell>
          <cell r="K299">
            <v>0.4633</v>
          </cell>
          <cell r="L299">
            <v>44.4768</v>
          </cell>
          <cell r="M299" t="str">
            <v>MPUA10</v>
          </cell>
          <cell r="N299" t="str">
            <v>PANT</v>
          </cell>
          <cell r="O299" t="str">
            <v>M3245</v>
          </cell>
          <cell r="P299" t="str">
            <v>TTRC#2 17-1656TCX HOT CORAL</v>
          </cell>
          <cell r="Q299" t="str">
            <v>A104P</v>
          </cell>
          <cell r="R299">
            <v>112.32</v>
          </cell>
          <cell r="S299">
            <v>44979</v>
          </cell>
        </row>
        <row r="300">
          <cell r="A300">
            <v>9142</v>
          </cell>
          <cell r="B300">
            <v>44977</v>
          </cell>
          <cell r="C300" t="str">
            <v>A104P-656</v>
          </cell>
          <cell r="D300" t="str">
            <v>PANT MUJER</v>
          </cell>
          <cell r="E300" t="str">
            <v>Flamingo</v>
          </cell>
        </row>
        <row r="300">
          <cell r="G300" t="str">
            <v>M</v>
          </cell>
          <cell r="H300" t="str">
            <v>A104P-656-M</v>
          </cell>
          <cell r="I300">
            <v>96</v>
          </cell>
          <cell r="J300">
            <v>45002</v>
          </cell>
          <cell r="K300">
            <v>0.4633</v>
          </cell>
          <cell r="L300">
            <v>44.4768</v>
          </cell>
          <cell r="M300" t="str">
            <v>MPUA10</v>
          </cell>
          <cell r="N300" t="str">
            <v>PANT</v>
          </cell>
          <cell r="O300" t="str">
            <v>M3245</v>
          </cell>
          <cell r="P300" t="str">
            <v>TTRC#2 17-1656TCX HOT CORAL</v>
          </cell>
          <cell r="Q300" t="str">
            <v>A104P</v>
          </cell>
          <cell r="R300">
            <v>112.32</v>
          </cell>
          <cell r="S300">
            <v>44979</v>
          </cell>
        </row>
        <row r="301">
          <cell r="A301">
            <v>9143</v>
          </cell>
          <cell r="B301">
            <v>44977</v>
          </cell>
          <cell r="C301" t="str">
            <v>A104P-656</v>
          </cell>
          <cell r="D301" t="str">
            <v>PANT MUJER</v>
          </cell>
          <cell r="E301" t="str">
            <v>Flamingo</v>
          </cell>
        </row>
        <row r="301">
          <cell r="G301" t="str">
            <v>L</v>
          </cell>
          <cell r="H301" t="str">
            <v>A104P-656-L</v>
          </cell>
          <cell r="I301">
            <v>36</v>
          </cell>
          <cell r="J301">
            <v>45002</v>
          </cell>
          <cell r="K301">
            <v>0.4633</v>
          </cell>
          <cell r="L301">
            <v>16.6788</v>
          </cell>
          <cell r="M301" t="str">
            <v>MPUA10</v>
          </cell>
          <cell r="N301" t="str">
            <v>PANT</v>
          </cell>
          <cell r="O301" t="str">
            <v>M3245</v>
          </cell>
          <cell r="P301" t="str">
            <v>TTRC#2 17-1656TCX HOT CORAL</v>
          </cell>
          <cell r="Q301" t="str">
            <v>A104P</v>
          </cell>
          <cell r="R301">
            <v>42.12</v>
          </cell>
          <cell r="S301">
            <v>44979</v>
          </cell>
        </row>
        <row r="302">
          <cell r="A302">
            <v>9144</v>
          </cell>
          <cell r="B302">
            <v>44977</v>
          </cell>
          <cell r="C302" t="str">
            <v>A104P-656</v>
          </cell>
          <cell r="D302" t="str">
            <v>PANT MUJER</v>
          </cell>
          <cell r="E302" t="str">
            <v>Flamingo</v>
          </cell>
        </row>
        <row r="302">
          <cell r="G302" t="str">
            <v>XL</v>
          </cell>
          <cell r="H302" t="str">
            <v>A104P-656-XL</v>
          </cell>
          <cell r="I302">
            <v>24</v>
          </cell>
          <cell r="J302">
            <v>45002</v>
          </cell>
          <cell r="K302">
            <v>0.4633</v>
          </cell>
          <cell r="L302">
            <v>11.1192</v>
          </cell>
          <cell r="M302" t="str">
            <v>MPUA10</v>
          </cell>
          <cell r="N302" t="str">
            <v>PANT</v>
          </cell>
          <cell r="O302" t="str">
            <v>M3245</v>
          </cell>
          <cell r="P302" t="str">
            <v>TTRC#2 17-1656TCX HOT CORAL</v>
          </cell>
          <cell r="Q302" t="str">
            <v>A104P</v>
          </cell>
          <cell r="R302">
            <v>28.08</v>
          </cell>
          <cell r="S302">
            <v>44979</v>
          </cell>
        </row>
        <row r="303">
          <cell r="A303">
            <v>9145</v>
          </cell>
          <cell r="B303">
            <v>44977</v>
          </cell>
          <cell r="C303" t="str">
            <v>A104R-656</v>
          </cell>
          <cell r="D303" t="str">
            <v>PANT MUJER</v>
          </cell>
          <cell r="E303" t="str">
            <v>Flamingo</v>
          </cell>
        </row>
        <row r="303">
          <cell r="G303" t="str">
            <v>XS</v>
          </cell>
          <cell r="H303" t="str">
            <v>A104R-656-XS</v>
          </cell>
          <cell r="I303">
            <v>36</v>
          </cell>
          <cell r="J303">
            <v>45002</v>
          </cell>
          <cell r="K303">
            <v>0.4633</v>
          </cell>
          <cell r="L303">
            <v>16.6788</v>
          </cell>
          <cell r="M303" t="str">
            <v>MPUA10</v>
          </cell>
          <cell r="N303" t="str">
            <v>PANT</v>
          </cell>
          <cell r="O303" t="str">
            <v>M3246</v>
          </cell>
          <cell r="P303" t="str">
            <v>TTRC#2 17-1656TCX HOT CORAL</v>
          </cell>
          <cell r="Q303" t="str">
            <v>A104R</v>
          </cell>
          <cell r="R303">
            <v>42.12</v>
          </cell>
          <cell r="S303">
            <v>44979</v>
          </cell>
        </row>
        <row r="304">
          <cell r="A304">
            <v>9146</v>
          </cell>
          <cell r="B304">
            <v>44977</v>
          </cell>
          <cell r="C304" t="str">
            <v>A104R-656</v>
          </cell>
          <cell r="D304" t="str">
            <v>PANT MUJER</v>
          </cell>
          <cell r="E304" t="str">
            <v>Flamingo</v>
          </cell>
        </row>
        <row r="304">
          <cell r="G304" t="str">
            <v>S</v>
          </cell>
          <cell r="H304" t="str">
            <v>A104R-656-S</v>
          </cell>
          <cell r="I304">
            <v>96</v>
          </cell>
          <cell r="J304">
            <v>45002</v>
          </cell>
          <cell r="K304">
            <v>0.4633</v>
          </cell>
          <cell r="L304">
            <v>44.4768</v>
          </cell>
          <cell r="M304" t="str">
            <v>MPUA10</v>
          </cell>
          <cell r="N304" t="str">
            <v>PANT</v>
          </cell>
          <cell r="O304" t="str">
            <v>M3246</v>
          </cell>
          <cell r="P304" t="str">
            <v>TTRC#2 17-1656TCX HOT CORAL</v>
          </cell>
          <cell r="Q304" t="str">
            <v>A104R</v>
          </cell>
          <cell r="R304">
            <v>112.32</v>
          </cell>
          <cell r="S304">
            <v>44979</v>
          </cell>
        </row>
        <row r="305">
          <cell r="A305">
            <v>9147</v>
          </cell>
          <cell r="B305">
            <v>44977</v>
          </cell>
          <cell r="C305" t="str">
            <v>A104R-656</v>
          </cell>
          <cell r="D305" t="str">
            <v>PANT MUJER</v>
          </cell>
          <cell r="E305" t="str">
            <v>Flamingo</v>
          </cell>
        </row>
        <row r="305">
          <cell r="G305" t="str">
            <v>M</v>
          </cell>
          <cell r="H305" t="str">
            <v>A104R-656-M</v>
          </cell>
          <cell r="I305">
            <v>96</v>
          </cell>
          <cell r="J305">
            <v>45002</v>
          </cell>
          <cell r="K305">
            <v>0.4633</v>
          </cell>
          <cell r="L305">
            <v>44.4768</v>
          </cell>
          <cell r="M305" t="str">
            <v>MPUA10</v>
          </cell>
          <cell r="N305" t="str">
            <v>PANT</v>
          </cell>
          <cell r="O305" t="str">
            <v>M3246</v>
          </cell>
          <cell r="P305" t="str">
            <v>TTRC#2 17-1656TCX HOT CORAL</v>
          </cell>
          <cell r="Q305" t="str">
            <v>A104R</v>
          </cell>
          <cell r="R305">
            <v>112.32</v>
          </cell>
          <cell r="S305">
            <v>44979</v>
          </cell>
        </row>
        <row r="306">
          <cell r="A306">
            <v>9148</v>
          </cell>
          <cell r="B306">
            <v>44977</v>
          </cell>
          <cell r="C306" t="str">
            <v>A104R-656</v>
          </cell>
          <cell r="D306" t="str">
            <v>PANT MUJER</v>
          </cell>
          <cell r="E306" t="str">
            <v>Flamingo</v>
          </cell>
        </row>
        <row r="306">
          <cell r="G306" t="str">
            <v>L</v>
          </cell>
          <cell r="H306" t="str">
            <v>A104R-656-L</v>
          </cell>
          <cell r="I306">
            <v>48</v>
          </cell>
          <cell r="J306">
            <v>45002</v>
          </cell>
          <cell r="K306">
            <v>0.4633</v>
          </cell>
          <cell r="L306">
            <v>22.2384</v>
          </cell>
          <cell r="M306" t="str">
            <v>MPUA10</v>
          </cell>
          <cell r="N306" t="str">
            <v>PANT</v>
          </cell>
          <cell r="O306" t="str">
            <v>M3246</v>
          </cell>
          <cell r="P306" t="str">
            <v>TTRC#2 17-1656TCX HOT CORAL</v>
          </cell>
          <cell r="Q306" t="str">
            <v>A104R</v>
          </cell>
          <cell r="R306">
            <v>56.16</v>
          </cell>
          <cell r="S306">
            <v>44979</v>
          </cell>
        </row>
        <row r="307">
          <cell r="A307">
            <v>9149</v>
          </cell>
          <cell r="B307">
            <v>44977</v>
          </cell>
          <cell r="C307" t="str">
            <v>A104R-656</v>
          </cell>
          <cell r="D307" t="str">
            <v>PANT MUJER</v>
          </cell>
          <cell r="E307" t="str">
            <v>Flamingo</v>
          </cell>
        </row>
        <row r="307">
          <cell r="G307" t="str">
            <v>XL</v>
          </cell>
          <cell r="H307" t="str">
            <v>A104R-656-XL</v>
          </cell>
          <cell r="I307">
            <v>24</v>
          </cell>
          <cell r="J307">
            <v>45002</v>
          </cell>
          <cell r="K307">
            <v>0.4633</v>
          </cell>
          <cell r="L307">
            <v>11.1192</v>
          </cell>
          <cell r="M307" t="str">
            <v>MPUA10</v>
          </cell>
          <cell r="N307" t="str">
            <v>PANT</v>
          </cell>
          <cell r="O307" t="str">
            <v>M3246</v>
          </cell>
          <cell r="P307" t="str">
            <v>TTRC#2 17-1656TCX HOT CORAL</v>
          </cell>
          <cell r="Q307" t="str">
            <v>A104R</v>
          </cell>
          <cell r="R307">
            <v>28.08</v>
          </cell>
          <cell r="S307">
            <v>44979</v>
          </cell>
        </row>
      </sheetData>
      <sheetData sheetId="2"/>
      <sheetData sheetId="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30"/>
  <sheetViews>
    <sheetView showFormulas="false" showGridLines="true" showRowColHeaders="true" showZeros="true" rightToLeft="false" tabSelected="false" showOutlineSymbols="true" defaultGridColor="true" view="normal" topLeftCell="A471" colorId="64" zoomScale="100" zoomScaleNormal="100" zoomScalePageLayoutView="100" workbookViewId="0">
      <selection pane="topLeft" activeCell="N476" activeCellId="0" sqref="N47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85"/>
    <col collapsed="false" customWidth="true" hidden="false" outlineLevel="0" max="3" min="3" style="1" width="14.71"/>
    <col collapsed="false" customWidth="true" hidden="false" outlineLevel="0" max="4" min="4" style="1" width="16"/>
    <col collapsed="false" customWidth="true" hidden="false" outlineLevel="0" max="5" min="5" style="0" width="16.71"/>
    <col collapsed="false" customWidth="true" hidden="false" outlineLevel="0" max="6" min="6" style="2" width="10.71"/>
    <col collapsed="false" customWidth="true" hidden="false" outlineLevel="0" max="7" min="7" style="1" width="7.71"/>
    <col collapsed="false" customWidth="true" hidden="false" outlineLevel="0" max="8" min="8" style="1" width="20.43"/>
    <col collapsed="false" customWidth="true" hidden="false" outlineLevel="0" max="9" min="9" style="0" width="9.71"/>
    <col collapsed="false" customWidth="true" hidden="false" outlineLevel="0" max="10" min="10" style="1" width="11.43"/>
    <col collapsed="false" customWidth="true" hidden="false" outlineLevel="0" max="11" min="11" style="1" width="13.28"/>
    <col collapsed="false" customWidth="true" hidden="false" outlineLevel="0" max="13" min="12" style="3" width="11.43"/>
    <col collapsed="false" customWidth="true" hidden="false" outlineLevel="0" max="14" min="14" style="0" width="11.43"/>
    <col collapsed="false" customWidth="true" hidden="false" outlineLevel="0" max="15" min="15" style="1" width="11.43"/>
    <col collapsed="false" customWidth="true" hidden="false" outlineLevel="0" max="16" min="16" style="0" width="12.28"/>
    <col collapsed="false" customWidth="true" hidden="false" outlineLevel="0" max="17" min="17" style="0" width="13.57"/>
    <col collapsed="false" customWidth="true" hidden="false" outlineLevel="0" max="20" min="18" style="0" width="11.43"/>
    <col collapsed="false" customWidth="true" hidden="false" outlineLevel="0" max="21" min="21" style="0" width="18.71"/>
    <col collapsed="false" customWidth="true" hidden="false" outlineLevel="0" max="22" min="22" style="0" width="10.71"/>
    <col collapsed="false" customWidth="true" hidden="false" outlineLevel="0" max="23" min="23" style="1" width="71.71"/>
    <col collapsed="false" customWidth="true" hidden="false" outlineLevel="0" max="24" min="24" style="0" width="16.43"/>
    <col collapsed="false" customWidth="true" hidden="false" outlineLevel="0" max="25" min="25" style="0" width="19.28"/>
    <col collapsed="false" customWidth="true" hidden="false" outlineLevel="0" max="26" min="26" style="4" width="26.57"/>
    <col collapsed="false" customWidth="true" hidden="false" outlineLevel="0" max="27" min="27" style="0" width="16.28"/>
    <col collapsed="false" customWidth="true" hidden="false" outlineLevel="0" max="28" min="28" style="0" width="20.14"/>
    <col collapsed="false" customWidth="true" hidden="false" outlineLevel="0" max="30" min="29" style="0" width="64.71"/>
  </cols>
  <sheetData>
    <row r="1" customFormat="false" ht="15" hidden="false" customHeight="false" outlineLevel="0" collapsed="false">
      <c r="A1" s="5"/>
      <c r="B1" s="5"/>
      <c r="C1" s="5"/>
      <c r="D1" s="6" t="e">
        <f aca="false">#N/A</f>
        <v>#N/A</v>
      </c>
      <c r="E1" s="6" t="e">
        <f aca="false">#N/A</f>
        <v>#N/A</v>
      </c>
      <c r="F1" s="7"/>
      <c r="G1" s="5"/>
      <c r="H1" s="5"/>
      <c r="I1" s="5"/>
      <c r="J1" s="5"/>
      <c r="K1" s="8"/>
      <c r="L1" s="9"/>
      <c r="M1" s="10"/>
      <c r="N1" s="11"/>
      <c r="O1" s="5"/>
      <c r="P1" s="5"/>
      <c r="Q1" s="5"/>
      <c r="R1" s="5"/>
      <c r="S1" s="5"/>
      <c r="T1" s="5"/>
      <c r="U1" s="5"/>
      <c r="V1" s="5"/>
      <c r="W1" s="12" t="e">
        <f aca="false">#N/A</f>
        <v>#N/A</v>
      </c>
      <c r="X1" s="12" t="e">
        <f aca="false">#VALUE!</f>
        <v>#VALUE!</v>
      </c>
      <c r="Y1" s="13" t="e">
        <f aca="false">#VALUE!</f>
        <v>#VALUE!</v>
      </c>
      <c r="Z1" s="14"/>
      <c r="AA1" s="5"/>
      <c r="AB1" s="15"/>
      <c r="AC1" s="16"/>
      <c r="AD1" s="17"/>
    </row>
    <row r="2" customFormat="false" ht="15" hidden="false" customHeight="false" outlineLevel="0" collapsed="false">
      <c r="A2" s="18" t="s">
        <v>0</v>
      </c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8" t="s">
        <v>2</v>
      </c>
      <c r="L2" s="18"/>
      <c r="M2" s="18"/>
      <c r="N2" s="18"/>
      <c r="O2" s="18"/>
      <c r="P2" s="18" t="s">
        <v>3</v>
      </c>
      <c r="Q2" s="18"/>
      <c r="R2" s="18"/>
      <c r="S2" s="18"/>
      <c r="T2" s="18"/>
      <c r="U2" s="20" t="s">
        <v>1</v>
      </c>
      <c r="V2" s="21" t="s">
        <v>4</v>
      </c>
      <c r="W2" s="21"/>
      <c r="X2" s="21"/>
      <c r="Y2" s="21"/>
      <c r="Z2" s="21"/>
      <c r="AA2" s="22" t="s">
        <v>5</v>
      </c>
      <c r="AB2" s="22"/>
      <c r="AC2" s="23" t="s">
        <v>6</v>
      </c>
      <c r="AD2" s="23"/>
    </row>
    <row r="3" customFormat="false" ht="60" hidden="false" customHeight="true" outlineLevel="0" collapsed="false">
      <c r="A3" s="24" t="s">
        <v>7</v>
      </c>
      <c r="B3" s="25" t="s">
        <v>8</v>
      </c>
      <c r="C3" s="26" t="s">
        <v>9</v>
      </c>
      <c r="D3" s="26" t="s">
        <v>10</v>
      </c>
      <c r="E3" s="26" t="s">
        <v>11</v>
      </c>
      <c r="F3" s="27" t="s">
        <v>12</v>
      </c>
      <c r="G3" s="26" t="s">
        <v>13</v>
      </c>
      <c r="H3" s="26"/>
      <c r="I3" s="26" t="s">
        <v>14</v>
      </c>
      <c r="J3" s="26" t="s">
        <v>15</v>
      </c>
      <c r="K3" s="28" t="s">
        <v>16</v>
      </c>
      <c r="L3" s="29" t="s">
        <v>17</v>
      </c>
      <c r="M3" s="29" t="s">
        <v>18</v>
      </c>
      <c r="N3" s="30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6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31" t="s">
        <v>31</v>
      </c>
      <c r="AA3" s="26" t="s">
        <v>32</v>
      </c>
      <c r="AB3" s="32" t="s">
        <v>22</v>
      </c>
      <c r="AC3" s="16"/>
      <c r="AD3" s="26" t="s">
        <v>33</v>
      </c>
    </row>
    <row r="4" customFormat="false" ht="15" hidden="false" customHeight="false" outlineLevel="0" collapsed="false">
      <c r="A4" s="33"/>
      <c r="B4" s="34" t="s">
        <v>34</v>
      </c>
      <c r="C4" s="35"/>
      <c r="D4" s="35"/>
      <c r="E4" s="33"/>
      <c r="F4" s="36"/>
      <c r="G4" s="35"/>
      <c r="H4" s="35"/>
      <c r="I4" s="33"/>
      <c r="J4" s="35"/>
      <c r="K4" s="35"/>
      <c r="N4" s="33"/>
      <c r="O4" s="35"/>
      <c r="P4" s="33"/>
      <c r="Q4" s="33"/>
      <c r="R4" s="33"/>
      <c r="S4" s="33"/>
      <c r="T4" s="33"/>
      <c r="U4" s="33"/>
      <c r="V4" s="33"/>
      <c r="W4" s="35"/>
      <c r="X4" s="33"/>
      <c r="Y4" s="33"/>
      <c r="Z4" s="37"/>
      <c r="AA4" s="33"/>
      <c r="AB4" s="33"/>
      <c r="AC4" s="33"/>
      <c r="AD4" s="33"/>
    </row>
    <row r="5" customFormat="false" ht="15" hidden="false" customHeight="false" outlineLevel="0" collapsed="false">
      <c r="A5" s="33" t="n">
        <v>6205</v>
      </c>
      <c r="B5" s="38" t="n">
        <v>44503</v>
      </c>
      <c r="C5" s="39" t="s">
        <v>35</v>
      </c>
      <c r="D5" s="40" t="s">
        <v>36</v>
      </c>
      <c r="E5" s="40" t="s">
        <v>37</v>
      </c>
      <c r="F5" s="36"/>
      <c r="G5" s="33" t="s">
        <v>38</v>
      </c>
      <c r="H5" s="33"/>
      <c r="I5" s="33"/>
      <c r="J5" s="33" t="n">
        <v>96</v>
      </c>
      <c r="K5" s="41" t="n">
        <v>44526</v>
      </c>
      <c r="L5" s="33" t="n">
        <v>0.293</v>
      </c>
      <c r="M5" s="42" t="n">
        <v>28.128</v>
      </c>
      <c r="N5" s="33" t="s">
        <v>39</v>
      </c>
      <c r="O5" s="35" t="s">
        <v>40</v>
      </c>
      <c r="P5" s="33"/>
      <c r="Q5" s="33"/>
      <c r="R5" s="33"/>
      <c r="S5" s="33"/>
      <c r="T5" s="33"/>
      <c r="U5" s="33"/>
      <c r="V5" s="33" t="s">
        <v>41</v>
      </c>
      <c r="W5" s="35" t="s">
        <v>42</v>
      </c>
      <c r="X5" s="33" t="s">
        <v>43</v>
      </c>
      <c r="Y5" s="33" t="n">
        <v>90.6192</v>
      </c>
      <c r="Z5" s="37" t="n">
        <v>44508</v>
      </c>
      <c r="AA5" s="33"/>
      <c r="AB5" s="43" t="s">
        <v>44</v>
      </c>
      <c r="AC5" s="33"/>
      <c r="AD5" s="33" t="s">
        <v>45</v>
      </c>
    </row>
    <row r="6" customFormat="false" ht="15" hidden="false" customHeight="false" outlineLevel="0" collapsed="false">
      <c r="A6" s="33" t="n">
        <v>6206</v>
      </c>
      <c r="B6" s="38" t="n">
        <v>44503</v>
      </c>
      <c r="C6" s="39" t="s">
        <v>46</v>
      </c>
      <c r="D6" s="40" t="s">
        <v>36</v>
      </c>
      <c r="E6" s="40" t="s">
        <v>47</v>
      </c>
      <c r="F6" s="36"/>
      <c r="G6" s="33" t="s">
        <v>48</v>
      </c>
      <c r="H6" s="33"/>
      <c r="I6" s="33"/>
      <c r="J6" s="33" t="n">
        <v>48</v>
      </c>
      <c r="K6" s="41" t="n">
        <v>44526</v>
      </c>
      <c r="L6" s="33" t="n">
        <v>0.347</v>
      </c>
      <c r="M6" s="42" t="n">
        <v>16.656</v>
      </c>
      <c r="N6" s="33" t="s">
        <v>39</v>
      </c>
      <c r="O6" s="35" t="s">
        <v>40</v>
      </c>
      <c r="P6" s="33"/>
      <c r="Q6" s="33"/>
      <c r="R6" s="33"/>
      <c r="S6" s="33"/>
      <c r="T6" s="33"/>
      <c r="U6" s="33"/>
      <c r="V6" s="33" t="s">
        <v>49</v>
      </c>
      <c r="W6" s="35" t="s">
        <v>50</v>
      </c>
      <c r="X6" s="33" t="s">
        <v>51</v>
      </c>
      <c r="Y6" s="33" t="n">
        <v>50.03544</v>
      </c>
      <c r="Z6" s="37" t="n">
        <v>44508</v>
      </c>
      <c r="AA6" s="33"/>
      <c r="AB6" s="43" t="s">
        <v>44</v>
      </c>
      <c r="AC6" s="33"/>
      <c r="AD6" s="33" t="s">
        <v>45</v>
      </c>
    </row>
    <row r="7" customFormat="false" ht="15" hidden="false" customHeight="false" outlineLevel="0" collapsed="false">
      <c r="A7" s="33" t="n">
        <v>6207</v>
      </c>
      <c r="B7" s="38" t="n">
        <v>44503</v>
      </c>
      <c r="C7" s="39" t="s">
        <v>46</v>
      </c>
      <c r="D7" s="40" t="s">
        <v>36</v>
      </c>
      <c r="E7" s="40" t="s">
        <v>47</v>
      </c>
      <c r="F7" s="36"/>
      <c r="G7" s="33" t="s">
        <v>38</v>
      </c>
      <c r="H7" s="33"/>
      <c r="I7" s="33"/>
      <c r="J7" s="33" t="n">
        <v>96</v>
      </c>
      <c r="K7" s="41" t="n">
        <v>44526</v>
      </c>
      <c r="L7" s="33" t="n">
        <v>0.347</v>
      </c>
      <c r="M7" s="42" t="n">
        <v>33.312</v>
      </c>
      <c r="N7" s="33" t="s">
        <v>39</v>
      </c>
      <c r="O7" s="35" t="s">
        <v>40</v>
      </c>
      <c r="P7" s="33"/>
      <c r="Q7" s="33"/>
      <c r="R7" s="33"/>
      <c r="S7" s="33"/>
      <c r="T7" s="33"/>
      <c r="U7" s="33"/>
      <c r="V7" s="33" t="s">
        <v>49</v>
      </c>
      <c r="W7" s="35" t="s">
        <v>50</v>
      </c>
      <c r="X7" s="33" t="s">
        <v>51</v>
      </c>
      <c r="Y7" s="33" t="n">
        <v>100.07088</v>
      </c>
      <c r="Z7" s="37" t="n">
        <v>44508</v>
      </c>
      <c r="AA7" s="33"/>
      <c r="AB7" s="43" t="s">
        <v>44</v>
      </c>
      <c r="AC7" s="33"/>
      <c r="AD7" s="33" t="s">
        <v>45</v>
      </c>
    </row>
    <row r="8" customFormat="false" ht="15" hidden="false" customHeight="false" outlineLevel="0" collapsed="false">
      <c r="A8" s="33" t="n">
        <v>6208</v>
      </c>
      <c r="B8" s="38" t="n">
        <v>44503</v>
      </c>
      <c r="C8" s="39" t="s">
        <v>46</v>
      </c>
      <c r="D8" s="40" t="s">
        <v>36</v>
      </c>
      <c r="E8" s="40" t="s">
        <v>47</v>
      </c>
      <c r="F8" s="36"/>
      <c r="G8" s="33" t="s">
        <v>52</v>
      </c>
      <c r="H8" s="33"/>
      <c r="I8" s="33"/>
      <c r="J8" s="33" t="n">
        <v>12</v>
      </c>
      <c r="K8" s="41" t="n">
        <v>44526</v>
      </c>
      <c r="L8" s="33" t="n">
        <v>0.347</v>
      </c>
      <c r="M8" s="42" t="n">
        <v>4.164</v>
      </c>
      <c r="N8" s="33" t="s">
        <v>39</v>
      </c>
      <c r="O8" s="35" t="s">
        <v>40</v>
      </c>
      <c r="P8" s="33"/>
      <c r="Q8" s="33"/>
      <c r="R8" s="33"/>
      <c r="S8" s="33"/>
      <c r="T8" s="33"/>
      <c r="U8" s="33"/>
      <c r="V8" s="33" t="s">
        <v>49</v>
      </c>
      <c r="W8" s="35" t="s">
        <v>50</v>
      </c>
      <c r="X8" s="33" t="s">
        <v>51</v>
      </c>
      <c r="Y8" s="33" t="n">
        <v>12.50886</v>
      </c>
      <c r="Z8" s="37" t="n">
        <v>44508</v>
      </c>
      <c r="AA8" s="33"/>
      <c r="AB8" s="43" t="s">
        <v>44</v>
      </c>
      <c r="AC8" s="33"/>
      <c r="AD8" s="33" t="s">
        <v>45</v>
      </c>
    </row>
    <row r="9" customFormat="false" ht="15" hidden="false" customHeight="false" outlineLevel="0" collapsed="false">
      <c r="A9" s="33" t="n">
        <v>6209</v>
      </c>
      <c r="B9" s="38" t="n">
        <v>44503</v>
      </c>
      <c r="C9" s="39" t="s">
        <v>53</v>
      </c>
      <c r="D9" s="40" t="s">
        <v>36</v>
      </c>
      <c r="E9" s="40" t="s">
        <v>54</v>
      </c>
      <c r="F9" s="36"/>
      <c r="G9" s="33" t="s">
        <v>48</v>
      </c>
      <c r="H9" s="33"/>
      <c r="I9" s="33"/>
      <c r="J9" s="33" t="n">
        <v>48</v>
      </c>
      <c r="K9" s="41" t="n">
        <v>44526</v>
      </c>
      <c r="L9" s="33" t="n">
        <v>0.347</v>
      </c>
      <c r="M9" s="42" t="n">
        <v>16.656</v>
      </c>
      <c r="N9" s="33" t="s">
        <v>39</v>
      </c>
      <c r="O9" s="35" t="s">
        <v>40</v>
      </c>
      <c r="P9" s="33"/>
      <c r="Q9" s="33"/>
      <c r="R9" s="33"/>
      <c r="S9" s="33"/>
      <c r="T9" s="33"/>
      <c r="U9" s="33"/>
      <c r="V9" s="33" t="s">
        <v>55</v>
      </c>
      <c r="W9" s="35" t="s">
        <v>56</v>
      </c>
      <c r="X9" s="33" t="s">
        <v>51</v>
      </c>
      <c r="Y9" s="33" t="n">
        <v>50.03544</v>
      </c>
      <c r="Z9" s="37" t="n">
        <v>44508</v>
      </c>
      <c r="AA9" s="33"/>
      <c r="AB9" s="43" t="s">
        <v>44</v>
      </c>
      <c r="AC9" s="33"/>
      <c r="AD9" s="33" t="s">
        <v>45</v>
      </c>
    </row>
    <row r="10" customFormat="false" ht="15" hidden="false" customHeight="false" outlineLevel="0" collapsed="false">
      <c r="A10" s="33" t="n">
        <v>6210</v>
      </c>
      <c r="B10" s="38" t="n">
        <v>44503</v>
      </c>
      <c r="C10" s="39" t="s">
        <v>53</v>
      </c>
      <c r="D10" s="40" t="s">
        <v>36</v>
      </c>
      <c r="E10" s="40" t="s">
        <v>54</v>
      </c>
      <c r="F10" s="36"/>
      <c r="G10" s="33" t="s">
        <v>38</v>
      </c>
      <c r="H10" s="33"/>
      <c r="I10" s="33"/>
      <c r="J10" s="33" t="n">
        <v>96</v>
      </c>
      <c r="K10" s="41" t="n">
        <v>44526</v>
      </c>
      <c r="L10" s="33" t="n">
        <v>0.347</v>
      </c>
      <c r="M10" s="42" t="n">
        <v>33.312</v>
      </c>
      <c r="N10" s="33" t="s">
        <v>39</v>
      </c>
      <c r="O10" s="35" t="s">
        <v>40</v>
      </c>
      <c r="P10" s="33"/>
      <c r="Q10" s="33"/>
      <c r="R10" s="33"/>
      <c r="S10" s="33"/>
      <c r="T10" s="33"/>
      <c r="U10" s="33"/>
      <c r="V10" s="33" t="s">
        <v>55</v>
      </c>
      <c r="W10" s="35" t="s">
        <v>56</v>
      </c>
      <c r="X10" s="33" t="s">
        <v>51</v>
      </c>
      <c r="Y10" s="33" t="n">
        <v>100.07088</v>
      </c>
      <c r="Z10" s="37" t="n">
        <v>44508</v>
      </c>
      <c r="AA10" s="33"/>
      <c r="AB10" s="43" t="s">
        <v>44</v>
      </c>
      <c r="AC10" s="33"/>
      <c r="AD10" s="33" t="s">
        <v>45</v>
      </c>
    </row>
    <row r="11" customFormat="false" ht="15" hidden="false" customHeight="false" outlineLevel="0" collapsed="false">
      <c r="A11" s="33" t="n">
        <v>6211</v>
      </c>
      <c r="B11" s="38" t="n">
        <v>44503</v>
      </c>
      <c r="C11" s="39" t="s">
        <v>53</v>
      </c>
      <c r="D11" s="40" t="s">
        <v>36</v>
      </c>
      <c r="E11" s="40" t="s">
        <v>54</v>
      </c>
      <c r="F11" s="36"/>
      <c r="G11" s="33" t="s">
        <v>57</v>
      </c>
      <c r="H11" s="33"/>
      <c r="I11" s="33"/>
      <c r="J11" s="33" t="n">
        <v>96</v>
      </c>
      <c r="K11" s="41" t="n">
        <v>44526</v>
      </c>
      <c r="L11" s="33" t="n">
        <v>0.347</v>
      </c>
      <c r="M11" s="42" t="n">
        <v>33.312</v>
      </c>
      <c r="N11" s="33" t="s">
        <v>39</v>
      </c>
      <c r="O11" s="35" t="s">
        <v>40</v>
      </c>
      <c r="P11" s="33"/>
      <c r="Q11" s="33"/>
      <c r="R11" s="33"/>
      <c r="S11" s="33"/>
      <c r="T11" s="33"/>
      <c r="U11" s="33"/>
      <c r="V11" s="33" t="s">
        <v>55</v>
      </c>
      <c r="W11" s="35" t="s">
        <v>56</v>
      </c>
      <c r="X11" s="33" t="s">
        <v>51</v>
      </c>
      <c r="Y11" s="33" t="n">
        <v>100.07088</v>
      </c>
      <c r="Z11" s="37" t="n">
        <v>44508</v>
      </c>
      <c r="AA11" s="33"/>
      <c r="AB11" s="43" t="s">
        <v>44</v>
      </c>
      <c r="AC11" s="33"/>
      <c r="AD11" s="33" t="s">
        <v>45</v>
      </c>
    </row>
    <row r="12" s="55" customFormat="true" ht="15" hidden="false" customHeight="false" outlineLevel="0" collapsed="false">
      <c r="A12" s="33" t="n">
        <v>6212</v>
      </c>
      <c r="B12" s="44" t="n">
        <v>44503</v>
      </c>
      <c r="C12" s="45" t="s">
        <v>58</v>
      </c>
      <c r="D12" s="46" t="s">
        <v>36</v>
      </c>
      <c r="E12" s="47" t="s">
        <v>59</v>
      </c>
      <c r="F12" s="48"/>
      <c r="G12" s="49" t="s">
        <v>38</v>
      </c>
      <c r="H12" s="49"/>
      <c r="I12" s="49"/>
      <c r="J12" s="49" t="n">
        <v>24</v>
      </c>
      <c r="K12" s="50" t="n">
        <v>44526</v>
      </c>
      <c r="L12" s="51" t="n">
        <v>0.208</v>
      </c>
      <c r="M12" s="52" t="n">
        <v>4.992</v>
      </c>
      <c r="N12" s="49" t="s">
        <v>60</v>
      </c>
      <c r="O12" s="53" t="s">
        <v>40</v>
      </c>
      <c r="P12" s="49"/>
      <c r="Q12" s="49"/>
      <c r="R12" s="49"/>
      <c r="S12" s="49"/>
      <c r="T12" s="49"/>
      <c r="U12" s="49"/>
      <c r="V12" s="49" t="s">
        <v>61</v>
      </c>
      <c r="W12" s="53" t="s">
        <v>62</v>
      </c>
      <c r="X12" s="49" t="s">
        <v>63</v>
      </c>
      <c r="Y12" s="49" t="n">
        <v>22.4112</v>
      </c>
      <c r="Z12" s="54" t="n">
        <v>44508</v>
      </c>
      <c r="AA12" s="49"/>
      <c r="AB12" s="43" t="s">
        <v>44</v>
      </c>
      <c r="AC12" s="49"/>
      <c r="AD12" s="49" t="s">
        <v>64</v>
      </c>
    </row>
    <row r="13" s="55" customFormat="true" ht="15" hidden="false" customHeight="false" outlineLevel="0" collapsed="false">
      <c r="A13" s="33" t="n">
        <v>6213</v>
      </c>
      <c r="B13" s="44" t="n">
        <v>44503</v>
      </c>
      <c r="C13" s="45" t="s">
        <v>58</v>
      </c>
      <c r="D13" s="46" t="s">
        <v>36</v>
      </c>
      <c r="E13" s="47" t="s">
        <v>59</v>
      </c>
      <c r="F13" s="48"/>
      <c r="G13" s="49" t="s">
        <v>52</v>
      </c>
      <c r="H13" s="49"/>
      <c r="I13" s="49"/>
      <c r="J13" s="49" t="n">
        <v>12</v>
      </c>
      <c r="K13" s="50" t="n">
        <v>44526</v>
      </c>
      <c r="L13" s="51" t="n">
        <v>0.208</v>
      </c>
      <c r="M13" s="52" t="n">
        <v>2.496</v>
      </c>
      <c r="N13" s="49" t="s">
        <v>60</v>
      </c>
      <c r="O13" s="53" t="s">
        <v>40</v>
      </c>
      <c r="P13" s="49"/>
      <c r="Q13" s="49"/>
      <c r="R13" s="49"/>
      <c r="S13" s="49"/>
      <c r="T13" s="49"/>
      <c r="U13" s="49"/>
      <c r="V13" s="49" t="s">
        <v>61</v>
      </c>
      <c r="W13" s="53" t="s">
        <v>62</v>
      </c>
      <c r="X13" s="49" t="s">
        <v>63</v>
      </c>
      <c r="Y13" s="49" t="n">
        <v>11.2056</v>
      </c>
      <c r="Z13" s="54" t="n">
        <v>44508</v>
      </c>
      <c r="AA13" s="49"/>
      <c r="AB13" s="43" t="s">
        <v>44</v>
      </c>
      <c r="AC13" s="49"/>
      <c r="AD13" s="49" t="s">
        <v>64</v>
      </c>
    </row>
    <row r="14" customFormat="false" ht="15" hidden="false" customHeight="false" outlineLevel="0" collapsed="false">
      <c r="A14" s="33" t="n">
        <v>6214</v>
      </c>
      <c r="B14" s="38" t="n">
        <v>44503</v>
      </c>
      <c r="C14" s="39" t="s">
        <v>65</v>
      </c>
      <c r="D14" s="40" t="s">
        <v>36</v>
      </c>
      <c r="E14" s="40" t="s">
        <v>66</v>
      </c>
      <c r="F14" s="36"/>
      <c r="G14" s="33" t="s">
        <v>38</v>
      </c>
      <c r="H14" s="33"/>
      <c r="I14" s="33"/>
      <c r="J14" s="33" t="n">
        <v>48</v>
      </c>
      <c r="K14" s="41" t="n">
        <v>44526</v>
      </c>
      <c r="L14" s="56" t="n">
        <v>0.208</v>
      </c>
      <c r="M14" s="42" t="n">
        <v>9.984</v>
      </c>
      <c r="N14" s="33" t="s">
        <v>60</v>
      </c>
      <c r="O14" s="35" t="s">
        <v>40</v>
      </c>
      <c r="P14" s="33"/>
      <c r="Q14" s="33"/>
      <c r="R14" s="33"/>
      <c r="S14" s="33"/>
      <c r="T14" s="33"/>
      <c r="U14" s="33"/>
      <c r="V14" s="33" t="s">
        <v>67</v>
      </c>
      <c r="W14" s="35" t="s">
        <v>68</v>
      </c>
      <c r="X14" s="33" t="s">
        <v>63</v>
      </c>
      <c r="Y14" s="33" t="n">
        <v>44.8224</v>
      </c>
      <c r="Z14" s="37" t="n">
        <v>44508</v>
      </c>
      <c r="AA14" s="33"/>
      <c r="AB14" s="43" t="s">
        <v>44</v>
      </c>
      <c r="AC14" s="33"/>
      <c r="AD14" s="33" t="s">
        <v>69</v>
      </c>
    </row>
    <row r="15" s="68" customFormat="true" ht="15" hidden="false" customHeight="false" outlineLevel="0" collapsed="false">
      <c r="A15" s="33" t="n">
        <v>6215</v>
      </c>
      <c r="B15" s="57" t="n">
        <v>44503</v>
      </c>
      <c r="C15" s="58" t="s">
        <v>70</v>
      </c>
      <c r="D15" s="59" t="s">
        <v>36</v>
      </c>
      <c r="E15" s="60" t="s">
        <v>71</v>
      </c>
      <c r="F15" s="61"/>
      <c r="G15" s="62" t="s">
        <v>38</v>
      </c>
      <c r="H15" s="62"/>
      <c r="I15" s="62"/>
      <c r="J15" s="62" t="n">
        <v>24</v>
      </c>
      <c r="K15" s="63" t="n">
        <v>44526</v>
      </c>
      <c r="L15" s="64" t="n">
        <v>0.208</v>
      </c>
      <c r="M15" s="65" t="n">
        <v>4.992</v>
      </c>
      <c r="N15" s="62" t="s">
        <v>60</v>
      </c>
      <c r="O15" s="66" t="s">
        <v>40</v>
      </c>
      <c r="P15" s="62"/>
      <c r="Q15" s="62"/>
      <c r="R15" s="62"/>
      <c r="S15" s="62"/>
      <c r="T15" s="62"/>
      <c r="U15" s="62"/>
      <c r="V15" s="62" t="s">
        <v>72</v>
      </c>
      <c r="W15" s="66" t="s">
        <v>73</v>
      </c>
      <c r="X15" s="62" t="s">
        <v>63</v>
      </c>
      <c r="Y15" s="62" t="n">
        <v>22.4112</v>
      </c>
      <c r="Z15" s="67" t="n">
        <v>44508</v>
      </c>
      <c r="AA15" s="62"/>
      <c r="AB15" s="43" t="s">
        <v>44</v>
      </c>
      <c r="AC15" s="62"/>
      <c r="AD15" s="62" t="s">
        <v>64</v>
      </c>
    </row>
    <row r="16" customFormat="false" ht="15" hidden="false" customHeight="false" outlineLevel="0" collapsed="false">
      <c r="A16" s="33" t="n">
        <v>6216</v>
      </c>
      <c r="B16" s="38" t="n">
        <v>44503</v>
      </c>
      <c r="C16" s="39" t="s">
        <v>74</v>
      </c>
      <c r="D16" s="40" t="s">
        <v>36</v>
      </c>
      <c r="E16" s="40" t="s">
        <v>75</v>
      </c>
      <c r="F16" s="36"/>
      <c r="G16" s="33" t="s">
        <v>76</v>
      </c>
      <c r="H16" s="33"/>
      <c r="I16" s="33"/>
      <c r="J16" s="33" t="n">
        <v>48</v>
      </c>
      <c r="K16" s="41" t="n">
        <v>44526</v>
      </c>
      <c r="L16" s="56" t="n">
        <v>0.208</v>
      </c>
      <c r="M16" s="42" t="n">
        <v>9.984</v>
      </c>
      <c r="N16" s="33" t="s">
        <v>60</v>
      </c>
      <c r="O16" s="35" t="s">
        <v>40</v>
      </c>
      <c r="P16" s="33"/>
      <c r="Q16" s="33"/>
      <c r="R16" s="33"/>
      <c r="S16" s="33"/>
      <c r="T16" s="33"/>
      <c r="U16" s="33"/>
      <c r="V16" s="33" t="s">
        <v>77</v>
      </c>
      <c r="W16" s="35" t="s">
        <v>78</v>
      </c>
      <c r="X16" s="33" t="s">
        <v>63</v>
      </c>
      <c r="Y16" s="33" t="n">
        <v>44.8224</v>
      </c>
      <c r="Z16" s="37" t="n">
        <v>44508</v>
      </c>
      <c r="AA16" s="33"/>
      <c r="AB16" s="43" t="s">
        <v>44</v>
      </c>
      <c r="AC16" s="33"/>
      <c r="AD16" s="33" t="s">
        <v>69</v>
      </c>
    </row>
    <row r="17" customFormat="false" ht="15" hidden="false" customHeight="false" outlineLevel="0" collapsed="false">
      <c r="A17" s="33" t="n">
        <v>6217</v>
      </c>
      <c r="B17" s="38" t="n">
        <v>44503</v>
      </c>
      <c r="C17" s="39" t="s">
        <v>74</v>
      </c>
      <c r="D17" s="40" t="s">
        <v>36</v>
      </c>
      <c r="E17" s="40" t="s">
        <v>75</v>
      </c>
      <c r="F17" s="36"/>
      <c r="G17" s="33" t="s">
        <v>38</v>
      </c>
      <c r="H17" s="33"/>
      <c r="I17" s="33"/>
      <c r="J17" s="33" t="n">
        <v>48</v>
      </c>
      <c r="K17" s="41" t="n">
        <v>44526</v>
      </c>
      <c r="L17" s="56" t="n">
        <v>0.208</v>
      </c>
      <c r="M17" s="42" t="n">
        <v>9.984</v>
      </c>
      <c r="N17" s="33" t="s">
        <v>60</v>
      </c>
      <c r="O17" s="35" t="s">
        <v>40</v>
      </c>
      <c r="P17" s="33"/>
      <c r="Q17" s="33"/>
      <c r="R17" s="33"/>
      <c r="S17" s="33"/>
      <c r="T17" s="33"/>
      <c r="U17" s="33"/>
      <c r="V17" s="33" t="s">
        <v>77</v>
      </c>
      <c r="W17" s="35" t="s">
        <v>78</v>
      </c>
      <c r="X17" s="33" t="s">
        <v>63</v>
      </c>
      <c r="Y17" s="33" t="n">
        <v>44.8224</v>
      </c>
      <c r="Z17" s="37" t="n">
        <v>44508</v>
      </c>
      <c r="AA17" s="33"/>
      <c r="AB17" s="43" t="s">
        <v>44</v>
      </c>
      <c r="AC17" s="33"/>
      <c r="AD17" s="33" t="s">
        <v>69</v>
      </c>
    </row>
    <row r="18" customFormat="false" ht="15" hidden="false" customHeight="false" outlineLevel="0" collapsed="false">
      <c r="A18" s="33" t="n">
        <v>6218</v>
      </c>
      <c r="B18" s="38" t="n">
        <v>44503</v>
      </c>
      <c r="C18" s="39" t="s">
        <v>74</v>
      </c>
      <c r="D18" s="40" t="s">
        <v>36</v>
      </c>
      <c r="E18" s="40" t="s">
        <v>75</v>
      </c>
      <c r="F18" s="36"/>
      <c r="G18" s="33" t="s">
        <v>57</v>
      </c>
      <c r="H18" s="33"/>
      <c r="I18" s="33"/>
      <c r="J18" s="33" t="n">
        <v>48</v>
      </c>
      <c r="K18" s="41" t="n">
        <v>44526</v>
      </c>
      <c r="L18" s="56" t="n">
        <v>0.208</v>
      </c>
      <c r="M18" s="42" t="n">
        <v>9.984</v>
      </c>
      <c r="N18" s="33" t="s">
        <v>60</v>
      </c>
      <c r="O18" s="35" t="s">
        <v>40</v>
      </c>
      <c r="P18" s="33"/>
      <c r="Q18" s="33"/>
      <c r="R18" s="33"/>
      <c r="S18" s="33"/>
      <c r="T18" s="33"/>
      <c r="U18" s="33"/>
      <c r="V18" s="33" t="s">
        <v>77</v>
      </c>
      <c r="W18" s="35" t="s">
        <v>78</v>
      </c>
      <c r="X18" s="33" t="s">
        <v>63</v>
      </c>
      <c r="Y18" s="33" t="n">
        <v>44.8224</v>
      </c>
      <c r="Z18" s="37" t="n">
        <v>44508</v>
      </c>
      <c r="AA18" s="33"/>
      <c r="AB18" s="43" t="s">
        <v>44</v>
      </c>
      <c r="AC18" s="33"/>
      <c r="AD18" s="33" t="s">
        <v>69</v>
      </c>
    </row>
    <row r="19" customFormat="false" ht="15" hidden="false" customHeight="false" outlineLevel="0" collapsed="false">
      <c r="A19" s="33" t="n">
        <v>6219</v>
      </c>
      <c r="B19" s="38" t="n">
        <v>44503</v>
      </c>
      <c r="C19" s="39" t="s">
        <v>79</v>
      </c>
      <c r="D19" s="40" t="s">
        <v>36</v>
      </c>
      <c r="E19" s="40" t="s">
        <v>66</v>
      </c>
      <c r="F19" s="36"/>
      <c r="G19" s="33" t="s">
        <v>48</v>
      </c>
      <c r="H19" s="33"/>
      <c r="I19" s="33"/>
      <c r="J19" s="33" t="n">
        <v>48</v>
      </c>
      <c r="K19" s="41" t="n">
        <v>44526</v>
      </c>
      <c r="L19" s="56" t="n">
        <v>0.262</v>
      </c>
      <c r="M19" s="42" t="n">
        <v>12.576</v>
      </c>
      <c r="N19" s="33" t="s">
        <v>60</v>
      </c>
      <c r="O19" s="35" t="s">
        <v>40</v>
      </c>
      <c r="P19" s="33"/>
      <c r="Q19" s="33"/>
      <c r="R19" s="33"/>
      <c r="S19" s="33"/>
      <c r="T19" s="33"/>
      <c r="U19" s="33"/>
      <c r="V19" s="33" t="s">
        <v>80</v>
      </c>
      <c r="W19" s="35" t="s">
        <v>68</v>
      </c>
      <c r="X19" s="33" t="s">
        <v>81</v>
      </c>
      <c r="Y19" s="33" t="n">
        <v>50.88</v>
      </c>
      <c r="Z19" s="37" t="n">
        <v>44508</v>
      </c>
      <c r="AA19" s="33"/>
      <c r="AB19" s="43" t="s">
        <v>44</v>
      </c>
      <c r="AC19" s="33"/>
      <c r="AD19" s="33" t="s">
        <v>69</v>
      </c>
    </row>
    <row r="20" customFormat="false" ht="15" hidden="false" customHeight="false" outlineLevel="0" collapsed="false">
      <c r="A20" s="33" t="n">
        <v>6220</v>
      </c>
      <c r="B20" s="38" t="n">
        <v>44503</v>
      </c>
      <c r="C20" s="39" t="s">
        <v>79</v>
      </c>
      <c r="D20" s="40" t="s">
        <v>36</v>
      </c>
      <c r="E20" s="40" t="s">
        <v>66</v>
      </c>
      <c r="F20" s="36"/>
      <c r="G20" s="33" t="s">
        <v>76</v>
      </c>
      <c r="H20" s="33"/>
      <c r="I20" s="33"/>
      <c r="J20" s="33" t="n">
        <v>48</v>
      </c>
      <c r="K20" s="41" t="n">
        <v>44526</v>
      </c>
      <c r="L20" s="56" t="n">
        <v>0.262</v>
      </c>
      <c r="M20" s="42" t="n">
        <v>12.576</v>
      </c>
      <c r="N20" s="33" t="s">
        <v>60</v>
      </c>
      <c r="O20" s="35" t="s">
        <v>40</v>
      </c>
      <c r="P20" s="33"/>
      <c r="Q20" s="33"/>
      <c r="R20" s="33"/>
      <c r="S20" s="33"/>
      <c r="T20" s="33"/>
      <c r="U20" s="33"/>
      <c r="V20" s="33" t="s">
        <v>80</v>
      </c>
      <c r="W20" s="35" t="s">
        <v>68</v>
      </c>
      <c r="X20" s="33" t="s">
        <v>81</v>
      </c>
      <c r="Y20" s="33" t="n">
        <v>50.88</v>
      </c>
      <c r="Z20" s="37" t="n">
        <v>44508</v>
      </c>
      <c r="AA20" s="33"/>
      <c r="AB20" s="43" t="s">
        <v>44</v>
      </c>
      <c r="AC20" s="33"/>
      <c r="AD20" s="33" t="s">
        <v>69</v>
      </c>
    </row>
    <row r="21" customFormat="false" ht="15" hidden="false" customHeight="false" outlineLevel="0" collapsed="false">
      <c r="A21" s="33" t="n">
        <v>6221</v>
      </c>
      <c r="B21" s="38" t="n">
        <v>44503</v>
      </c>
      <c r="C21" s="39" t="s">
        <v>79</v>
      </c>
      <c r="D21" s="40" t="s">
        <v>36</v>
      </c>
      <c r="E21" s="40" t="s">
        <v>66</v>
      </c>
      <c r="F21" s="36"/>
      <c r="G21" s="33" t="s">
        <v>38</v>
      </c>
      <c r="H21" s="33"/>
      <c r="I21" s="33"/>
      <c r="J21" s="33" t="n">
        <v>48</v>
      </c>
      <c r="K21" s="41" t="n">
        <v>44526</v>
      </c>
      <c r="L21" s="56" t="n">
        <v>0.262</v>
      </c>
      <c r="M21" s="42" t="n">
        <v>12.576</v>
      </c>
      <c r="N21" s="33" t="s">
        <v>60</v>
      </c>
      <c r="O21" s="35" t="s">
        <v>40</v>
      </c>
      <c r="P21" s="33"/>
      <c r="Q21" s="33"/>
      <c r="R21" s="33"/>
      <c r="S21" s="33"/>
      <c r="T21" s="33"/>
      <c r="U21" s="33"/>
      <c r="V21" s="33" t="s">
        <v>80</v>
      </c>
      <c r="W21" s="35" t="s">
        <v>68</v>
      </c>
      <c r="X21" s="33" t="s">
        <v>81</v>
      </c>
      <c r="Y21" s="33" t="n">
        <v>50.88</v>
      </c>
      <c r="Z21" s="37" t="n">
        <v>44508</v>
      </c>
      <c r="AA21" s="33"/>
      <c r="AB21" s="43" t="s">
        <v>44</v>
      </c>
      <c r="AC21" s="33"/>
      <c r="AD21" s="33" t="s">
        <v>69</v>
      </c>
    </row>
    <row r="22" customFormat="false" ht="15" hidden="false" customHeight="false" outlineLevel="0" collapsed="false">
      <c r="A22" s="33" t="n">
        <v>6222</v>
      </c>
      <c r="B22" s="38" t="n">
        <v>44503</v>
      </c>
      <c r="C22" s="69" t="s">
        <v>82</v>
      </c>
      <c r="D22" s="70" t="s">
        <v>83</v>
      </c>
      <c r="E22" s="70" t="s">
        <v>84</v>
      </c>
      <c r="F22" s="71"/>
      <c r="G22" s="69" t="s">
        <v>57</v>
      </c>
      <c r="H22" s="69"/>
      <c r="I22" s="69"/>
      <c r="J22" s="72" t="n">
        <v>12</v>
      </c>
      <c r="K22" s="41" t="n">
        <v>44526</v>
      </c>
      <c r="L22" s="73" t="n">
        <v>0.26</v>
      </c>
      <c r="M22" s="74" t="n">
        <v>3.12</v>
      </c>
      <c r="N22" s="33" t="s">
        <v>39</v>
      </c>
      <c r="O22" s="35" t="s">
        <v>85</v>
      </c>
      <c r="P22" s="33"/>
      <c r="Q22" s="33"/>
      <c r="R22" s="33"/>
      <c r="S22" s="33"/>
      <c r="T22" s="33"/>
      <c r="U22" s="33"/>
      <c r="V22" s="33" t="s">
        <v>86</v>
      </c>
      <c r="W22" s="35" t="s">
        <v>87</v>
      </c>
      <c r="X22" s="33" t="s">
        <v>88</v>
      </c>
      <c r="Y22" s="33" t="n">
        <v>16.6866</v>
      </c>
      <c r="Z22" s="37" t="n">
        <v>44508</v>
      </c>
      <c r="AA22" s="33"/>
      <c r="AB22" s="43" t="s">
        <v>44</v>
      </c>
      <c r="AC22" s="33"/>
      <c r="AD22" s="33" t="s">
        <v>45</v>
      </c>
    </row>
    <row r="23" customFormat="false" ht="15" hidden="false" customHeight="false" outlineLevel="0" collapsed="false">
      <c r="A23" s="33" t="n">
        <v>6223</v>
      </c>
      <c r="B23" s="38" t="n">
        <v>44503</v>
      </c>
      <c r="C23" s="69" t="s">
        <v>82</v>
      </c>
      <c r="D23" s="70" t="s">
        <v>83</v>
      </c>
      <c r="E23" s="70" t="s">
        <v>84</v>
      </c>
      <c r="F23" s="71"/>
      <c r="G23" s="69" t="s">
        <v>38</v>
      </c>
      <c r="H23" s="69"/>
      <c r="I23" s="69"/>
      <c r="J23" s="72" t="n">
        <v>24</v>
      </c>
      <c r="K23" s="41" t="n">
        <v>44526</v>
      </c>
      <c r="L23" s="73" t="n">
        <v>0.26</v>
      </c>
      <c r="M23" s="74" t="n">
        <v>6.24</v>
      </c>
      <c r="N23" s="33" t="s">
        <v>39</v>
      </c>
      <c r="O23" s="35" t="s">
        <v>85</v>
      </c>
      <c r="P23" s="33"/>
      <c r="Q23" s="33"/>
      <c r="R23" s="33"/>
      <c r="S23" s="33"/>
      <c r="T23" s="33"/>
      <c r="U23" s="33"/>
      <c r="V23" s="33" t="s">
        <v>86</v>
      </c>
      <c r="W23" s="35" t="s">
        <v>87</v>
      </c>
      <c r="X23" s="33" t="s">
        <v>88</v>
      </c>
      <c r="Y23" s="33" t="n">
        <v>33.3732</v>
      </c>
      <c r="Z23" s="37" t="n">
        <v>44508</v>
      </c>
      <c r="AA23" s="33"/>
      <c r="AB23" s="43" t="s">
        <v>44</v>
      </c>
      <c r="AC23" s="33"/>
      <c r="AD23" s="33" t="s">
        <v>45</v>
      </c>
    </row>
    <row r="24" customFormat="false" ht="15" hidden="false" customHeight="false" outlineLevel="0" collapsed="false">
      <c r="A24" s="33" t="n">
        <v>6224</v>
      </c>
      <c r="B24" s="38" t="n">
        <v>44503</v>
      </c>
      <c r="C24" s="69" t="s">
        <v>82</v>
      </c>
      <c r="D24" s="70" t="s">
        <v>83</v>
      </c>
      <c r="E24" s="70" t="s">
        <v>84</v>
      </c>
      <c r="F24" s="71"/>
      <c r="G24" s="69" t="s">
        <v>76</v>
      </c>
      <c r="H24" s="69"/>
      <c r="I24" s="69"/>
      <c r="J24" s="72" t="n">
        <v>24</v>
      </c>
      <c r="K24" s="41" t="n">
        <v>44526</v>
      </c>
      <c r="L24" s="73" t="n">
        <v>0.26</v>
      </c>
      <c r="M24" s="74" t="n">
        <v>6.24</v>
      </c>
      <c r="N24" s="33" t="s">
        <v>39</v>
      </c>
      <c r="O24" s="35" t="s">
        <v>85</v>
      </c>
      <c r="P24" s="33"/>
      <c r="Q24" s="33"/>
      <c r="R24" s="33"/>
      <c r="S24" s="33"/>
      <c r="T24" s="33"/>
      <c r="U24" s="33"/>
      <c r="V24" s="33" t="s">
        <v>86</v>
      </c>
      <c r="W24" s="35" t="s">
        <v>87</v>
      </c>
      <c r="X24" s="33" t="s">
        <v>88</v>
      </c>
      <c r="Y24" s="33" t="n">
        <v>33.3732</v>
      </c>
      <c r="Z24" s="37" t="n">
        <v>44508</v>
      </c>
      <c r="AA24" s="33"/>
      <c r="AB24" s="43" t="s">
        <v>44</v>
      </c>
      <c r="AC24" s="33"/>
      <c r="AD24" s="33" t="s">
        <v>45</v>
      </c>
    </row>
    <row r="25" customFormat="false" ht="15" hidden="false" customHeight="false" outlineLevel="0" collapsed="false">
      <c r="A25" s="33" t="n">
        <v>6225</v>
      </c>
      <c r="B25" s="38" t="n">
        <v>44503</v>
      </c>
      <c r="C25" s="69" t="s">
        <v>82</v>
      </c>
      <c r="D25" s="70" t="s">
        <v>83</v>
      </c>
      <c r="E25" s="70" t="s">
        <v>84</v>
      </c>
      <c r="F25" s="71"/>
      <c r="G25" s="69" t="s">
        <v>48</v>
      </c>
      <c r="H25" s="69"/>
      <c r="I25" s="69"/>
      <c r="J25" s="72" t="n">
        <v>48</v>
      </c>
      <c r="K25" s="41" t="n">
        <v>44526</v>
      </c>
      <c r="L25" s="73" t="n">
        <v>0.26</v>
      </c>
      <c r="M25" s="74" t="n">
        <v>12.48</v>
      </c>
      <c r="N25" s="33" t="s">
        <v>39</v>
      </c>
      <c r="O25" s="35" t="s">
        <v>85</v>
      </c>
      <c r="P25" s="33"/>
      <c r="Q25" s="33"/>
      <c r="R25" s="33"/>
      <c r="S25" s="33"/>
      <c r="T25" s="33"/>
      <c r="U25" s="33"/>
      <c r="V25" s="33" t="s">
        <v>86</v>
      </c>
      <c r="W25" s="35" t="s">
        <v>87</v>
      </c>
      <c r="X25" s="33" t="s">
        <v>88</v>
      </c>
      <c r="Y25" s="33" t="n">
        <v>66.7464</v>
      </c>
      <c r="Z25" s="37" t="n">
        <v>44508</v>
      </c>
      <c r="AA25" s="33"/>
      <c r="AB25" s="43" t="s">
        <v>44</v>
      </c>
      <c r="AC25" s="33"/>
      <c r="AD25" s="33" t="s">
        <v>45</v>
      </c>
    </row>
    <row r="26" customFormat="false" ht="15" hidden="false" customHeight="false" outlineLevel="0" collapsed="false">
      <c r="A26" s="33" t="n">
        <v>6226</v>
      </c>
      <c r="B26" s="38" t="n">
        <v>44503</v>
      </c>
      <c r="C26" s="69" t="s">
        <v>82</v>
      </c>
      <c r="D26" s="70" t="s">
        <v>83</v>
      </c>
      <c r="E26" s="70" t="s">
        <v>84</v>
      </c>
      <c r="F26" s="71"/>
      <c r="G26" s="69" t="s">
        <v>52</v>
      </c>
      <c r="H26" s="69"/>
      <c r="I26" s="69"/>
      <c r="J26" s="72" t="n">
        <v>6</v>
      </c>
      <c r="K26" s="41" t="n">
        <v>44526</v>
      </c>
      <c r="L26" s="73" t="n">
        <v>0.26</v>
      </c>
      <c r="M26" s="74" t="n">
        <v>1.56</v>
      </c>
      <c r="N26" s="33" t="s">
        <v>39</v>
      </c>
      <c r="O26" s="35" t="s">
        <v>85</v>
      </c>
      <c r="P26" s="33"/>
      <c r="Q26" s="33"/>
      <c r="R26" s="33"/>
      <c r="S26" s="33"/>
      <c r="T26" s="33"/>
      <c r="U26" s="33"/>
      <c r="V26" s="33" t="s">
        <v>86</v>
      </c>
      <c r="W26" s="35" t="s">
        <v>87</v>
      </c>
      <c r="X26" s="33" t="s">
        <v>88</v>
      </c>
      <c r="Y26" s="33" t="n">
        <v>8.3433</v>
      </c>
      <c r="Z26" s="37" t="n">
        <v>44508</v>
      </c>
      <c r="AA26" s="33"/>
      <c r="AB26" s="43" t="s">
        <v>44</v>
      </c>
      <c r="AC26" s="33"/>
      <c r="AD26" s="33" t="s">
        <v>45</v>
      </c>
    </row>
    <row r="27" customFormat="false" ht="15" hidden="false" customHeight="false" outlineLevel="0" collapsed="false">
      <c r="A27" s="33" t="n">
        <v>6227</v>
      </c>
      <c r="B27" s="38" t="n">
        <v>44503</v>
      </c>
      <c r="C27" s="69" t="s">
        <v>82</v>
      </c>
      <c r="D27" s="70" t="s">
        <v>83</v>
      </c>
      <c r="E27" s="70" t="s">
        <v>84</v>
      </c>
      <c r="F27" s="71"/>
      <c r="G27" s="69" t="s">
        <v>89</v>
      </c>
      <c r="H27" s="69"/>
      <c r="I27" s="69"/>
      <c r="J27" s="72" t="n">
        <v>6</v>
      </c>
      <c r="K27" s="41" t="n">
        <v>44526</v>
      </c>
      <c r="L27" s="73" t="n">
        <v>0.26</v>
      </c>
      <c r="M27" s="74" t="n">
        <v>1.56</v>
      </c>
      <c r="N27" s="33" t="s">
        <v>39</v>
      </c>
      <c r="O27" s="35" t="s">
        <v>85</v>
      </c>
      <c r="P27" s="33"/>
      <c r="Q27" s="33"/>
      <c r="R27" s="33"/>
      <c r="S27" s="33"/>
      <c r="T27" s="33"/>
      <c r="U27" s="33"/>
      <c r="V27" s="33" t="s">
        <v>86</v>
      </c>
      <c r="W27" s="35" t="s">
        <v>87</v>
      </c>
      <c r="X27" s="33" t="s">
        <v>88</v>
      </c>
      <c r="Y27" s="33" t="n">
        <v>8.3433</v>
      </c>
      <c r="Z27" s="37" t="n">
        <v>44508</v>
      </c>
      <c r="AA27" s="33"/>
      <c r="AB27" s="43" t="s">
        <v>44</v>
      </c>
      <c r="AC27" s="33"/>
      <c r="AD27" s="33" t="s">
        <v>45</v>
      </c>
    </row>
    <row r="28" customFormat="false" ht="15" hidden="false" customHeight="false" outlineLevel="0" collapsed="false">
      <c r="A28" s="33" t="n">
        <v>6228</v>
      </c>
      <c r="B28" s="38" t="n">
        <v>44503</v>
      </c>
      <c r="C28" s="69" t="s">
        <v>90</v>
      </c>
      <c r="D28" s="40" t="s">
        <v>83</v>
      </c>
      <c r="E28" s="40" t="s">
        <v>91</v>
      </c>
      <c r="F28" s="71"/>
      <c r="G28" s="69" t="s">
        <v>57</v>
      </c>
      <c r="H28" s="69"/>
      <c r="I28" s="69"/>
      <c r="J28" s="72" t="n">
        <v>56</v>
      </c>
      <c r="K28" s="41" t="n">
        <v>44526</v>
      </c>
      <c r="L28" s="72" t="n">
        <v>0.4633</v>
      </c>
      <c r="M28" s="74" t="n">
        <v>25.9448</v>
      </c>
      <c r="N28" s="33" t="s">
        <v>39</v>
      </c>
      <c r="O28" s="35" t="s">
        <v>85</v>
      </c>
      <c r="P28" s="33"/>
      <c r="Q28" s="33"/>
      <c r="R28" s="33"/>
      <c r="S28" s="33"/>
      <c r="T28" s="33"/>
      <c r="U28" s="33"/>
      <c r="V28" s="33" t="s">
        <v>92</v>
      </c>
      <c r="W28" s="35" t="s">
        <v>93</v>
      </c>
      <c r="X28" s="33" t="s">
        <v>94</v>
      </c>
      <c r="Y28" s="33" t="n">
        <v>65.52</v>
      </c>
      <c r="Z28" s="37" t="n">
        <v>44508</v>
      </c>
      <c r="AA28" s="33"/>
      <c r="AB28" s="43" t="s">
        <v>44</v>
      </c>
      <c r="AC28" s="33"/>
      <c r="AD28" s="33" t="s">
        <v>95</v>
      </c>
    </row>
    <row r="29" customFormat="false" ht="15" hidden="false" customHeight="false" outlineLevel="0" collapsed="false">
      <c r="A29" s="33" t="n">
        <v>6229</v>
      </c>
      <c r="B29" s="38" t="n">
        <v>44503</v>
      </c>
      <c r="C29" s="39" t="s">
        <v>96</v>
      </c>
      <c r="D29" s="40" t="s">
        <v>83</v>
      </c>
      <c r="E29" s="40" t="s">
        <v>97</v>
      </c>
      <c r="F29" s="36"/>
      <c r="G29" s="33" t="s">
        <v>57</v>
      </c>
      <c r="H29" s="33"/>
      <c r="I29" s="33"/>
      <c r="J29" s="33" t="n">
        <v>48</v>
      </c>
      <c r="K29" s="41" t="n">
        <v>44526</v>
      </c>
      <c r="L29" s="33" t="n">
        <v>0.4633</v>
      </c>
      <c r="M29" s="42" t="n">
        <v>22.2384</v>
      </c>
      <c r="N29" s="33" t="s">
        <v>39</v>
      </c>
      <c r="O29" s="35" t="s">
        <v>85</v>
      </c>
      <c r="P29" s="33"/>
      <c r="Q29" s="33"/>
      <c r="R29" s="33"/>
      <c r="S29" s="33"/>
      <c r="T29" s="33"/>
      <c r="U29" s="33"/>
      <c r="V29" s="33" t="s">
        <v>98</v>
      </c>
      <c r="W29" s="35" t="s">
        <v>99</v>
      </c>
      <c r="X29" s="33" t="s">
        <v>94</v>
      </c>
      <c r="Y29" s="33" t="n">
        <v>56.16</v>
      </c>
      <c r="Z29" s="37" t="n">
        <v>44508</v>
      </c>
      <c r="AA29" s="33"/>
      <c r="AB29" s="43" t="s">
        <v>44</v>
      </c>
      <c r="AC29" s="33"/>
      <c r="AD29" s="33" t="s">
        <v>45</v>
      </c>
    </row>
    <row r="30" customFormat="false" ht="15" hidden="false" customHeight="false" outlineLevel="0" collapsed="false">
      <c r="A30" s="33" t="n">
        <v>6230</v>
      </c>
      <c r="B30" s="38" t="n">
        <v>44503</v>
      </c>
      <c r="C30" s="39" t="s">
        <v>96</v>
      </c>
      <c r="D30" s="40" t="s">
        <v>83</v>
      </c>
      <c r="E30" s="40" t="s">
        <v>97</v>
      </c>
      <c r="F30" s="36"/>
      <c r="G30" s="33" t="s">
        <v>89</v>
      </c>
      <c r="H30" s="33"/>
      <c r="I30" s="33"/>
      <c r="J30" s="33" t="n">
        <v>12</v>
      </c>
      <c r="K30" s="41" t="n">
        <v>44526</v>
      </c>
      <c r="L30" s="33" t="n">
        <v>0.4633</v>
      </c>
      <c r="M30" s="42" t="n">
        <v>5.5596</v>
      </c>
      <c r="N30" s="33" t="s">
        <v>39</v>
      </c>
      <c r="O30" s="35" t="s">
        <v>85</v>
      </c>
      <c r="P30" s="33"/>
      <c r="Q30" s="33"/>
      <c r="R30" s="33"/>
      <c r="S30" s="33"/>
      <c r="T30" s="33"/>
      <c r="U30" s="33"/>
      <c r="V30" s="33" t="s">
        <v>98</v>
      </c>
      <c r="W30" s="35" t="s">
        <v>99</v>
      </c>
      <c r="X30" s="33" t="s">
        <v>94</v>
      </c>
      <c r="Y30" s="33" t="n">
        <v>14.04</v>
      </c>
      <c r="Z30" s="37" t="n">
        <v>44508</v>
      </c>
      <c r="AA30" s="33"/>
      <c r="AB30" s="43" t="s">
        <v>44</v>
      </c>
      <c r="AC30" s="33"/>
      <c r="AD30" s="33" t="s">
        <v>45</v>
      </c>
    </row>
    <row r="31" customFormat="false" ht="15" hidden="false" customHeight="false" outlineLevel="0" collapsed="false">
      <c r="A31" s="33" t="n">
        <v>6231</v>
      </c>
      <c r="B31" s="38" t="n">
        <v>44503</v>
      </c>
      <c r="C31" s="39" t="s">
        <v>100</v>
      </c>
      <c r="D31" s="40" t="s">
        <v>83</v>
      </c>
      <c r="E31" s="40" t="s">
        <v>54</v>
      </c>
      <c r="F31" s="36"/>
      <c r="G31" s="33" t="s">
        <v>48</v>
      </c>
      <c r="H31" s="33"/>
      <c r="I31" s="33"/>
      <c r="J31" s="33" t="n">
        <v>48</v>
      </c>
      <c r="K31" s="41" t="n">
        <v>44526</v>
      </c>
      <c r="L31" s="33" t="n">
        <v>0.4633</v>
      </c>
      <c r="M31" s="42" t="n">
        <v>22.2384</v>
      </c>
      <c r="N31" s="33" t="s">
        <v>39</v>
      </c>
      <c r="O31" s="35" t="s">
        <v>85</v>
      </c>
      <c r="P31" s="33"/>
      <c r="Q31" s="33"/>
      <c r="R31" s="33"/>
      <c r="S31" s="33"/>
      <c r="T31" s="33"/>
      <c r="U31" s="33"/>
      <c r="V31" s="33" t="s">
        <v>101</v>
      </c>
      <c r="W31" s="35" t="s">
        <v>56</v>
      </c>
      <c r="X31" s="33" t="s">
        <v>94</v>
      </c>
      <c r="Y31" s="33" t="n">
        <v>56.16</v>
      </c>
      <c r="Z31" s="37" t="n">
        <v>44508</v>
      </c>
      <c r="AA31" s="33"/>
      <c r="AB31" s="43" t="s">
        <v>44</v>
      </c>
      <c r="AC31" s="33"/>
      <c r="AD31" s="33" t="s">
        <v>45</v>
      </c>
    </row>
    <row r="32" customFormat="false" ht="15" hidden="false" customHeight="false" outlineLevel="0" collapsed="false">
      <c r="A32" s="33" t="n">
        <v>6232</v>
      </c>
      <c r="B32" s="38" t="n">
        <v>44503</v>
      </c>
      <c r="C32" s="39" t="s">
        <v>100</v>
      </c>
      <c r="D32" s="40" t="s">
        <v>83</v>
      </c>
      <c r="E32" s="40" t="s">
        <v>54</v>
      </c>
      <c r="F32" s="36"/>
      <c r="G32" s="33" t="s">
        <v>52</v>
      </c>
      <c r="H32" s="33"/>
      <c r="I32" s="33"/>
      <c r="J32" s="33" t="n">
        <v>12</v>
      </c>
      <c r="K32" s="41" t="n">
        <v>44526</v>
      </c>
      <c r="L32" s="33" t="n">
        <v>0.4633</v>
      </c>
      <c r="M32" s="42" t="n">
        <v>5.5596</v>
      </c>
      <c r="N32" s="33" t="s">
        <v>39</v>
      </c>
      <c r="O32" s="35" t="s">
        <v>85</v>
      </c>
      <c r="P32" s="33"/>
      <c r="Q32" s="33"/>
      <c r="R32" s="33"/>
      <c r="S32" s="33"/>
      <c r="T32" s="33"/>
      <c r="U32" s="33"/>
      <c r="V32" s="33" t="s">
        <v>101</v>
      </c>
      <c r="W32" s="35" t="s">
        <v>56</v>
      </c>
      <c r="X32" s="33" t="s">
        <v>94</v>
      </c>
      <c r="Y32" s="33" t="n">
        <v>14.04</v>
      </c>
      <c r="Z32" s="37" t="n">
        <v>44508</v>
      </c>
      <c r="AA32" s="33"/>
      <c r="AB32" s="43" t="s">
        <v>44</v>
      </c>
      <c r="AC32" s="33"/>
      <c r="AD32" s="33" t="s">
        <v>45</v>
      </c>
    </row>
    <row r="33" customFormat="false" ht="15" hidden="false" customHeight="false" outlineLevel="0" collapsed="false">
      <c r="A33" s="33" t="n">
        <v>6233</v>
      </c>
      <c r="B33" s="38" t="n">
        <v>44503</v>
      </c>
      <c r="C33" s="39" t="s">
        <v>100</v>
      </c>
      <c r="D33" s="40" t="s">
        <v>83</v>
      </c>
      <c r="E33" s="40" t="s">
        <v>54</v>
      </c>
      <c r="F33" s="36"/>
      <c r="G33" s="33" t="s">
        <v>57</v>
      </c>
      <c r="H33" s="33"/>
      <c r="I33" s="33"/>
      <c r="J33" s="33" t="n">
        <v>48</v>
      </c>
      <c r="K33" s="41" t="n">
        <v>44526</v>
      </c>
      <c r="L33" s="33" t="n">
        <v>0.4633</v>
      </c>
      <c r="M33" s="42" t="n">
        <v>22.2384</v>
      </c>
      <c r="N33" s="33" t="s">
        <v>39</v>
      </c>
      <c r="O33" s="35" t="s">
        <v>85</v>
      </c>
      <c r="P33" s="33"/>
      <c r="Q33" s="33"/>
      <c r="R33" s="33"/>
      <c r="S33" s="33"/>
      <c r="T33" s="33"/>
      <c r="U33" s="33"/>
      <c r="V33" s="33" t="s">
        <v>101</v>
      </c>
      <c r="W33" s="35" t="s">
        <v>56</v>
      </c>
      <c r="X33" s="33" t="s">
        <v>94</v>
      </c>
      <c r="Y33" s="33" t="n">
        <v>56.16</v>
      </c>
      <c r="Z33" s="37" t="n">
        <v>44508</v>
      </c>
      <c r="AA33" s="33"/>
      <c r="AB33" s="43" t="s">
        <v>44</v>
      </c>
      <c r="AC33" s="33"/>
      <c r="AD33" s="33" t="s">
        <v>45</v>
      </c>
    </row>
    <row r="34" customFormat="false" ht="15" hidden="false" customHeight="false" outlineLevel="0" collapsed="false">
      <c r="A34" s="33" t="n">
        <v>6234</v>
      </c>
      <c r="B34" s="38" t="n">
        <v>44503</v>
      </c>
      <c r="C34" s="39" t="s">
        <v>102</v>
      </c>
      <c r="D34" s="40" t="s">
        <v>83</v>
      </c>
      <c r="E34" s="40" t="s">
        <v>97</v>
      </c>
      <c r="F34" s="36"/>
      <c r="G34" s="33" t="s">
        <v>52</v>
      </c>
      <c r="H34" s="33"/>
      <c r="I34" s="33"/>
      <c r="J34" s="33" t="n">
        <v>12</v>
      </c>
      <c r="K34" s="41" t="n">
        <v>44526</v>
      </c>
      <c r="L34" s="33" t="n">
        <v>0.4633</v>
      </c>
      <c r="M34" s="42" t="n">
        <v>5.5596</v>
      </c>
      <c r="N34" s="33" t="s">
        <v>39</v>
      </c>
      <c r="O34" s="35" t="s">
        <v>85</v>
      </c>
      <c r="P34" s="33"/>
      <c r="Q34" s="33"/>
      <c r="R34" s="33"/>
      <c r="S34" s="33"/>
      <c r="T34" s="33"/>
      <c r="U34" s="33"/>
      <c r="V34" s="33" t="s">
        <v>103</v>
      </c>
      <c r="W34" s="35" t="s">
        <v>99</v>
      </c>
      <c r="X34" s="33" t="s">
        <v>104</v>
      </c>
      <c r="Y34" s="33" t="n">
        <v>14.04</v>
      </c>
      <c r="Z34" s="37" t="n">
        <v>44508</v>
      </c>
      <c r="AA34" s="33"/>
      <c r="AB34" s="43" t="s">
        <v>44</v>
      </c>
      <c r="AC34" s="33"/>
      <c r="AD34" s="33" t="s">
        <v>45</v>
      </c>
    </row>
    <row r="35" customFormat="false" ht="15" hidden="false" customHeight="false" outlineLevel="0" collapsed="false">
      <c r="A35" s="33" t="n">
        <v>6235</v>
      </c>
      <c r="B35" s="38" t="n">
        <v>44503</v>
      </c>
      <c r="C35" s="39" t="s">
        <v>102</v>
      </c>
      <c r="D35" s="40" t="s">
        <v>83</v>
      </c>
      <c r="E35" s="40" t="s">
        <v>97</v>
      </c>
      <c r="F35" s="36"/>
      <c r="G35" s="33" t="s">
        <v>89</v>
      </c>
      <c r="H35" s="33"/>
      <c r="I35" s="33"/>
      <c r="J35" s="33" t="n">
        <v>12</v>
      </c>
      <c r="K35" s="41" t="n">
        <v>44526</v>
      </c>
      <c r="L35" s="33" t="n">
        <v>0.4633</v>
      </c>
      <c r="M35" s="42" t="n">
        <v>5.5596</v>
      </c>
      <c r="N35" s="33" t="s">
        <v>39</v>
      </c>
      <c r="O35" s="35" t="s">
        <v>85</v>
      </c>
      <c r="P35" s="33"/>
      <c r="Q35" s="33"/>
      <c r="R35" s="33"/>
      <c r="S35" s="33"/>
      <c r="T35" s="33"/>
      <c r="U35" s="33"/>
      <c r="V35" s="33" t="s">
        <v>103</v>
      </c>
      <c r="W35" s="35" t="s">
        <v>99</v>
      </c>
      <c r="X35" s="33" t="s">
        <v>104</v>
      </c>
      <c r="Y35" s="33" t="n">
        <v>14.04</v>
      </c>
      <c r="Z35" s="37" t="n">
        <v>44508</v>
      </c>
      <c r="AA35" s="33"/>
      <c r="AB35" s="43" t="s">
        <v>44</v>
      </c>
      <c r="AC35" s="33"/>
      <c r="AD35" s="33" t="s">
        <v>45</v>
      </c>
    </row>
    <row r="36" customFormat="false" ht="15" hidden="false" customHeight="false" outlineLevel="0" collapsed="false">
      <c r="A36" s="33" t="n">
        <v>6236</v>
      </c>
      <c r="B36" s="38" t="n">
        <v>44503</v>
      </c>
      <c r="C36" s="39" t="s">
        <v>105</v>
      </c>
      <c r="D36" s="40" t="s">
        <v>106</v>
      </c>
      <c r="E36" s="40" t="s">
        <v>97</v>
      </c>
      <c r="F36" s="36"/>
      <c r="G36" s="33" t="s">
        <v>52</v>
      </c>
      <c r="H36" s="33"/>
      <c r="I36" s="33"/>
      <c r="J36" s="33" t="n">
        <v>12</v>
      </c>
      <c r="K36" s="41" t="n">
        <v>44526</v>
      </c>
      <c r="L36" s="56" t="n">
        <v>0.375</v>
      </c>
      <c r="M36" s="42" t="n">
        <v>4.5</v>
      </c>
      <c r="N36" s="33" t="s">
        <v>39</v>
      </c>
      <c r="O36" s="35" t="s">
        <v>85</v>
      </c>
      <c r="P36" s="33"/>
      <c r="Q36" s="33"/>
      <c r="R36" s="33"/>
      <c r="S36" s="33"/>
      <c r="T36" s="33"/>
      <c r="U36" s="33"/>
      <c r="V36" s="33" t="s">
        <v>103</v>
      </c>
      <c r="W36" s="35" t="s">
        <v>99</v>
      </c>
      <c r="X36" s="33" t="s">
        <v>107</v>
      </c>
      <c r="Y36" s="33" t="n">
        <v>18.6354</v>
      </c>
      <c r="Z36" s="37" t="n">
        <v>44508</v>
      </c>
      <c r="AA36" s="33"/>
      <c r="AB36" s="43" t="s">
        <v>44</v>
      </c>
      <c r="AC36" s="33"/>
      <c r="AD36" s="33" t="s">
        <v>45</v>
      </c>
    </row>
    <row r="37" customFormat="false" ht="15" hidden="false" customHeight="false" outlineLevel="0" collapsed="false">
      <c r="A37" s="33" t="n">
        <v>6237</v>
      </c>
      <c r="B37" s="38" t="n">
        <v>44503</v>
      </c>
      <c r="C37" s="39" t="s">
        <v>105</v>
      </c>
      <c r="D37" s="40" t="s">
        <v>106</v>
      </c>
      <c r="E37" s="40" t="s">
        <v>97</v>
      </c>
      <c r="F37" s="36"/>
      <c r="G37" s="33" t="s">
        <v>89</v>
      </c>
      <c r="H37" s="33"/>
      <c r="I37" s="33"/>
      <c r="J37" s="33" t="n">
        <v>12</v>
      </c>
      <c r="K37" s="41" t="n">
        <v>44526</v>
      </c>
      <c r="L37" s="56" t="n">
        <v>0.375</v>
      </c>
      <c r="M37" s="42" t="n">
        <v>4.5</v>
      </c>
      <c r="N37" s="33" t="s">
        <v>39</v>
      </c>
      <c r="O37" s="35" t="s">
        <v>85</v>
      </c>
      <c r="P37" s="33"/>
      <c r="Q37" s="33"/>
      <c r="R37" s="33"/>
      <c r="S37" s="33"/>
      <c r="T37" s="33"/>
      <c r="U37" s="33"/>
      <c r="V37" s="33" t="s">
        <v>103</v>
      </c>
      <c r="W37" s="35" t="s">
        <v>99</v>
      </c>
      <c r="X37" s="33" t="s">
        <v>107</v>
      </c>
      <c r="Y37" s="33" t="n">
        <v>18.6354</v>
      </c>
      <c r="Z37" s="37" t="n">
        <v>44508</v>
      </c>
      <c r="AA37" s="33"/>
      <c r="AB37" s="43" t="s">
        <v>44</v>
      </c>
      <c r="AC37" s="33"/>
      <c r="AD37" s="33" t="s">
        <v>45</v>
      </c>
    </row>
    <row r="38" customFormat="false" ht="15" hidden="false" customHeight="false" outlineLevel="0" collapsed="false">
      <c r="A38" s="33" t="n">
        <v>6238</v>
      </c>
      <c r="B38" s="38" t="n">
        <v>44503</v>
      </c>
      <c r="C38" s="39" t="s">
        <v>108</v>
      </c>
      <c r="D38" s="40" t="s">
        <v>106</v>
      </c>
      <c r="E38" s="40" t="s">
        <v>66</v>
      </c>
      <c r="F38" s="36"/>
      <c r="G38" s="33" t="s">
        <v>38</v>
      </c>
      <c r="H38" s="33"/>
      <c r="I38" s="33"/>
      <c r="J38" s="33" t="n">
        <v>96</v>
      </c>
      <c r="K38" s="41" t="n">
        <v>44526</v>
      </c>
      <c r="L38" s="56" t="n">
        <v>0.375</v>
      </c>
      <c r="M38" s="42" t="n">
        <v>36</v>
      </c>
      <c r="N38" s="33" t="s">
        <v>39</v>
      </c>
      <c r="O38" s="35" t="s">
        <v>85</v>
      </c>
      <c r="P38" s="33"/>
      <c r="Q38" s="33"/>
      <c r="R38" s="33"/>
      <c r="S38" s="33"/>
      <c r="T38" s="33"/>
      <c r="U38" s="33"/>
      <c r="V38" s="33" t="s">
        <v>109</v>
      </c>
      <c r="W38" s="35" t="s">
        <v>110</v>
      </c>
      <c r="X38" s="33" t="s">
        <v>107</v>
      </c>
      <c r="Y38" s="33" t="n">
        <v>149.0832</v>
      </c>
      <c r="Z38" s="37" t="n">
        <v>44508</v>
      </c>
      <c r="AA38" s="33"/>
      <c r="AB38" s="43" t="s">
        <v>44</v>
      </c>
      <c r="AC38" s="33"/>
      <c r="AD38" s="33" t="s">
        <v>45</v>
      </c>
    </row>
    <row r="39" customFormat="false" ht="15" hidden="false" customHeight="false" outlineLevel="0" collapsed="false">
      <c r="A39" s="33" t="n">
        <v>6239</v>
      </c>
      <c r="B39" s="38" t="n">
        <v>44503</v>
      </c>
      <c r="C39" s="39" t="s">
        <v>108</v>
      </c>
      <c r="D39" s="40" t="s">
        <v>106</v>
      </c>
      <c r="E39" s="40" t="s">
        <v>66</v>
      </c>
      <c r="F39" s="36"/>
      <c r="G39" s="33" t="s">
        <v>52</v>
      </c>
      <c r="H39" s="33"/>
      <c r="I39" s="33"/>
      <c r="J39" s="33" t="n">
        <v>12</v>
      </c>
      <c r="K39" s="41" t="n">
        <v>44526</v>
      </c>
      <c r="L39" s="56" t="n">
        <v>0.375</v>
      </c>
      <c r="M39" s="42" t="n">
        <v>4.5</v>
      </c>
      <c r="N39" s="33" t="s">
        <v>39</v>
      </c>
      <c r="O39" s="35" t="s">
        <v>85</v>
      </c>
      <c r="P39" s="33"/>
      <c r="Q39" s="33"/>
      <c r="R39" s="33"/>
      <c r="S39" s="33"/>
      <c r="T39" s="33"/>
      <c r="U39" s="33"/>
      <c r="V39" s="33" t="s">
        <v>109</v>
      </c>
      <c r="W39" s="35" t="s">
        <v>110</v>
      </c>
      <c r="X39" s="33" t="s">
        <v>107</v>
      </c>
      <c r="Y39" s="33" t="n">
        <v>18.6354</v>
      </c>
      <c r="Z39" s="37" t="n">
        <v>44508</v>
      </c>
      <c r="AA39" s="33"/>
      <c r="AB39" s="43" t="s">
        <v>44</v>
      </c>
      <c r="AC39" s="33"/>
      <c r="AD39" s="33" t="s">
        <v>45</v>
      </c>
    </row>
    <row r="40" customFormat="false" ht="15" hidden="false" customHeight="false" outlineLevel="0" collapsed="false">
      <c r="A40" s="33" t="n">
        <v>6240</v>
      </c>
      <c r="B40" s="38" t="n">
        <v>44503</v>
      </c>
      <c r="C40" s="39" t="s">
        <v>111</v>
      </c>
      <c r="D40" s="40" t="s">
        <v>106</v>
      </c>
      <c r="E40" s="40" t="s">
        <v>66</v>
      </c>
      <c r="F40" s="36"/>
      <c r="G40" s="33" t="s">
        <v>38</v>
      </c>
      <c r="H40" s="33"/>
      <c r="I40" s="33"/>
      <c r="J40" s="33" t="n">
        <v>96</v>
      </c>
      <c r="K40" s="41" t="n">
        <v>44526</v>
      </c>
      <c r="L40" s="56" t="n">
        <v>0.287</v>
      </c>
      <c r="M40" s="42" t="n">
        <v>27.552</v>
      </c>
      <c r="N40" s="33" t="s">
        <v>39</v>
      </c>
      <c r="O40" s="35" t="s">
        <v>85</v>
      </c>
      <c r="P40" s="33"/>
      <c r="Q40" s="33"/>
      <c r="R40" s="33"/>
      <c r="S40" s="33"/>
      <c r="T40" s="33"/>
      <c r="U40" s="33"/>
      <c r="V40" s="33" t="s">
        <v>109</v>
      </c>
      <c r="W40" s="35" t="s">
        <v>110</v>
      </c>
      <c r="X40" s="33" t="s">
        <v>112</v>
      </c>
      <c r="Y40" s="33" t="n">
        <v>107.184</v>
      </c>
      <c r="Z40" s="37" t="n">
        <v>44508</v>
      </c>
      <c r="AA40" s="33"/>
      <c r="AB40" s="43" t="s">
        <v>44</v>
      </c>
      <c r="AC40" s="33"/>
      <c r="AD40" s="33" t="s">
        <v>45</v>
      </c>
    </row>
    <row r="41" customFormat="false" ht="15" hidden="false" customHeight="false" outlineLevel="0" collapsed="false">
      <c r="A41" s="33" t="n">
        <v>6241</v>
      </c>
      <c r="B41" s="38" t="n">
        <v>44503</v>
      </c>
      <c r="C41" s="39" t="s">
        <v>111</v>
      </c>
      <c r="D41" s="40" t="s">
        <v>106</v>
      </c>
      <c r="E41" s="40" t="s">
        <v>66</v>
      </c>
      <c r="F41" s="36"/>
      <c r="G41" s="33" t="s">
        <v>52</v>
      </c>
      <c r="H41" s="33"/>
      <c r="I41" s="33"/>
      <c r="J41" s="33" t="n">
        <v>12</v>
      </c>
      <c r="K41" s="41" t="n">
        <v>44526</v>
      </c>
      <c r="L41" s="56" t="n">
        <v>0.287</v>
      </c>
      <c r="M41" s="42" t="n">
        <v>3.444</v>
      </c>
      <c r="N41" s="33" t="s">
        <v>39</v>
      </c>
      <c r="O41" s="35" t="s">
        <v>85</v>
      </c>
      <c r="P41" s="33"/>
      <c r="Q41" s="33"/>
      <c r="R41" s="33"/>
      <c r="S41" s="33"/>
      <c r="T41" s="33"/>
      <c r="U41" s="33"/>
      <c r="V41" s="33" t="s">
        <v>109</v>
      </c>
      <c r="W41" s="35" t="s">
        <v>110</v>
      </c>
      <c r="X41" s="33" t="s">
        <v>112</v>
      </c>
      <c r="Y41" s="33" t="n">
        <v>13.398</v>
      </c>
      <c r="Z41" s="37" t="n">
        <v>44508</v>
      </c>
      <c r="AA41" s="33"/>
      <c r="AB41" s="43" t="s">
        <v>44</v>
      </c>
      <c r="AC41" s="33"/>
      <c r="AD41" s="33" t="s">
        <v>45</v>
      </c>
    </row>
    <row r="42" customFormat="false" ht="15" hidden="false" customHeight="false" outlineLevel="0" collapsed="false">
      <c r="A42" s="33" t="n">
        <v>6242</v>
      </c>
      <c r="B42" s="38" t="n">
        <v>44503</v>
      </c>
      <c r="C42" s="39" t="s">
        <v>113</v>
      </c>
      <c r="D42" s="40" t="s">
        <v>106</v>
      </c>
      <c r="E42" s="40" t="s">
        <v>54</v>
      </c>
      <c r="F42" s="36"/>
      <c r="G42" s="33" t="s">
        <v>38</v>
      </c>
      <c r="H42" s="33"/>
      <c r="I42" s="33"/>
      <c r="J42" s="33" t="n">
        <v>96</v>
      </c>
      <c r="K42" s="41" t="n">
        <v>44526</v>
      </c>
      <c r="L42" s="56" t="n">
        <v>0.287</v>
      </c>
      <c r="M42" s="42" t="n">
        <v>27.552</v>
      </c>
      <c r="N42" s="33" t="s">
        <v>39</v>
      </c>
      <c r="O42" s="35" t="s">
        <v>85</v>
      </c>
      <c r="P42" s="33"/>
      <c r="Q42" s="33"/>
      <c r="R42" s="33"/>
      <c r="S42" s="33"/>
      <c r="T42" s="33"/>
      <c r="U42" s="33"/>
      <c r="V42" s="33" t="s">
        <v>114</v>
      </c>
      <c r="W42" s="35" t="s">
        <v>56</v>
      </c>
      <c r="X42" s="33" t="s">
        <v>112</v>
      </c>
      <c r="Y42" s="33" t="n">
        <v>107.184</v>
      </c>
      <c r="Z42" s="37" t="n">
        <v>44508</v>
      </c>
      <c r="AA42" s="33"/>
      <c r="AB42" s="43" t="s">
        <v>44</v>
      </c>
      <c r="AC42" s="33"/>
      <c r="AD42" s="33" t="s">
        <v>45</v>
      </c>
    </row>
    <row r="43" customFormat="false" ht="15" hidden="false" customHeight="false" outlineLevel="0" collapsed="false">
      <c r="A43" s="33" t="n">
        <v>6243</v>
      </c>
      <c r="B43" s="38" t="n">
        <v>44503</v>
      </c>
      <c r="C43" s="39" t="s">
        <v>115</v>
      </c>
      <c r="D43" s="40" t="s">
        <v>106</v>
      </c>
      <c r="E43" s="40" t="s">
        <v>97</v>
      </c>
      <c r="F43" s="36"/>
      <c r="G43" s="33" t="s">
        <v>76</v>
      </c>
      <c r="H43" s="33"/>
      <c r="I43" s="33"/>
      <c r="J43" s="33" t="n">
        <v>96</v>
      </c>
      <c r="K43" s="41" t="n">
        <v>44526</v>
      </c>
      <c r="L43" s="33" t="n">
        <v>0.376</v>
      </c>
      <c r="M43" s="42" t="n">
        <v>36.096</v>
      </c>
      <c r="N43" s="33" t="s">
        <v>39</v>
      </c>
      <c r="O43" s="35" t="s">
        <v>85</v>
      </c>
      <c r="P43" s="33"/>
      <c r="Q43" s="33"/>
      <c r="R43" s="33"/>
      <c r="S43" s="33"/>
      <c r="T43" s="33"/>
      <c r="U43" s="33"/>
      <c r="V43" s="33" t="s">
        <v>116</v>
      </c>
      <c r="W43" s="35" t="s">
        <v>99</v>
      </c>
      <c r="X43" s="33" t="s">
        <v>117</v>
      </c>
      <c r="Y43" s="33" t="n">
        <v>131.52</v>
      </c>
      <c r="Z43" s="37" t="n">
        <v>44508</v>
      </c>
      <c r="AA43" s="33"/>
      <c r="AB43" s="43" t="s">
        <v>44</v>
      </c>
      <c r="AC43" s="33"/>
      <c r="AD43" s="33" t="s">
        <v>45</v>
      </c>
    </row>
    <row r="44" customFormat="false" ht="15" hidden="false" customHeight="false" outlineLevel="0" collapsed="false">
      <c r="A44" s="33" t="n">
        <v>6244</v>
      </c>
      <c r="B44" s="38" t="n">
        <v>44503</v>
      </c>
      <c r="C44" s="39" t="s">
        <v>115</v>
      </c>
      <c r="D44" s="40" t="s">
        <v>106</v>
      </c>
      <c r="E44" s="40" t="s">
        <v>97</v>
      </c>
      <c r="F44" s="36"/>
      <c r="G44" s="33" t="s">
        <v>38</v>
      </c>
      <c r="H44" s="33"/>
      <c r="I44" s="33"/>
      <c r="J44" s="33" t="n">
        <v>96</v>
      </c>
      <c r="K44" s="41" t="n">
        <v>44526</v>
      </c>
      <c r="L44" s="33" t="n">
        <v>0.376</v>
      </c>
      <c r="M44" s="42" t="n">
        <v>36.096</v>
      </c>
      <c r="N44" s="33" t="s">
        <v>39</v>
      </c>
      <c r="O44" s="35" t="s">
        <v>85</v>
      </c>
      <c r="P44" s="33"/>
      <c r="Q44" s="33"/>
      <c r="R44" s="33"/>
      <c r="S44" s="33"/>
      <c r="T44" s="33"/>
      <c r="U44" s="33"/>
      <c r="V44" s="33" t="s">
        <v>116</v>
      </c>
      <c r="W44" s="35" t="s">
        <v>99</v>
      </c>
      <c r="X44" s="33" t="s">
        <v>117</v>
      </c>
      <c r="Y44" s="33" t="n">
        <v>131.52</v>
      </c>
      <c r="Z44" s="37" t="n">
        <v>44508</v>
      </c>
      <c r="AA44" s="33"/>
      <c r="AB44" s="43" t="s">
        <v>44</v>
      </c>
      <c r="AC44" s="33"/>
      <c r="AD44" s="33" t="s">
        <v>45</v>
      </c>
    </row>
    <row r="45" customFormat="false" ht="15" hidden="false" customHeight="false" outlineLevel="0" collapsed="false">
      <c r="A45" s="33" t="n">
        <v>6245</v>
      </c>
      <c r="B45" s="38" t="n">
        <v>44503</v>
      </c>
      <c r="C45" s="39" t="s">
        <v>118</v>
      </c>
      <c r="D45" s="40" t="s">
        <v>106</v>
      </c>
      <c r="E45" s="40" t="s">
        <v>66</v>
      </c>
      <c r="F45" s="36"/>
      <c r="G45" s="33" t="s">
        <v>48</v>
      </c>
      <c r="H45" s="33"/>
      <c r="I45" s="33"/>
      <c r="J45" s="33" t="n">
        <v>48</v>
      </c>
      <c r="K45" s="41" t="n">
        <v>44526</v>
      </c>
      <c r="L45" s="33" t="n">
        <v>0.376</v>
      </c>
      <c r="M45" s="42" t="n">
        <v>18.048</v>
      </c>
      <c r="N45" s="33" t="s">
        <v>39</v>
      </c>
      <c r="O45" s="35" t="s">
        <v>85</v>
      </c>
      <c r="P45" s="33"/>
      <c r="Q45" s="33"/>
      <c r="R45" s="33"/>
      <c r="S45" s="33"/>
      <c r="T45" s="33"/>
      <c r="U45" s="33"/>
      <c r="V45" s="33" t="s">
        <v>119</v>
      </c>
      <c r="W45" s="35" t="s">
        <v>110</v>
      </c>
      <c r="X45" s="33" t="s">
        <v>117</v>
      </c>
      <c r="Y45" s="33" t="n">
        <v>65.76</v>
      </c>
      <c r="Z45" s="37" t="n">
        <v>44508</v>
      </c>
      <c r="AA45" s="33"/>
      <c r="AB45" s="43" t="s">
        <v>44</v>
      </c>
      <c r="AC45" s="33"/>
      <c r="AD45" s="33" t="s">
        <v>45</v>
      </c>
    </row>
    <row r="46" s="55" customFormat="true" ht="15" hidden="false" customHeight="false" outlineLevel="0" collapsed="false">
      <c r="A46" s="33" t="n">
        <v>6246</v>
      </c>
      <c r="B46" s="44" t="n">
        <v>44503</v>
      </c>
      <c r="C46" s="45" t="s">
        <v>120</v>
      </c>
      <c r="D46" s="46" t="s">
        <v>83</v>
      </c>
      <c r="E46" s="47" t="s">
        <v>59</v>
      </c>
      <c r="F46" s="48"/>
      <c r="G46" s="49" t="s">
        <v>76</v>
      </c>
      <c r="H46" s="49"/>
      <c r="I46" s="49"/>
      <c r="J46" s="49" t="n">
        <v>24</v>
      </c>
      <c r="K46" s="50" t="n">
        <v>44526</v>
      </c>
      <c r="L46" s="51" t="n">
        <v>0.221</v>
      </c>
      <c r="M46" s="52" t="n">
        <v>5.304</v>
      </c>
      <c r="N46" s="49" t="s">
        <v>60</v>
      </c>
      <c r="O46" s="53" t="s">
        <v>85</v>
      </c>
      <c r="P46" s="49"/>
      <c r="Q46" s="49"/>
      <c r="R46" s="49"/>
      <c r="S46" s="49"/>
      <c r="T46" s="49"/>
      <c r="U46" s="49"/>
      <c r="V46" s="49" t="s">
        <v>121</v>
      </c>
      <c r="W46" s="53" t="s">
        <v>62</v>
      </c>
      <c r="X46" s="49" t="s">
        <v>122</v>
      </c>
      <c r="Y46" s="49" t="n">
        <v>33.6168</v>
      </c>
      <c r="Z46" s="54" t="n">
        <v>44508</v>
      </c>
      <c r="AA46" s="49"/>
      <c r="AB46" s="43" t="s">
        <v>44</v>
      </c>
      <c r="AC46" s="49"/>
      <c r="AD46" s="49" t="s">
        <v>64</v>
      </c>
    </row>
    <row r="47" s="55" customFormat="true" ht="15" hidden="false" customHeight="false" outlineLevel="0" collapsed="false">
      <c r="A47" s="33" t="n">
        <v>6247</v>
      </c>
      <c r="B47" s="44" t="n">
        <v>44503</v>
      </c>
      <c r="C47" s="45" t="s">
        <v>120</v>
      </c>
      <c r="D47" s="46" t="s">
        <v>83</v>
      </c>
      <c r="E47" s="47" t="s">
        <v>59</v>
      </c>
      <c r="F47" s="48"/>
      <c r="G47" s="49" t="s">
        <v>38</v>
      </c>
      <c r="H47" s="49"/>
      <c r="I47" s="49"/>
      <c r="J47" s="49" t="n">
        <v>24</v>
      </c>
      <c r="K47" s="50" t="n">
        <v>44526</v>
      </c>
      <c r="L47" s="51" t="n">
        <v>0.221</v>
      </c>
      <c r="M47" s="52" t="n">
        <v>5.304</v>
      </c>
      <c r="N47" s="49" t="s">
        <v>60</v>
      </c>
      <c r="O47" s="53" t="s">
        <v>85</v>
      </c>
      <c r="P47" s="49"/>
      <c r="Q47" s="49"/>
      <c r="R47" s="49"/>
      <c r="S47" s="49"/>
      <c r="T47" s="49"/>
      <c r="U47" s="49"/>
      <c r="V47" s="49" t="s">
        <v>121</v>
      </c>
      <c r="W47" s="53" t="s">
        <v>62</v>
      </c>
      <c r="X47" s="49" t="s">
        <v>122</v>
      </c>
      <c r="Y47" s="49" t="n">
        <v>33.6168</v>
      </c>
      <c r="Z47" s="54" t="n">
        <v>44508</v>
      </c>
      <c r="AA47" s="49"/>
      <c r="AB47" s="43" t="s">
        <v>44</v>
      </c>
      <c r="AC47" s="49"/>
      <c r="AD47" s="49" t="s">
        <v>64</v>
      </c>
    </row>
    <row r="48" s="68" customFormat="true" ht="15" hidden="false" customHeight="false" outlineLevel="0" collapsed="false">
      <c r="A48" s="33" t="n">
        <v>6248</v>
      </c>
      <c r="B48" s="57" t="n">
        <v>44503</v>
      </c>
      <c r="C48" s="58" t="s">
        <v>123</v>
      </c>
      <c r="D48" s="59" t="s">
        <v>83</v>
      </c>
      <c r="E48" s="60" t="s">
        <v>71</v>
      </c>
      <c r="F48" s="61"/>
      <c r="G48" s="62" t="s">
        <v>76</v>
      </c>
      <c r="H48" s="62"/>
      <c r="I48" s="62"/>
      <c r="J48" s="62" t="n">
        <v>24</v>
      </c>
      <c r="K48" s="63" t="n">
        <v>44526</v>
      </c>
      <c r="L48" s="64" t="n">
        <v>0.221</v>
      </c>
      <c r="M48" s="65" t="n">
        <v>5.304</v>
      </c>
      <c r="N48" s="62" t="s">
        <v>60</v>
      </c>
      <c r="O48" s="66" t="s">
        <v>85</v>
      </c>
      <c r="P48" s="62"/>
      <c r="Q48" s="62"/>
      <c r="R48" s="62"/>
      <c r="S48" s="62"/>
      <c r="T48" s="62"/>
      <c r="U48" s="62"/>
      <c r="V48" s="62" t="s">
        <v>124</v>
      </c>
      <c r="W48" s="66" t="s">
        <v>73</v>
      </c>
      <c r="X48" s="62" t="s">
        <v>122</v>
      </c>
      <c r="Y48" s="62" t="n">
        <v>33.6168</v>
      </c>
      <c r="Z48" s="67" t="n">
        <v>44508</v>
      </c>
      <c r="AA48" s="62"/>
      <c r="AB48" s="43" t="s">
        <v>44</v>
      </c>
      <c r="AC48" s="62"/>
      <c r="AD48" s="62" t="s">
        <v>64</v>
      </c>
    </row>
    <row r="49" s="68" customFormat="true" ht="15" hidden="false" customHeight="false" outlineLevel="0" collapsed="false">
      <c r="A49" s="33" t="n">
        <v>6249</v>
      </c>
      <c r="B49" s="57" t="n">
        <v>44503</v>
      </c>
      <c r="C49" s="58" t="s">
        <v>123</v>
      </c>
      <c r="D49" s="59" t="s">
        <v>83</v>
      </c>
      <c r="E49" s="60" t="s">
        <v>71</v>
      </c>
      <c r="F49" s="61"/>
      <c r="G49" s="62" t="s">
        <v>38</v>
      </c>
      <c r="H49" s="62"/>
      <c r="I49" s="62"/>
      <c r="J49" s="62" t="n">
        <v>24</v>
      </c>
      <c r="K49" s="63" t="n">
        <v>44526</v>
      </c>
      <c r="L49" s="64" t="n">
        <v>0.221</v>
      </c>
      <c r="M49" s="65" t="n">
        <v>5.304</v>
      </c>
      <c r="N49" s="62" t="s">
        <v>60</v>
      </c>
      <c r="O49" s="66" t="s">
        <v>85</v>
      </c>
      <c r="P49" s="62"/>
      <c r="Q49" s="62"/>
      <c r="R49" s="62"/>
      <c r="S49" s="62"/>
      <c r="T49" s="62"/>
      <c r="U49" s="62"/>
      <c r="V49" s="62" t="s">
        <v>124</v>
      </c>
      <c r="W49" s="66" t="s">
        <v>73</v>
      </c>
      <c r="X49" s="62" t="s">
        <v>122</v>
      </c>
      <c r="Y49" s="62" t="n">
        <v>33.6168</v>
      </c>
      <c r="Z49" s="67" t="n">
        <v>44508</v>
      </c>
      <c r="AA49" s="62"/>
      <c r="AB49" s="43" t="s">
        <v>44</v>
      </c>
      <c r="AC49" s="62"/>
      <c r="AD49" s="62" t="s">
        <v>64</v>
      </c>
    </row>
    <row r="50" s="68" customFormat="true" ht="15" hidden="false" customHeight="false" outlineLevel="0" collapsed="false">
      <c r="A50" s="33" t="n">
        <v>6250</v>
      </c>
      <c r="B50" s="57" t="n">
        <v>44503</v>
      </c>
      <c r="C50" s="58" t="s">
        <v>123</v>
      </c>
      <c r="D50" s="59" t="s">
        <v>83</v>
      </c>
      <c r="E50" s="60" t="s">
        <v>71</v>
      </c>
      <c r="F50" s="61"/>
      <c r="G50" s="62" t="s">
        <v>57</v>
      </c>
      <c r="H50" s="62"/>
      <c r="I50" s="62"/>
      <c r="J50" s="62" t="n">
        <v>24</v>
      </c>
      <c r="K50" s="63" t="n">
        <v>44526</v>
      </c>
      <c r="L50" s="64" t="n">
        <v>0.221</v>
      </c>
      <c r="M50" s="65" t="n">
        <v>5.304</v>
      </c>
      <c r="N50" s="62" t="s">
        <v>60</v>
      </c>
      <c r="O50" s="66" t="s">
        <v>85</v>
      </c>
      <c r="P50" s="62"/>
      <c r="Q50" s="62"/>
      <c r="R50" s="62"/>
      <c r="S50" s="62"/>
      <c r="T50" s="62"/>
      <c r="U50" s="62"/>
      <c r="V50" s="62" t="s">
        <v>124</v>
      </c>
      <c r="W50" s="66" t="s">
        <v>73</v>
      </c>
      <c r="X50" s="62" t="s">
        <v>122</v>
      </c>
      <c r="Y50" s="62" t="n">
        <v>33.6168</v>
      </c>
      <c r="Z50" s="67" t="n">
        <v>44508</v>
      </c>
      <c r="AA50" s="62"/>
      <c r="AB50" s="43" t="s">
        <v>44</v>
      </c>
      <c r="AC50" s="62"/>
      <c r="AD50" s="62" t="s">
        <v>64</v>
      </c>
    </row>
    <row r="51" customFormat="false" ht="15" hidden="false" customHeight="false" outlineLevel="0" collapsed="false">
      <c r="A51" s="33" t="n">
        <v>6251</v>
      </c>
      <c r="B51" s="38" t="n">
        <v>44503</v>
      </c>
      <c r="C51" s="39" t="s">
        <v>125</v>
      </c>
      <c r="D51" s="40" t="s">
        <v>83</v>
      </c>
      <c r="E51" s="40" t="s">
        <v>75</v>
      </c>
      <c r="F51" s="36"/>
      <c r="G51" s="33" t="s">
        <v>76</v>
      </c>
      <c r="H51" s="33"/>
      <c r="I51" s="33"/>
      <c r="J51" s="33" t="n">
        <v>48</v>
      </c>
      <c r="K51" s="41" t="n">
        <v>44526</v>
      </c>
      <c r="L51" s="56" t="n">
        <v>0.221</v>
      </c>
      <c r="M51" s="42" t="n">
        <v>10.608</v>
      </c>
      <c r="N51" s="33" t="s">
        <v>60</v>
      </c>
      <c r="O51" s="35" t="s">
        <v>85</v>
      </c>
      <c r="P51" s="33"/>
      <c r="Q51" s="33"/>
      <c r="R51" s="33"/>
      <c r="S51" s="33"/>
      <c r="T51" s="33"/>
      <c r="U51" s="33"/>
      <c r="V51" s="33" t="s">
        <v>126</v>
      </c>
      <c r="W51" s="35" t="s">
        <v>78</v>
      </c>
      <c r="X51" s="33" t="s">
        <v>122</v>
      </c>
      <c r="Y51" s="33" t="n">
        <v>67.2336</v>
      </c>
      <c r="Z51" s="37" t="n">
        <v>44508</v>
      </c>
      <c r="AA51" s="33"/>
      <c r="AB51" s="43" t="s">
        <v>44</v>
      </c>
      <c r="AC51" s="33"/>
      <c r="AD51" s="33" t="s">
        <v>69</v>
      </c>
    </row>
    <row r="52" customFormat="false" ht="15" hidden="false" customHeight="false" outlineLevel="0" collapsed="false">
      <c r="A52" s="33" t="n">
        <v>6252</v>
      </c>
      <c r="B52" s="38" t="n">
        <v>44503</v>
      </c>
      <c r="C52" s="39" t="s">
        <v>125</v>
      </c>
      <c r="D52" s="40" t="s">
        <v>83</v>
      </c>
      <c r="E52" s="40" t="s">
        <v>75</v>
      </c>
      <c r="F52" s="36"/>
      <c r="G52" s="33" t="s">
        <v>38</v>
      </c>
      <c r="H52" s="33"/>
      <c r="I52" s="33"/>
      <c r="J52" s="33" t="n">
        <v>48</v>
      </c>
      <c r="K52" s="41" t="n">
        <v>44526</v>
      </c>
      <c r="L52" s="56" t="n">
        <v>0.221</v>
      </c>
      <c r="M52" s="42" t="n">
        <v>10.608</v>
      </c>
      <c r="N52" s="33" t="s">
        <v>60</v>
      </c>
      <c r="O52" s="35" t="s">
        <v>85</v>
      </c>
      <c r="P52" s="33"/>
      <c r="Q52" s="33"/>
      <c r="R52" s="33"/>
      <c r="S52" s="33"/>
      <c r="T52" s="33"/>
      <c r="U52" s="33"/>
      <c r="V52" s="33" t="s">
        <v>126</v>
      </c>
      <c r="W52" s="35" t="s">
        <v>78</v>
      </c>
      <c r="X52" s="33" t="s">
        <v>122</v>
      </c>
      <c r="Y52" s="33" t="n">
        <v>67.2336</v>
      </c>
      <c r="Z52" s="37" t="n">
        <v>44508</v>
      </c>
      <c r="AA52" s="33"/>
      <c r="AB52" s="43" t="s">
        <v>44</v>
      </c>
      <c r="AC52" s="33"/>
      <c r="AD52" s="33" t="s">
        <v>69</v>
      </c>
    </row>
    <row r="53" customFormat="false" ht="15" hidden="false" customHeight="false" outlineLevel="0" collapsed="false">
      <c r="A53" s="33" t="n">
        <v>6253</v>
      </c>
      <c r="B53" s="38" t="n">
        <v>44503</v>
      </c>
      <c r="C53" s="39" t="s">
        <v>125</v>
      </c>
      <c r="D53" s="40" t="s">
        <v>83</v>
      </c>
      <c r="E53" s="40" t="s">
        <v>75</v>
      </c>
      <c r="F53" s="36"/>
      <c r="G53" s="33" t="s">
        <v>57</v>
      </c>
      <c r="H53" s="33"/>
      <c r="I53" s="33"/>
      <c r="J53" s="33" t="n">
        <v>48</v>
      </c>
      <c r="K53" s="41" t="n">
        <v>44526</v>
      </c>
      <c r="L53" s="56" t="n">
        <v>0.221</v>
      </c>
      <c r="M53" s="42" t="n">
        <v>10.608</v>
      </c>
      <c r="N53" s="33" t="s">
        <v>60</v>
      </c>
      <c r="O53" s="35" t="s">
        <v>85</v>
      </c>
      <c r="P53" s="33"/>
      <c r="Q53" s="33"/>
      <c r="R53" s="33"/>
      <c r="S53" s="33"/>
      <c r="T53" s="33"/>
      <c r="U53" s="33"/>
      <c r="V53" s="33" t="s">
        <v>126</v>
      </c>
      <c r="W53" s="35" t="s">
        <v>78</v>
      </c>
      <c r="X53" s="33" t="s">
        <v>122</v>
      </c>
      <c r="Y53" s="33" t="n">
        <v>67.2336</v>
      </c>
      <c r="Z53" s="37" t="n">
        <v>44508</v>
      </c>
      <c r="AA53" s="33"/>
      <c r="AB53" s="43" t="s">
        <v>44</v>
      </c>
      <c r="AC53" s="33"/>
      <c r="AD53" s="33" t="s">
        <v>69</v>
      </c>
    </row>
    <row r="54" s="85" customFormat="true" ht="15" hidden="false" customHeight="false" outlineLevel="0" collapsed="false">
      <c r="A54" s="75" t="n">
        <v>6254</v>
      </c>
      <c r="B54" s="76" t="n">
        <v>44503</v>
      </c>
      <c r="C54" s="77" t="s">
        <v>127</v>
      </c>
      <c r="D54" s="78" t="s">
        <v>83</v>
      </c>
      <c r="E54" s="78" t="s">
        <v>66</v>
      </c>
      <c r="F54" s="79"/>
      <c r="G54" s="75" t="s">
        <v>76</v>
      </c>
      <c r="H54" s="75"/>
      <c r="I54" s="75"/>
      <c r="J54" s="75" t="n">
        <v>48</v>
      </c>
      <c r="K54" s="80" t="n">
        <v>44526</v>
      </c>
      <c r="L54" s="81" t="n">
        <v>0.2783</v>
      </c>
      <c r="M54" s="82" t="n">
        <v>13.3584</v>
      </c>
      <c r="N54" s="75" t="s">
        <v>60</v>
      </c>
      <c r="O54" s="83" t="s">
        <v>85</v>
      </c>
      <c r="P54" s="75"/>
      <c r="Q54" s="75"/>
      <c r="R54" s="75"/>
      <c r="S54" s="75"/>
      <c r="T54" s="75"/>
      <c r="U54" s="75"/>
      <c r="V54" s="75" t="s">
        <v>128</v>
      </c>
      <c r="W54" s="83" t="s">
        <v>68</v>
      </c>
      <c r="X54" s="75" t="s">
        <v>129</v>
      </c>
      <c r="Y54" s="75" t="n">
        <v>76.0032</v>
      </c>
      <c r="Z54" s="84" t="n">
        <v>44508</v>
      </c>
      <c r="AA54" s="75"/>
      <c r="AB54" s="43" t="s">
        <v>44</v>
      </c>
      <c r="AC54" s="75"/>
      <c r="AD54" s="75" t="s">
        <v>69</v>
      </c>
    </row>
    <row r="55" s="85" customFormat="true" ht="15" hidden="false" customHeight="false" outlineLevel="0" collapsed="false">
      <c r="A55" s="75" t="n">
        <v>6255</v>
      </c>
      <c r="B55" s="76" t="n">
        <v>44503</v>
      </c>
      <c r="C55" s="77" t="s">
        <v>127</v>
      </c>
      <c r="D55" s="78" t="s">
        <v>83</v>
      </c>
      <c r="E55" s="78" t="s">
        <v>66</v>
      </c>
      <c r="F55" s="79"/>
      <c r="G55" s="75" t="s">
        <v>38</v>
      </c>
      <c r="H55" s="75"/>
      <c r="I55" s="75"/>
      <c r="J55" s="75" t="n">
        <v>48</v>
      </c>
      <c r="K55" s="80" t="n">
        <v>44526</v>
      </c>
      <c r="L55" s="81" t="n">
        <v>0.2783</v>
      </c>
      <c r="M55" s="82" t="n">
        <v>13.3584</v>
      </c>
      <c r="N55" s="75" t="s">
        <v>60</v>
      </c>
      <c r="O55" s="83" t="s">
        <v>85</v>
      </c>
      <c r="P55" s="75"/>
      <c r="Q55" s="75"/>
      <c r="R55" s="75"/>
      <c r="S55" s="75"/>
      <c r="T55" s="75"/>
      <c r="U55" s="75"/>
      <c r="V55" s="75" t="s">
        <v>128</v>
      </c>
      <c r="W55" s="83" t="s">
        <v>68</v>
      </c>
      <c r="X55" s="75" t="s">
        <v>129</v>
      </c>
      <c r="Y55" s="75" t="n">
        <v>76.0032</v>
      </c>
      <c r="Z55" s="84" t="n">
        <v>44508</v>
      </c>
      <c r="AA55" s="75"/>
      <c r="AB55" s="43" t="s">
        <v>44</v>
      </c>
      <c r="AC55" s="75"/>
      <c r="AD55" s="75" t="s">
        <v>69</v>
      </c>
    </row>
    <row r="56" s="68" customFormat="true" ht="15" hidden="false" customHeight="false" outlineLevel="0" collapsed="false">
      <c r="A56" s="33" t="n">
        <v>6256</v>
      </c>
      <c r="B56" s="57" t="n">
        <v>44503</v>
      </c>
      <c r="C56" s="58" t="s">
        <v>130</v>
      </c>
      <c r="D56" s="59" t="s">
        <v>83</v>
      </c>
      <c r="E56" s="60" t="s">
        <v>71</v>
      </c>
      <c r="F56" s="61"/>
      <c r="G56" s="62" t="s">
        <v>48</v>
      </c>
      <c r="H56" s="62"/>
      <c r="I56" s="62"/>
      <c r="J56" s="62" t="n">
        <v>24</v>
      </c>
      <c r="K56" s="63" t="n">
        <v>44526</v>
      </c>
      <c r="L56" s="64" t="n">
        <v>0.2783</v>
      </c>
      <c r="M56" s="65" t="n">
        <v>6.6792</v>
      </c>
      <c r="N56" s="62" t="s">
        <v>60</v>
      </c>
      <c r="O56" s="66" t="s">
        <v>85</v>
      </c>
      <c r="P56" s="62"/>
      <c r="Q56" s="62"/>
      <c r="R56" s="62"/>
      <c r="S56" s="62"/>
      <c r="T56" s="62"/>
      <c r="U56" s="62"/>
      <c r="V56" s="62" t="s">
        <v>131</v>
      </c>
      <c r="W56" s="66" t="s">
        <v>73</v>
      </c>
      <c r="X56" s="62" t="s">
        <v>129</v>
      </c>
      <c r="Y56" s="62" t="n">
        <v>38.0016</v>
      </c>
      <c r="Z56" s="67" t="n">
        <v>44508</v>
      </c>
      <c r="AA56" s="62"/>
      <c r="AB56" s="43" t="s">
        <v>44</v>
      </c>
      <c r="AC56" s="62"/>
      <c r="AD56" s="62" t="s">
        <v>64</v>
      </c>
    </row>
    <row r="57" s="68" customFormat="true" ht="15" hidden="false" customHeight="false" outlineLevel="0" collapsed="false">
      <c r="A57" s="33" t="n">
        <v>6257</v>
      </c>
      <c r="B57" s="57" t="n">
        <v>44503</v>
      </c>
      <c r="C57" s="58" t="s">
        <v>130</v>
      </c>
      <c r="D57" s="59" t="s">
        <v>83</v>
      </c>
      <c r="E57" s="60" t="s">
        <v>71</v>
      </c>
      <c r="F57" s="61"/>
      <c r="G57" s="62" t="s">
        <v>76</v>
      </c>
      <c r="H57" s="62"/>
      <c r="I57" s="62"/>
      <c r="J57" s="62" t="n">
        <v>24</v>
      </c>
      <c r="K57" s="63" t="n">
        <v>44526</v>
      </c>
      <c r="L57" s="64" t="n">
        <v>0.2783</v>
      </c>
      <c r="M57" s="65" t="n">
        <v>6.6792</v>
      </c>
      <c r="N57" s="62" t="s">
        <v>60</v>
      </c>
      <c r="O57" s="66" t="s">
        <v>85</v>
      </c>
      <c r="P57" s="62"/>
      <c r="Q57" s="62"/>
      <c r="R57" s="62"/>
      <c r="S57" s="62"/>
      <c r="T57" s="62"/>
      <c r="U57" s="62"/>
      <c r="V57" s="62" t="s">
        <v>131</v>
      </c>
      <c r="W57" s="66" t="s">
        <v>73</v>
      </c>
      <c r="X57" s="62" t="s">
        <v>129</v>
      </c>
      <c r="Y57" s="62" t="n">
        <v>38.0016</v>
      </c>
      <c r="Z57" s="67" t="n">
        <v>44508</v>
      </c>
      <c r="AA57" s="62"/>
      <c r="AB57" s="43" t="s">
        <v>44</v>
      </c>
      <c r="AC57" s="62"/>
      <c r="AD57" s="62" t="s">
        <v>64</v>
      </c>
    </row>
    <row r="58" s="68" customFormat="true" ht="15" hidden="false" customHeight="false" outlineLevel="0" collapsed="false">
      <c r="A58" s="33" t="n">
        <v>6258</v>
      </c>
      <c r="B58" s="57" t="n">
        <v>44503</v>
      </c>
      <c r="C58" s="58" t="s">
        <v>130</v>
      </c>
      <c r="D58" s="59" t="s">
        <v>83</v>
      </c>
      <c r="E58" s="60" t="s">
        <v>71</v>
      </c>
      <c r="F58" s="61"/>
      <c r="G58" s="62" t="s">
        <v>57</v>
      </c>
      <c r="H58" s="62"/>
      <c r="I58" s="62"/>
      <c r="J58" s="62" t="n">
        <v>24</v>
      </c>
      <c r="K58" s="63" t="n">
        <v>44526</v>
      </c>
      <c r="L58" s="64" t="n">
        <v>0.2783</v>
      </c>
      <c r="M58" s="65" t="n">
        <v>6.6792</v>
      </c>
      <c r="N58" s="62" t="s">
        <v>60</v>
      </c>
      <c r="O58" s="66" t="s">
        <v>85</v>
      </c>
      <c r="P58" s="62"/>
      <c r="Q58" s="62"/>
      <c r="R58" s="62"/>
      <c r="S58" s="62"/>
      <c r="T58" s="62"/>
      <c r="U58" s="62"/>
      <c r="V58" s="62" t="s">
        <v>131</v>
      </c>
      <c r="W58" s="66" t="s">
        <v>73</v>
      </c>
      <c r="X58" s="62" t="s">
        <v>129</v>
      </c>
      <c r="Y58" s="62" t="n">
        <v>38.0016</v>
      </c>
      <c r="Z58" s="67" t="n">
        <v>44508</v>
      </c>
      <c r="AA58" s="62"/>
      <c r="AB58" s="43" t="s">
        <v>44</v>
      </c>
      <c r="AC58" s="62"/>
      <c r="AD58" s="62" t="s">
        <v>64</v>
      </c>
    </row>
    <row r="59" customFormat="false" ht="15" hidden="false" customHeight="false" outlineLevel="0" collapsed="false">
      <c r="A59" s="33" t="n">
        <v>6259</v>
      </c>
      <c r="B59" s="38" t="n">
        <v>44503</v>
      </c>
      <c r="C59" s="39" t="s">
        <v>132</v>
      </c>
      <c r="D59" s="40" t="s">
        <v>83</v>
      </c>
      <c r="E59" s="40" t="s">
        <v>75</v>
      </c>
      <c r="F59" s="36"/>
      <c r="G59" s="33" t="s">
        <v>38</v>
      </c>
      <c r="H59" s="33"/>
      <c r="I59" s="33"/>
      <c r="J59" s="33" t="n">
        <v>48</v>
      </c>
      <c r="K59" s="41" t="n">
        <v>44526</v>
      </c>
      <c r="L59" s="56" t="n">
        <v>0.2783</v>
      </c>
      <c r="M59" s="42" t="n">
        <v>13.3584</v>
      </c>
      <c r="N59" s="33" t="s">
        <v>60</v>
      </c>
      <c r="O59" s="35" t="s">
        <v>85</v>
      </c>
      <c r="P59" s="33"/>
      <c r="Q59" s="33"/>
      <c r="R59" s="33"/>
      <c r="S59" s="33"/>
      <c r="T59" s="33"/>
      <c r="U59" s="33"/>
      <c r="V59" s="33" t="s">
        <v>133</v>
      </c>
      <c r="W59" s="35" t="s">
        <v>78</v>
      </c>
      <c r="X59" s="33" t="s">
        <v>129</v>
      </c>
      <c r="Y59" s="33" t="n">
        <v>76.0032</v>
      </c>
      <c r="Z59" s="37" t="n">
        <v>44508</v>
      </c>
      <c r="AA59" s="33"/>
      <c r="AB59" s="43" t="s">
        <v>44</v>
      </c>
      <c r="AC59" s="33"/>
      <c r="AD59" s="33" t="s">
        <v>69</v>
      </c>
    </row>
    <row r="60" customFormat="false" ht="15" hidden="false" customHeight="false" outlineLevel="0" collapsed="false">
      <c r="A60" s="33" t="n">
        <v>6260</v>
      </c>
      <c r="B60" s="38" t="n">
        <v>44503</v>
      </c>
      <c r="C60" s="39" t="s">
        <v>132</v>
      </c>
      <c r="D60" s="40" t="s">
        <v>83</v>
      </c>
      <c r="E60" s="40" t="s">
        <v>75</v>
      </c>
      <c r="F60" s="36"/>
      <c r="G60" s="33" t="s">
        <v>57</v>
      </c>
      <c r="H60" s="33"/>
      <c r="I60" s="33"/>
      <c r="J60" s="33" t="n">
        <v>48</v>
      </c>
      <c r="K60" s="41" t="n">
        <v>44526</v>
      </c>
      <c r="L60" s="56" t="n">
        <v>0.2783</v>
      </c>
      <c r="M60" s="42" t="n">
        <v>13.3584</v>
      </c>
      <c r="N60" s="33" t="s">
        <v>60</v>
      </c>
      <c r="O60" s="35" t="s">
        <v>85</v>
      </c>
      <c r="P60" s="33"/>
      <c r="Q60" s="33"/>
      <c r="R60" s="33"/>
      <c r="S60" s="33"/>
      <c r="T60" s="33"/>
      <c r="U60" s="33"/>
      <c r="V60" s="33" t="s">
        <v>133</v>
      </c>
      <c r="W60" s="35" t="s">
        <v>78</v>
      </c>
      <c r="X60" s="33" t="s">
        <v>129</v>
      </c>
      <c r="Y60" s="33" t="n">
        <v>76.0032</v>
      </c>
      <c r="Z60" s="37" t="n">
        <v>44508</v>
      </c>
      <c r="AA60" s="33"/>
      <c r="AB60" s="43" t="s">
        <v>44</v>
      </c>
      <c r="AC60" s="33"/>
      <c r="AD60" s="33" t="s">
        <v>69</v>
      </c>
    </row>
    <row r="61" customFormat="false" ht="15" hidden="false" customHeight="false" outlineLevel="0" collapsed="false">
      <c r="A61" s="33" t="n">
        <v>6261</v>
      </c>
      <c r="B61" s="38" t="n">
        <v>44503</v>
      </c>
      <c r="C61" s="39" t="s">
        <v>134</v>
      </c>
      <c r="D61" s="40" t="s">
        <v>135</v>
      </c>
      <c r="E61" s="40" t="s">
        <v>97</v>
      </c>
      <c r="F61" s="36"/>
      <c r="G61" s="33" t="s">
        <v>38</v>
      </c>
      <c r="H61" s="33"/>
      <c r="I61" s="33"/>
      <c r="J61" s="33" t="n">
        <v>48</v>
      </c>
      <c r="K61" s="41" t="n">
        <v>44526</v>
      </c>
      <c r="L61" s="56" t="n">
        <v>0.3116</v>
      </c>
      <c r="M61" s="42" t="n">
        <v>14.9568</v>
      </c>
      <c r="N61" s="33" t="s">
        <v>136</v>
      </c>
      <c r="O61" s="35" t="s">
        <v>137</v>
      </c>
      <c r="P61" s="33"/>
      <c r="Q61" s="33"/>
      <c r="R61" s="33"/>
      <c r="S61" s="33"/>
      <c r="T61" s="33"/>
      <c r="U61" s="33"/>
      <c r="V61" s="33" t="s">
        <v>138</v>
      </c>
      <c r="W61" s="35" t="s">
        <v>139</v>
      </c>
      <c r="X61" s="33" t="s">
        <v>140</v>
      </c>
      <c r="Y61" s="33" t="n">
        <v>77.4648</v>
      </c>
      <c r="Z61" s="37" t="n">
        <v>44508</v>
      </c>
      <c r="AA61" s="33"/>
      <c r="AB61" s="43" t="s">
        <v>44</v>
      </c>
      <c r="AC61" s="33"/>
      <c r="AD61" s="33" t="s">
        <v>64</v>
      </c>
    </row>
    <row r="62" customFormat="false" ht="15" hidden="false" customHeight="false" outlineLevel="0" collapsed="false">
      <c r="A62" s="33" t="n">
        <v>6262</v>
      </c>
      <c r="B62" s="38" t="n">
        <v>44503</v>
      </c>
      <c r="C62" s="39" t="s">
        <v>141</v>
      </c>
      <c r="D62" s="40" t="s">
        <v>135</v>
      </c>
      <c r="E62" s="40" t="s">
        <v>97</v>
      </c>
      <c r="F62" s="36"/>
      <c r="G62" s="33" t="s">
        <v>38</v>
      </c>
      <c r="H62" s="33"/>
      <c r="I62" s="33"/>
      <c r="J62" s="33" t="n">
        <v>48</v>
      </c>
      <c r="K62" s="41" t="n">
        <v>44526</v>
      </c>
      <c r="L62" s="56" t="n">
        <v>0.2492</v>
      </c>
      <c r="M62" s="42" t="n">
        <v>11.9616</v>
      </c>
      <c r="N62" s="33" t="s">
        <v>136</v>
      </c>
      <c r="O62" s="35" t="s">
        <v>137</v>
      </c>
      <c r="P62" s="33"/>
      <c r="Q62" s="33"/>
      <c r="R62" s="33"/>
      <c r="S62" s="33"/>
      <c r="T62" s="33"/>
      <c r="U62" s="33"/>
      <c r="V62" s="33" t="s">
        <v>142</v>
      </c>
      <c r="W62" s="35" t="s">
        <v>139</v>
      </c>
      <c r="X62" s="33" t="s">
        <v>143</v>
      </c>
      <c r="Y62" s="33" t="n">
        <v>84.2856</v>
      </c>
      <c r="Z62" s="37" t="n">
        <v>44508</v>
      </c>
      <c r="AA62" s="33"/>
      <c r="AB62" s="43" t="s">
        <v>44</v>
      </c>
      <c r="AC62" s="33"/>
      <c r="AD62" s="33" t="s">
        <v>64</v>
      </c>
    </row>
    <row r="63" customFormat="false" ht="15" hidden="false" customHeight="false" outlineLevel="0" collapsed="false">
      <c r="A63" s="33" t="n">
        <v>6263</v>
      </c>
      <c r="B63" s="38" t="n">
        <v>44503</v>
      </c>
      <c r="C63" s="39" t="s">
        <v>141</v>
      </c>
      <c r="D63" s="40" t="s">
        <v>135</v>
      </c>
      <c r="E63" s="40" t="s">
        <v>97</v>
      </c>
      <c r="F63" s="36"/>
      <c r="G63" s="33" t="s">
        <v>144</v>
      </c>
      <c r="H63" s="33"/>
      <c r="I63" s="33"/>
      <c r="J63" s="33" t="n">
        <v>12</v>
      </c>
      <c r="K63" s="41" t="n">
        <v>44526</v>
      </c>
      <c r="L63" s="56" t="n">
        <v>0.2492</v>
      </c>
      <c r="M63" s="42" t="n">
        <v>2.9904</v>
      </c>
      <c r="N63" s="33" t="s">
        <v>136</v>
      </c>
      <c r="O63" s="35" t="s">
        <v>137</v>
      </c>
      <c r="P63" s="33"/>
      <c r="Q63" s="33"/>
      <c r="R63" s="33"/>
      <c r="S63" s="33"/>
      <c r="T63" s="33"/>
      <c r="U63" s="33"/>
      <c r="V63" s="33" t="s">
        <v>145</v>
      </c>
      <c r="W63" s="35" t="s">
        <v>139</v>
      </c>
      <c r="X63" s="33" t="s">
        <v>143</v>
      </c>
      <c r="Y63" s="33" t="n">
        <v>21.0714</v>
      </c>
      <c r="Z63" s="37" t="n">
        <v>44508</v>
      </c>
      <c r="AA63" s="33"/>
      <c r="AB63" s="43" t="s">
        <v>44</v>
      </c>
      <c r="AC63" s="33"/>
      <c r="AD63" s="33" t="s">
        <v>64</v>
      </c>
    </row>
    <row r="64" customFormat="false" ht="15" hidden="false" customHeight="false" outlineLevel="0" collapsed="false">
      <c r="A64" s="86"/>
      <c r="B64" s="87"/>
      <c r="C64" s="88"/>
      <c r="D64" s="88"/>
      <c r="E64" s="88"/>
      <c r="F64" s="89"/>
      <c r="G64" s="88"/>
      <c r="H64" s="88"/>
      <c r="I64" s="86"/>
      <c r="J64" s="90" t="n">
        <v>2468</v>
      </c>
      <c r="K64" s="88"/>
      <c r="L64" s="91"/>
      <c r="M64" s="90" t="n">
        <v>761.7944</v>
      </c>
      <c r="N64" s="33"/>
      <c r="O64" s="88"/>
      <c r="P64" s="86"/>
      <c r="Q64" s="86"/>
      <c r="R64" s="86"/>
      <c r="S64" s="86"/>
      <c r="T64" s="86"/>
      <c r="U64" s="86"/>
      <c r="V64" s="86"/>
      <c r="W64" s="88"/>
      <c r="X64" s="86"/>
      <c r="Y64" s="86"/>
      <c r="Z64" s="92"/>
      <c r="AA64" s="86"/>
      <c r="AB64" s="43"/>
      <c r="AC64" s="86"/>
      <c r="AD64" s="86"/>
    </row>
    <row r="65" s="33" customFormat="true" ht="15" hidden="false" customHeight="false" outlineLevel="0" collapsed="false">
      <c r="B65" s="38"/>
      <c r="C65" s="93" t="s">
        <v>146</v>
      </c>
      <c r="D65" s="35"/>
      <c r="E65" s="35"/>
      <c r="F65" s="36"/>
      <c r="G65" s="35"/>
      <c r="H65" s="35"/>
      <c r="J65" s="35"/>
      <c r="K65" s="35"/>
      <c r="L65" s="3"/>
      <c r="M65" s="3"/>
      <c r="O65" s="35"/>
      <c r="W65" s="35"/>
      <c r="Z65" s="37"/>
      <c r="AB65" s="43"/>
    </row>
    <row r="66" s="33" customFormat="true" ht="15" hidden="false" customHeight="false" outlineLevel="0" collapsed="false">
      <c r="A66" s="33" t="n">
        <v>6264</v>
      </c>
      <c r="B66" s="38" t="n">
        <v>44503</v>
      </c>
      <c r="C66" s="35" t="s">
        <v>147</v>
      </c>
      <c r="D66" s="40" t="s">
        <v>148</v>
      </c>
      <c r="E66" s="40" t="s">
        <v>97</v>
      </c>
      <c r="F66" s="36"/>
      <c r="G66" s="35" t="s">
        <v>57</v>
      </c>
      <c r="H66" s="35"/>
      <c r="J66" s="35" t="n">
        <v>12</v>
      </c>
      <c r="K66" s="41" t="n">
        <v>44526</v>
      </c>
      <c r="L66" s="56" t="n">
        <v>0.256</v>
      </c>
      <c r="M66" s="94" t="n">
        <v>3.072</v>
      </c>
      <c r="N66" s="33" t="s">
        <v>39</v>
      </c>
      <c r="O66" s="35" t="s">
        <v>40</v>
      </c>
      <c r="V66" s="33" t="s">
        <v>149</v>
      </c>
      <c r="W66" s="35" t="s">
        <v>99</v>
      </c>
      <c r="X66" s="33" t="s">
        <v>150</v>
      </c>
      <c r="Y66" s="33" t="n">
        <v>15.9558</v>
      </c>
      <c r="Z66" s="37" t="n">
        <v>44508</v>
      </c>
      <c r="AB66" s="43" t="s">
        <v>44</v>
      </c>
      <c r="AD66" s="33" t="s">
        <v>45</v>
      </c>
    </row>
    <row r="67" s="33" customFormat="true" ht="15" hidden="false" customHeight="false" outlineLevel="0" collapsed="false">
      <c r="A67" s="33" t="n">
        <v>6265</v>
      </c>
      <c r="B67" s="38" t="n">
        <v>44503</v>
      </c>
      <c r="C67" s="35" t="s">
        <v>147</v>
      </c>
      <c r="D67" s="40" t="s">
        <v>148</v>
      </c>
      <c r="E67" s="40" t="s">
        <v>97</v>
      </c>
      <c r="F67" s="36"/>
      <c r="G67" s="35" t="s">
        <v>38</v>
      </c>
      <c r="H67" s="35"/>
      <c r="J67" s="35" t="n">
        <v>24</v>
      </c>
      <c r="K67" s="41" t="n">
        <v>44526</v>
      </c>
      <c r="L67" s="56" t="n">
        <v>0.256</v>
      </c>
      <c r="M67" s="94" t="n">
        <v>6.144</v>
      </c>
      <c r="N67" s="33" t="s">
        <v>39</v>
      </c>
      <c r="O67" s="35" t="s">
        <v>40</v>
      </c>
      <c r="V67" s="33" t="s">
        <v>149</v>
      </c>
      <c r="W67" s="35" t="s">
        <v>99</v>
      </c>
      <c r="X67" s="33" t="s">
        <v>150</v>
      </c>
      <c r="Y67" s="33" t="n">
        <v>31.9116</v>
      </c>
      <c r="Z67" s="37" t="n">
        <v>44508</v>
      </c>
      <c r="AB67" s="43" t="s">
        <v>44</v>
      </c>
      <c r="AD67" s="33" t="s">
        <v>45</v>
      </c>
    </row>
    <row r="68" s="33" customFormat="true" ht="15" hidden="false" customHeight="false" outlineLevel="0" collapsed="false">
      <c r="A68" s="33" t="n">
        <v>6266</v>
      </c>
      <c r="B68" s="38" t="n">
        <v>44503</v>
      </c>
      <c r="C68" s="35" t="s">
        <v>147</v>
      </c>
      <c r="D68" s="40" t="s">
        <v>148</v>
      </c>
      <c r="E68" s="40" t="s">
        <v>97</v>
      </c>
      <c r="F68" s="36"/>
      <c r="G68" s="35" t="s">
        <v>76</v>
      </c>
      <c r="H68" s="35"/>
      <c r="J68" s="35" t="n">
        <v>48</v>
      </c>
      <c r="K68" s="41" t="n">
        <v>44526</v>
      </c>
      <c r="L68" s="56" t="n">
        <v>0.256</v>
      </c>
      <c r="M68" s="94" t="n">
        <v>12.288</v>
      </c>
      <c r="N68" s="33" t="s">
        <v>39</v>
      </c>
      <c r="O68" s="35" t="s">
        <v>40</v>
      </c>
      <c r="V68" s="33" t="s">
        <v>149</v>
      </c>
      <c r="W68" s="35" t="s">
        <v>99</v>
      </c>
      <c r="X68" s="33" t="s">
        <v>150</v>
      </c>
      <c r="Y68" s="33" t="n">
        <v>63.8232</v>
      </c>
      <c r="Z68" s="37" t="n">
        <v>44508</v>
      </c>
      <c r="AB68" s="43" t="s">
        <v>44</v>
      </c>
      <c r="AD68" s="33" t="s">
        <v>45</v>
      </c>
    </row>
    <row r="69" s="33" customFormat="true" ht="15" hidden="false" customHeight="false" outlineLevel="0" collapsed="false">
      <c r="A69" s="33" t="n">
        <v>6267</v>
      </c>
      <c r="B69" s="38" t="n">
        <v>44503</v>
      </c>
      <c r="C69" s="35" t="s">
        <v>147</v>
      </c>
      <c r="D69" s="40" t="s">
        <v>148</v>
      </c>
      <c r="E69" s="40" t="s">
        <v>97</v>
      </c>
      <c r="F69" s="36"/>
      <c r="G69" s="35" t="s">
        <v>48</v>
      </c>
      <c r="H69" s="35"/>
      <c r="J69" s="35" t="n">
        <v>28</v>
      </c>
      <c r="K69" s="41" t="n">
        <v>44526</v>
      </c>
      <c r="L69" s="56" t="n">
        <v>0.256</v>
      </c>
      <c r="M69" s="94" t="n">
        <v>7.168</v>
      </c>
      <c r="N69" s="33" t="s">
        <v>39</v>
      </c>
      <c r="O69" s="35" t="s">
        <v>40</v>
      </c>
      <c r="V69" s="33" t="s">
        <v>149</v>
      </c>
      <c r="W69" s="35" t="s">
        <v>99</v>
      </c>
      <c r="X69" s="33" t="s">
        <v>150</v>
      </c>
      <c r="Y69" s="33" t="n">
        <v>37.2302</v>
      </c>
      <c r="Z69" s="37" t="n">
        <v>44508</v>
      </c>
      <c r="AB69" s="43" t="s">
        <v>44</v>
      </c>
      <c r="AD69" s="33" t="s">
        <v>45</v>
      </c>
    </row>
    <row r="70" s="33" customFormat="true" ht="15" hidden="false" customHeight="false" outlineLevel="0" collapsed="false">
      <c r="A70" s="33" t="n">
        <v>6268</v>
      </c>
      <c r="B70" s="38" t="n">
        <v>44503</v>
      </c>
      <c r="C70" s="35" t="s">
        <v>147</v>
      </c>
      <c r="D70" s="40" t="s">
        <v>148</v>
      </c>
      <c r="E70" s="40" t="s">
        <v>97</v>
      </c>
      <c r="F70" s="36"/>
      <c r="G70" s="35" t="s">
        <v>52</v>
      </c>
      <c r="H70" s="35"/>
      <c r="J70" s="35" t="n">
        <v>20</v>
      </c>
      <c r="K70" s="41" t="n">
        <v>44526</v>
      </c>
      <c r="L70" s="56" t="n">
        <v>0.256</v>
      </c>
      <c r="M70" s="94" t="n">
        <v>5.12</v>
      </c>
      <c r="N70" s="33" t="s">
        <v>39</v>
      </c>
      <c r="O70" s="35" t="s">
        <v>40</v>
      </c>
      <c r="V70" s="33" t="s">
        <v>149</v>
      </c>
      <c r="W70" s="35" t="s">
        <v>99</v>
      </c>
      <c r="X70" s="33" t="s">
        <v>150</v>
      </c>
      <c r="Y70" s="33" t="n">
        <v>26.593</v>
      </c>
      <c r="Z70" s="37" t="n">
        <v>44508</v>
      </c>
      <c r="AB70" s="43" t="s">
        <v>44</v>
      </c>
      <c r="AD70" s="33" t="s">
        <v>45</v>
      </c>
    </row>
    <row r="71" s="33" customFormat="true" ht="15" hidden="false" customHeight="false" outlineLevel="0" collapsed="false">
      <c r="A71" s="33" t="n">
        <v>6269</v>
      </c>
      <c r="B71" s="38" t="n">
        <v>44503</v>
      </c>
      <c r="C71" s="35" t="s">
        <v>147</v>
      </c>
      <c r="D71" s="40" t="s">
        <v>148</v>
      </c>
      <c r="E71" s="40" t="s">
        <v>97</v>
      </c>
      <c r="F71" s="36"/>
      <c r="G71" s="35" t="s">
        <v>89</v>
      </c>
      <c r="H71" s="35"/>
      <c r="J71" s="35" t="n">
        <v>12</v>
      </c>
      <c r="K71" s="41" t="n">
        <v>44526</v>
      </c>
      <c r="L71" s="56" t="n">
        <v>0.256</v>
      </c>
      <c r="M71" s="94" t="n">
        <v>3.072</v>
      </c>
      <c r="N71" s="33" t="s">
        <v>39</v>
      </c>
      <c r="O71" s="35" t="s">
        <v>40</v>
      </c>
      <c r="V71" s="33" t="s">
        <v>149</v>
      </c>
      <c r="W71" s="35" t="s">
        <v>99</v>
      </c>
      <c r="X71" s="33" t="s">
        <v>150</v>
      </c>
      <c r="Y71" s="33" t="n">
        <v>15.9558</v>
      </c>
      <c r="Z71" s="37" t="n">
        <v>44508</v>
      </c>
      <c r="AB71" s="43" t="s">
        <v>44</v>
      </c>
      <c r="AD71" s="33" t="s">
        <v>45</v>
      </c>
    </row>
    <row r="72" s="33" customFormat="true" ht="15" hidden="false" customHeight="false" outlineLevel="0" collapsed="false">
      <c r="A72" s="33" t="n">
        <v>6270</v>
      </c>
      <c r="B72" s="38" t="n">
        <v>44503</v>
      </c>
      <c r="C72" s="35" t="s">
        <v>151</v>
      </c>
      <c r="D72" s="40" t="s">
        <v>152</v>
      </c>
      <c r="E72" s="40" t="s">
        <v>97</v>
      </c>
      <c r="F72" s="36"/>
      <c r="G72" s="35" t="s">
        <v>57</v>
      </c>
      <c r="H72" s="35"/>
      <c r="J72" s="35" t="n">
        <v>4</v>
      </c>
      <c r="K72" s="41" t="n">
        <v>44526</v>
      </c>
      <c r="L72" s="56" t="n">
        <v>0.233</v>
      </c>
      <c r="M72" s="94" t="n">
        <v>0.932</v>
      </c>
      <c r="N72" s="33" t="s">
        <v>39</v>
      </c>
      <c r="O72" s="35" t="s">
        <v>40</v>
      </c>
      <c r="V72" s="33" t="s">
        <v>153</v>
      </c>
      <c r="W72" s="35" t="s">
        <v>99</v>
      </c>
      <c r="X72" s="33" t="s">
        <v>154</v>
      </c>
      <c r="Y72" s="33" t="n">
        <v>5.8464</v>
      </c>
      <c r="Z72" s="37" t="n">
        <v>44508</v>
      </c>
      <c r="AB72" s="43" t="s">
        <v>44</v>
      </c>
      <c r="AD72" s="33" t="s">
        <v>45</v>
      </c>
    </row>
    <row r="73" s="33" customFormat="true" ht="15" hidden="false" customHeight="false" outlineLevel="0" collapsed="false">
      <c r="A73" s="33" t="n">
        <v>6271</v>
      </c>
      <c r="B73" s="38" t="n">
        <v>44503</v>
      </c>
      <c r="C73" s="35" t="s">
        <v>151</v>
      </c>
      <c r="D73" s="40" t="s">
        <v>152</v>
      </c>
      <c r="E73" s="40" t="s">
        <v>97</v>
      </c>
      <c r="F73" s="36"/>
      <c r="G73" s="35" t="s">
        <v>38</v>
      </c>
      <c r="H73" s="35"/>
      <c r="J73" s="35" t="n">
        <v>8</v>
      </c>
      <c r="K73" s="41" t="n">
        <v>44526</v>
      </c>
      <c r="L73" s="56" t="n">
        <v>0.233</v>
      </c>
      <c r="M73" s="94" t="n">
        <v>1.864</v>
      </c>
      <c r="N73" s="33" t="s">
        <v>39</v>
      </c>
      <c r="O73" s="35" t="s">
        <v>40</v>
      </c>
      <c r="V73" s="33" t="s">
        <v>153</v>
      </c>
      <c r="W73" s="35" t="s">
        <v>99</v>
      </c>
      <c r="X73" s="33" t="s">
        <v>154</v>
      </c>
      <c r="Y73" s="33" t="n">
        <v>11.6928</v>
      </c>
      <c r="Z73" s="37" t="n">
        <v>44508</v>
      </c>
      <c r="AB73" s="43" t="s">
        <v>44</v>
      </c>
      <c r="AD73" s="33" t="s">
        <v>45</v>
      </c>
    </row>
    <row r="74" s="33" customFormat="true" ht="15" hidden="false" customHeight="false" outlineLevel="0" collapsed="false">
      <c r="A74" s="33" t="n">
        <v>6272</v>
      </c>
      <c r="B74" s="38" t="n">
        <v>44503</v>
      </c>
      <c r="C74" s="35" t="s">
        <v>151</v>
      </c>
      <c r="D74" s="40" t="s">
        <v>152</v>
      </c>
      <c r="E74" s="40" t="s">
        <v>97</v>
      </c>
      <c r="F74" s="36"/>
      <c r="G74" s="35" t="s">
        <v>76</v>
      </c>
      <c r="H74" s="35"/>
      <c r="J74" s="35" t="n">
        <v>12</v>
      </c>
      <c r="K74" s="41" t="n">
        <v>44526</v>
      </c>
      <c r="L74" s="56" t="n">
        <v>0.233</v>
      </c>
      <c r="M74" s="94" t="n">
        <v>2.796</v>
      </c>
      <c r="N74" s="33" t="s">
        <v>39</v>
      </c>
      <c r="O74" s="35" t="s">
        <v>40</v>
      </c>
      <c r="V74" s="33" t="s">
        <v>153</v>
      </c>
      <c r="W74" s="35" t="s">
        <v>99</v>
      </c>
      <c r="X74" s="33" t="s">
        <v>154</v>
      </c>
      <c r="Y74" s="33" t="n">
        <v>17.5392</v>
      </c>
      <c r="Z74" s="37" t="n">
        <v>44508</v>
      </c>
      <c r="AB74" s="43" t="s">
        <v>44</v>
      </c>
      <c r="AD74" s="33" t="s">
        <v>45</v>
      </c>
    </row>
    <row r="75" s="33" customFormat="true" ht="15" hidden="false" customHeight="false" outlineLevel="0" collapsed="false">
      <c r="A75" s="33" t="n">
        <v>6273</v>
      </c>
      <c r="B75" s="38" t="n">
        <v>44503</v>
      </c>
      <c r="C75" s="35" t="s">
        <v>151</v>
      </c>
      <c r="D75" s="40" t="s">
        <v>152</v>
      </c>
      <c r="E75" s="40" t="s">
        <v>97</v>
      </c>
      <c r="F75" s="36"/>
      <c r="G75" s="35" t="s">
        <v>48</v>
      </c>
      <c r="H75" s="35"/>
      <c r="J75" s="35" t="n">
        <v>8</v>
      </c>
      <c r="K75" s="41" t="n">
        <v>44526</v>
      </c>
      <c r="L75" s="56" t="n">
        <v>0.233</v>
      </c>
      <c r="M75" s="94" t="n">
        <v>1.864</v>
      </c>
      <c r="N75" s="33" t="s">
        <v>39</v>
      </c>
      <c r="O75" s="35" t="s">
        <v>40</v>
      </c>
      <c r="V75" s="33" t="s">
        <v>153</v>
      </c>
      <c r="W75" s="35" t="s">
        <v>99</v>
      </c>
      <c r="X75" s="33" t="s">
        <v>154</v>
      </c>
      <c r="Y75" s="33" t="n">
        <v>11.6928</v>
      </c>
      <c r="Z75" s="37" t="n">
        <v>44508</v>
      </c>
      <c r="AB75" s="43" t="s">
        <v>44</v>
      </c>
      <c r="AD75" s="33" t="s">
        <v>45</v>
      </c>
    </row>
    <row r="76" s="33" customFormat="true" ht="15" hidden="false" customHeight="false" outlineLevel="0" collapsed="false">
      <c r="A76" s="33" t="n">
        <v>6274</v>
      </c>
      <c r="B76" s="38" t="n">
        <v>44503</v>
      </c>
      <c r="C76" s="35" t="s">
        <v>151</v>
      </c>
      <c r="D76" s="40" t="s">
        <v>152</v>
      </c>
      <c r="E76" s="40" t="s">
        <v>97</v>
      </c>
      <c r="F76" s="36"/>
      <c r="G76" s="35" t="s">
        <v>89</v>
      </c>
      <c r="H76" s="35"/>
      <c r="J76" s="35" t="n">
        <v>4</v>
      </c>
      <c r="K76" s="41" t="n">
        <v>44526</v>
      </c>
      <c r="L76" s="56" t="n">
        <v>0.233</v>
      </c>
      <c r="M76" s="94" t="n">
        <v>0.932</v>
      </c>
      <c r="N76" s="33" t="s">
        <v>39</v>
      </c>
      <c r="O76" s="35" t="s">
        <v>40</v>
      </c>
      <c r="V76" s="33" t="s">
        <v>153</v>
      </c>
      <c r="W76" s="35" t="s">
        <v>99</v>
      </c>
      <c r="X76" s="33" t="s">
        <v>154</v>
      </c>
      <c r="Y76" s="33" t="n">
        <v>5.8464</v>
      </c>
      <c r="Z76" s="37" t="n">
        <v>44508</v>
      </c>
      <c r="AB76" s="43" t="s">
        <v>44</v>
      </c>
      <c r="AD76" s="33" t="s">
        <v>45</v>
      </c>
    </row>
    <row r="77" s="33" customFormat="true" ht="15" hidden="false" customHeight="false" outlineLevel="0" collapsed="false">
      <c r="B77" s="38"/>
      <c r="C77" s="35"/>
      <c r="D77" s="40"/>
      <c r="E77" s="40"/>
      <c r="F77" s="36"/>
      <c r="G77" s="35"/>
      <c r="H77" s="35"/>
      <c r="J77" s="95" t="n">
        <v>180</v>
      </c>
      <c r="K77" s="35"/>
      <c r="L77" s="56"/>
      <c r="M77" s="96" t="n">
        <v>45.252</v>
      </c>
      <c r="O77" s="35"/>
      <c r="W77" s="35"/>
      <c r="Z77" s="37"/>
    </row>
    <row r="78" s="33" customFormat="true" ht="15" hidden="false" customHeight="false" outlineLevel="0" collapsed="false">
      <c r="C78" s="35"/>
      <c r="D78" s="35"/>
      <c r="E78" s="35"/>
      <c r="F78" s="36"/>
      <c r="G78" s="35"/>
      <c r="H78" s="35"/>
      <c r="J78" s="35"/>
      <c r="K78" s="35"/>
      <c r="L78" s="3"/>
      <c r="M78" s="3"/>
      <c r="O78" s="35"/>
      <c r="W78" s="35"/>
      <c r="Z78" s="37"/>
    </row>
    <row r="79" s="33" customFormat="true" ht="15" hidden="false" customHeight="false" outlineLevel="0" collapsed="false">
      <c r="C79" s="35"/>
      <c r="D79" s="35"/>
      <c r="E79" s="35"/>
      <c r="F79" s="36"/>
      <c r="G79" s="35"/>
      <c r="H79" s="35"/>
      <c r="J79" s="97" t="n">
        <v>2648</v>
      </c>
      <c r="K79" s="95"/>
      <c r="L79" s="40"/>
      <c r="M79" s="97" t="n">
        <v>807.0464</v>
      </c>
      <c r="O79" s="35"/>
      <c r="W79" s="35"/>
      <c r="Z79" s="37"/>
    </row>
    <row r="80" s="33" customFormat="true" ht="15" hidden="false" customHeight="false" outlineLevel="0" collapsed="false"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O80" s="35"/>
      <c r="W80" s="35"/>
      <c r="Z80" s="37"/>
    </row>
    <row r="81" s="33" customFormat="true" ht="15" hidden="false" customHeight="false" outlineLevel="0" collapsed="false">
      <c r="B81" s="34" t="s">
        <v>155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O81" s="35"/>
      <c r="W81" s="35"/>
      <c r="Z81" s="37"/>
    </row>
    <row r="82" s="33" customFormat="true" ht="15" hidden="false" customHeight="false" outlineLevel="0" collapsed="false">
      <c r="A82" s="33" t="n">
        <v>6275</v>
      </c>
      <c r="B82" s="38" t="n">
        <v>44508</v>
      </c>
      <c r="C82" s="99" t="s">
        <v>156</v>
      </c>
      <c r="D82" s="6" t="s">
        <v>36</v>
      </c>
      <c r="E82" s="6" t="s">
        <v>157</v>
      </c>
      <c r="F82" s="36"/>
      <c r="G82" s="99" t="s">
        <v>57</v>
      </c>
      <c r="H82" s="99" t="s">
        <v>158</v>
      </c>
      <c r="J82" s="100" t="n">
        <v>96</v>
      </c>
      <c r="K82" s="41" t="n">
        <v>44533</v>
      </c>
      <c r="L82" s="101" t="n">
        <v>0.2525</v>
      </c>
      <c r="M82" s="94" t="n">
        <v>24.24</v>
      </c>
      <c r="N82" s="33" t="s">
        <v>39</v>
      </c>
      <c r="O82" s="35" t="s">
        <v>40</v>
      </c>
      <c r="V82" s="33" t="s">
        <v>159</v>
      </c>
      <c r="W82" s="102" t="s">
        <v>160</v>
      </c>
      <c r="X82" s="17" t="s">
        <v>161</v>
      </c>
      <c r="Y82" s="17" t="n">
        <v>87.696</v>
      </c>
      <c r="Z82" s="37" t="n">
        <v>44512</v>
      </c>
      <c r="AB82" s="43" t="s">
        <v>44</v>
      </c>
      <c r="AD82" s="33" t="s">
        <v>45</v>
      </c>
    </row>
    <row r="83" s="33" customFormat="true" ht="15" hidden="false" customHeight="false" outlineLevel="0" collapsed="false">
      <c r="A83" s="33" t="n">
        <v>6276</v>
      </c>
      <c r="B83" s="38" t="n">
        <v>44508</v>
      </c>
      <c r="C83" s="99" t="s">
        <v>162</v>
      </c>
      <c r="D83" s="6" t="s">
        <v>36</v>
      </c>
      <c r="E83" s="6" t="s">
        <v>37</v>
      </c>
      <c r="F83" s="36"/>
      <c r="G83" s="99" t="s">
        <v>57</v>
      </c>
      <c r="H83" s="99" t="s">
        <v>163</v>
      </c>
      <c r="J83" s="100" t="n">
        <v>96</v>
      </c>
      <c r="K83" s="41" t="n">
        <v>44533</v>
      </c>
      <c r="L83" s="101" t="n">
        <v>0.2525</v>
      </c>
      <c r="M83" s="94" t="n">
        <v>24.24</v>
      </c>
      <c r="N83" s="33" t="s">
        <v>39</v>
      </c>
      <c r="O83" s="35" t="s">
        <v>40</v>
      </c>
      <c r="V83" s="33" t="s">
        <v>164</v>
      </c>
      <c r="W83" s="102" t="s">
        <v>42</v>
      </c>
      <c r="X83" s="17" t="s">
        <v>161</v>
      </c>
      <c r="Y83" s="17" t="n">
        <v>87.696</v>
      </c>
      <c r="Z83" s="37" t="n">
        <v>44512</v>
      </c>
      <c r="AB83" s="43" t="s">
        <v>44</v>
      </c>
      <c r="AD83" s="33" t="s">
        <v>45</v>
      </c>
    </row>
    <row r="84" s="33" customFormat="true" ht="15" hidden="false" customHeight="false" outlineLevel="0" collapsed="false">
      <c r="A84" s="33" t="n">
        <v>6277</v>
      </c>
      <c r="B84" s="38" t="n">
        <v>44508</v>
      </c>
      <c r="C84" s="99" t="s">
        <v>165</v>
      </c>
      <c r="D84" s="6" t="s">
        <v>36</v>
      </c>
      <c r="E84" s="6" t="s">
        <v>166</v>
      </c>
      <c r="F84" s="36"/>
      <c r="G84" s="99" t="s">
        <v>48</v>
      </c>
      <c r="H84" s="99" t="s">
        <v>167</v>
      </c>
      <c r="J84" s="100" t="n">
        <v>48</v>
      </c>
      <c r="K84" s="41" t="n">
        <v>44533</v>
      </c>
      <c r="L84" s="101" t="n">
        <v>0.347</v>
      </c>
      <c r="M84" s="94" t="n">
        <v>16.656</v>
      </c>
      <c r="N84" s="33" t="s">
        <v>39</v>
      </c>
      <c r="O84" s="35" t="s">
        <v>40</v>
      </c>
      <c r="V84" s="33" t="s">
        <v>168</v>
      </c>
      <c r="W84" s="102" t="s">
        <v>99</v>
      </c>
      <c r="X84" s="17" t="s">
        <v>169</v>
      </c>
      <c r="Y84" s="17" t="n">
        <v>59.4384</v>
      </c>
      <c r="Z84" s="37" t="n">
        <v>44512</v>
      </c>
      <c r="AB84" s="43" t="s">
        <v>44</v>
      </c>
      <c r="AD84" s="33" t="s">
        <v>45</v>
      </c>
    </row>
    <row r="85" s="33" customFormat="true" ht="15" hidden="false" customHeight="false" outlineLevel="0" collapsed="false">
      <c r="A85" s="33" t="n">
        <v>6278</v>
      </c>
      <c r="B85" s="38" t="n">
        <v>44508</v>
      </c>
      <c r="C85" s="99" t="s">
        <v>170</v>
      </c>
      <c r="D85" s="6" t="s">
        <v>36</v>
      </c>
      <c r="E85" s="6" t="s">
        <v>66</v>
      </c>
      <c r="F85" s="36"/>
      <c r="G85" s="99" t="s">
        <v>38</v>
      </c>
      <c r="H85" s="99" t="s">
        <v>171</v>
      </c>
      <c r="J85" s="100" t="n">
        <v>96</v>
      </c>
      <c r="K85" s="41" t="n">
        <v>44533</v>
      </c>
      <c r="L85" s="101" t="n">
        <v>0.347</v>
      </c>
      <c r="M85" s="94" t="n">
        <v>33.312</v>
      </c>
      <c r="N85" s="33" t="s">
        <v>39</v>
      </c>
      <c r="O85" s="35" t="s">
        <v>40</v>
      </c>
      <c r="V85" s="33" t="s">
        <v>172</v>
      </c>
      <c r="W85" s="102" t="s">
        <v>110</v>
      </c>
      <c r="X85" s="17" t="s">
        <v>169</v>
      </c>
      <c r="Y85" s="17" t="n">
        <v>118.8768</v>
      </c>
      <c r="Z85" s="37" t="n">
        <v>44512</v>
      </c>
      <c r="AB85" s="43" t="s">
        <v>44</v>
      </c>
      <c r="AD85" s="33" t="s">
        <v>45</v>
      </c>
    </row>
    <row r="86" s="33" customFormat="true" ht="15" hidden="false" customHeight="false" outlineLevel="0" collapsed="false">
      <c r="A86" s="33" t="n">
        <v>6279</v>
      </c>
      <c r="B86" s="38" t="n">
        <v>44508</v>
      </c>
      <c r="C86" s="99" t="s">
        <v>173</v>
      </c>
      <c r="D86" s="6" t="s">
        <v>36</v>
      </c>
      <c r="E86" s="6" t="s">
        <v>47</v>
      </c>
      <c r="F86" s="36"/>
      <c r="G86" s="99" t="s">
        <v>38</v>
      </c>
      <c r="H86" s="99" t="s">
        <v>174</v>
      </c>
      <c r="J86" s="100" t="n">
        <v>96</v>
      </c>
      <c r="K86" s="41" t="n">
        <v>44533</v>
      </c>
      <c r="L86" s="101" t="n">
        <v>0.293</v>
      </c>
      <c r="M86" s="94" t="n">
        <v>28.128</v>
      </c>
      <c r="N86" s="33" t="s">
        <v>39</v>
      </c>
      <c r="O86" s="35" t="s">
        <v>40</v>
      </c>
      <c r="V86" s="33" t="s">
        <v>175</v>
      </c>
      <c r="W86" s="102" t="s">
        <v>50</v>
      </c>
      <c r="X86" s="17" t="s">
        <v>43</v>
      </c>
      <c r="Y86" s="17" t="n">
        <v>90.6192</v>
      </c>
      <c r="Z86" s="37" t="n">
        <v>44512</v>
      </c>
      <c r="AB86" s="43" t="s">
        <v>44</v>
      </c>
      <c r="AD86" s="33" t="s">
        <v>45</v>
      </c>
    </row>
    <row r="87" s="33" customFormat="true" ht="15" hidden="false" customHeight="false" outlineLevel="0" collapsed="false">
      <c r="A87" s="33" t="n">
        <v>6280</v>
      </c>
      <c r="B87" s="38" t="n">
        <v>44508</v>
      </c>
      <c r="C87" s="99" t="s">
        <v>176</v>
      </c>
      <c r="D87" s="6" t="s">
        <v>36</v>
      </c>
      <c r="E87" s="6" t="s">
        <v>66</v>
      </c>
      <c r="F87" s="36"/>
      <c r="G87" s="99" t="s">
        <v>57</v>
      </c>
      <c r="H87" s="99" t="s">
        <v>177</v>
      </c>
      <c r="J87" s="100" t="n">
        <v>96</v>
      </c>
      <c r="K87" s="41" t="n">
        <v>44533</v>
      </c>
      <c r="L87" s="101" t="n">
        <v>0.293</v>
      </c>
      <c r="M87" s="94" t="n">
        <v>28.128</v>
      </c>
      <c r="N87" s="33" t="s">
        <v>39</v>
      </c>
      <c r="O87" s="35" t="s">
        <v>40</v>
      </c>
      <c r="V87" s="33" t="s">
        <v>178</v>
      </c>
      <c r="W87" s="102" t="s">
        <v>110</v>
      </c>
      <c r="X87" s="17" t="s">
        <v>43</v>
      </c>
      <c r="Y87" s="17" t="n">
        <v>90.6192</v>
      </c>
      <c r="Z87" s="37" t="n">
        <v>44512</v>
      </c>
      <c r="AB87" s="43" t="s">
        <v>44</v>
      </c>
      <c r="AD87" s="33" t="s">
        <v>45</v>
      </c>
    </row>
    <row r="88" s="33" customFormat="true" ht="15" hidden="false" customHeight="false" outlineLevel="0" collapsed="false">
      <c r="A88" s="33" t="n">
        <v>6281</v>
      </c>
      <c r="B88" s="38" t="n">
        <v>44508</v>
      </c>
      <c r="C88" s="99" t="s">
        <v>179</v>
      </c>
      <c r="D88" s="6" t="s">
        <v>36</v>
      </c>
      <c r="E88" s="6" t="s">
        <v>47</v>
      </c>
      <c r="F88" s="36"/>
      <c r="G88" s="99" t="s">
        <v>89</v>
      </c>
      <c r="H88" s="99" t="s">
        <v>180</v>
      </c>
      <c r="J88" s="100" t="n">
        <v>12</v>
      </c>
      <c r="K88" s="41" t="n">
        <v>44533</v>
      </c>
      <c r="L88" s="101" t="n">
        <v>0.335</v>
      </c>
      <c r="M88" s="94" t="n">
        <v>4.02</v>
      </c>
      <c r="N88" s="33" t="s">
        <v>39</v>
      </c>
      <c r="O88" s="35" t="s">
        <v>40</v>
      </c>
      <c r="V88" s="33" t="s">
        <v>181</v>
      </c>
      <c r="W88" s="102" t="s">
        <v>50</v>
      </c>
      <c r="X88" s="17" t="s">
        <v>182</v>
      </c>
      <c r="Y88" s="17" t="n">
        <v>11.4492</v>
      </c>
      <c r="Z88" s="37" t="n">
        <v>44512</v>
      </c>
      <c r="AB88" s="43" t="s">
        <v>44</v>
      </c>
      <c r="AD88" s="33" t="s">
        <v>45</v>
      </c>
    </row>
    <row r="89" s="33" customFormat="true" ht="15" hidden="false" customHeight="false" outlineLevel="0" collapsed="false">
      <c r="A89" s="33" t="n">
        <v>6282</v>
      </c>
      <c r="B89" s="38" t="n">
        <v>44508</v>
      </c>
      <c r="C89" s="99" t="s">
        <v>53</v>
      </c>
      <c r="D89" s="6" t="s">
        <v>36</v>
      </c>
      <c r="E89" s="6" t="s">
        <v>54</v>
      </c>
      <c r="F89" s="36"/>
      <c r="G89" s="99" t="s">
        <v>52</v>
      </c>
      <c r="H89" s="99" t="s">
        <v>183</v>
      </c>
      <c r="J89" s="100" t="n">
        <v>12</v>
      </c>
      <c r="K89" s="41" t="n">
        <v>44533</v>
      </c>
      <c r="L89" s="3" t="n">
        <v>0.347</v>
      </c>
      <c r="M89" s="94" t="n">
        <v>4.164</v>
      </c>
      <c r="N89" s="33" t="s">
        <v>39</v>
      </c>
      <c r="O89" s="35" t="s">
        <v>40</v>
      </c>
      <c r="V89" s="33" t="s">
        <v>184</v>
      </c>
      <c r="W89" s="102" t="s">
        <v>56</v>
      </c>
      <c r="X89" s="17" t="s">
        <v>51</v>
      </c>
      <c r="Y89" s="17" t="n">
        <v>12.50886</v>
      </c>
      <c r="Z89" s="37" t="n">
        <v>44512</v>
      </c>
      <c r="AB89" s="43" t="s">
        <v>44</v>
      </c>
      <c r="AD89" s="33" t="s">
        <v>45</v>
      </c>
    </row>
    <row r="90" s="33" customFormat="true" ht="15" hidden="false" customHeight="false" outlineLevel="0" collapsed="false">
      <c r="A90" s="33" t="n">
        <v>6283</v>
      </c>
      <c r="B90" s="38" t="n">
        <v>44508</v>
      </c>
      <c r="C90" s="99" t="s">
        <v>185</v>
      </c>
      <c r="D90" s="6" t="s">
        <v>36</v>
      </c>
      <c r="E90" s="6" t="s">
        <v>66</v>
      </c>
      <c r="F90" s="36"/>
      <c r="G90" s="99" t="s">
        <v>52</v>
      </c>
      <c r="H90" s="99" t="s">
        <v>186</v>
      </c>
      <c r="J90" s="100" t="n">
        <v>12</v>
      </c>
      <c r="K90" s="41" t="n">
        <v>44533</v>
      </c>
      <c r="L90" s="3" t="n">
        <v>0.347</v>
      </c>
      <c r="M90" s="94" t="n">
        <v>4.164</v>
      </c>
      <c r="N90" s="33" t="s">
        <v>39</v>
      </c>
      <c r="O90" s="35" t="s">
        <v>40</v>
      </c>
      <c r="V90" s="33" t="s">
        <v>187</v>
      </c>
      <c r="W90" s="102" t="s">
        <v>110</v>
      </c>
      <c r="X90" s="17" t="s">
        <v>188</v>
      </c>
      <c r="Y90" s="17" t="n">
        <v>11.76</v>
      </c>
      <c r="Z90" s="37" t="n">
        <v>44512</v>
      </c>
      <c r="AB90" s="43" t="s">
        <v>44</v>
      </c>
      <c r="AD90" s="33" t="s">
        <v>45</v>
      </c>
    </row>
    <row r="91" s="33" customFormat="true" ht="15" hidden="false" customHeight="false" outlineLevel="0" collapsed="false">
      <c r="A91" s="33" t="n">
        <v>6284</v>
      </c>
      <c r="B91" s="38" t="n">
        <v>44508</v>
      </c>
      <c r="C91" s="99" t="s">
        <v>189</v>
      </c>
      <c r="D91" s="6" t="s">
        <v>148</v>
      </c>
      <c r="E91" s="6" t="s">
        <v>54</v>
      </c>
      <c r="F91" s="36"/>
      <c r="G91" s="99" t="s">
        <v>52</v>
      </c>
      <c r="H91" s="99" t="s">
        <v>190</v>
      </c>
      <c r="J91" s="100" t="n">
        <v>12</v>
      </c>
      <c r="K91" s="41" t="n">
        <v>44533</v>
      </c>
      <c r="L91" s="103" t="n">
        <v>0.256</v>
      </c>
      <c r="M91" s="94" t="n">
        <v>3.072</v>
      </c>
      <c r="N91" s="33" t="s">
        <v>39</v>
      </c>
      <c r="O91" s="35" t="s">
        <v>40</v>
      </c>
      <c r="V91" s="33" t="s">
        <v>191</v>
      </c>
      <c r="W91" s="102" t="s">
        <v>56</v>
      </c>
      <c r="X91" s="17" t="s">
        <v>150</v>
      </c>
      <c r="Y91" s="17" t="n">
        <v>15.9558</v>
      </c>
      <c r="Z91" s="37" t="n">
        <v>44512</v>
      </c>
      <c r="AB91" s="43" t="s">
        <v>44</v>
      </c>
      <c r="AD91" s="33" t="s">
        <v>45</v>
      </c>
    </row>
    <row r="92" s="33" customFormat="true" ht="15" hidden="false" customHeight="false" outlineLevel="0" collapsed="false">
      <c r="A92" s="33" t="n">
        <v>6285</v>
      </c>
      <c r="B92" s="38" t="n">
        <v>44508</v>
      </c>
      <c r="C92" s="99" t="s">
        <v>192</v>
      </c>
      <c r="D92" s="6" t="s">
        <v>193</v>
      </c>
      <c r="E92" s="6" t="s">
        <v>194</v>
      </c>
      <c r="F92" s="36"/>
      <c r="G92" s="99" t="s">
        <v>76</v>
      </c>
      <c r="H92" s="99" t="s">
        <v>195</v>
      </c>
      <c r="J92" s="100" t="n">
        <v>96</v>
      </c>
      <c r="K92" s="41" t="n">
        <v>44533</v>
      </c>
      <c r="L92" s="101" t="n">
        <v>0.275</v>
      </c>
      <c r="M92" s="94" t="n">
        <v>26.4</v>
      </c>
      <c r="N92" s="33" t="s">
        <v>39</v>
      </c>
      <c r="O92" s="35" t="s">
        <v>40</v>
      </c>
      <c r="V92" s="33" t="s">
        <v>196</v>
      </c>
      <c r="W92" s="102" t="s">
        <v>197</v>
      </c>
      <c r="X92" s="17" t="s">
        <v>198</v>
      </c>
      <c r="Y92" s="17" t="n">
        <v>94.5168</v>
      </c>
      <c r="Z92" s="37" t="n">
        <v>44512</v>
      </c>
      <c r="AB92" s="43" t="s">
        <v>44</v>
      </c>
      <c r="AD92" s="33" t="s">
        <v>45</v>
      </c>
    </row>
    <row r="93" s="33" customFormat="true" ht="15" hidden="false" customHeight="false" outlineLevel="0" collapsed="false">
      <c r="A93" s="33" t="n">
        <v>6286</v>
      </c>
      <c r="B93" s="38" t="n">
        <v>44508</v>
      </c>
      <c r="C93" s="99" t="s">
        <v>192</v>
      </c>
      <c r="D93" s="6" t="s">
        <v>193</v>
      </c>
      <c r="E93" s="6" t="s">
        <v>194</v>
      </c>
      <c r="F93" s="36"/>
      <c r="G93" s="99" t="s">
        <v>38</v>
      </c>
      <c r="H93" s="99" t="s">
        <v>199</v>
      </c>
      <c r="J93" s="100" t="n">
        <v>96</v>
      </c>
      <c r="K93" s="41" t="n">
        <v>44533</v>
      </c>
      <c r="L93" s="101" t="n">
        <v>0.275</v>
      </c>
      <c r="M93" s="94" t="n">
        <v>26.4</v>
      </c>
      <c r="N93" s="33" t="s">
        <v>39</v>
      </c>
      <c r="O93" s="35" t="s">
        <v>40</v>
      </c>
      <c r="V93" s="33" t="s">
        <v>196</v>
      </c>
      <c r="W93" s="102" t="s">
        <v>197</v>
      </c>
      <c r="X93" s="17" t="s">
        <v>198</v>
      </c>
      <c r="Y93" s="17" t="n">
        <v>94.5168</v>
      </c>
      <c r="Z93" s="37" t="n">
        <v>44512</v>
      </c>
      <c r="AB93" s="43" t="s">
        <v>44</v>
      </c>
      <c r="AD93" s="33" t="s">
        <v>45</v>
      </c>
    </row>
    <row r="94" s="33" customFormat="true" ht="15" hidden="false" customHeight="false" outlineLevel="0" collapsed="false">
      <c r="A94" s="33" t="n">
        <v>6287</v>
      </c>
      <c r="B94" s="38" t="n">
        <v>44508</v>
      </c>
      <c r="C94" s="99" t="s">
        <v>200</v>
      </c>
      <c r="D94" s="6" t="s">
        <v>193</v>
      </c>
      <c r="E94" s="6" t="s">
        <v>66</v>
      </c>
      <c r="F94" s="36"/>
      <c r="G94" s="99" t="s">
        <v>76</v>
      </c>
      <c r="H94" s="99" t="s">
        <v>201</v>
      </c>
      <c r="J94" s="100" t="n">
        <v>96</v>
      </c>
      <c r="K94" s="41" t="n">
        <v>44533</v>
      </c>
      <c r="L94" s="101" t="n">
        <v>0.248</v>
      </c>
      <c r="M94" s="94" t="n">
        <v>23.808</v>
      </c>
      <c r="N94" s="33" t="s">
        <v>39</v>
      </c>
      <c r="O94" s="35" t="s">
        <v>40</v>
      </c>
      <c r="V94" s="33" t="s">
        <v>202</v>
      </c>
      <c r="W94" s="102" t="s">
        <v>110</v>
      </c>
      <c r="X94" s="17" t="s">
        <v>203</v>
      </c>
      <c r="Y94" s="17" t="n">
        <v>96.4656</v>
      </c>
      <c r="Z94" s="37" t="n">
        <v>44512</v>
      </c>
      <c r="AB94" s="43" t="s">
        <v>44</v>
      </c>
      <c r="AD94" s="33" t="s">
        <v>45</v>
      </c>
    </row>
    <row r="95" s="33" customFormat="true" ht="15" hidden="false" customHeight="false" outlineLevel="0" collapsed="false">
      <c r="A95" s="33" t="n">
        <v>6288</v>
      </c>
      <c r="B95" s="38" t="n">
        <v>44508</v>
      </c>
      <c r="C95" s="99" t="s">
        <v>204</v>
      </c>
      <c r="D95" s="6" t="s">
        <v>193</v>
      </c>
      <c r="E95" s="6" t="s">
        <v>54</v>
      </c>
      <c r="F95" s="36"/>
      <c r="G95" s="99" t="s">
        <v>76</v>
      </c>
      <c r="H95" s="99" t="s">
        <v>205</v>
      </c>
      <c r="J95" s="100" t="n">
        <v>96</v>
      </c>
      <c r="K95" s="41" t="n">
        <v>44533</v>
      </c>
      <c r="L95" s="103" t="n">
        <v>0.293</v>
      </c>
      <c r="M95" s="94" t="n">
        <v>28.128</v>
      </c>
      <c r="N95" s="33" t="s">
        <v>39</v>
      </c>
      <c r="O95" s="35" t="s">
        <v>40</v>
      </c>
      <c r="V95" s="33" t="s">
        <v>206</v>
      </c>
      <c r="W95" s="102" t="s">
        <v>56</v>
      </c>
      <c r="X95" s="17" t="s">
        <v>207</v>
      </c>
      <c r="Y95" s="17" t="n">
        <v>92.16</v>
      </c>
      <c r="Z95" s="37" t="n">
        <v>44512</v>
      </c>
      <c r="AB95" s="43" t="s">
        <v>44</v>
      </c>
      <c r="AD95" s="33" t="s">
        <v>45</v>
      </c>
    </row>
    <row r="96" s="33" customFormat="true" ht="15" hidden="false" customHeight="false" outlineLevel="0" collapsed="false">
      <c r="A96" s="33" t="n">
        <v>6289</v>
      </c>
      <c r="B96" s="38" t="n">
        <v>44508</v>
      </c>
      <c r="C96" s="99" t="s">
        <v>65</v>
      </c>
      <c r="D96" s="6" t="s">
        <v>36</v>
      </c>
      <c r="E96" s="6" t="s">
        <v>66</v>
      </c>
      <c r="F96" s="36"/>
      <c r="G96" s="99" t="s">
        <v>38</v>
      </c>
      <c r="H96" s="99" t="s">
        <v>208</v>
      </c>
      <c r="J96" s="100" t="n">
        <v>48</v>
      </c>
      <c r="K96" s="41" t="n">
        <v>44533</v>
      </c>
      <c r="L96" s="103" t="n">
        <v>0.208</v>
      </c>
      <c r="M96" s="94" t="n">
        <v>9.984</v>
      </c>
      <c r="N96" s="33" t="s">
        <v>60</v>
      </c>
      <c r="O96" s="35" t="s">
        <v>40</v>
      </c>
      <c r="V96" s="33" t="s">
        <v>209</v>
      </c>
      <c r="W96" s="102" t="s">
        <v>68</v>
      </c>
      <c r="X96" s="17" t="s">
        <v>63</v>
      </c>
      <c r="Y96" s="17" t="n">
        <v>44.8224</v>
      </c>
      <c r="Z96" s="37" t="n">
        <v>44515</v>
      </c>
      <c r="AB96" s="43" t="s">
        <v>44</v>
      </c>
      <c r="AD96" s="33" t="s">
        <v>69</v>
      </c>
    </row>
    <row r="97" s="33" customFormat="true" ht="15" hidden="false" customHeight="false" outlineLevel="0" collapsed="false">
      <c r="A97" s="33" t="n">
        <v>6290</v>
      </c>
      <c r="B97" s="38" t="n">
        <v>44508</v>
      </c>
      <c r="C97" s="99" t="s">
        <v>74</v>
      </c>
      <c r="D97" s="6" t="s">
        <v>36</v>
      </c>
      <c r="E97" s="6" t="s">
        <v>75</v>
      </c>
      <c r="F97" s="36"/>
      <c r="G97" s="99" t="s">
        <v>38</v>
      </c>
      <c r="H97" s="99" t="s">
        <v>210</v>
      </c>
      <c r="J97" s="100" t="n">
        <v>48</v>
      </c>
      <c r="K97" s="41" t="n">
        <v>44533</v>
      </c>
      <c r="L97" s="103" t="n">
        <v>0.208</v>
      </c>
      <c r="M97" s="94" t="n">
        <v>9.984</v>
      </c>
      <c r="N97" s="33" t="s">
        <v>60</v>
      </c>
      <c r="O97" s="35" t="s">
        <v>40</v>
      </c>
      <c r="V97" s="33" t="s">
        <v>211</v>
      </c>
      <c r="W97" s="102" t="s">
        <v>78</v>
      </c>
      <c r="X97" s="17" t="s">
        <v>63</v>
      </c>
      <c r="Y97" s="17" t="n">
        <v>44.8224</v>
      </c>
      <c r="Z97" s="37" t="n">
        <v>44515</v>
      </c>
      <c r="AB97" s="43" t="s">
        <v>44</v>
      </c>
      <c r="AD97" s="33" t="s">
        <v>69</v>
      </c>
    </row>
    <row r="98" s="33" customFormat="true" ht="15" hidden="false" customHeight="false" outlineLevel="0" collapsed="false">
      <c r="A98" s="33" t="n">
        <v>6291</v>
      </c>
      <c r="B98" s="38" t="n">
        <v>44508</v>
      </c>
      <c r="C98" s="99" t="s">
        <v>74</v>
      </c>
      <c r="D98" s="6" t="s">
        <v>36</v>
      </c>
      <c r="E98" s="6" t="s">
        <v>75</v>
      </c>
      <c r="F98" s="36"/>
      <c r="G98" s="99" t="s">
        <v>57</v>
      </c>
      <c r="H98" s="99" t="s">
        <v>212</v>
      </c>
      <c r="J98" s="100" t="n">
        <v>48</v>
      </c>
      <c r="K98" s="41" t="n">
        <v>44533</v>
      </c>
      <c r="L98" s="103" t="n">
        <v>0.208</v>
      </c>
      <c r="M98" s="94" t="n">
        <v>9.984</v>
      </c>
      <c r="N98" s="33" t="s">
        <v>60</v>
      </c>
      <c r="O98" s="35" t="s">
        <v>40</v>
      </c>
      <c r="V98" s="33" t="s">
        <v>211</v>
      </c>
      <c r="W98" s="102" t="s">
        <v>78</v>
      </c>
      <c r="X98" s="17" t="s">
        <v>63</v>
      </c>
      <c r="Y98" s="17" t="n">
        <v>44.8224</v>
      </c>
      <c r="Z98" s="37" t="n">
        <v>44515</v>
      </c>
      <c r="AB98" s="43" t="s">
        <v>44</v>
      </c>
      <c r="AD98" s="33" t="s">
        <v>69</v>
      </c>
    </row>
    <row r="99" s="33" customFormat="true" ht="15" hidden="false" customHeight="false" outlineLevel="0" collapsed="false">
      <c r="A99" s="33" t="n">
        <v>6292</v>
      </c>
      <c r="B99" s="38" t="n">
        <v>44508</v>
      </c>
      <c r="C99" s="99" t="s">
        <v>79</v>
      </c>
      <c r="D99" s="6" t="s">
        <v>193</v>
      </c>
      <c r="E99" s="6" t="s">
        <v>66</v>
      </c>
      <c r="F99" s="36"/>
      <c r="G99" s="99" t="s">
        <v>76</v>
      </c>
      <c r="H99" s="99" t="s">
        <v>213</v>
      </c>
      <c r="J99" s="100" t="n">
        <v>48</v>
      </c>
      <c r="K99" s="41" t="n">
        <v>44533</v>
      </c>
      <c r="L99" s="103" t="n">
        <v>0.262</v>
      </c>
      <c r="M99" s="94" t="n">
        <v>12.576</v>
      </c>
      <c r="N99" s="33" t="s">
        <v>60</v>
      </c>
      <c r="O99" s="35" t="s">
        <v>40</v>
      </c>
      <c r="V99" s="33" t="s">
        <v>214</v>
      </c>
      <c r="W99" s="102" t="s">
        <v>68</v>
      </c>
      <c r="X99" s="17" t="s">
        <v>81</v>
      </c>
      <c r="Y99" s="17" t="n">
        <v>50.88</v>
      </c>
      <c r="Z99" s="37" t="n">
        <v>44515</v>
      </c>
      <c r="AB99" s="43" t="s">
        <v>44</v>
      </c>
      <c r="AD99" s="33" t="s">
        <v>69</v>
      </c>
    </row>
    <row r="100" s="33" customFormat="true" ht="15" hidden="false" customHeight="false" outlineLevel="0" collapsed="false">
      <c r="A100" s="33" t="n">
        <v>6293</v>
      </c>
      <c r="B100" s="38" t="n">
        <v>44508</v>
      </c>
      <c r="C100" s="99" t="s">
        <v>79</v>
      </c>
      <c r="D100" s="6" t="s">
        <v>193</v>
      </c>
      <c r="E100" s="6" t="s">
        <v>66</v>
      </c>
      <c r="F100" s="36"/>
      <c r="G100" s="99" t="s">
        <v>38</v>
      </c>
      <c r="H100" s="99" t="s">
        <v>215</v>
      </c>
      <c r="J100" s="100" t="n">
        <v>48</v>
      </c>
      <c r="K100" s="41" t="n">
        <v>44533</v>
      </c>
      <c r="L100" s="103" t="n">
        <v>0.262</v>
      </c>
      <c r="M100" s="94" t="n">
        <v>12.576</v>
      </c>
      <c r="N100" s="33" t="s">
        <v>60</v>
      </c>
      <c r="O100" s="35" t="s">
        <v>40</v>
      </c>
      <c r="V100" s="33" t="s">
        <v>214</v>
      </c>
      <c r="W100" s="102" t="s">
        <v>68</v>
      </c>
      <c r="X100" s="17" t="s">
        <v>81</v>
      </c>
      <c r="Y100" s="17" t="n">
        <v>50.88</v>
      </c>
      <c r="Z100" s="37" t="n">
        <v>44515</v>
      </c>
      <c r="AB100" s="43" t="s">
        <v>44</v>
      </c>
      <c r="AD100" s="33" t="s">
        <v>69</v>
      </c>
    </row>
    <row r="101" s="33" customFormat="true" ht="15" hidden="false" customHeight="false" outlineLevel="0" collapsed="false">
      <c r="A101" s="33" t="n">
        <v>6294</v>
      </c>
      <c r="B101" s="38" t="n">
        <v>44508</v>
      </c>
      <c r="C101" s="99" t="s">
        <v>79</v>
      </c>
      <c r="D101" s="6" t="s">
        <v>193</v>
      </c>
      <c r="E101" s="6" t="s">
        <v>66</v>
      </c>
      <c r="F101" s="36"/>
      <c r="G101" s="99" t="s">
        <v>57</v>
      </c>
      <c r="H101" s="99" t="s">
        <v>216</v>
      </c>
      <c r="J101" s="100" t="n">
        <v>24</v>
      </c>
      <c r="K101" s="41" t="n">
        <v>44533</v>
      </c>
      <c r="L101" s="103" t="n">
        <v>0.262</v>
      </c>
      <c r="M101" s="94" t="n">
        <v>6.288</v>
      </c>
      <c r="N101" s="33" t="s">
        <v>60</v>
      </c>
      <c r="O101" s="35" t="s">
        <v>40</v>
      </c>
      <c r="V101" s="33" t="s">
        <v>214</v>
      </c>
      <c r="W101" s="102" t="s">
        <v>68</v>
      </c>
      <c r="X101" s="17" t="s">
        <v>81</v>
      </c>
      <c r="Y101" s="17" t="n">
        <v>25.44</v>
      </c>
      <c r="Z101" s="37" t="n">
        <v>44515</v>
      </c>
      <c r="AB101" s="43" t="s">
        <v>44</v>
      </c>
      <c r="AD101" s="33" t="s">
        <v>69</v>
      </c>
    </row>
    <row r="102" s="33" customFormat="true" ht="15" hidden="false" customHeight="false" outlineLevel="0" collapsed="false">
      <c r="A102" s="33" t="n">
        <v>6295</v>
      </c>
      <c r="B102" s="38" t="n">
        <v>44508</v>
      </c>
      <c r="C102" s="99" t="s">
        <v>217</v>
      </c>
      <c r="D102" s="6" t="s">
        <v>193</v>
      </c>
      <c r="E102" s="6" t="s">
        <v>218</v>
      </c>
      <c r="F102" s="36"/>
      <c r="G102" s="99" t="s">
        <v>76</v>
      </c>
      <c r="H102" s="99" t="s">
        <v>219</v>
      </c>
      <c r="J102" s="100" t="n">
        <v>48</v>
      </c>
      <c r="K102" s="41" t="n">
        <v>44533</v>
      </c>
      <c r="L102" s="103" t="n">
        <v>0.262</v>
      </c>
      <c r="M102" s="94" t="n">
        <v>12.576</v>
      </c>
      <c r="N102" s="33" t="s">
        <v>60</v>
      </c>
      <c r="O102" s="35" t="s">
        <v>40</v>
      </c>
      <c r="V102" s="33" t="s">
        <v>220</v>
      </c>
      <c r="W102" s="102" t="s">
        <v>221</v>
      </c>
      <c r="X102" s="17" t="s">
        <v>81</v>
      </c>
      <c r="Y102" s="17" t="n">
        <v>50.88</v>
      </c>
      <c r="Z102" s="37" t="n">
        <v>44515</v>
      </c>
      <c r="AB102" s="43" t="s">
        <v>44</v>
      </c>
      <c r="AD102" s="33" t="s">
        <v>64</v>
      </c>
    </row>
    <row r="103" s="33" customFormat="true" ht="15" hidden="false" customHeight="false" outlineLevel="0" collapsed="false">
      <c r="A103" s="33" t="n">
        <v>6296</v>
      </c>
      <c r="B103" s="38" t="n">
        <v>44508</v>
      </c>
      <c r="C103" s="99" t="s">
        <v>222</v>
      </c>
      <c r="D103" s="6" t="s">
        <v>83</v>
      </c>
      <c r="E103" s="6" t="s">
        <v>97</v>
      </c>
      <c r="F103" s="36"/>
      <c r="G103" s="99" t="s">
        <v>52</v>
      </c>
      <c r="H103" s="99" t="s">
        <v>223</v>
      </c>
      <c r="J103" s="100" t="n">
        <v>12</v>
      </c>
      <c r="K103" s="41" t="n">
        <v>44533</v>
      </c>
      <c r="L103" s="101" t="n">
        <v>0.26</v>
      </c>
      <c r="M103" s="94" t="n">
        <v>3.12</v>
      </c>
      <c r="N103" s="33" t="s">
        <v>39</v>
      </c>
      <c r="O103" s="35" t="s">
        <v>85</v>
      </c>
      <c r="V103" s="33" t="s">
        <v>224</v>
      </c>
      <c r="W103" s="102" t="s">
        <v>99</v>
      </c>
      <c r="X103" s="17" t="s">
        <v>88</v>
      </c>
      <c r="Y103" s="17" t="n">
        <v>16.6866</v>
      </c>
      <c r="Z103" s="37" t="n">
        <v>44512</v>
      </c>
      <c r="AB103" s="43" t="s">
        <v>44</v>
      </c>
      <c r="AD103" s="33" t="s">
        <v>45</v>
      </c>
    </row>
    <row r="104" s="33" customFormat="true" ht="15" hidden="false" customHeight="false" outlineLevel="0" collapsed="false">
      <c r="A104" s="33" t="n">
        <v>6297</v>
      </c>
      <c r="B104" s="38" t="n">
        <v>44508</v>
      </c>
      <c r="C104" s="99" t="s">
        <v>225</v>
      </c>
      <c r="D104" s="6" t="s">
        <v>83</v>
      </c>
      <c r="E104" s="6" t="s">
        <v>157</v>
      </c>
      <c r="F104" s="36"/>
      <c r="G104" s="99" t="s">
        <v>57</v>
      </c>
      <c r="H104" s="99" t="s">
        <v>226</v>
      </c>
      <c r="J104" s="100" t="n">
        <v>96</v>
      </c>
      <c r="K104" s="41" t="n">
        <v>44533</v>
      </c>
      <c r="L104" s="101" t="n">
        <v>0.26</v>
      </c>
      <c r="M104" s="94" t="n">
        <v>24.96</v>
      </c>
      <c r="N104" s="33" t="s">
        <v>39</v>
      </c>
      <c r="O104" s="35" t="s">
        <v>85</v>
      </c>
      <c r="V104" s="33" t="s">
        <v>227</v>
      </c>
      <c r="W104" s="102" t="s">
        <v>160</v>
      </c>
      <c r="X104" s="17" t="s">
        <v>88</v>
      </c>
      <c r="Y104" s="17" t="n">
        <v>133.4928</v>
      </c>
      <c r="Z104" s="37" t="n">
        <v>44512</v>
      </c>
      <c r="AB104" s="43" t="s">
        <v>44</v>
      </c>
      <c r="AD104" s="33" t="s">
        <v>45</v>
      </c>
    </row>
    <row r="105" s="33" customFormat="true" ht="15" hidden="false" customHeight="false" outlineLevel="0" collapsed="false">
      <c r="A105" s="33" t="n">
        <v>6298</v>
      </c>
      <c r="B105" s="38" t="n">
        <v>44508</v>
      </c>
      <c r="C105" s="99" t="s">
        <v>228</v>
      </c>
      <c r="D105" s="6" t="s">
        <v>83</v>
      </c>
      <c r="E105" s="6" t="s">
        <v>37</v>
      </c>
      <c r="F105" s="36"/>
      <c r="G105" s="99" t="s">
        <v>76</v>
      </c>
      <c r="H105" s="99" t="s">
        <v>229</v>
      </c>
      <c r="J105" s="100" t="n">
        <v>96</v>
      </c>
      <c r="K105" s="41" t="n">
        <v>44533</v>
      </c>
      <c r="L105" s="101" t="n">
        <v>0.26</v>
      </c>
      <c r="M105" s="94" t="n">
        <v>24.96</v>
      </c>
      <c r="N105" s="33" t="s">
        <v>39</v>
      </c>
      <c r="O105" s="35" t="s">
        <v>85</v>
      </c>
      <c r="V105" s="33" t="s">
        <v>230</v>
      </c>
      <c r="W105" s="102" t="s">
        <v>42</v>
      </c>
      <c r="X105" s="17" t="s">
        <v>88</v>
      </c>
      <c r="Y105" s="17" t="n">
        <v>133.4928</v>
      </c>
      <c r="Z105" s="37" t="n">
        <v>44512</v>
      </c>
      <c r="AB105" s="43" t="s">
        <v>44</v>
      </c>
      <c r="AD105" s="33" t="s">
        <v>45</v>
      </c>
    </row>
    <row r="106" s="33" customFormat="true" ht="15" hidden="false" customHeight="false" outlineLevel="0" collapsed="false">
      <c r="A106" s="33" t="n">
        <v>6299</v>
      </c>
      <c r="B106" s="38" t="n">
        <v>44508</v>
      </c>
      <c r="C106" s="99" t="s">
        <v>231</v>
      </c>
      <c r="D106" s="6" t="s">
        <v>83</v>
      </c>
      <c r="E106" s="6" t="s">
        <v>47</v>
      </c>
      <c r="F106" s="36"/>
      <c r="G106" s="99" t="s">
        <v>57</v>
      </c>
      <c r="H106" s="99" t="s">
        <v>232</v>
      </c>
      <c r="J106" s="100" t="n">
        <v>96</v>
      </c>
      <c r="K106" s="41" t="n">
        <v>44533</v>
      </c>
      <c r="L106" s="3" t="n">
        <v>0.2791</v>
      </c>
      <c r="M106" s="94" t="n">
        <v>26.7936</v>
      </c>
      <c r="N106" s="33" t="s">
        <v>39</v>
      </c>
      <c r="O106" s="35" t="s">
        <v>85</v>
      </c>
      <c r="V106" s="33" t="s">
        <v>233</v>
      </c>
      <c r="W106" s="102" t="s">
        <v>50</v>
      </c>
      <c r="X106" s="17" t="s">
        <v>234</v>
      </c>
      <c r="Y106" s="17" t="n">
        <v>122.88</v>
      </c>
      <c r="Z106" s="37" t="n">
        <v>44512</v>
      </c>
      <c r="AB106" s="43" t="s">
        <v>44</v>
      </c>
      <c r="AD106" s="33" t="s">
        <v>45</v>
      </c>
    </row>
    <row r="107" s="33" customFormat="true" ht="15" hidden="false" customHeight="false" outlineLevel="0" collapsed="false">
      <c r="A107" s="33" t="n">
        <v>6300</v>
      </c>
      <c r="B107" s="38" t="n">
        <v>44508</v>
      </c>
      <c r="C107" s="99" t="s">
        <v>235</v>
      </c>
      <c r="D107" s="6" t="s">
        <v>83</v>
      </c>
      <c r="E107" s="6" t="s">
        <v>66</v>
      </c>
      <c r="F107" s="36"/>
      <c r="G107" s="99" t="s">
        <v>89</v>
      </c>
      <c r="H107" s="99" t="s">
        <v>236</v>
      </c>
      <c r="J107" s="100" t="n">
        <v>12</v>
      </c>
      <c r="K107" s="41" t="n">
        <v>44533</v>
      </c>
      <c r="L107" s="3" t="n">
        <v>0.2791</v>
      </c>
      <c r="M107" s="94" t="n">
        <v>3.3492</v>
      </c>
      <c r="N107" s="33" t="s">
        <v>39</v>
      </c>
      <c r="O107" s="35" t="s">
        <v>85</v>
      </c>
      <c r="V107" s="33" t="s">
        <v>237</v>
      </c>
      <c r="W107" s="102" t="s">
        <v>110</v>
      </c>
      <c r="X107" s="17" t="s">
        <v>234</v>
      </c>
      <c r="Y107" s="17" t="n">
        <v>15.36</v>
      </c>
      <c r="Z107" s="37" t="n">
        <v>44512</v>
      </c>
      <c r="AB107" s="43" t="s">
        <v>44</v>
      </c>
      <c r="AD107" s="33" t="s">
        <v>45</v>
      </c>
    </row>
    <row r="108" s="33" customFormat="true" ht="15" hidden="false" customHeight="false" outlineLevel="0" collapsed="false">
      <c r="A108" s="33" t="n">
        <v>6301</v>
      </c>
      <c r="B108" s="38" t="n">
        <v>44508</v>
      </c>
      <c r="C108" s="99" t="s">
        <v>238</v>
      </c>
      <c r="D108" s="6" t="s">
        <v>83</v>
      </c>
      <c r="E108" s="6" t="s">
        <v>37</v>
      </c>
      <c r="F108" s="36"/>
      <c r="G108" s="99" t="s">
        <v>38</v>
      </c>
      <c r="H108" s="99" t="s">
        <v>239</v>
      </c>
      <c r="J108" s="100" t="n">
        <v>96</v>
      </c>
      <c r="K108" s="41" t="n">
        <v>44533</v>
      </c>
      <c r="L108" s="3" t="n">
        <v>0.2791</v>
      </c>
      <c r="M108" s="94" t="n">
        <v>26.7936</v>
      </c>
      <c r="N108" s="33" t="s">
        <v>39</v>
      </c>
      <c r="O108" s="35" t="s">
        <v>85</v>
      </c>
      <c r="V108" s="33" t="s">
        <v>240</v>
      </c>
      <c r="W108" s="102" t="s">
        <v>42</v>
      </c>
      <c r="X108" s="17" t="s">
        <v>234</v>
      </c>
      <c r="Y108" s="17" t="n">
        <v>122.88</v>
      </c>
      <c r="Z108" s="37" t="n">
        <v>44512</v>
      </c>
      <c r="AB108" s="43" t="s">
        <v>44</v>
      </c>
      <c r="AD108" s="33" t="s">
        <v>45</v>
      </c>
    </row>
    <row r="109" s="33" customFormat="true" ht="15" hidden="false" customHeight="false" outlineLevel="0" collapsed="false">
      <c r="A109" s="33" t="n">
        <v>6302</v>
      </c>
      <c r="B109" s="38" t="n">
        <v>44508</v>
      </c>
      <c r="C109" s="99" t="s">
        <v>100</v>
      </c>
      <c r="D109" s="6" t="s">
        <v>83</v>
      </c>
      <c r="E109" s="6" t="s">
        <v>54</v>
      </c>
      <c r="F109" s="36"/>
      <c r="G109" s="99" t="s">
        <v>76</v>
      </c>
      <c r="H109" s="99" t="s">
        <v>241</v>
      </c>
      <c r="J109" s="100" t="n">
        <v>96</v>
      </c>
      <c r="K109" s="41" t="n">
        <v>44533</v>
      </c>
      <c r="L109" s="3" t="n">
        <v>0.4633</v>
      </c>
      <c r="M109" s="94" t="n">
        <v>44.4768</v>
      </c>
      <c r="N109" s="33" t="s">
        <v>39</v>
      </c>
      <c r="O109" s="35" t="s">
        <v>85</v>
      </c>
      <c r="V109" s="33" t="s">
        <v>242</v>
      </c>
      <c r="W109" s="102" t="s">
        <v>56</v>
      </c>
      <c r="X109" s="17" t="s">
        <v>94</v>
      </c>
      <c r="Y109" s="17" t="n">
        <v>112.32</v>
      </c>
      <c r="Z109" s="37" t="n">
        <v>44512</v>
      </c>
      <c r="AB109" s="43" t="s">
        <v>44</v>
      </c>
      <c r="AD109" s="33" t="s">
        <v>45</v>
      </c>
    </row>
    <row r="110" s="33" customFormat="true" ht="15" hidden="false" customHeight="false" outlineLevel="0" collapsed="false">
      <c r="A110" s="33" t="n">
        <v>6303</v>
      </c>
      <c r="B110" s="38" t="n">
        <v>44508</v>
      </c>
      <c r="C110" s="99" t="s">
        <v>100</v>
      </c>
      <c r="D110" s="6" t="s">
        <v>83</v>
      </c>
      <c r="E110" s="6" t="s">
        <v>54</v>
      </c>
      <c r="F110" s="36"/>
      <c r="G110" s="99" t="s">
        <v>38</v>
      </c>
      <c r="H110" s="99" t="s">
        <v>243</v>
      </c>
      <c r="J110" s="100" t="n">
        <v>96</v>
      </c>
      <c r="K110" s="41" t="n">
        <v>44533</v>
      </c>
      <c r="L110" s="3" t="n">
        <v>0.4633</v>
      </c>
      <c r="M110" s="94" t="n">
        <v>44.4768</v>
      </c>
      <c r="N110" s="33" t="s">
        <v>39</v>
      </c>
      <c r="O110" s="35" t="s">
        <v>85</v>
      </c>
      <c r="V110" s="33" t="s">
        <v>242</v>
      </c>
      <c r="W110" s="102" t="s">
        <v>56</v>
      </c>
      <c r="X110" s="17" t="s">
        <v>94</v>
      </c>
      <c r="Y110" s="17" t="n">
        <v>112.32</v>
      </c>
      <c r="Z110" s="37" t="n">
        <v>44512</v>
      </c>
      <c r="AB110" s="43" t="s">
        <v>44</v>
      </c>
      <c r="AD110" s="33" t="s">
        <v>45</v>
      </c>
    </row>
    <row r="111" s="33" customFormat="true" ht="15" hidden="false" customHeight="false" outlineLevel="0" collapsed="false">
      <c r="A111" s="33" t="n">
        <v>6304</v>
      </c>
      <c r="B111" s="38" t="n">
        <v>44508</v>
      </c>
      <c r="C111" s="99" t="s">
        <v>105</v>
      </c>
      <c r="D111" s="6" t="s">
        <v>106</v>
      </c>
      <c r="E111" s="6" t="s">
        <v>166</v>
      </c>
      <c r="F111" s="36"/>
      <c r="G111" s="99" t="s">
        <v>48</v>
      </c>
      <c r="H111" s="99" t="s">
        <v>244</v>
      </c>
      <c r="J111" s="100" t="n">
        <v>96</v>
      </c>
      <c r="K111" s="41" t="n">
        <v>44533</v>
      </c>
      <c r="L111" s="101" t="n">
        <v>0.375</v>
      </c>
      <c r="M111" s="94" t="n">
        <v>36</v>
      </c>
      <c r="N111" s="33" t="s">
        <v>39</v>
      </c>
      <c r="O111" s="35" t="s">
        <v>85</v>
      </c>
      <c r="V111" s="33" t="s">
        <v>245</v>
      </c>
      <c r="W111" s="102" t="s">
        <v>99</v>
      </c>
      <c r="X111" s="17" t="s">
        <v>107</v>
      </c>
      <c r="Y111" s="17" t="n">
        <v>149.0832</v>
      </c>
      <c r="Z111" s="37" t="n">
        <v>44512</v>
      </c>
      <c r="AB111" s="43" t="s">
        <v>44</v>
      </c>
      <c r="AD111" s="33" t="s">
        <v>45</v>
      </c>
    </row>
    <row r="112" s="33" customFormat="true" ht="15" hidden="false" customHeight="false" outlineLevel="0" collapsed="false">
      <c r="A112" s="33" t="n">
        <v>6305</v>
      </c>
      <c r="B112" s="38" t="n">
        <v>44508</v>
      </c>
      <c r="C112" s="99" t="s">
        <v>105</v>
      </c>
      <c r="D112" s="6" t="s">
        <v>106</v>
      </c>
      <c r="E112" s="6" t="s">
        <v>166</v>
      </c>
      <c r="F112" s="36"/>
      <c r="G112" s="99" t="s">
        <v>76</v>
      </c>
      <c r="H112" s="99" t="s">
        <v>246</v>
      </c>
      <c r="J112" s="100" t="n">
        <v>96</v>
      </c>
      <c r="K112" s="41" t="n">
        <v>44533</v>
      </c>
      <c r="L112" s="101" t="n">
        <v>0.375</v>
      </c>
      <c r="M112" s="94" t="n">
        <v>36</v>
      </c>
      <c r="N112" s="33" t="s">
        <v>39</v>
      </c>
      <c r="O112" s="35" t="s">
        <v>85</v>
      </c>
      <c r="V112" s="33" t="s">
        <v>245</v>
      </c>
      <c r="W112" s="102" t="s">
        <v>99</v>
      </c>
      <c r="X112" s="17" t="s">
        <v>107</v>
      </c>
      <c r="Y112" s="17" t="n">
        <v>149.0832</v>
      </c>
      <c r="Z112" s="37" t="n">
        <v>44512</v>
      </c>
      <c r="AB112" s="43" t="s">
        <v>44</v>
      </c>
      <c r="AD112" s="33" t="s">
        <v>45</v>
      </c>
    </row>
    <row r="113" s="33" customFormat="true" ht="15" hidden="false" customHeight="false" outlineLevel="0" collapsed="false">
      <c r="A113" s="33" t="n">
        <v>6306</v>
      </c>
      <c r="B113" s="38" t="n">
        <v>44508</v>
      </c>
      <c r="C113" s="99" t="s">
        <v>247</v>
      </c>
      <c r="D113" s="6" t="s">
        <v>106</v>
      </c>
      <c r="E113" s="6" t="s">
        <v>194</v>
      </c>
      <c r="F113" s="36"/>
      <c r="G113" s="99" t="s">
        <v>48</v>
      </c>
      <c r="H113" s="99" t="s">
        <v>248</v>
      </c>
      <c r="J113" s="100" t="n">
        <v>96</v>
      </c>
      <c r="K113" s="41" t="n">
        <v>44533</v>
      </c>
      <c r="L113" s="101" t="n">
        <v>0.375</v>
      </c>
      <c r="M113" s="94" t="n">
        <v>36</v>
      </c>
      <c r="N113" s="33" t="s">
        <v>39</v>
      </c>
      <c r="O113" s="35" t="s">
        <v>85</v>
      </c>
      <c r="V113" s="33" t="s">
        <v>249</v>
      </c>
      <c r="W113" s="102" t="s">
        <v>197</v>
      </c>
      <c r="X113" s="17" t="s">
        <v>107</v>
      </c>
      <c r="Y113" s="17" t="n">
        <v>149.0832</v>
      </c>
      <c r="Z113" s="37" t="n">
        <v>44512</v>
      </c>
      <c r="AB113" s="43" t="s">
        <v>44</v>
      </c>
      <c r="AD113" s="33" t="s">
        <v>45</v>
      </c>
    </row>
    <row r="114" s="33" customFormat="true" ht="15" hidden="false" customHeight="false" outlineLevel="0" collapsed="false">
      <c r="A114" s="33" t="n">
        <v>6307</v>
      </c>
      <c r="B114" s="38" t="n">
        <v>44508</v>
      </c>
      <c r="C114" s="99" t="s">
        <v>111</v>
      </c>
      <c r="D114" s="6" t="s">
        <v>106</v>
      </c>
      <c r="E114" s="6" t="s">
        <v>66</v>
      </c>
      <c r="F114" s="36"/>
      <c r="G114" s="99" t="s">
        <v>76</v>
      </c>
      <c r="H114" s="99" t="s">
        <v>250</v>
      </c>
      <c r="J114" s="100" t="n">
        <v>96</v>
      </c>
      <c r="K114" s="41" t="n">
        <v>44533</v>
      </c>
      <c r="L114" s="101" t="n">
        <v>0.287</v>
      </c>
      <c r="M114" s="94" t="n">
        <v>27.552</v>
      </c>
      <c r="N114" s="33" t="s">
        <v>39</v>
      </c>
      <c r="O114" s="35" t="s">
        <v>85</v>
      </c>
      <c r="V114" s="33" t="s">
        <v>251</v>
      </c>
      <c r="W114" s="102" t="s">
        <v>110</v>
      </c>
      <c r="X114" s="17" t="s">
        <v>112</v>
      </c>
      <c r="Y114" s="17" t="n">
        <v>107.184</v>
      </c>
      <c r="Z114" s="37" t="n">
        <v>44512</v>
      </c>
      <c r="AB114" s="43" t="s">
        <v>44</v>
      </c>
      <c r="AD114" s="33" t="s">
        <v>45</v>
      </c>
    </row>
    <row r="115" s="33" customFormat="true" ht="15" hidden="false" customHeight="false" outlineLevel="0" collapsed="false">
      <c r="A115" s="33" t="n">
        <v>6308</v>
      </c>
      <c r="B115" s="38" t="n">
        <v>44508</v>
      </c>
      <c r="C115" s="99" t="s">
        <v>252</v>
      </c>
      <c r="D115" s="6" t="s">
        <v>106</v>
      </c>
      <c r="E115" s="6" t="s">
        <v>37</v>
      </c>
      <c r="F115" s="36"/>
      <c r="G115" s="99" t="s">
        <v>76</v>
      </c>
      <c r="H115" s="99" t="s">
        <v>253</v>
      </c>
      <c r="J115" s="100" t="n">
        <v>96</v>
      </c>
      <c r="K115" s="41" t="n">
        <v>44533</v>
      </c>
      <c r="L115" s="101" t="n">
        <v>0.287</v>
      </c>
      <c r="M115" s="94" t="n">
        <v>27.552</v>
      </c>
      <c r="N115" s="33" t="s">
        <v>39</v>
      </c>
      <c r="O115" s="35" t="s">
        <v>85</v>
      </c>
      <c r="V115" s="33" t="s">
        <v>254</v>
      </c>
      <c r="W115" s="102" t="s">
        <v>42</v>
      </c>
      <c r="X115" s="17" t="s">
        <v>112</v>
      </c>
      <c r="Y115" s="17" t="n">
        <v>107.184</v>
      </c>
      <c r="Z115" s="37" t="n">
        <v>44512</v>
      </c>
      <c r="AB115" s="43" t="s">
        <v>44</v>
      </c>
      <c r="AD115" s="33" t="s">
        <v>45</v>
      </c>
    </row>
    <row r="116" s="33" customFormat="true" ht="15" hidden="false" customHeight="false" outlineLevel="0" collapsed="false">
      <c r="A116" s="33" t="n">
        <v>6309</v>
      </c>
      <c r="B116" s="38" t="n">
        <v>44508</v>
      </c>
      <c r="C116" s="99" t="s">
        <v>118</v>
      </c>
      <c r="D116" s="6" t="s">
        <v>106</v>
      </c>
      <c r="E116" s="6" t="s">
        <v>66</v>
      </c>
      <c r="F116" s="36"/>
      <c r="G116" s="99" t="s">
        <v>38</v>
      </c>
      <c r="H116" s="99" t="s">
        <v>255</v>
      </c>
      <c r="J116" s="100" t="n">
        <v>96</v>
      </c>
      <c r="K116" s="41" t="n">
        <v>44533</v>
      </c>
      <c r="L116" s="3" t="n">
        <v>0.376</v>
      </c>
      <c r="M116" s="94" t="n">
        <v>36.096</v>
      </c>
      <c r="N116" s="33" t="s">
        <v>39</v>
      </c>
      <c r="O116" s="35" t="s">
        <v>85</v>
      </c>
      <c r="V116" s="33" t="s">
        <v>256</v>
      </c>
      <c r="W116" s="102" t="s">
        <v>110</v>
      </c>
      <c r="X116" s="17" t="s">
        <v>117</v>
      </c>
      <c r="Y116" s="17" t="n">
        <v>131.52</v>
      </c>
      <c r="Z116" s="37" t="n">
        <v>44512</v>
      </c>
      <c r="AB116" s="43" t="s">
        <v>44</v>
      </c>
      <c r="AD116" s="33" t="s">
        <v>45</v>
      </c>
    </row>
    <row r="117" s="33" customFormat="true" ht="15" hidden="false" customHeight="false" outlineLevel="0" collapsed="false">
      <c r="A117" s="33" t="n">
        <v>6310</v>
      </c>
      <c r="B117" s="38" t="n">
        <v>44508</v>
      </c>
      <c r="C117" s="99" t="s">
        <v>132</v>
      </c>
      <c r="D117" s="6" t="s">
        <v>106</v>
      </c>
      <c r="E117" s="6" t="s">
        <v>75</v>
      </c>
      <c r="F117" s="36"/>
      <c r="G117" s="99" t="s">
        <v>76</v>
      </c>
      <c r="H117" s="99" t="s">
        <v>257</v>
      </c>
      <c r="J117" s="100" t="n">
        <v>48</v>
      </c>
      <c r="K117" s="41" t="n">
        <v>44533</v>
      </c>
      <c r="L117" s="103" t="n">
        <v>0.278</v>
      </c>
      <c r="M117" s="94" t="n">
        <v>13.344</v>
      </c>
      <c r="N117" s="33" t="s">
        <v>60</v>
      </c>
      <c r="O117" s="35" t="s">
        <v>85</v>
      </c>
      <c r="V117" s="33" t="s">
        <v>258</v>
      </c>
      <c r="W117" s="102" t="s">
        <v>78</v>
      </c>
      <c r="X117" s="17" t="s">
        <v>129</v>
      </c>
      <c r="Y117" s="17" t="n">
        <v>76.0032</v>
      </c>
      <c r="Z117" s="37" t="n">
        <v>44515</v>
      </c>
      <c r="AB117" s="43" t="s">
        <v>44</v>
      </c>
      <c r="AD117" s="33" t="s">
        <v>69</v>
      </c>
    </row>
    <row r="118" s="33" customFormat="true" ht="15" hidden="false" customHeight="false" outlineLevel="0" collapsed="false">
      <c r="A118" s="33" t="n">
        <v>6311</v>
      </c>
      <c r="B118" s="38" t="n">
        <v>44508</v>
      </c>
      <c r="C118" s="99" t="s">
        <v>259</v>
      </c>
      <c r="D118" s="6" t="s">
        <v>106</v>
      </c>
      <c r="E118" s="6" t="s">
        <v>218</v>
      </c>
      <c r="F118" s="36"/>
      <c r="G118" s="99" t="s">
        <v>57</v>
      </c>
      <c r="H118" s="99" t="s">
        <v>260</v>
      </c>
      <c r="J118" s="100" t="n">
        <v>24</v>
      </c>
      <c r="K118" s="41" t="n">
        <v>44533</v>
      </c>
      <c r="L118" s="103" t="n">
        <v>0.278</v>
      </c>
      <c r="M118" s="94" t="n">
        <v>6.672</v>
      </c>
      <c r="N118" s="33" t="s">
        <v>60</v>
      </c>
      <c r="O118" s="35" t="s">
        <v>85</v>
      </c>
      <c r="V118" s="33" t="s">
        <v>261</v>
      </c>
      <c r="W118" s="102" t="s">
        <v>221</v>
      </c>
      <c r="X118" s="17" t="s">
        <v>129</v>
      </c>
      <c r="Y118" s="17" t="n">
        <v>38.0016</v>
      </c>
      <c r="Z118" s="37" t="n">
        <v>44515</v>
      </c>
      <c r="AB118" s="43" t="s">
        <v>44</v>
      </c>
      <c r="AD118" s="33" t="s">
        <v>64</v>
      </c>
    </row>
    <row r="119" s="33" customFormat="true" ht="15" hidden="false" customHeight="false" outlineLevel="0" collapsed="false">
      <c r="A119" s="33" t="n">
        <v>6312</v>
      </c>
      <c r="B119" s="38" t="n">
        <v>44508</v>
      </c>
      <c r="C119" s="99" t="s">
        <v>134</v>
      </c>
      <c r="D119" s="6" t="s">
        <v>135</v>
      </c>
      <c r="E119" s="6" t="s">
        <v>97</v>
      </c>
      <c r="F119" s="36"/>
      <c r="G119" s="99" t="s">
        <v>38</v>
      </c>
      <c r="H119" s="99" t="s">
        <v>262</v>
      </c>
      <c r="J119" s="100" t="n">
        <v>48</v>
      </c>
      <c r="K119" s="41" t="n">
        <v>44533</v>
      </c>
      <c r="L119" s="101" t="n">
        <v>0.312</v>
      </c>
      <c r="M119" s="94" t="n">
        <v>14.976</v>
      </c>
      <c r="N119" s="33" t="s">
        <v>136</v>
      </c>
      <c r="O119" s="35" t="s">
        <v>137</v>
      </c>
      <c r="V119" s="33" t="s">
        <v>263</v>
      </c>
      <c r="W119" s="102" t="s">
        <v>139</v>
      </c>
      <c r="X119" s="17" t="s">
        <v>140</v>
      </c>
      <c r="Y119" s="17" t="n">
        <v>77.4648</v>
      </c>
      <c r="Z119" s="37" t="n">
        <v>44515</v>
      </c>
      <c r="AB119" s="43" t="s">
        <v>44</v>
      </c>
      <c r="AD119" s="33" t="s">
        <v>64</v>
      </c>
    </row>
    <row r="120" s="33" customFormat="true" ht="15" hidden="false" customHeight="false" outlineLevel="0" collapsed="false">
      <c r="A120" s="33" t="n">
        <v>6313</v>
      </c>
      <c r="B120" s="38" t="n">
        <v>44508</v>
      </c>
      <c r="C120" s="99" t="s">
        <v>141</v>
      </c>
      <c r="D120" s="6" t="s">
        <v>135</v>
      </c>
      <c r="E120" s="6" t="s">
        <v>97</v>
      </c>
      <c r="F120" s="36"/>
      <c r="G120" s="99" t="s">
        <v>76</v>
      </c>
      <c r="H120" s="99" t="s">
        <v>264</v>
      </c>
      <c r="J120" s="100" t="n">
        <v>48</v>
      </c>
      <c r="K120" s="41" t="n">
        <v>44533</v>
      </c>
      <c r="L120" s="101" t="n">
        <v>0.2492</v>
      </c>
      <c r="M120" s="94" t="n">
        <v>11.9616</v>
      </c>
      <c r="N120" s="33" t="s">
        <v>136</v>
      </c>
      <c r="O120" s="35" t="s">
        <v>137</v>
      </c>
      <c r="V120" s="33" t="s">
        <v>265</v>
      </c>
      <c r="W120" s="102" t="s">
        <v>139</v>
      </c>
      <c r="X120" s="17" t="s">
        <v>143</v>
      </c>
      <c r="Y120" s="17" t="n">
        <v>84.2856</v>
      </c>
      <c r="Z120" s="37" t="n">
        <v>44515</v>
      </c>
      <c r="AB120" s="43" t="s">
        <v>44</v>
      </c>
      <c r="AD120" s="33" t="s">
        <v>64</v>
      </c>
    </row>
    <row r="121" s="33" customFormat="true" ht="15" hidden="false" customHeight="false" outlineLevel="0" collapsed="false">
      <c r="A121" s="33" t="n">
        <v>6314</v>
      </c>
      <c r="B121" s="38" t="n">
        <v>44508</v>
      </c>
      <c r="C121" s="99" t="s">
        <v>266</v>
      </c>
      <c r="D121" s="6" t="s">
        <v>267</v>
      </c>
      <c r="E121" s="6" t="s">
        <v>97</v>
      </c>
      <c r="F121" s="36"/>
      <c r="G121" s="99" t="s">
        <v>48</v>
      </c>
      <c r="H121" s="99" t="s">
        <v>268</v>
      </c>
      <c r="J121" s="100" t="n">
        <v>48</v>
      </c>
      <c r="K121" s="41" t="n">
        <v>44533</v>
      </c>
      <c r="L121" s="101" t="n">
        <v>0.343</v>
      </c>
      <c r="M121" s="94" t="n">
        <v>16.464</v>
      </c>
      <c r="N121" s="33" t="s">
        <v>136</v>
      </c>
      <c r="O121" s="35" t="s">
        <v>137</v>
      </c>
      <c r="V121" s="33" t="s">
        <v>269</v>
      </c>
      <c r="W121" s="102" t="s">
        <v>139</v>
      </c>
      <c r="X121" s="17" t="s">
        <v>270</v>
      </c>
      <c r="Y121" s="17" t="n">
        <v>86.2344</v>
      </c>
      <c r="Z121" s="37" t="n">
        <v>44515</v>
      </c>
      <c r="AB121" s="43" t="s">
        <v>44</v>
      </c>
      <c r="AD121" s="33" t="s">
        <v>64</v>
      </c>
    </row>
    <row r="122" s="33" customFormat="true" ht="15" hidden="false" customHeight="false" outlineLevel="0" collapsed="false">
      <c r="C122" s="35"/>
      <c r="D122" s="35"/>
      <c r="F122" s="36"/>
      <c r="G122" s="35"/>
      <c r="H122" s="35"/>
      <c r="J122" s="42" t="n">
        <v>2664</v>
      </c>
      <c r="K122" s="35"/>
      <c r="L122" s="3"/>
      <c r="M122" s="42" t="n">
        <v>810.3756</v>
      </c>
      <c r="O122" s="35"/>
      <c r="W122" s="102"/>
      <c r="X122" s="17"/>
      <c r="Y122" s="17"/>
      <c r="Z122" s="37"/>
      <c r="AB122" s="43"/>
    </row>
    <row r="123" s="33" customFormat="true" ht="15" hidden="false" customHeight="false" outlineLevel="0" collapsed="false">
      <c r="A123" s="104"/>
      <c r="C123" s="105" t="s">
        <v>271</v>
      </c>
      <c r="D123" s="106"/>
      <c r="E123" s="106"/>
      <c r="F123" s="106"/>
      <c r="G123" s="107"/>
      <c r="H123" s="107"/>
      <c r="I123" s="35"/>
      <c r="J123" s="1"/>
      <c r="K123" s="35"/>
      <c r="L123" s="3"/>
      <c r="M123" s="3"/>
      <c r="O123" s="35"/>
      <c r="W123" s="102"/>
      <c r="X123" s="17"/>
      <c r="Y123" s="17"/>
      <c r="Z123" s="37"/>
      <c r="AB123" s="43"/>
    </row>
    <row r="124" s="33" customFormat="true" ht="15" hidden="false" customHeight="false" outlineLevel="0" collapsed="false">
      <c r="A124" s="104" t="n">
        <v>6315</v>
      </c>
      <c r="B124" s="38" t="n">
        <v>44508</v>
      </c>
      <c r="C124" s="108" t="s">
        <v>272</v>
      </c>
      <c r="D124" s="40" t="s">
        <v>36</v>
      </c>
      <c r="E124" s="40" t="s">
        <v>273</v>
      </c>
      <c r="F124" s="40"/>
      <c r="G124" s="35" t="s">
        <v>57</v>
      </c>
      <c r="H124" s="99" t="s">
        <v>274</v>
      </c>
      <c r="I124" s="35"/>
      <c r="J124" s="35" t="n">
        <v>12</v>
      </c>
      <c r="K124" s="41" t="n">
        <v>44533</v>
      </c>
      <c r="L124" s="3" t="n">
        <v>0.1666</v>
      </c>
      <c r="M124" s="42" t="n">
        <v>0.9996</v>
      </c>
      <c r="N124" s="33" t="s">
        <v>60</v>
      </c>
      <c r="O124" s="35" t="s">
        <v>40</v>
      </c>
      <c r="V124" s="33" t="s">
        <v>275</v>
      </c>
      <c r="W124" s="102" t="s">
        <v>276</v>
      </c>
      <c r="X124" s="17" t="s">
        <v>277</v>
      </c>
      <c r="Y124" s="17" t="n">
        <v>15.6</v>
      </c>
      <c r="Z124" s="37" t="n">
        <v>44515</v>
      </c>
      <c r="AB124" s="43" t="s">
        <v>44</v>
      </c>
      <c r="AD124" s="33" t="s">
        <v>278</v>
      </c>
    </row>
    <row r="125" s="33" customFormat="true" ht="15" hidden="false" customHeight="false" outlineLevel="0" collapsed="false">
      <c r="A125" s="104" t="n">
        <v>6316</v>
      </c>
      <c r="B125" s="38" t="n">
        <v>44508</v>
      </c>
      <c r="C125" s="108" t="s">
        <v>272</v>
      </c>
      <c r="D125" s="40" t="s">
        <v>36</v>
      </c>
      <c r="E125" s="40" t="s">
        <v>273</v>
      </c>
      <c r="F125" s="40"/>
      <c r="G125" s="35" t="s">
        <v>38</v>
      </c>
      <c r="H125" s="99" t="s">
        <v>279</v>
      </c>
      <c r="I125" s="35"/>
      <c r="J125" s="35" t="n">
        <v>12</v>
      </c>
      <c r="K125" s="41" t="n">
        <v>44533</v>
      </c>
      <c r="L125" s="3" t="n">
        <v>0.1666</v>
      </c>
      <c r="M125" s="42" t="n">
        <v>1.9992</v>
      </c>
      <c r="N125" s="33" t="s">
        <v>60</v>
      </c>
      <c r="O125" s="35" t="s">
        <v>40</v>
      </c>
      <c r="V125" s="33" t="s">
        <v>275</v>
      </c>
      <c r="W125" s="102" t="s">
        <v>276</v>
      </c>
      <c r="X125" s="17" t="s">
        <v>277</v>
      </c>
      <c r="Y125" s="17" t="n">
        <v>15.6</v>
      </c>
      <c r="Z125" s="37" t="n">
        <v>44515</v>
      </c>
      <c r="AB125" s="43" t="s">
        <v>44</v>
      </c>
      <c r="AD125" s="33" t="s">
        <v>278</v>
      </c>
    </row>
    <row r="126" s="33" customFormat="true" ht="15" hidden="false" customHeight="false" outlineLevel="0" collapsed="false">
      <c r="A126" s="104" t="n">
        <v>6317</v>
      </c>
      <c r="B126" s="38" t="n">
        <v>44508</v>
      </c>
      <c r="C126" s="108" t="s">
        <v>280</v>
      </c>
      <c r="D126" s="40" t="s">
        <v>36</v>
      </c>
      <c r="E126" s="40" t="s">
        <v>281</v>
      </c>
      <c r="F126" s="40"/>
      <c r="G126" s="35" t="s">
        <v>57</v>
      </c>
      <c r="H126" s="99" t="s">
        <v>282</v>
      </c>
      <c r="I126" s="35"/>
      <c r="J126" s="35" t="n">
        <v>12</v>
      </c>
      <c r="K126" s="41" t="n">
        <v>44533</v>
      </c>
      <c r="L126" s="3" t="n">
        <v>0.1666</v>
      </c>
      <c r="M126" s="42" t="n">
        <v>2.9988</v>
      </c>
      <c r="N126" s="33" t="s">
        <v>60</v>
      </c>
      <c r="O126" s="35" t="s">
        <v>40</v>
      </c>
      <c r="V126" s="33" t="s">
        <v>283</v>
      </c>
      <c r="W126" s="102" t="s">
        <v>284</v>
      </c>
      <c r="X126" s="17" t="s">
        <v>277</v>
      </c>
      <c r="Y126" s="17" t="n">
        <v>15.6</v>
      </c>
      <c r="Z126" s="37" t="n">
        <v>44515</v>
      </c>
      <c r="AB126" s="43" t="s">
        <v>44</v>
      </c>
      <c r="AD126" s="33" t="s">
        <v>278</v>
      </c>
    </row>
    <row r="127" s="33" customFormat="true" ht="15" hidden="false" customHeight="false" outlineLevel="0" collapsed="false">
      <c r="A127" s="104" t="n">
        <v>6318</v>
      </c>
      <c r="B127" s="38" t="n">
        <v>44508</v>
      </c>
      <c r="C127" s="108" t="s">
        <v>280</v>
      </c>
      <c r="D127" s="40" t="s">
        <v>36</v>
      </c>
      <c r="E127" s="40" t="s">
        <v>281</v>
      </c>
      <c r="F127" s="40"/>
      <c r="G127" s="35" t="s">
        <v>38</v>
      </c>
      <c r="H127" s="99" t="s">
        <v>285</v>
      </c>
      <c r="I127" s="35"/>
      <c r="J127" s="35" t="n">
        <v>12</v>
      </c>
      <c r="K127" s="41" t="n">
        <v>44533</v>
      </c>
      <c r="L127" s="3" t="n">
        <v>0.1666</v>
      </c>
      <c r="M127" s="42" t="n">
        <v>1.9992</v>
      </c>
      <c r="N127" s="33" t="s">
        <v>60</v>
      </c>
      <c r="O127" s="35" t="s">
        <v>40</v>
      </c>
      <c r="V127" s="33" t="s">
        <v>283</v>
      </c>
      <c r="W127" s="102" t="s">
        <v>284</v>
      </c>
      <c r="X127" s="109" t="s">
        <v>277</v>
      </c>
      <c r="Y127" s="17" t="n">
        <v>15.6</v>
      </c>
      <c r="Z127" s="37" t="n">
        <v>44515</v>
      </c>
      <c r="AB127" s="43" t="s">
        <v>44</v>
      </c>
      <c r="AD127" s="33" t="s">
        <v>278</v>
      </c>
    </row>
    <row r="128" s="33" customFormat="true" ht="15" hidden="false" customHeight="false" outlineLevel="0" collapsed="false">
      <c r="A128" s="104" t="n">
        <v>6319</v>
      </c>
      <c r="B128" s="38" t="n">
        <v>44508</v>
      </c>
      <c r="C128" s="108" t="s">
        <v>286</v>
      </c>
      <c r="D128" s="40" t="s">
        <v>36</v>
      </c>
      <c r="E128" s="40" t="s">
        <v>287</v>
      </c>
      <c r="F128" s="40"/>
      <c r="G128" s="35" t="s">
        <v>57</v>
      </c>
      <c r="H128" s="99" t="s">
        <v>288</v>
      </c>
      <c r="I128" s="35"/>
      <c r="J128" s="35" t="n">
        <v>12</v>
      </c>
      <c r="K128" s="41" t="n">
        <v>44533</v>
      </c>
      <c r="L128" s="3" t="n">
        <v>0.1666</v>
      </c>
      <c r="M128" s="42" t="n">
        <v>0.9996</v>
      </c>
      <c r="N128" s="33" t="s">
        <v>60</v>
      </c>
      <c r="O128" s="35" t="s">
        <v>40</v>
      </c>
      <c r="V128" s="33" t="s">
        <v>289</v>
      </c>
      <c r="W128" s="102" t="s">
        <v>290</v>
      </c>
      <c r="X128" s="17" t="s">
        <v>277</v>
      </c>
      <c r="Y128" s="17" t="n">
        <v>15.6</v>
      </c>
      <c r="Z128" s="37" t="n">
        <v>44515</v>
      </c>
      <c r="AB128" s="43" t="s">
        <v>44</v>
      </c>
      <c r="AD128" s="33" t="s">
        <v>278</v>
      </c>
    </row>
    <row r="129" s="33" customFormat="true" ht="15" hidden="false" customHeight="false" outlineLevel="0" collapsed="false">
      <c r="A129" s="104" t="n">
        <v>6320</v>
      </c>
      <c r="B129" s="38" t="n">
        <v>44508</v>
      </c>
      <c r="C129" s="108" t="s">
        <v>286</v>
      </c>
      <c r="D129" s="40" t="s">
        <v>36</v>
      </c>
      <c r="E129" s="40" t="s">
        <v>287</v>
      </c>
      <c r="F129" s="40"/>
      <c r="G129" s="35" t="s">
        <v>38</v>
      </c>
      <c r="H129" s="99" t="s">
        <v>291</v>
      </c>
      <c r="I129" s="35"/>
      <c r="J129" s="35" t="n">
        <v>12</v>
      </c>
      <c r="K129" s="41" t="n">
        <v>44533</v>
      </c>
      <c r="L129" s="3" t="n">
        <v>0.1666</v>
      </c>
      <c r="M129" s="42" t="n">
        <v>0.9996</v>
      </c>
      <c r="N129" s="33" t="s">
        <v>60</v>
      </c>
      <c r="O129" s="35" t="s">
        <v>40</v>
      </c>
      <c r="V129" s="33" t="s">
        <v>289</v>
      </c>
      <c r="W129" s="102" t="s">
        <v>290</v>
      </c>
      <c r="X129" s="17" t="s">
        <v>277</v>
      </c>
      <c r="Y129" s="17" t="n">
        <v>15.6</v>
      </c>
      <c r="Z129" s="37" t="n">
        <v>44515</v>
      </c>
      <c r="AB129" s="43" t="s">
        <v>44</v>
      </c>
      <c r="AD129" s="33" t="s">
        <v>278</v>
      </c>
    </row>
    <row r="130" s="33" customFormat="true" ht="15" hidden="false" customHeight="false" outlineLevel="0" collapsed="false">
      <c r="A130" s="104" t="n">
        <v>6321</v>
      </c>
      <c r="B130" s="38" t="n">
        <v>44508</v>
      </c>
      <c r="C130" s="108" t="s">
        <v>292</v>
      </c>
      <c r="D130" s="40" t="s">
        <v>83</v>
      </c>
      <c r="E130" s="40" t="s">
        <v>273</v>
      </c>
      <c r="F130" s="40"/>
      <c r="G130" s="35" t="s">
        <v>57</v>
      </c>
      <c r="H130" s="99" t="s">
        <v>293</v>
      </c>
      <c r="I130" s="35"/>
      <c r="J130" s="35" t="n">
        <v>12</v>
      </c>
      <c r="K130" s="41" t="n">
        <v>44533</v>
      </c>
      <c r="L130" s="3" t="n">
        <v>0.2033</v>
      </c>
      <c r="M130" s="42" t="n">
        <v>1.2198</v>
      </c>
      <c r="N130" s="33" t="s">
        <v>60</v>
      </c>
      <c r="O130" s="35" t="s">
        <v>85</v>
      </c>
      <c r="V130" s="33" t="s">
        <v>294</v>
      </c>
      <c r="W130" s="102" t="s">
        <v>276</v>
      </c>
      <c r="X130" s="17" t="s">
        <v>295</v>
      </c>
      <c r="Y130" s="17" t="n">
        <v>15.6</v>
      </c>
      <c r="Z130" s="37" t="n">
        <v>44515</v>
      </c>
      <c r="AB130" s="43" t="s">
        <v>44</v>
      </c>
      <c r="AD130" s="33" t="s">
        <v>278</v>
      </c>
    </row>
    <row r="131" s="33" customFormat="true" ht="15" hidden="false" customHeight="false" outlineLevel="0" collapsed="false">
      <c r="A131" s="104" t="n">
        <v>6322</v>
      </c>
      <c r="B131" s="38" t="n">
        <v>44508</v>
      </c>
      <c r="C131" s="108" t="s">
        <v>292</v>
      </c>
      <c r="D131" s="40" t="s">
        <v>83</v>
      </c>
      <c r="E131" s="40" t="s">
        <v>273</v>
      </c>
      <c r="F131" s="40"/>
      <c r="G131" s="35" t="s">
        <v>38</v>
      </c>
      <c r="H131" s="99" t="s">
        <v>296</v>
      </c>
      <c r="I131" s="35"/>
      <c r="J131" s="35" t="n">
        <v>12</v>
      </c>
      <c r="K131" s="41" t="n">
        <v>44533</v>
      </c>
      <c r="L131" s="3" t="n">
        <v>0.2033</v>
      </c>
      <c r="M131" s="42" t="n">
        <v>2.4396</v>
      </c>
      <c r="N131" s="33" t="s">
        <v>60</v>
      </c>
      <c r="O131" s="35" t="s">
        <v>85</v>
      </c>
      <c r="V131" s="33" t="s">
        <v>294</v>
      </c>
      <c r="W131" s="102" t="s">
        <v>276</v>
      </c>
      <c r="X131" s="17" t="s">
        <v>295</v>
      </c>
      <c r="Y131" s="17" t="n">
        <v>15.6</v>
      </c>
      <c r="Z131" s="37" t="n">
        <v>44515</v>
      </c>
      <c r="AB131" s="43" t="s">
        <v>44</v>
      </c>
      <c r="AD131" s="33" t="s">
        <v>278</v>
      </c>
    </row>
    <row r="132" s="33" customFormat="true" ht="15" hidden="false" customHeight="false" outlineLevel="0" collapsed="false">
      <c r="A132" s="104" t="n">
        <v>6323</v>
      </c>
      <c r="B132" s="38" t="n">
        <v>44508</v>
      </c>
      <c r="C132" s="108" t="s">
        <v>297</v>
      </c>
      <c r="D132" s="40" t="s">
        <v>83</v>
      </c>
      <c r="E132" s="40" t="s">
        <v>281</v>
      </c>
      <c r="F132" s="40"/>
      <c r="G132" s="35" t="s">
        <v>57</v>
      </c>
      <c r="H132" s="99" t="s">
        <v>298</v>
      </c>
      <c r="I132" s="35"/>
      <c r="J132" s="35" t="n">
        <v>12</v>
      </c>
      <c r="K132" s="41" t="n">
        <v>44533</v>
      </c>
      <c r="L132" s="3" t="n">
        <v>0.2033</v>
      </c>
      <c r="M132" s="42" t="n">
        <v>3.6594</v>
      </c>
      <c r="N132" s="33" t="s">
        <v>60</v>
      </c>
      <c r="O132" s="35" t="s">
        <v>85</v>
      </c>
      <c r="V132" s="33" t="s">
        <v>299</v>
      </c>
      <c r="W132" s="102" t="s">
        <v>284</v>
      </c>
      <c r="X132" s="17" t="s">
        <v>295</v>
      </c>
      <c r="Y132" s="17" t="n">
        <v>15.6</v>
      </c>
      <c r="Z132" s="37" t="n">
        <v>44515</v>
      </c>
      <c r="AB132" s="43" t="s">
        <v>44</v>
      </c>
      <c r="AD132" s="33" t="s">
        <v>278</v>
      </c>
    </row>
    <row r="133" s="33" customFormat="true" ht="15" hidden="false" customHeight="false" outlineLevel="0" collapsed="false">
      <c r="A133" s="104" t="n">
        <v>6324</v>
      </c>
      <c r="B133" s="38" t="n">
        <v>44508</v>
      </c>
      <c r="C133" s="108" t="s">
        <v>297</v>
      </c>
      <c r="D133" s="40" t="s">
        <v>83</v>
      </c>
      <c r="E133" s="40" t="s">
        <v>281</v>
      </c>
      <c r="F133" s="40"/>
      <c r="G133" s="35" t="s">
        <v>38</v>
      </c>
      <c r="H133" s="99" t="s">
        <v>300</v>
      </c>
      <c r="I133" s="35"/>
      <c r="J133" s="35" t="n">
        <v>12</v>
      </c>
      <c r="K133" s="41" t="n">
        <v>44533</v>
      </c>
      <c r="L133" s="3" t="n">
        <v>0.2033</v>
      </c>
      <c r="M133" s="42" t="n">
        <v>2.4396</v>
      </c>
      <c r="N133" s="33" t="s">
        <v>60</v>
      </c>
      <c r="O133" s="35" t="s">
        <v>85</v>
      </c>
      <c r="V133" s="33" t="s">
        <v>299</v>
      </c>
      <c r="W133" s="102" t="s">
        <v>284</v>
      </c>
      <c r="X133" s="17" t="s">
        <v>295</v>
      </c>
      <c r="Y133" s="17" t="n">
        <v>15.6</v>
      </c>
      <c r="Z133" s="37" t="n">
        <v>44515</v>
      </c>
      <c r="AB133" s="43" t="s">
        <v>44</v>
      </c>
      <c r="AD133" s="33" t="s">
        <v>278</v>
      </c>
    </row>
    <row r="134" s="33" customFormat="true" ht="15" hidden="false" customHeight="false" outlineLevel="0" collapsed="false">
      <c r="A134" s="104" t="n">
        <v>6325</v>
      </c>
      <c r="B134" s="38" t="n">
        <v>44508</v>
      </c>
      <c r="C134" s="108" t="s">
        <v>301</v>
      </c>
      <c r="D134" s="40" t="s">
        <v>83</v>
      </c>
      <c r="E134" s="40" t="s">
        <v>287</v>
      </c>
      <c r="F134" s="40"/>
      <c r="G134" s="35" t="s">
        <v>57</v>
      </c>
      <c r="H134" s="99" t="s">
        <v>302</v>
      </c>
      <c r="I134" s="35"/>
      <c r="J134" s="35" t="n">
        <v>12</v>
      </c>
      <c r="K134" s="41" t="n">
        <v>44533</v>
      </c>
      <c r="L134" s="3" t="n">
        <v>0.2033</v>
      </c>
      <c r="M134" s="42" t="n">
        <v>1.2198</v>
      </c>
      <c r="N134" s="33" t="s">
        <v>60</v>
      </c>
      <c r="O134" s="35" t="s">
        <v>85</v>
      </c>
      <c r="V134" s="33" t="s">
        <v>303</v>
      </c>
      <c r="W134" s="102" t="s">
        <v>290</v>
      </c>
      <c r="X134" s="17" t="s">
        <v>295</v>
      </c>
      <c r="Y134" s="17" t="n">
        <v>15.6</v>
      </c>
      <c r="Z134" s="37" t="n">
        <v>44515</v>
      </c>
      <c r="AB134" s="43" t="s">
        <v>44</v>
      </c>
      <c r="AD134" s="33" t="s">
        <v>278</v>
      </c>
    </row>
    <row r="135" s="33" customFormat="true" ht="15" hidden="false" customHeight="false" outlineLevel="0" collapsed="false">
      <c r="A135" s="104" t="n">
        <v>6326</v>
      </c>
      <c r="B135" s="38" t="n">
        <v>44508</v>
      </c>
      <c r="C135" s="108" t="s">
        <v>301</v>
      </c>
      <c r="D135" s="40" t="s">
        <v>83</v>
      </c>
      <c r="E135" s="40" t="s">
        <v>287</v>
      </c>
      <c r="F135" s="40"/>
      <c r="G135" s="35" t="s">
        <v>38</v>
      </c>
      <c r="H135" s="99" t="s">
        <v>304</v>
      </c>
      <c r="I135" s="35"/>
      <c r="J135" s="35" t="n">
        <v>12</v>
      </c>
      <c r="K135" s="41" t="n">
        <v>44533</v>
      </c>
      <c r="L135" s="3" t="n">
        <v>0.2033</v>
      </c>
      <c r="M135" s="42" t="n">
        <v>1.2198</v>
      </c>
      <c r="N135" s="33" t="s">
        <v>60</v>
      </c>
      <c r="O135" s="35" t="s">
        <v>85</v>
      </c>
      <c r="V135" s="33" t="s">
        <v>303</v>
      </c>
      <c r="W135" s="102" t="s">
        <v>290</v>
      </c>
      <c r="X135" s="17" t="s">
        <v>295</v>
      </c>
      <c r="Y135" s="17" t="n">
        <v>15.6</v>
      </c>
      <c r="Z135" s="37" t="n">
        <v>44515</v>
      </c>
      <c r="AB135" s="43" t="s">
        <v>44</v>
      </c>
      <c r="AD135" s="33" t="s">
        <v>278</v>
      </c>
    </row>
    <row r="136" s="33" customFormat="true" ht="15" hidden="false" customHeight="false" outlineLevel="0" collapsed="false">
      <c r="A136" s="104"/>
      <c r="C136" s="35"/>
      <c r="D136" s="35"/>
      <c r="F136" s="36"/>
      <c r="G136" s="35"/>
      <c r="H136" s="35"/>
      <c r="J136" s="35" t="n">
        <v>144</v>
      </c>
      <c r="K136" s="35"/>
      <c r="L136" s="3"/>
      <c r="M136" s="110" t="n">
        <v>22.194</v>
      </c>
      <c r="O136" s="35"/>
      <c r="W136" s="35"/>
      <c r="Z136" s="37"/>
      <c r="AB136" s="43" t="s">
        <v>44</v>
      </c>
    </row>
    <row r="137" s="33" customFormat="true" ht="15" hidden="false" customHeight="false" outlineLevel="0" collapsed="false">
      <c r="C137" s="35"/>
      <c r="D137" s="35"/>
      <c r="F137" s="36"/>
      <c r="G137" s="35"/>
      <c r="H137" s="35"/>
      <c r="J137" s="35"/>
      <c r="K137" s="35"/>
      <c r="L137" s="3"/>
      <c r="M137" s="42" t="n">
        <v>832.5696</v>
      </c>
      <c r="O137" s="35"/>
      <c r="W137" s="35"/>
      <c r="Z137" s="37"/>
    </row>
    <row r="138" s="33" customFormat="true" ht="14.45" hidden="false" customHeight="true" outlineLevel="0" collapsed="false">
      <c r="C138" s="111"/>
      <c r="D138" s="112"/>
      <c r="E138" s="112"/>
      <c r="F138" s="112"/>
      <c r="G138" s="112"/>
      <c r="H138" s="112"/>
      <c r="I138" s="112"/>
      <c r="J138" s="112"/>
      <c r="K138" s="112"/>
      <c r="L138" s="112"/>
      <c r="M138" s="113"/>
      <c r="O138" s="35"/>
      <c r="W138" s="35"/>
      <c r="Z138" s="37"/>
    </row>
    <row r="139" s="33" customFormat="true" ht="14.45" hidden="false" customHeight="true" outlineLevel="0" collapsed="false">
      <c r="B139" s="34" t="s">
        <v>305</v>
      </c>
      <c r="C139" s="114"/>
      <c r="D139" s="115"/>
      <c r="E139" s="115"/>
      <c r="F139" s="115"/>
      <c r="G139" s="115"/>
      <c r="H139" s="115"/>
      <c r="I139" s="115"/>
      <c r="J139" s="115"/>
      <c r="K139" s="115"/>
      <c r="L139" s="115"/>
      <c r="M139" s="116"/>
      <c r="O139" s="35"/>
      <c r="W139" s="35"/>
      <c r="Z139" s="37"/>
    </row>
    <row r="140" s="33" customFormat="true" ht="15" hidden="false" customHeight="false" outlineLevel="0" collapsed="false">
      <c r="A140" s="104" t="n">
        <v>6327</v>
      </c>
      <c r="B140" s="38" t="n">
        <v>44515</v>
      </c>
      <c r="C140" s="117" t="s">
        <v>165</v>
      </c>
      <c r="D140" s="70" t="s">
        <v>36</v>
      </c>
      <c r="E140" s="70" t="s">
        <v>97</v>
      </c>
      <c r="F140" s="36"/>
      <c r="G140" s="117" t="s">
        <v>89</v>
      </c>
      <c r="H140" s="99" t="s">
        <v>306</v>
      </c>
      <c r="J140" s="118" t="n">
        <v>12</v>
      </c>
      <c r="K140" s="41" t="n">
        <v>44540</v>
      </c>
      <c r="L140" s="101" t="n">
        <v>0.347</v>
      </c>
      <c r="M140" s="42" t="n">
        <v>4.164</v>
      </c>
      <c r="N140" s="33" t="s">
        <v>39</v>
      </c>
      <c r="O140" s="35" t="s">
        <v>40</v>
      </c>
      <c r="V140" s="33" t="s">
        <v>307</v>
      </c>
      <c r="W140" s="35" t="s">
        <v>99</v>
      </c>
      <c r="X140" s="33" t="s">
        <v>169</v>
      </c>
      <c r="Y140" s="33" t="n">
        <v>14.8596</v>
      </c>
      <c r="Z140" s="37" t="n">
        <v>44517</v>
      </c>
      <c r="AB140" s="43" t="s">
        <v>44</v>
      </c>
    </row>
    <row r="141" s="33" customFormat="true" ht="15" hidden="false" customHeight="false" outlineLevel="0" collapsed="false">
      <c r="A141" s="104" t="n">
        <v>6328</v>
      </c>
      <c r="B141" s="38" t="n">
        <v>44515</v>
      </c>
      <c r="C141" s="117" t="s">
        <v>170</v>
      </c>
      <c r="D141" s="70" t="s">
        <v>36</v>
      </c>
      <c r="E141" s="70" t="s">
        <v>66</v>
      </c>
      <c r="F141" s="36"/>
      <c r="G141" s="117" t="s">
        <v>52</v>
      </c>
      <c r="H141" s="99" t="s">
        <v>308</v>
      </c>
      <c r="J141" s="118" t="n">
        <v>12</v>
      </c>
      <c r="K141" s="41" t="n">
        <v>44540</v>
      </c>
      <c r="L141" s="101" t="n">
        <v>0.347</v>
      </c>
      <c r="M141" s="42" t="n">
        <v>4.164</v>
      </c>
      <c r="N141" s="33" t="s">
        <v>39</v>
      </c>
      <c r="O141" s="35" t="s">
        <v>40</v>
      </c>
      <c r="V141" s="33" t="s">
        <v>309</v>
      </c>
      <c r="W141" s="35" t="s">
        <v>110</v>
      </c>
      <c r="X141" s="33" t="s">
        <v>169</v>
      </c>
      <c r="Y141" s="33" t="n">
        <v>14.8596</v>
      </c>
      <c r="Z141" s="37" t="n">
        <v>44519</v>
      </c>
      <c r="AB141" s="43" t="s">
        <v>44</v>
      </c>
    </row>
    <row r="142" s="33" customFormat="true" ht="15" hidden="false" customHeight="false" outlineLevel="0" collapsed="false">
      <c r="A142" s="104" t="n">
        <v>6329</v>
      </c>
      <c r="B142" s="38" t="n">
        <v>44515</v>
      </c>
      <c r="C142" s="117" t="s">
        <v>53</v>
      </c>
      <c r="D142" s="70" t="s">
        <v>36</v>
      </c>
      <c r="E142" s="70" t="s">
        <v>54</v>
      </c>
      <c r="F142" s="36"/>
      <c r="G142" s="117" t="s">
        <v>76</v>
      </c>
      <c r="H142" s="99" t="s">
        <v>310</v>
      </c>
      <c r="J142" s="118" t="n">
        <v>96</v>
      </c>
      <c r="K142" s="41" t="n">
        <v>44540</v>
      </c>
      <c r="L142" s="3" t="n">
        <v>0.347</v>
      </c>
      <c r="M142" s="42" t="n">
        <v>33.312</v>
      </c>
      <c r="N142" s="33" t="s">
        <v>39</v>
      </c>
      <c r="O142" s="35" t="s">
        <v>40</v>
      </c>
      <c r="V142" s="33" t="s">
        <v>311</v>
      </c>
      <c r="W142" s="35" t="s">
        <v>56</v>
      </c>
      <c r="X142" s="33" t="s">
        <v>51</v>
      </c>
      <c r="Y142" s="33" t="n">
        <v>100.07088</v>
      </c>
      <c r="Z142" s="37" t="n">
        <v>44518</v>
      </c>
      <c r="AB142" s="43" t="s">
        <v>44</v>
      </c>
    </row>
    <row r="143" s="33" customFormat="true" ht="15" hidden="false" customHeight="false" outlineLevel="0" collapsed="false">
      <c r="A143" s="104" t="n">
        <v>6330</v>
      </c>
      <c r="B143" s="38" t="n">
        <v>44515</v>
      </c>
      <c r="C143" s="117" t="s">
        <v>312</v>
      </c>
      <c r="D143" s="70" t="s">
        <v>36</v>
      </c>
      <c r="E143" s="70" t="s">
        <v>97</v>
      </c>
      <c r="F143" s="36"/>
      <c r="G143" s="117" t="s">
        <v>38</v>
      </c>
      <c r="H143" s="99" t="s">
        <v>313</v>
      </c>
      <c r="J143" s="118" t="n">
        <v>96</v>
      </c>
      <c r="K143" s="41" t="n">
        <v>44540</v>
      </c>
      <c r="L143" s="3" t="n">
        <v>0.4383</v>
      </c>
      <c r="M143" s="42" t="n">
        <v>42.0768</v>
      </c>
      <c r="N143" s="33" t="s">
        <v>39</v>
      </c>
      <c r="O143" s="35" t="s">
        <v>40</v>
      </c>
      <c r="V143" s="33" t="s">
        <v>314</v>
      </c>
      <c r="W143" s="35" t="s">
        <v>99</v>
      </c>
      <c r="X143" s="33" t="s">
        <v>315</v>
      </c>
      <c r="Y143" s="33" t="n">
        <v>94.08</v>
      </c>
      <c r="Z143" s="37" t="n">
        <v>44517</v>
      </c>
      <c r="AB143" s="43" t="s">
        <v>44</v>
      </c>
    </row>
    <row r="144" s="33" customFormat="true" ht="15" hidden="false" customHeight="false" outlineLevel="0" collapsed="false">
      <c r="A144" s="104" t="n">
        <v>6331</v>
      </c>
      <c r="B144" s="38" t="n">
        <v>44515</v>
      </c>
      <c r="C144" s="117" t="s">
        <v>312</v>
      </c>
      <c r="D144" s="70" t="s">
        <v>36</v>
      </c>
      <c r="E144" s="70" t="s">
        <v>97</v>
      </c>
      <c r="F144" s="36"/>
      <c r="G144" s="117" t="s">
        <v>57</v>
      </c>
      <c r="H144" s="99" t="s">
        <v>316</v>
      </c>
      <c r="J144" s="118" t="n">
        <v>96</v>
      </c>
      <c r="K144" s="41" t="n">
        <v>44540</v>
      </c>
      <c r="L144" s="3" t="n">
        <v>0.4383</v>
      </c>
      <c r="M144" s="42" t="n">
        <v>42.0768</v>
      </c>
      <c r="N144" s="33" t="s">
        <v>39</v>
      </c>
      <c r="O144" s="35" t="s">
        <v>40</v>
      </c>
      <c r="V144" s="33" t="s">
        <v>314</v>
      </c>
      <c r="W144" s="35" t="s">
        <v>99</v>
      </c>
      <c r="X144" s="33" t="s">
        <v>315</v>
      </c>
      <c r="Y144" s="33" t="n">
        <v>94.08</v>
      </c>
      <c r="Z144" s="37" t="n">
        <v>44517</v>
      </c>
      <c r="AB144" s="43" t="s">
        <v>44</v>
      </c>
    </row>
    <row r="145" s="33" customFormat="true" ht="15" hidden="false" customHeight="false" outlineLevel="0" collapsed="false">
      <c r="A145" s="104" t="n">
        <v>6332</v>
      </c>
      <c r="B145" s="38" t="n">
        <v>44515</v>
      </c>
      <c r="C145" s="117" t="s">
        <v>312</v>
      </c>
      <c r="D145" s="70" t="s">
        <v>36</v>
      </c>
      <c r="E145" s="70" t="s">
        <v>97</v>
      </c>
      <c r="F145" s="36"/>
      <c r="G145" s="117" t="s">
        <v>89</v>
      </c>
      <c r="H145" s="99" t="s">
        <v>317</v>
      </c>
      <c r="J145" s="118" t="n">
        <v>12</v>
      </c>
      <c r="K145" s="41" t="n">
        <v>44540</v>
      </c>
      <c r="L145" s="3" t="n">
        <v>0.4383</v>
      </c>
      <c r="M145" s="42" t="n">
        <v>5.2596</v>
      </c>
      <c r="N145" s="33" t="s">
        <v>39</v>
      </c>
      <c r="O145" s="35" t="s">
        <v>40</v>
      </c>
      <c r="V145" s="33" t="s">
        <v>314</v>
      </c>
      <c r="W145" s="35" t="s">
        <v>99</v>
      </c>
      <c r="X145" s="33" t="s">
        <v>315</v>
      </c>
      <c r="Y145" s="33" t="n">
        <v>11.76</v>
      </c>
      <c r="Z145" s="37" t="n">
        <v>44517</v>
      </c>
      <c r="AB145" s="43" t="s">
        <v>44</v>
      </c>
    </row>
    <row r="146" s="33" customFormat="true" ht="15" hidden="false" customHeight="false" outlineLevel="0" collapsed="false">
      <c r="A146" s="104" t="n">
        <v>6333</v>
      </c>
      <c r="B146" s="38" t="n">
        <v>44515</v>
      </c>
      <c r="C146" s="117" t="s">
        <v>318</v>
      </c>
      <c r="D146" s="40" t="s">
        <v>319</v>
      </c>
      <c r="E146" s="70" t="s">
        <v>66</v>
      </c>
      <c r="F146" s="36"/>
      <c r="G146" s="117" t="s">
        <v>48</v>
      </c>
      <c r="H146" s="99" t="s">
        <v>320</v>
      </c>
      <c r="J146" s="118" t="n">
        <v>24</v>
      </c>
      <c r="K146" s="41" t="n">
        <v>44540</v>
      </c>
      <c r="L146" s="101" t="n">
        <v>0.36</v>
      </c>
      <c r="M146" s="42" t="n">
        <v>8.64</v>
      </c>
      <c r="N146" s="33" t="s">
        <v>39</v>
      </c>
      <c r="O146" s="35" t="s">
        <v>40</v>
      </c>
      <c r="V146" s="33" t="s">
        <v>321</v>
      </c>
      <c r="W146" s="35" t="s">
        <v>110</v>
      </c>
      <c r="X146" s="33" t="s">
        <v>322</v>
      </c>
      <c r="Y146" s="33" t="n">
        <v>29.28</v>
      </c>
      <c r="Z146" s="37" t="n">
        <v>44519</v>
      </c>
      <c r="AB146" s="43" t="s">
        <v>44</v>
      </c>
    </row>
    <row r="147" s="33" customFormat="true" ht="15" hidden="false" customHeight="false" outlineLevel="0" collapsed="false">
      <c r="A147" s="104" t="n">
        <v>6334</v>
      </c>
      <c r="B147" s="38" t="n">
        <v>44515</v>
      </c>
      <c r="C147" s="117" t="s">
        <v>323</v>
      </c>
      <c r="D147" s="70" t="s">
        <v>193</v>
      </c>
      <c r="E147" s="70" t="s">
        <v>97</v>
      </c>
      <c r="F147" s="36"/>
      <c r="G147" s="117" t="s">
        <v>76</v>
      </c>
      <c r="H147" s="99" t="s">
        <v>324</v>
      </c>
      <c r="J147" s="118" t="n">
        <v>96</v>
      </c>
      <c r="K147" s="41" t="n">
        <v>44540</v>
      </c>
      <c r="L147" s="101" t="n">
        <v>0.275</v>
      </c>
      <c r="M147" s="42" t="n">
        <v>26.4</v>
      </c>
      <c r="N147" s="33" t="s">
        <v>39</v>
      </c>
      <c r="O147" s="35" t="s">
        <v>40</v>
      </c>
      <c r="V147" s="33" t="s">
        <v>325</v>
      </c>
      <c r="W147" s="35" t="s">
        <v>99</v>
      </c>
      <c r="X147" s="33" t="s">
        <v>198</v>
      </c>
      <c r="Y147" s="33" t="n">
        <v>94.5168</v>
      </c>
      <c r="Z147" s="37" t="n">
        <v>44517</v>
      </c>
      <c r="AB147" s="43" t="s">
        <v>44</v>
      </c>
    </row>
    <row r="148" s="33" customFormat="true" ht="15" hidden="false" customHeight="false" outlineLevel="0" collapsed="false">
      <c r="A148" s="104" t="n">
        <v>6335</v>
      </c>
      <c r="B148" s="38" t="n">
        <v>44515</v>
      </c>
      <c r="C148" s="117" t="s">
        <v>323</v>
      </c>
      <c r="D148" s="70" t="s">
        <v>193</v>
      </c>
      <c r="E148" s="70" t="s">
        <v>97</v>
      </c>
      <c r="F148" s="36"/>
      <c r="G148" s="117" t="s">
        <v>38</v>
      </c>
      <c r="H148" s="99" t="s">
        <v>326</v>
      </c>
      <c r="J148" s="118" t="n">
        <v>96</v>
      </c>
      <c r="K148" s="41" t="n">
        <v>44540</v>
      </c>
      <c r="L148" s="101" t="n">
        <v>0.275</v>
      </c>
      <c r="M148" s="42" t="n">
        <v>26.4</v>
      </c>
      <c r="N148" s="33" t="s">
        <v>39</v>
      </c>
      <c r="O148" s="35" t="s">
        <v>40</v>
      </c>
      <c r="V148" s="33" t="s">
        <v>325</v>
      </c>
      <c r="W148" s="35" t="s">
        <v>99</v>
      </c>
      <c r="X148" s="33" t="s">
        <v>198</v>
      </c>
      <c r="Y148" s="33" t="n">
        <v>94.5168</v>
      </c>
      <c r="Z148" s="37" t="n">
        <v>44517</v>
      </c>
      <c r="AB148" s="43" t="s">
        <v>44</v>
      </c>
    </row>
    <row r="149" s="33" customFormat="true" ht="15" hidden="false" customHeight="false" outlineLevel="0" collapsed="false">
      <c r="A149" s="104" t="n">
        <v>6336</v>
      </c>
      <c r="B149" s="38" t="n">
        <v>44515</v>
      </c>
      <c r="C149" s="117" t="s">
        <v>74</v>
      </c>
      <c r="D149" s="70" t="s">
        <v>36</v>
      </c>
      <c r="E149" s="70" t="s">
        <v>75</v>
      </c>
      <c r="F149" s="36"/>
      <c r="G149" s="117" t="s">
        <v>52</v>
      </c>
      <c r="H149" s="99" t="s">
        <v>327</v>
      </c>
      <c r="J149" s="118" t="n">
        <v>12</v>
      </c>
      <c r="K149" s="41" t="n">
        <v>44540</v>
      </c>
      <c r="L149" s="101" t="n">
        <v>0.208</v>
      </c>
      <c r="M149" s="42" t="n">
        <v>2.496</v>
      </c>
      <c r="N149" s="33" t="s">
        <v>39</v>
      </c>
      <c r="O149" s="35" t="s">
        <v>40</v>
      </c>
      <c r="V149" s="33" t="s">
        <v>328</v>
      </c>
      <c r="W149" s="35" t="s">
        <v>329</v>
      </c>
      <c r="X149" s="33" t="s">
        <v>63</v>
      </c>
      <c r="Y149" s="33" t="n">
        <v>11.2056</v>
      </c>
      <c r="Z149" s="37" t="n">
        <v>44519</v>
      </c>
      <c r="AB149" s="43" t="s">
        <v>44</v>
      </c>
    </row>
    <row r="150" s="33" customFormat="true" ht="15" hidden="false" customHeight="false" outlineLevel="0" collapsed="false">
      <c r="A150" s="104" t="n">
        <v>6337</v>
      </c>
      <c r="B150" s="38" t="n">
        <v>44515</v>
      </c>
      <c r="C150" s="117" t="s">
        <v>330</v>
      </c>
      <c r="D150" s="70" t="s">
        <v>83</v>
      </c>
      <c r="E150" s="70" t="s">
        <v>66</v>
      </c>
      <c r="F150" s="36"/>
      <c r="G150" s="117" t="s">
        <v>38</v>
      </c>
      <c r="H150" s="99" t="s">
        <v>331</v>
      </c>
      <c r="J150" s="118" t="n">
        <v>96</v>
      </c>
      <c r="K150" s="41" t="n">
        <v>44540</v>
      </c>
      <c r="L150" s="101" t="n">
        <v>0.26</v>
      </c>
      <c r="M150" s="42" t="n">
        <v>24.96</v>
      </c>
      <c r="N150" s="33" t="s">
        <v>39</v>
      </c>
      <c r="O150" s="35" t="s">
        <v>85</v>
      </c>
      <c r="V150" s="33" t="s">
        <v>332</v>
      </c>
      <c r="W150" s="35" t="s">
        <v>110</v>
      </c>
      <c r="X150" s="33" t="s">
        <v>88</v>
      </c>
      <c r="Y150" s="33" t="n">
        <v>133.4928</v>
      </c>
      <c r="Z150" s="37" t="n">
        <v>44519</v>
      </c>
      <c r="AB150" s="43" t="s">
        <v>44</v>
      </c>
    </row>
    <row r="151" s="33" customFormat="true" ht="15" hidden="false" customHeight="false" outlineLevel="0" collapsed="false">
      <c r="A151" s="104" t="n">
        <v>6338</v>
      </c>
      <c r="B151" s="38" t="n">
        <v>44515</v>
      </c>
      <c r="C151" s="117" t="s">
        <v>333</v>
      </c>
      <c r="D151" s="70" t="s">
        <v>83</v>
      </c>
      <c r="E151" s="70" t="s">
        <v>54</v>
      </c>
      <c r="F151" s="36"/>
      <c r="G151" s="117" t="s">
        <v>52</v>
      </c>
      <c r="H151" s="99" t="s">
        <v>334</v>
      </c>
      <c r="J151" s="118" t="n">
        <v>12</v>
      </c>
      <c r="K151" s="41" t="n">
        <v>44540</v>
      </c>
      <c r="L151" s="101" t="n">
        <v>0.26</v>
      </c>
      <c r="M151" s="42" t="n">
        <v>3.12</v>
      </c>
      <c r="N151" s="33" t="s">
        <v>39</v>
      </c>
      <c r="O151" s="35" t="s">
        <v>85</v>
      </c>
      <c r="V151" s="33" t="s">
        <v>335</v>
      </c>
      <c r="W151" s="35" t="s">
        <v>56</v>
      </c>
      <c r="X151" s="33" t="s">
        <v>88</v>
      </c>
      <c r="Y151" s="33" t="n">
        <v>16.6866</v>
      </c>
      <c r="Z151" s="37" t="n">
        <v>44518</v>
      </c>
      <c r="AB151" s="43" t="s">
        <v>44</v>
      </c>
    </row>
    <row r="152" s="33" customFormat="true" ht="15" hidden="false" customHeight="false" outlineLevel="0" collapsed="false">
      <c r="A152" s="104" t="n">
        <v>6339</v>
      </c>
      <c r="B152" s="38" t="n">
        <v>44515</v>
      </c>
      <c r="C152" s="117" t="s">
        <v>333</v>
      </c>
      <c r="D152" s="70" t="s">
        <v>83</v>
      </c>
      <c r="E152" s="70" t="s">
        <v>54</v>
      </c>
      <c r="F152" s="36"/>
      <c r="G152" s="117" t="s">
        <v>89</v>
      </c>
      <c r="H152" s="99" t="s">
        <v>336</v>
      </c>
      <c r="J152" s="118" t="n">
        <v>12</v>
      </c>
      <c r="K152" s="41" t="n">
        <v>44540</v>
      </c>
      <c r="L152" s="101" t="n">
        <v>0.26</v>
      </c>
      <c r="M152" s="42" t="n">
        <v>3.12</v>
      </c>
      <c r="N152" s="33" t="s">
        <v>39</v>
      </c>
      <c r="O152" s="35" t="s">
        <v>85</v>
      </c>
      <c r="V152" s="33" t="s">
        <v>335</v>
      </c>
      <c r="W152" s="35" t="s">
        <v>56</v>
      </c>
      <c r="X152" s="33" t="s">
        <v>88</v>
      </c>
      <c r="Y152" s="33" t="n">
        <v>16.6866</v>
      </c>
      <c r="Z152" s="37" t="n">
        <v>44518</v>
      </c>
      <c r="AB152" s="43" t="s">
        <v>44</v>
      </c>
    </row>
    <row r="153" s="33" customFormat="true" ht="15" hidden="false" customHeight="false" outlineLevel="0" collapsed="false">
      <c r="A153" s="104" t="n">
        <v>6340</v>
      </c>
      <c r="B153" s="38" t="n">
        <v>44515</v>
      </c>
      <c r="C153" s="117" t="s">
        <v>337</v>
      </c>
      <c r="D153" s="70" t="s">
        <v>83</v>
      </c>
      <c r="E153" s="70" t="s">
        <v>97</v>
      </c>
      <c r="F153" s="36"/>
      <c r="G153" s="117" t="s">
        <v>52</v>
      </c>
      <c r="H153" s="99" t="s">
        <v>338</v>
      </c>
      <c r="J153" s="118" t="n">
        <v>12</v>
      </c>
      <c r="K153" s="41" t="n">
        <v>44540</v>
      </c>
      <c r="L153" s="101" t="n">
        <v>0.2791</v>
      </c>
      <c r="M153" s="42" t="n">
        <v>3.3492</v>
      </c>
      <c r="N153" s="33" t="s">
        <v>39</v>
      </c>
      <c r="O153" s="35" t="s">
        <v>85</v>
      </c>
      <c r="V153" s="33" t="s">
        <v>339</v>
      </c>
      <c r="W153" s="35" t="s">
        <v>99</v>
      </c>
      <c r="X153" s="33" t="s">
        <v>234</v>
      </c>
      <c r="Y153" s="33" t="n">
        <v>15.36</v>
      </c>
      <c r="Z153" s="37" t="n">
        <v>44517</v>
      </c>
      <c r="AB153" s="43" t="s">
        <v>44</v>
      </c>
    </row>
    <row r="154" s="33" customFormat="true" ht="15" hidden="false" customHeight="false" outlineLevel="0" collapsed="false">
      <c r="A154" s="104" t="n">
        <v>6341</v>
      </c>
      <c r="B154" s="38" t="n">
        <v>44515</v>
      </c>
      <c r="C154" s="117" t="s">
        <v>337</v>
      </c>
      <c r="D154" s="70" t="s">
        <v>83</v>
      </c>
      <c r="E154" s="70" t="s">
        <v>97</v>
      </c>
      <c r="F154" s="36"/>
      <c r="G154" s="117" t="s">
        <v>57</v>
      </c>
      <c r="H154" s="99" t="s">
        <v>340</v>
      </c>
      <c r="J154" s="118" t="n">
        <v>96</v>
      </c>
      <c r="K154" s="41" t="n">
        <v>44540</v>
      </c>
      <c r="L154" s="101" t="n">
        <v>0.2791</v>
      </c>
      <c r="M154" s="42" t="n">
        <v>26.7936</v>
      </c>
      <c r="N154" s="33" t="s">
        <v>39</v>
      </c>
      <c r="O154" s="35" t="s">
        <v>85</v>
      </c>
      <c r="V154" s="33" t="s">
        <v>339</v>
      </c>
      <c r="W154" s="35" t="s">
        <v>99</v>
      </c>
      <c r="X154" s="33" t="s">
        <v>234</v>
      </c>
      <c r="Y154" s="33" t="n">
        <v>122.88</v>
      </c>
      <c r="Z154" s="37" t="n">
        <v>44517</v>
      </c>
      <c r="AB154" s="43" t="s">
        <v>44</v>
      </c>
    </row>
    <row r="155" s="33" customFormat="true" ht="15" hidden="false" customHeight="false" outlineLevel="0" collapsed="false">
      <c r="A155" s="104" t="n">
        <v>6342</v>
      </c>
      <c r="B155" s="38" t="n">
        <v>44515</v>
      </c>
      <c r="C155" s="117" t="s">
        <v>337</v>
      </c>
      <c r="D155" s="70" t="s">
        <v>83</v>
      </c>
      <c r="E155" s="70" t="s">
        <v>97</v>
      </c>
      <c r="F155" s="36"/>
      <c r="G155" s="117" t="s">
        <v>89</v>
      </c>
      <c r="H155" s="99" t="s">
        <v>341</v>
      </c>
      <c r="J155" s="118" t="n">
        <v>12</v>
      </c>
      <c r="K155" s="41" t="n">
        <v>44540</v>
      </c>
      <c r="L155" s="101" t="n">
        <v>0.2791</v>
      </c>
      <c r="M155" s="42" t="n">
        <v>3.3492</v>
      </c>
      <c r="N155" s="33" t="s">
        <v>39</v>
      </c>
      <c r="O155" s="35" t="s">
        <v>85</v>
      </c>
      <c r="V155" s="33" t="s">
        <v>339</v>
      </c>
      <c r="W155" s="35" t="s">
        <v>99</v>
      </c>
      <c r="X155" s="33" t="s">
        <v>234</v>
      </c>
      <c r="Y155" s="33" t="n">
        <v>15.36</v>
      </c>
      <c r="Z155" s="37" t="n">
        <v>44517</v>
      </c>
      <c r="AB155" s="43" t="s">
        <v>44</v>
      </c>
    </row>
    <row r="156" s="33" customFormat="true" ht="15" hidden="false" customHeight="false" outlineLevel="0" collapsed="false">
      <c r="A156" s="104" t="n">
        <v>6343</v>
      </c>
      <c r="B156" s="38" t="n">
        <v>44515</v>
      </c>
      <c r="C156" s="117" t="s">
        <v>235</v>
      </c>
      <c r="D156" s="70" t="s">
        <v>83</v>
      </c>
      <c r="E156" s="70" t="s">
        <v>66</v>
      </c>
      <c r="F156" s="36"/>
      <c r="G156" s="117" t="s">
        <v>52</v>
      </c>
      <c r="H156" s="99" t="s">
        <v>342</v>
      </c>
      <c r="J156" s="118" t="n">
        <v>12</v>
      </c>
      <c r="K156" s="41" t="n">
        <v>44540</v>
      </c>
      <c r="L156" s="101" t="n">
        <v>0.2791</v>
      </c>
      <c r="M156" s="42" t="n">
        <v>3.3492</v>
      </c>
      <c r="N156" s="33" t="s">
        <v>39</v>
      </c>
      <c r="O156" s="35" t="s">
        <v>85</v>
      </c>
      <c r="V156" s="33" t="s">
        <v>343</v>
      </c>
      <c r="W156" s="35" t="s">
        <v>110</v>
      </c>
      <c r="X156" s="33" t="s">
        <v>234</v>
      </c>
      <c r="Y156" s="33" t="n">
        <v>15.36</v>
      </c>
      <c r="Z156" s="37" t="n">
        <v>44519</v>
      </c>
      <c r="AB156" s="43" t="s">
        <v>44</v>
      </c>
    </row>
    <row r="157" s="33" customFormat="true" ht="15" hidden="false" customHeight="false" outlineLevel="0" collapsed="false">
      <c r="A157" s="104" t="n">
        <v>6344</v>
      </c>
      <c r="B157" s="38" t="n">
        <v>44515</v>
      </c>
      <c r="C157" s="117" t="s">
        <v>344</v>
      </c>
      <c r="D157" s="70" t="s">
        <v>83</v>
      </c>
      <c r="E157" s="70" t="s">
        <v>54</v>
      </c>
      <c r="F157" s="36"/>
      <c r="G157" s="117" t="s">
        <v>48</v>
      </c>
      <c r="H157" s="99" t="s">
        <v>345</v>
      </c>
      <c r="J157" s="118" t="n">
        <v>48</v>
      </c>
      <c r="K157" s="41" t="n">
        <v>44540</v>
      </c>
      <c r="L157" s="101" t="n">
        <v>0.2791</v>
      </c>
      <c r="M157" s="42" t="n">
        <v>13.3968</v>
      </c>
      <c r="N157" s="33" t="s">
        <v>39</v>
      </c>
      <c r="O157" s="35" t="s">
        <v>85</v>
      </c>
      <c r="V157" s="33" t="s">
        <v>346</v>
      </c>
      <c r="W157" s="35" t="s">
        <v>56</v>
      </c>
      <c r="X157" s="33" t="s">
        <v>234</v>
      </c>
      <c r="Y157" s="33" t="n">
        <v>61.44</v>
      </c>
      <c r="Z157" s="37" t="n">
        <v>44518</v>
      </c>
      <c r="AB157" s="43" t="s">
        <v>44</v>
      </c>
    </row>
    <row r="158" s="33" customFormat="true" ht="15" hidden="false" customHeight="false" outlineLevel="0" collapsed="false">
      <c r="A158" s="104" t="n">
        <v>6345</v>
      </c>
      <c r="B158" s="38" t="n">
        <v>44515</v>
      </c>
      <c r="C158" s="117" t="s">
        <v>344</v>
      </c>
      <c r="D158" s="70" t="s">
        <v>83</v>
      </c>
      <c r="E158" s="70" t="s">
        <v>54</v>
      </c>
      <c r="F158" s="36"/>
      <c r="G158" s="117" t="s">
        <v>76</v>
      </c>
      <c r="H158" s="99" t="s">
        <v>347</v>
      </c>
      <c r="J158" s="118" t="n">
        <v>96</v>
      </c>
      <c r="K158" s="41" t="n">
        <v>44540</v>
      </c>
      <c r="L158" s="101" t="n">
        <v>0.2791</v>
      </c>
      <c r="M158" s="42" t="n">
        <v>26.7936</v>
      </c>
      <c r="N158" s="33" t="s">
        <v>39</v>
      </c>
      <c r="O158" s="35" t="s">
        <v>85</v>
      </c>
      <c r="V158" s="33" t="s">
        <v>346</v>
      </c>
      <c r="W158" s="35" t="s">
        <v>56</v>
      </c>
      <c r="X158" s="33" t="s">
        <v>234</v>
      </c>
      <c r="Y158" s="33" t="n">
        <v>122.88</v>
      </c>
      <c r="Z158" s="37" t="n">
        <v>44518</v>
      </c>
      <c r="AB158" s="43" t="s">
        <v>44</v>
      </c>
    </row>
    <row r="159" s="33" customFormat="true" ht="15" hidden="false" customHeight="false" outlineLevel="0" collapsed="false">
      <c r="A159" s="104" t="n">
        <v>6346</v>
      </c>
      <c r="B159" s="38" t="n">
        <v>44515</v>
      </c>
      <c r="C159" s="117" t="s">
        <v>344</v>
      </c>
      <c r="D159" s="70" t="s">
        <v>83</v>
      </c>
      <c r="E159" s="70" t="s">
        <v>54</v>
      </c>
      <c r="F159" s="36"/>
      <c r="G159" s="117" t="s">
        <v>38</v>
      </c>
      <c r="H159" s="99" t="s">
        <v>348</v>
      </c>
      <c r="J159" s="118" t="n">
        <v>96</v>
      </c>
      <c r="K159" s="41" t="n">
        <v>44540</v>
      </c>
      <c r="L159" s="101" t="n">
        <v>0.2791</v>
      </c>
      <c r="M159" s="42" t="n">
        <v>26.7936</v>
      </c>
      <c r="N159" s="33" t="s">
        <v>39</v>
      </c>
      <c r="O159" s="35" t="s">
        <v>85</v>
      </c>
      <c r="V159" s="33" t="s">
        <v>346</v>
      </c>
      <c r="W159" s="35" t="s">
        <v>56</v>
      </c>
      <c r="X159" s="33" t="s">
        <v>234</v>
      </c>
      <c r="Y159" s="33" t="n">
        <v>122.88</v>
      </c>
      <c r="Z159" s="37" t="n">
        <v>44518</v>
      </c>
      <c r="AB159" s="43" t="s">
        <v>44</v>
      </c>
    </row>
    <row r="160" s="33" customFormat="true" ht="15" hidden="false" customHeight="false" outlineLevel="0" collapsed="false">
      <c r="A160" s="104" t="n">
        <v>6347</v>
      </c>
      <c r="B160" s="38" t="n">
        <v>44515</v>
      </c>
      <c r="C160" s="117" t="s">
        <v>349</v>
      </c>
      <c r="D160" s="70" t="s">
        <v>83</v>
      </c>
      <c r="E160" s="70" t="s">
        <v>66</v>
      </c>
      <c r="F160" s="36"/>
      <c r="G160" s="117" t="s">
        <v>76</v>
      </c>
      <c r="H160" s="99" t="s">
        <v>350</v>
      </c>
      <c r="J160" s="118" t="n">
        <v>96</v>
      </c>
      <c r="K160" s="41" t="n">
        <v>44540</v>
      </c>
      <c r="L160" s="101" t="n">
        <v>0.4633</v>
      </c>
      <c r="M160" s="42" t="n">
        <v>44.4768</v>
      </c>
      <c r="N160" s="33" t="s">
        <v>39</v>
      </c>
      <c r="O160" s="35" t="s">
        <v>85</v>
      </c>
      <c r="V160" s="33" t="s">
        <v>351</v>
      </c>
      <c r="W160" s="35" t="s">
        <v>110</v>
      </c>
      <c r="X160" s="33" t="s">
        <v>104</v>
      </c>
      <c r="Y160" s="33" t="n">
        <v>112.32</v>
      </c>
      <c r="Z160" s="37" t="n">
        <v>44519</v>
      </c>
      <c r="AB160" s="43" t="s">
        <v>44</v>
      </c>
    </row>
    <row r="161" s="33" customFormat="true" ht="15" hidden="false" customHeight="false" outlineLevel="0" collapsed="false">
      <c r="A161" s="104" t="n">
        <v>6348</v>
      </c>
      <c r="B161" s="38" t="n">
        <v>44515</v>
      </c>
      <c r="C161" s="117" t="s">
        <v>349</v>
      </c>
      <c r="D161" s="70" t="s">
        <v>83</v>
      </c>
      <c r="E161" s="70" t="s">
        <v>66</v>
      </c>
      <c r="F161" s="36"/>
      <c r="G161" s="117" t="s">
        <v>52</v>
      </c>
      <c r="H161" s="99" t="s">
        <v>352</v>
      </c>
      <c r="J161" s="118" t="n">
        <v>12</v>
      </c>
      <c r="K161" s="41" t="n">
        <v>44540</v>
      </c>
      <c r="L161" s="101" t="n">
        <v>0.4633</v>
      </c>
      <c r="M161" s="42" t="n">
        <v>5.5596</v>
      </c>
      <c r="N161" s="33" t="s">
        <v>39</v>
      </c>
      <c r="O161" s="35" t="s">
        <v>85</v>
      </c>
      <c r="V161" s="33" t="s">
        <v>351</v>
      </c>
      <c r="W161" s="35" t="s">
        <v>110</v>
      </c>
      <c r="X161" s="33" t="s">
        <v>104</v>
      </c>
      <c r="Y161" s="33" t="n">
        <v>14.04</v>
      </c>
      <c r="Z161" s="37" t="n">
        <v>44519</v>
      </c>
      <c r="AB161" s="43" t="s">
        <v>44</v>
      </c>
    </row>
    <row r="162" s="33" customFormat="true" ht="15" hidden="false" customHeight="false" outlineLevel="0" collapsed="false">
      <c r="A162" s="104" t="n">
        <v>6349</v>
      </c>
      <c r="B162" s="38" t="n">
        <v>44515</v>
      </c>
      <c r="C162" s="117" t="s">
        <v>353</v>
      </c>
      <c r="D162" s="70" t="s">
        <v>83</v>
      </c>
      <c r="E162" s="70" t="s">
        <v>54</v>
      </c>
      <c r="F162" s="36"/>
      <c r="G162" s="117" t="s">
        <v>48</v>
      </c>
      <c r="H162" s="99" t="s">
        <v>354</v>
      </c>
      <c r="J162" s="118" t="n">
        <v>48</v>
      </c>
      <c r="K162" s="41" t="n">
        <v>44540</v>
      </c>
      <c r="L162" s="101" t="n">
        <v>0.4633</v>
      </c>
      <c r="M162" s="42" t="n">
        <v>22.2384</v>
      </c>
      <c r="N162" s="33" t="s">
        <v>39</v>
      </c>
      <c r="O162" s="35" t="s">
        <v>85</v>
      </c>
      <c r="V162" s="33" t="s">
        <v>355</v>
      </c>
      <c r="W162" s="35" t="s">
        <v>56</v>
      </c>
      <c r="X162" s="33" t="s">
        <v>104</v>
      </c>
      <c r="Y162" s="33" t="n">
        <v>56.16</v>
      </c>
      <c r="Z162" s="37" t="n">
        <v>44518</v>
      </c>
      <c r="AB162" s="43" t="s">
        <v>44</v>
      </c>
    </row>
    <row r="163" s="33" customFormat="true" ht="15" hidden="false" customHeight="false" outlineLevel="0" collapsed="false">
      <c r="A163" s="104" t="n">
        <v>6350</v>
      </c>
      <c r="B163" s="38" t="n">
        <v>44515</v>
      </c>
      <c r="C163" s="117" t="s">
        <v>353</v>
      </c>
      <c r="D163" s="70" t="s">
        <v>83</v>
      </c>
      <c r="E163" s="70" t="s">
        <v>54</v>
      </c>
      <c r="F163" s="36"/>
      <c r="G163" s="117" t="s">
        <v>76</v>
      </c>
      <c r="H163" s="99" t="s">
        <v>356</v>
      </c>
      <c r="J163" s="118" t="n">
        <v>96</v>
      </c>
      <c r="K163" s="41" t="n">
        <v>44540</v>
      </c>
      <c r="L163" s="101" t="n">
        <v>0.4633</v>
      </c>
      <c r="M163" s="42" t="n">
        <v>44.4768</v>
      </c>
      <c r="N163" s="33" t="s">
        <v>39</v>
      </c>
      <c r="O163" s="35" t="s">
        <v>85</v>
      </c>
      <c r="V163" s="33" t="s">
        <v>355</v>
      </c>
      <c r="W163" s="35" t="s">
        <v>56</v>
      </c>
      <c r="X163" s="33" t="s">
        <v>104</v>
      </c>
      <c r="Y163" s="33" t="n">
        <v>112.32</v>
      </c>
      <c r="Z163" s="37" t="n">
        <v>44518</v>
      </c>
      <c r="AA163" s="119"/>
      <c r="AB163" s="43" t="s">
        <v>44</v>
      </c>
    </row>
    <row r="164" s="33" customFormat="true" ht="15" hidden="false" customHeight="false" outlineLevel="0" collapsed="false">
      <c r="A164" s="104" t="n">
        <v>6351</v>
      </c>
      <c r="B164" s="38" t="n">
        <v>44515</v>
      </c>
      <c r="C164" s="117" t="s">
        <v>353</v>
      </c>
      <c r="D164" s="70" t="s">
        <v>83</v>
      </c>
      <c r="E164" s="70" t="s">
        <v>54</v>
      </c>
      <c r="F164" s="36"/>
      <c r="G164" s="117" t="s">
        <v>38</v>
      </c>
      <c r="H164" s="99" t="s">
        <v>357</v>
      </c>
      <c r="J164" s="118" t="n">
        <v>96</v>
      </c>
      <c r="K164" s="41" t="n">
        <v>44540</v>
      </c>
      <c r="L164" s="101" t="n">
        <v>0.4633</v>
      </c>
      <c r="M164" s="42" t="n">
        <v>44.4768</v>
      </c>
      <c r="N164" s="33" t="s">
        <v>39</v>
      </c>
      <c r="O164" s="35" t="s">
        <v>85</v>
      </c>
      <c r="V164" s="33" t="s">
        <v>355</v>
      </c>
      <c r="W164" s="35" t="s">
        <v>56</v>
      </c>
      <c r="X164" s="33" t="s">
        <v>104</v>
      </c>
      <c r="Y164" s="33" t="n">
        <v>112.32</v>
      </c>
      <c r="Z164" s="37" t="n">
        <v>44518</v>
      </c>
      <c r="AA164" s="119"/>
      <c r="AB164" s="43" t="s">
        <v>44</v>
      </c>
    </row>
    <row r="165" s="33" customFormat="true" ht="15" hidden="false" customHeight="false" outlineLevel="0" collapsed="false">
      <c r="A165" s="104" t="n">
        <v>6352</v>
      </c>
      <c r="B165" s="38" t="n">
        <v>44515</v>
      </c>
      <c r="C165" s="117" t="s">
        <v>358</v>
      </c>
      <c r="D165" s="70" t="s">
        <v>106</v>
      </c>
      <c r="E165" s="70" t="s">
        <v>37</v>
      </c>
      <c r="F165" s="36"/>
      <c r="G165" s="117" t="s">
        <v>76</v>
      </c>
      <c r="H165" s="99" t="s">
        <v>359</v>
      </c>
      <c r="J165" s="118" t="n">
        <v>96</v>
      </c>
      <c r="K165" s="41" t="n">
        <v>44540</v>
      </c>
      <c r="L165" s="101" t="n">
        <v>0.376</v>
      </c>
      <c r="M165" s="42" t="n">
        <v>36.096</v>
      </c>
      <c r="N165" s="33" t="s">
        <v>39</v>
      </c>
      <c r="O165" s="35" t="s">
        <v>85</v>
      </c>
      <c r="V165" s="33" t="s">
        <v>360</v>
      </c>
      <c r="W165" s="35" t="s">
        <v>42</v>
      </c>
      <c r="X165" s="33" t="s">
        <v>117</v>
      </c>
      <c r="Y165" s="33" t="n">
        <v>131.52</v>
      </c>
      <c r="Z165" s="37" t="n">
        <v>44519</v>
      </c>
      <c r="AB165" s="43" t="s">
        <v>44</v>
      </c>
    </row>
    <row r="166" s="33" customFormat="true" ht="15" hidden="false" customHeight="false" outlineLevel="0" collapsed="false">
      <c r="A166" s="104" t="n">
        <v>6353</v>
      </c>
      <c r="B166" s="38" t="n">
        <v>44515</v>
      </c>
      <c r="C166" s="117" t="s">
        <v>358</v>
      </c>
      <c r="D166" s="70" t="s">
        <v>106</v>
      </c>
      <c r="E166" s="70" t="s">
        <v>37</v>
      </c>
      <c r="F166" s="36"/>
      <c r="G166" s="117" t="s">
        <v>38</v>
      </c>
      <c r="H166" s="99" t="s">
        <v>361</v>
      </c>
      <c r="J166" s="118" t="n">
        <v>96</v>
      </c>
      <c r="K166" s="41" t="n">
        <v>44540</v>
      </c>
      <c r="L166" s="101" t="n">
        <v>0.376</v>
      </c>
      <c r="M166" s="42" t="n">
        <v>36.096</v>
      </c>
      <c r="N166" s="33" t="s">
        <v>39</v>
      </c>
      <c r="O166" s="35" t="s">
        <v>85</v>
      </c>
      <c r="V166" s="33" t="s">
        <v>360</v>
      </c>
      <c r="W166" s="35" t="s">
        <v>42</v>
      </c>
      <c r="X166" s="33" t="s">
        <v>117</v>
      </c>
      <c r="Y166" s="33" t="n">
        <v>131.52</v>
      </c>
      <c r="Z166" s="37" t="n">
        <v>44519</v>
      </c>
      <c r="AB166" s="43" t="s">
        <v>44</v>
      </c>
    </row>
    <row r="167" s="33" customFormat="true" ht="15" hidden="false" customHeight="false" outlineLevel="0" collapsed="false">
      <c r="A167" s="104" t="n">
        <v>6354</v>
      </c>
      <c r="B167" s="38" t="n">
        <v>44515</v>
      </c>
      <c r="C167" s="117" t="s">
        <v>362</v>
      </c>
      <c r="D167" s="70" t="s">
        <v>267</v>
      </c>
      <c r="E167" s="70" t="s">
        <v>97</v>
      </c>
      <c r="F167" s="36"/>
      <c r="G167" s="117" t="s">
        <v>38</v>
      </c>
      <c r="H167" s="99" t="s">
        <v>363</v>
      </c>
      <c r="J167" s="118" t="n">
        <v>24</v>
      </c>
      <c r="K167" s="41" t="n">
        <v>44540</v>
      </c>
      <c r="L167" s="101" t="n">
        <v>0.3375</v>
      </c>
      <c r="M167" s="42" t="n">
        <v>8.1</v>
      </c>
      <c r="N167" s="33" t="s">
        <v>136</v>
      </c>
      <c r="O167" s="35" t="s">
        <v>137</v>
      </c>
      <c r="V167" s="33" t="s">
        <v>364</v>
      </c>
      <c r="W167" s="35" t="s">
        <v>139</v>
      </c>
      <c r="X167" s="33" t="s">
        <v>365</v>
      </c>
      <c r="Y167" s="33" t="n">
        <v>41.8992</v>
      </c>
      <c r="Z167" s="37" t="n">
        <v>44519</v>
      </c>
      <c r="AB167" s="43" t="s">
        <v>44</v>
      </c>
    </row>
    <row r="168" s="33" customFormat="true" ht="15" hidden="false" customHeight="false" outlineLevel="0" collapsed="false">
      <c r="A168" s="104"/>
      <c r="B168" s="38"/>
      <c r="C168" s="35"/>
      <c r="D168" s="35"/>
      <c r="F168" s="36"/>
      <c r="G168" s="35"/>
      <c r="H168" s="35"/>
      <c r="J168" s="95" t="n">
        <v>1608</v>
      </c>
      <c r="K168" s="35"/>
      <c r="L168" s="3"/>
      <c r="M168" s="96" t="n">
        <v>571.5348</v>
      </c>
      <c r="O168" s="35"/>
      <c r="W168" s="35"/>
      <c r="Z168" s="37"/>
      <c r="AB168" s="43"/>
    </row>
    <row r="169" s="33" customFormat="true" ht="15" hidden="false" customHeight="false" outlineLevel="0" collapsed="false">
      <c r="A169" s="104"/>
      <c r="B169" s="38"/>
      <c r="C169" s="95" t="s">
        <v>366</v>
      </c>
      <c r="D169" s="95"/>
      <c r="F169" s="36"/>
      <c r="G169" s="35"/>
      <c r="H169" s="35"/>
      <c r="J169" s="35"/>
      <c r="K169" s="35"/>
      <c r="L169" s="3"/>
      <c r="M169" s="42"/>
      <c r="O169" s="35"/>
      <c r="W169" s="35"/>
      <c r="Z169" s="37"/>
      <c r="AB169" s="43"/>
    </row>
    <row r="170" s="33" customFormat="true" ht="15" hidden="false" customHeight="false" outlineLevel="0" collapsed="false">
      <c r="A170" s="104" t="n">
        <v>6355</v>
      </c>
      <c r="B170" s="38" t="n">
        <v>44515</v>
      </c>
      <c r="C170" s="35" t="s">
        <v>367</v>
      </c>
      <c r="D170" s="6" t="s">
        <v>36</v>
      </c>
      <c r="E170" s="6" t="s">
        <v>97</v>
      </c>
      <c r="F170" s="36"/>
      <c r="G170" s="35" t="s">
        <v>57</v>
      </c>
      <c r="H170" s="99" t="s">
        <v>368</v>
      </c>
      <c r="J170" s="35" t="n">
        <v>96</v>
      </c>
      <c r="K170" s="41" t="n">
        <v>44540</v>
      </c>
      <c r="L170" s="3" t="n">
        <v>0.293</v>
      </c>
      <c r="M170" s="42" t="n">
        <v>28.128</v>
      </c>
      <c r="N170" s="33" t="s">
        <v>39</v>
      </c>
      <c r="O170" s="35" t="s">
        <v>40</v>
      </c>
      <c r="V170" s="33" t="s">
        <v>369</v>
      </c>
      <c r="W170" s="35" t="s">
        <v>99</v>
      </c>
      <c r="X170" s="33" t="s">
        <v>43</v>
      </c>
      <c r="Y170" s="33" t="n">
        <v>90.6192</v>
      </c>
      <c r="Z170" s="37" t="n">
        <v>44517</v>
      </c>
      <c r="AB170" s="43" t="s">
        <v>44</v>
      </c>
    </row>
    <row r="171" s="33" customFormat="true" ht="15" hidden="false" customHeight="false" outlineLevel="0" collapsed="false">
      <c r="A171" s="104" t="n">
        <v>6356</v>
      </c>
      <c r="B171" s="38" t="n">
        <v>44515</v>
      </c>
      <c r="C171" s="35" t="s">
        <v>367</v>
      </c>
      <c r="D171" s="6" t="s">
        <v>36</v>
      </c>
      <c r="E171" s="6" t="s">
        <v>97</v>
      </c>
      <c r="F171" s="36"/>
      <c r="G171" s="35" t="s">
        <v>38</v>
      </c>
      <c r="H171" s="99" t="s">
        <v>370</v>
      </c>
      <c r="J171" s="35" t="n">
        <v>96</v>
      </c>
      <c r="K171" s="41" t="n">
        <v>44540</v>
      </c>
      <c r="L171" s="3" t="n">
        <v>0.293</v>
      </c>
      <c r="M171" s="42" t="n">
        <v>28.128</v>
      </c>
      <c r="N171" s="33" t="s">
        <v>39</v>
      </c>
      <c r="O171" s="35" t="s">
        <v>40</v>
      </c>
      <c r="V171" s="33" t="s">
        <v>369</v>
      </c>
      <c r="W171" s="35" t="s">
        <v>99</v>
      </c>
      <c r="X171" s="33" t="s">
        <v>43</v>
      </c>
      <c r="Y171" s="33" t="n">
        <v>90.6192</v>
      </c>
      <c r="Z171" s="37" t="n">
        <v>44517</v>
      </c>
      <c r="AB171" s="43" t="s">
        <v>44</v>
      </c>
    </row>
    <row r="172" s="33" customFormat="true" ht="15" hidden="false" customHeight="false" outlineLevel="0" collapsed="false">
      <c r="A172" s="104" t="n">
        <v>6357</v>
      </c>
      <c r="B172" s="38" t="n">
        <v>44515</v>
      </c>
      <c r="C172" s="35" t="s">
        <v>367</v>
      </c>
      <c r="D172" s="6" t="s">
        <v>36</v>
      </c>
      <c r="E172" s="6" t="s">
        <v>97</v>
      </c>
      <c r="F172" s="36"/>
      <c r="G172" s="35" t="s">
        <v>76</v>
      </c>
      <c r="H172" s="99" t="s">
        <v>371</v>
      </c>
      <c r="J172" s="35" t="n">
        <v>96</v>
      </c>
      <c r="K172" s="41" t="n">
        <v>44540</v>
      </c>
      <c r="L172" s="3" t="n">
        <v>0.293</v>
      </c>
      <c r="M172" s="42" t="n">
        <v>28.128</v>
      </c>
      <c r="N172" s="33" t="s">
        <v>39</v>
      </c>
      <c r="O172" s="35" t="s">
        <v>40</v>
      </c>
      <c r="V172" s="33" t="s">
        <v>369</v>
      </c>
      <c r="W172" s="35" t="s">
        <v>99</v>
      </c>
      <c r="X172" s="33" t="s">
        <v>43</v>
      </c>
      <c r="Y172" s="33" t="n">
        <v>90.6192</v>
      </c>
      <c r="Z172" s="37" t="n">
        <v>44517</v>
      </c>
      <c r="AB172" s="43" t="s">
        <v>44</v>
      </c>
    </row>
    <row r="173" s="33" customFormat="true" ht="15" hidden="false" customHeight="false" outlineLevel="0" collapsed="false">
      <c r="A173" s="104" t="n">
        <v>6358</v>
      </c>
      <c r="B173" s="38" t="n">
        <v>44515</v>
      </c>
      <c r="C173" s="35" t="s">
        <v>367</v>
      </c>
      <c r="D173" s="6" t="s">
        <v>36</v>
      </c>
      <c r="E173" s="6" t="s">
        <v>97</v>
      </c>
      <c r="F173" s="36"/>
      <c r="G173" s="35" t="s">
        <v>48</v>
      </c>
      <c r="H173" s="99" t="s">
        <v>372</v>
      </c>
      <c r="J173" s="35" t="n">
        <v>48</v>
      </c>
      <c r="K173" s="41" t="n">
        <v>44540</v>
      </c>
      <c r="L173" s="3" t="n">
        <v>0.293</v>
      </c>
      <c r="M173" s="42" t="n">
        <v>14.064</v>
      </c>
      <c r="N173" s="33" t="s">
        <v>39</v>
      </c>
      <c r="O173" s="35" t="s">
        <v>40</v>
      </c>
      <c r="V173" s="33" t="s">
        <v>369</v>
      </c>
      <c r="W173" s="35" t="s">
        <v>99</v>
      </c>
      <c r="X173" s="33" t="s">
        <v>43</v>
      </c>
      <c r="Y173" s="33" t="n">
        <v>45.3096</v>
      </c>
      <c r="Z173" s="37" t="n">
        <v>44517</v>
      </c>
      <c r="AB173" s="43" t="s">
        <v>44</v>
      </c>
    </row>
    <row r="174" s="33" customFormat="true" ht="15" hidden="false" customHeight="false" outlineLevel="0" collapsed="false">
      <c r="A174" s="104" t="n">
        <v>6359</v>
      </c>
      <c r="B174" s="38" t="n">
        <v>44515</v>
      </c>
      <c r="C174" s="35" t="s">
        <v>367</v>
      </c>
      <c r="D174" s="6" t="s">
        <v>36</v>
      </c>
      <c r="E174" s="6" t="s">
        <v>97</v>
      </c>
      <c r="F174" s="36"/>
      <c r="G174" s="35" t="s">
        <v>52</v>
      </c>
      <c r="H174" s="99" t="s">
        <v>373</v>
      </c>
      <c r="J174" s="35" t="n">
        <v>48</v>
      </c>
      <c r="K174" s="41" t="n">
        <v>44540</v>
      </c>
      <c r="L174" s="3" t="n">
        <v>0.293</v>
      </c>
      <c r="M174" s="42" t="n">
        <v>14.064</v>
      </c>
      <c r="N174" s="33" t="s">
        <v>39</v>
      </c>
      <c r="O174" s="35" t="s">
        <v>40</v>
      </c>
      <c r="V174" s="33" t="s">
        <v>369</v>
      </c>
      <c r="W174" s="35" t="s">
        <v>99</v>
      </c>
      <c r="X174" s="33" t="s">
        <v>43</v>
      </c>
      <c r="Y174" s="33" t="n">
        <v>45.3096</v>
      </c>
      <c r="Z174" s="37" t="n">
        <v>44517</v>
      </c>
      <c r="AB174" s="43" t="s">
        <v>44</v>
      </c>
    </row>
    <row r="175" s="33" customFormat="true" ht="15" hidden="false" customHeight="false" outlineLevel="0" collapsed="false">
      <c r="A175" s="104" t="n">
        <v>6360</v>
      </c>
      <c r="B175" s="38" t="n">
        <v>44515</v>
      </c>
      <c r="C175" s="35" t="s">
        <v>367</v>
      </c>
      <c r="D175" s="6" t="s">
        <v>36</v>
      </c>
      <c r="E175" s="6" t="s">
        <v>97</v>
      </c>
      <c r="F175" s="36"/>
      <c r="G175" s="35" t="s">
        <v>89</v>
      </c>
      <c r="H175" s="99" t="s">
        <v>374</v>
      </c>
      <c r="J175" s="35" t="n">
        <v>12</v>
      </c>
      <c r="K175" s="41" t="n">
        <v>44540</v>
      </c>
      <c r="L175" s="3" t="n">
        <v>0.293</v>
      </c>
      <c r="M175" s="42" t="n">
        <v>3.516</v>
      </c>
      <c r="N175" s="33" t="s">
        <v>39</v>
      </c>
      <c r="O175" s="35" t="s">
        <v>40</v>
      </c>
      <c r="V175" s="33" t="s">
        <v>369</v>
      </c>
      <c r="W175" s="35" t="s">
        <v>99</v>
      </c>
      <c r="X175" s="33" t="s">
        <v>43</v>
      </c>
      <c r="Y175" s="33" t="n">
        <v>11.3274</v>
      </c>
      <c r="Z175" s="37" t="n">
        <v>44517</v>
      </c>
      <c r="AB175" s="43" t="s">
        <v>44</v>
      </c>
    </row>
    <row r="176" s="33" customFormat="true" ht="15" hidden="false" customHeight="false" outlineLevel="0" collapsed="false">
      <c r="A176" s="104" t="n">
        <v>6361</v>
      </c>
      <c r="B176" s="38" t="n">
        <v>44515</v>
      </c>
      <c r="C176" s="35" t="s">
        <v>375</v>
      </c>
      <c r="D176" s="6" t="s">
        <v>36</v>
      </c>
      <c r="E176" s="6" t="s">
        <v>97</v>
      </c>
      <c r="F176" s="36"/>
      <c r="G176" s="35" t="s">
        <v>57</v>
      </c>
      <c r="H176" s="99" t="s">
        <v>376</v>
      </c>
      <c r="J176" s="35" t="n">
        <v>96</v>
      </c>
      <c r="K176" s="41" t="n">
        <v>44540</v>
      </c>
      <c r="L176" s="3" t="n">
        <v>0.347</v>
      </c>
      <c r="M176" s="42" t="n">
        <v>33.312</v>
      </c>
      <c r="N176" s="33" t="s">
        <v>39</v>
      </c>
      <c r="O176" s="35" t="s">
        <v>40</v>
      </c>
      <c r="V176" s="33" t="s">
        <v>377</v>
      </c>
      <c r="W176" s="35" t="s">
        <v>99</v>
      </c>
      <c r="X176" s="33" t="s">
        <v>51</v>
      </c>
      <c r="Y176" s="33" t="n">
        <v>100.07088</v>
      </c>
      <c r="Z176" s="37" t="n">
        <v>44517</v>
      </c>
      <c r="AB176" s="43" t="s">
        <v>44</v>
      </c>
    </row>
    <row r="177" s="33" customFormat="true" ht="15" hidden="false" customHeight="false" outlineLevel="0" collapsed="false">
      <c r="A177" s="104" t="n">
        <v>6362</v>
      </c>
      <c r="B177" s="38" t="n">
        <v>44515</v>
      </c>
      <c r="C177" s="35" t="s">
        <v>375</v>
      </c>
      <c r="D177" s="6" t="s">
        <v>36</v>
      </c>
      <c r="E177" s="6" t="s">
        <v>97</v>
      </c>
      <c r="F177" s="36"/>
      <c r="G177" s="35" t="s">
        <v>38</v>
      </c>
      <c r="H177" s="99" t="s">
        <v>378</v>
      </c>
      <c r="J177" s="35" t="n">
        <v>96</v>
      </c>
      <c r="K177" s="41" t="n">
        <v>44540</v>
      </c>
      <c r="L177" s="3" t="n">
        <v>0.347</v>
      </c>
      <c r="M177" s="42" t="n">
        <v>33.312</v>
      </c>
      <c r="N177" s="33" t="s">
        <v>39</v>
      </c>
      <c r="O177" s="35" t="s">
        <v>40</v>
      </c>
      <c r="V177" s="33" t="s">
        <v>377</v>
      </c>
      <c r="W177" s="35" t="s">
        <v>99</v>
      </c>
      <c r="X177" s="33" t="s">
        <v>51</v>
      </c>
      <c r="Y177" s="33" t="n">
        <v>100.07088</v>
      </c>
      <c r="Z177" s="37" t="n">
        <v>44517</v>
      </c>
      <c r="AB177" s="43" t="s">
        <v>44</v>
      </c>
    </row>
    <row r="178" s="33" customFormat="true" ht="15" hidden="false" customHeight="false" outlineLevel="0" collapsed="false">
      <c r="A178" s="104" t="n">
        <v>6363</v>
      </c>
      <c r="B178" s="38" t="n">
        <v>44515</v>
      </c>
      <c r="C178" s="35" t="s">
        <v>375</v>
      </c>
      <c r="D178" s="6" t="s">
        <v>36</v>
      </c>
      <c r="E178" s="6" t="s">
        <v>97</v>
      </c>
      <c r="F178" s="36"/>
      <c r="G178" s="35" t="s">
        <v>76</v>
      </c>
      <c r="H178" s="99" t="s">
        <v>379</v>
      </c>
      <c r="J178" s="35" t="n">
        <v>96</v>
      </c>
      <c r="K178" s="41" t="n">
        <v>44540</v>
      </c>
      <c r="L178" s="3" t="n">
        <v>0.347</v>
      </c>
      <c r="M178" s="42" t="n">
        <v>33.312</v>
      </c>
      <c r="N178" s="33" t="s">
        <v>39</v>
      </c>
      <c r="O178" s="35" t="s">
        <v>40</v>
      </c>
      <c r="V178" s="33" t="s">
        <v>377</v>
      </c>
      <c r="W178" s="35" t="s">
        <v>99</v>
      </c>
      <c r="X178" s="33" t="s">
        <v>51</v>
      </c>
      <c r="Y178" s="33" t="n">
        <v>100.07088</v>
      </c>
      <c r="Z178" s="37" t="n">
        <v>44517</v>
      </c>
      <c r="AB178" s="43" t="s">
        <v>44</v>
      </c>
    </row>
    <row r="179" s="33" customFormat="true" ht="15" hidden="false" customHeight="false" outlineLevel="0" collapsed="false">
      <c r="A179" s="104" t="n">
        <v>6364</v>
      </c>
      <c r="B179" s="38" t="n">
        <v>44515</v>
      </c>
      <c r="C179" s="35" t="s">
        <v>375</v>
      </c>
      <c r="D179" s="6" t="s">
        <v>36</v>
      </c>
      <c r="E179" s="6" t="s">
        <v>97</v>
      </c>
      <c r="F179" s="36"/>
      <c r="G179" s="35" t="s">
        <v>48</v>
      </c>
      <c r="H179" s="99" t="s">
        <v>380</v>
      </c>
      <c r="J179" s="35" t="n">
        <v>48</v>
      </c>
      <c r="K179" s="41" t="n">
        <v>44540</v>
      </c>
      <c r="L179" s="3" t="n">
        <v>0.347</v>
      </c>
      <c r="M179" s="42" t="n">
        <v>16.656</v>
      </c>
      <c r="N179" s="33" t="s">
        <v>39</v>
      </c>
      <c r="O179" s="35" t="s">
        <v>40</v>
      </c>
      <c r="V179" s="33" t="s">
        <v>377</v>
      </c>
      <c r="W179" s="35" t="s">
        <v>99</v>
      </c>
      <c r="X179" s="33" t="s">
        <v>51</v>
      </c>
      <c r="Y179" s="33" t="n">
        <v>50.03544</v>
      </c>
      <c r="Z179" s="37" t="n">
        <v>44517</v>
      </c>
      <c r="AB179" s="43" t="s">
        <v>44</v>
      </c>
    </row>
    <row r="180" s="33" customFormat="true" ht="15" hidden="false" customHeight="false" outlineLevel="0" collapsed="false">
      <c r="A180" s="104" t="n">
        <v>6365</v>
      </c>
      <c r="B180" s="38" t="n">
        <v>44515</v>
      </c>
      <c r="C180" s="35" t="s">
        <v>375</v>
      </c>
      <c r="D180" s="6" t="s">
        <v>36</v>
      </c>
      <c r="E180" s="6" t="s">
        <v>97</v>
      </c>
      <c r="F180" s="36"/>
      <c r="G180" s="35" t="s">
        <v>52</v>
      </c>
      <c r="H180" s="99" t="s">
        <v>381</v>
      </c>
      <c r="J180" s="35" t="n">
        <v>48</v>
      </c>
      <c r="K180" s="41" t="n">
        <v>44540</v>
      </c>
      <c r="L180" s="3" t="n">
        <v>0.347</v>
      </c>
      <c r="M180" s="42" t="n">
        <v>16.656</v>
      </c>
      <c r="N180" s="33" t="s">
        <v>39</v>
      </c>
      <c r="O180" s="35" t="s">
        <v>40</v>
      </c>
      <c r="V180" s="33" t="s">
        <v>377</v>
      </c>
      <c r="W180" s="35" t="s">
        <v>99</v>
      </c>
      <c r="X180" s="33" t="s">
        <v>51</v>
      </c>
      <c r="Y180" s="33" t="n">
        <v>50.03544</v>
      </c>
      <c r="Z180" s="37" t="n">
        <v>44517</v>
      </c>
      <c r="AB180" s="43" t="s">
        <v>44</v>
      </c>
    </row>
    <row r="181" s="33" customFormat="true" ht="15" hidden="false" customHeight="false" outlineLevel="0" collapsed="false">
      <c r="A181" s="104" t="n">
        <v>6366</v>
      </c>
      <c r="B181" s="38" t="n">
        <v>44515</v>
      </c>
      <c r="C181" s="35" t="s">
        <v>375</v>
      </c>
      <c r="D181" s="6" t="s">
        <v>36</v>
      </c>
      <c r="E181" s="6" t="s">
        <v>97</v>
      </c>
      <c r="F181" s="36"/>
      <c r="G181" s="35" t="s">
        <v>89</v>
      </c>
      <c r="H181" s="99" t="s">
        <v>382</v>
      </c>
      <c r="J181" s="35" t="n">
        <v>12</v>
      </c>
      <c r="K181" s="41" t="n">
        <v>44540</v>
      </c>
      <c r="L181" s="3" t="n">
        <v>0.347</v>
      </c>
      <c r="M181" s="42" t="n">
        <v>4.164</v>
      </c>
      <c r="N181" s="33" t="s">
        <v>39</v>
      </c>
      <c r="O181" s="35" t="s">
        <v>40</v>
      </c>
      <c r="V181" s="33" t="s">
        <v>377</v>
      </c>
      <c r="W181" s="35" t="s">
        <v>99</v>
      </c>
      <c r="X181" s="33" t="s">
        <v>51</v>
      </c>
      <c r="Y181" s="33" t="n">
        <v>12.50886</v>
      </c>
      <c r="Z181" s="37" t="n">
        <v>44517</v>
      </c>
      <c r="AB181" s="43" t="s">
        <v>44</v>
      </c>
    </row>
    <row r="182" s="33" customFormat="true" ht="15" hidden="false" customHeight="false" outlineLevel="0" collapsed="false">
      <c r="A182" s="104" t="n">
        <v>6367</v>
      </c>
      <c r="B182" s="38" t="n">
        <v>44515</v>
      </c>
      <c r="C182" s="35" t="s">
        <v>147</v>
      </c>
      <c r="D182" s="40" t="s">
        <v>148</v>
      </c>
      <c r="E182" s="6" t="s">
        <v>97</v>
      </c>
      <c r="F182" s="36"/>
      <c r="G182" s="35" t="s">
        <v>57</v>
      </c>
      <c r="H182" s="99" t="s">
        <v>383</v>
      </c>
      <c r="J182" s="35" t="n">
        <v>96</v>
      </c>
      <c r="K182" s="41" t="n">
        <v>44540</v>
      </c>
      <c r="L182" s="3" t="n">
        <v>0.256</v>
      </c>
      <c r="M182" s="42" t="n">
        <v>24.576</v>
      </c>
      <c r="N182" s="33" t="s">
        <v>39</v>
      </c>
      <c r="O182" s="35" t="s">
        <v>40</v>
      </c>
      <c r="V182" s="33" t="s">
        <v>384</v>
      </c>
      <c r="W182" s="35" t="s">
        <v>99</v>
      </c>
      <c r="X182" s="33" t="s">
        <v>150</v>
      </c>
      <c r="Y182" s="33" t="n">
        <v>127.6464</v>
      </c>
      <c r="Z182" s="37" t="n">
        <v>44517</v>
      </c>
      <c r="AB182" s="43" t="s">
        <v>44</v>
      </c>
    </row>
    <row r="183" s="33" customFormat="true" ht="15" hidden="false" customHeight="false" outlineLevel="0" collapsed="false">
      <c r="A183" s="104" t="n">
        <v>6368</v>
      </c>
      <c r="B183" s="38" t="n">
        <v>44515</v>
      </c>
      <c r="C183" s="35" t="s">
        <v>147</v>
      </c>
      <c r="D183" s="40" t="s">
        <v>148</v>
      </c>
      <c r="E183" s="6" t="s">
        <v>97</v>
      </c>
      <c r="F183" s="36"/>
      <c r="G183" s="35" t="s">
        <v>38</v>
      </c>
      <c r="H183" s="99" t="s">
        <v>385</v>
      </c>
      <c r="J183" s="35" t="n">
        <v>96</v>
      </c>
      <c r="K183" s="41" t="n">
        <v>44540</v>
      </c>
      <c r="L183" s="3" t="n">
        <v>0.256</v>
      </c>
      <c r="M183" s="42" t="n">
        <v>24.576</v>
      </c>
      <c r="N183" s="33" t="s">
        <v>39</v>
      </c>
      <c r="O183" s="35" t="s">
        <v>40</v>
      </c>
      <c r="V183" s="33" t="s">
        <v>384</v>
      </c>
      <c r="W183" s="35" t="s">
        <v>99</v>
      </c>
      <c r="X183" s="33" t="s">
        <v>150</v>
      </c>
      <c r="Y183" s="33" t="n">
        <v>127.6464</v>
      </c>
      <c r="Z183" s="37" t="n">
        <v>44517</v>
      </c>
      <c r="AB183" s="43" t="s">
        <v>44</v>
      </c>
    </row>
    <row r="184" s="33" customFormat="true" ht="15" hidden="false" customHeight="false" outlineLevel="0" collapsed="false">
      <c r="A184" s="104"/>
      <c r="C184" s="35"/>
      <c r="D184" s="35"/>
      <c r="F184" s="36"/>
      <c r="G184" s="35"/>
      <c r="H184" s="35"/>
      <c r="J184" s="95" t="n">
        <v>984</v>
      </c>
      <c r="K184" s="35"/>
      <c r="L184" s="3"/>
      <c r="M184" s="96" t="n">
        <v>302.592</v>
      </c>
      <c r="O184" s="35"/>
      <c r="W184" s="35"/>
      <c r="Z184" s="37"/>
    </row>
    <row r="185" s="33" customFormat="true" ht="15" hidden="false" customHeight="false" outlineLevel="0" collapsed="false">
      <c r="A185" s="104"/>
      <c r="C185" s="35"/>
      <c r="D185" s="35"/>
      <c r="F185" s="36"/>
      <c r="G185" s="35"/>
      <c r="H185" s="35"/>
      <c r="J185" s="35"/>
      <c r="K185" s="35"/>
      <c r="L185" s="3"/>
      <c r="M185" s="3"/>
      <c r="O185" s="35"/>
      <c r="W185" s="35"/>
      <c r="Z185" s="37"/>
    </row>
    <row r="186" s="33" customFormat="true" ht="15" hidden="false" customHeight="false" outlineLevel="0" collapsed="false">
      <c r="A186" s="104"/>
      <c r="C186" s="35"/>
      <c r="D186" s="35"/>
      <c r="F186" s="36"/>
      <c r="G186" s="35"/>
      <c r="H186" s="35"/>
      <c r="J186" s="35"/>
      <c r="K186" s="35"/>
      <c r="L186" s="3"/>
      <c r="M186" s="3"/>
      <c r="O186" s="35"/>
      <c r="W186" s="35"/>
      <c r="Z186" s="37"/>
    </row>
    <row r="187" s="33" customFormat="true" ht="15" hidden="false" customHeight="false" outlineLevel="0" collapsed="false">
      <c r="A187" s="104"/>
      <c r="B187" s="34" t="s">
        <v>386</v>
      </c>
      <c r="C187" s="35"/>
      <c r="D187" s="35"/>
      <c r="F187" s="36"/>
      <c r="G187" s="35"/>
      <c r="H187" s="35"/>
      <c r="J187" s="35"/>
      <c r="K187" s="35"/>
      <c r="L187" s="3"/>
      <c r="M187" s="3"/>
      <c r="O187" s="35"/>
      <c r="W187" s="35"/>
      <c r="Z187" s="37"/>
    </row>
    <row r="188" s="33" customFormat="true" ht="15" hidden="false" customHeight="false" outlineLevel="0" collapsed="false">
      <c r="A188" s="104" t="n">
        <v>6369</v>
      </c>
      <c r="B188" s="38" t="n">
        <v>44522</v>
      </c>
      <c r="C188" s="120" t="s">
        <v>165</v>
      </c>
      <c r="D188" s="6" t="s">
        <v>36</v>
      </c>
      <c r="E188" s="6" t="s">
        <v>97</v>
      </c>
      <c r="F188" s="36"/>
      <c r="G188" s="121" t="s">
        <v>38</v>
      </c>
      <c r="H188" s="99" t="s">
        <v>387</v>
      </c>
      <c r="I188" s="104"/>
      <c r="J188" s="121" t="n">
        <v>96</v>
      </c>
      <c r="K188" s="41" t="n">
        <v>44547</v>
      </c>
      <c r="L188" s="101" t="n">
        <v>0.347</v>
      </c>
      <c r="M188" s="42" t="n">
        <v>33.312</v>
      </c>
      <c r="N188" s="33" t="s">
        <v>39</v>
      </c>
      <c r="O188" s="35" t="s">
        <v>40</v>
      </c>
      <c r="V188" s="33" t="s">
        <v>388</v>
      </c>
      <c r="W188" s="102" t="s">
        <v>99</v>
      </c>
      <c r="X188" s="17" t="s">
        <v>169</v>
      </c>
      <c r="Y188" s="17" t="n">
        <v>118.8768</v>
      </c>
      <c r="Z188" s="37" t="n">
        <v>44524</v>
      </c>
      <c r="AB188" s="43" t="s">
        <v>44</v>
      </c>
      <c r="AC188" s="33" t="s">
        <v>45</v>
      </c>
    </row>
    <row r="189" s="33" customFormat="true" ht="15" hidden="false" customHeight="false" outlineLevel="0" collapsed="false">
      <c r="A189" s="104" t="n">
        <v>6370</v>
      </c>
      <c r="B189" s="38" t="n">
        <v>44522</v>
      </c>
      <c r="C189" s="120" t="s">
        <v>389</v>
      </c>
      <c r="D189" s="6" t="s">
        <v>36</v>
      </c>
      <c r="E189" s="6" t="s">
        <v>84</v>
      </c>
      <c r="F189" s="36"/>
      <c r="G189" s="121" t="s">
        <v>52</v>
      </c>
      <c r="H189" s="99" t="s">
        <v>390</v>
      </c>
      <c r="I189" s="104"/>
      <c r="J189" s="121" t="n">
        <v>12</v>
      </c>
      <c r="K189" s="41" t="n">
        <v>44547</v>
      </c>
      <c r="L189" s="101" t="n">
        <v>0.347</v>
      </c>
      <c r="M189" s="42" t="n">
        <v>4.164</v>
      </c>
      <c r="N189" s="33" t="s">
        <v>39</v>
      </c>
      <c r="O189" s="35" t="s">
        <v>40</v>
      </c>
      <c r="V189" s="33" t="s">
        <v>391</v>
      </c>
      <c r="W189" s="102" t="s">
        <v>87</v>
      </c>
      <c r="X189" s="17" t="s">
        <v>169</v>
      </c>
      <c r="Y189" s="17" t="n">
        <v>14.8596</v>
      </c>
      <c r="Z189" s="37" t="n">
        <v>44524</v>
      </c>
      <c r="AB189" s="43" t="s">
        <v>44</v>
      </c>
      <c r="AC189" s="33" t="s">
        <v>45</v>
      </c>
    </row>
    <row r="190" s="33" customFormat="true" ht="15" hidden="false" customHeight="false" outlineLevel="0" collapsed="false">
      <c r="A190" s="104" t="n">
        <v>6371</v>
      </c>
      <c r="B190" s="38" t="n">
        <v>44522</v>
      </c>
      <c r="C190" s="120" t="s">
        <v>173</v>
      </c>
      <c r="D190" s="6" t="s">
        <v>36</v>
      </c>
      <c r="E190" s="6" t="s">
        <v>47</v>
      </c>
      <c r="F190" s="36"/>
      <c r="G190" s="121" t="s">
        <v>52</v>
      </c>
      <c r="H190" s="99" t="s">
        <v>392</v>
      </c>
      <c r="I190" s="104"/>
      <c r="J190" s="121" t="n">
        <v>12</v>
      </c>
      <c r="K190" s="41" t="n">
        <v>44547</v>
      </c>
      <c r="L190" s="101" t="n">
        <v>0.293</v>
      </c>
      <c r="M190" s="42" t="n">
        <v>3.516</v>
      </c>
      <c r="N190" s="33" t="s">
        <v>39</v>
      </c>
      <c r="O190" s="35" t="s">
        <v>40</v>
      </c>
      <c r="V190" s="33" t="s">
        <v>393</v>
      </c>
      <c r="W190" s="102" t="s">
        <v>50</v>
      </c>
      <c r="X190" s="17" t="s">
        <v>43</v>
      </c>
      <c r="Y190" s="17" t="n">
        <v>11.3274</v>
      </c>
      <c r="Z190" s="37" t="n">
        <v>44525</v>
      </c>
      <c r="AB190" s="43" t="s">
        <v>44</v>
      </c>
      <c r="AC190" s="33" t="s">
        <v>45</v>
      </c>
    </row>
    <row r="191" s="33" customFormat="true" ht="15" hidden="false" customHeight="false" outlineLevel="0" collapsed="false">
      <c r="A191" s="104" t="n">
        <v>6372</v>
      </c>
      <c r="B191" s="38" t="n">
        <v>44522</v>
      </c>
      <c r="C191" s="120" t="s">
        <v>176</v>
      </c>
      <c r="D191" s="6" t="s">
        <v>36</v>
      </c>
      <c r="E191" s="6" t="s">
        <v>66</v>
      </c>
      <c r="F191" s="36"/>
      <c r="G191" s="121" t="s">
        <v>52</v>
      </c>
      <c r="H191" s="99" t="s">
        <v>394</v>
      </c>
      <c r="I191" s="104"/>
      <c r="J191" s="121" t="n">
        <v>12</v>
      </c>
      <c r="K191" s="41" t="n">
        <v>44547</v>
      </c>
      <c r="L191" s="101" t="n">
        <v>0.293</v>
      </c>
      <c r="M191" s="42" t="n">
        <v>3.516</v>
      </c>
      <c r="N191" s="33" t="s">
        <v>39</v>
      </c>
      <c r="O191" s="35" t="s">
        <v>40</v>
      </c>
      <c r="V191" s="33" t="s">
        <v>395</v>
      </c>
      <c r="W191" s="102" t="s">
        <v>110</v>
      </c>
      <c r="X191" s="17" t="s">
        <v>43</v>
      </c>
      <c r="Y191" s="17" t="n">
        <v>11.3274</v>
      </c>
      <c r="Z191" s="37" t="n">
        <v>44525</v>
      </c>
      <c r="AB191" s="43" t="s">
        <v>44</v>
      </c>
      <c r="AC191" s="33" t="s">
        <v>45</v>
      </c>
    </row>
    <row r="192" s="33" customFormat="true" ht="15" hidden="false" customHeight="false" outlineLevel="0" collapsed="false">
      <c r="A192" s="104" t="n">
        <v>6373</v>
      </c>
      <c r="B192" s="38" t="n">
        <v>44522</v>
      </c>
      <c r="C192" s="120" t="s">
        <v>35</v>
      </c>
      <c r="D192" s="6" t="s">
        <v>36</v>
      </c>
      <c r="E192" s="6" t="s">
        <v>37</v>
      </c>
      <c r="F192" s="36"/>
      <c r="G192" s="121" t="s">
        <v>52</v>
      </c>
      <c r="H192" s="99" t="s">
        <v>396</v>
      </c>
      <c r="I192" s="104"/>
      <c r="J192" s="121" t="n">
        <v>12</v>
      </c>
      <c r="K192" s="41" t="n">
        <v>44547</v>
      </c>
      <c r="L192" s="101" t="n">
        <v>0.293</v>
      </c>
      <c r="M192" s="42" t="n">
        <v>3.516</v>
      </c>
      <c r="N192" s="33" t="s">
        <v>39</v>
      </c>
      <c r="O192" s="35" t="s">
        <v>40</v>
      </c>
      <c r="V192" s="33" t="s">
        <v>397</v>
      </c>
      <c r="W192" s="102" t="s">
        <v>42</v>
      </c>
      <c r="X192" s="17" t="s">
        <v>43</v>
      </c>
      <c r="Y192" s="17" t="n">
        <v>11.3274</v>
      </c>
      <c r="Z192" s="37" t="n">
        <v>44525</v>
      </c>
      <c r="AB192" s="43" t="s">
        <v>44</v>
      </c>
      <c r="AC192" s="33" t="s">
        <v>45</v>
      </c>
    </row>
    <row r="193" s="33" customFormat="true" ht="15" hidden="false" customHeight="false" outlineLevel="0" collapsed="false">
      <c r="A193" s="104" t="n">
        <v>6374</v>
      </c>
      <c r="B193" s="38" t="n">
        <v>44522</v>
      </c>
      <c r="C193" s="120" t="s">
        <v>46</v>
      </c>
      <c r="D193" s="6" t="s">
        <v>36</v>
      </c>
      <c r="E193" s="6" t="s">
        <v>47</v>
      </c>
      <c r="F193" s="36"/>
      <c r="G193" s="121" t="s">
        <v>57</v>
      </c>
      <c r="H193" s="99" t="s">
        <v>398</v>
      </c>
      <c r="I193" s="104"/>
      <c r="J193" s="121" t="n">
        <v>96</v>
      </c>
      <c r="K193" s="41" t="n">
        <v>44547</v>
      </c>
      <c r="L193" s="101" t="n">
        <v>0.347</v>
      </c>
      <c r="M193" s="42" t="n">
        <v>33.312</v>
      </c>
      <c r="N193" s="33" t="s">
        <v>39</v>
      </c>
      <c r="O193" s="35" t="s">
        <v>40</v>
      </c>
      <c r="V193" s="33" t="s">
        <v>399</v>
      </c>
      <c r="W193" s="102" t="s">
        <v>50</v>
      </c>
      <c r="X193" s="17" t="s">
        <v>51</v>
      </c>
      <c r="Y193" s="17" t="n">
        <v>100.07088</v>
      </c>
      <c r="Z193" s="37" t="n">
        <v>44525</v>
      </c>
      <c r="AB193" s="43" t="s">
        <v>44</v>
      </c>
      <c r="AC193" s="33" t="s">
        <v>45</v>
      </c>
    </row>
    <row r="194" s="33" customFormat="true" ht="15" hidden="false" customHeight="false" outlineLevel="0" collapsed="false">
      <c r="A194" s="104" t="n">
        <v>6375</v>
      </c>
      <c r="B194" s="38" t="n">
        <v>44522</v>
      </c>
      <c r="C194" s="120" t="s">
        <v>400</v>
      </c>
      <c r="D194" s="6" t="s">
        <v>36</v>
      </c>
      <c r="E194" s="6" t="s">
        <v>84</v>
      </c>
      <c r="F194" s="36"/>
      <c r="G194" s="121" t="s">
        <v>48</v>
      </c>
      <c r="H194" s="99" t="s">
        <v>401</v>
      </c>
      <c r="I194" s="104"/>
      <c r="J194" s="121" t="n">
        <v>48</v>
      </c>
      <c r="K194" s="41" t="n">
        <v>44547</v>
      </c>
      <c r="L194" s="101" t="n">
        <v>0.347</v>
      </c>
      <c r="M194" s="42" t="n">
        <v>16.656</v>
      </c>
      <c r="N194" s="33" t="s">
        <v>39</v>
      </c>
      <c r="O194" s="35" t="s">
        <v>40</v>
      </c>
      <c r="V194" s="33" t="s">
        <v>402</v>
      </c>
      <c r="W194" s="102" t="s">
        <v>87</v>
      </c>
      <c r="X194" s="17" t="s">
        <v>51</v>
      </c>
      <c r="Y194" s="17" t="n">
        <v>50.03544</v>
      </c>
      <c r="Z194" s="37" t="n">
        <v>44524</v>
      </c>
      <c r="AB194" s="43" t="s">
        <v>44</v>
      </c>
      <c r="AC194" s="33" t="s">
        <v>45</v>
      </c>
    </row>
    <row r="195" s="33" customFormat="true" ht="15" hidden="false" customHeight="false" outlineLevel="0" collapsed="false">
      <c r="A195" s="104" t="n">
        <v>6376</v>
      </c>
      <c r="B195" s="38" t="n">
        <v>44522</v>
      </c>
      <c r="C195" s="120" t="s">
        <v>312</v>
      </c>
      <c r="D195" s="6" t="s">
        <v>36</v>
      </c>
      <c r="E195" s="6" t="s">
        <v>97</v>
      </c>
      <c r="F195" s="36"/>
      <c r="G195" s="121" t="s">
        <v>48</v>
      </c>
      <c r="H195" s="99" t="s">
        <v>403</v>
      </c>
      <c r="I195" s="104"/>
      <c r="J195" s="121" t="n">
        <v>48</v>
      </c>
      <c r="K195" s="41" t="n">
        <v>44547</v>
      </c>
      <c r="L195" s="101" t="n">
        <v>0.438</v>
      </c>
      <c r="M195" s="42" t="n">
        <v>21.024</v>
      </c>
      <c r="N195" s="33" t="s">
        <v>39</v>
      </c>
      <c r="O195" s="35" t="s">
        <v>40</v>
      </c>
      <c r="V195" s="33" t="s">
        <v>404</v>
      </c>
      <c r="W195" s="102" t="s">
        <v>99</v>
      </c>
      <c r="X195" s="17" t="s">
        <v>315</v>
      </c>
      <c r="Y195" s="17" t="n">
        <v>47.04</v>
      </c>
      <c r="Z195" s="37" t="n">
        <v>44524</v>
      </c>
      <c r="AB195" s="43" t="s">
        <v>44</v>
      </c>
      <c r="AC195" s="33" t="s">
        <v>45</v>
      </c>
    </row>
    <row r="196" s="33" customFormat="true" ht="15" hidden="false" customHeight="false" outlineLevel="0" collapsed="false">
      <c r="A196" s="104" t="n">
        <v>6377</v>
      </c>
      <c r="B196" s="38" t="n">
        <v>44522</v>
      </c>
      <c r="C196" s="120" t="s">
        <v>405</v>
      </c>
      <c r="D196" s="6" t="s">
        <v>148</v>
      </c>
      <c r="E196" s="6" t="s">
        <v>66</v>
      </c>
      <c r="F196" s="36"/>
      <c r="G196" s="35" t="s">
        <v>57</v>
      </c>
      <c r="H196" s="99" t="s">
        <v>406</v>
      </c>
      <c r="J196" s="35" t="n">
        <v>72</v>
      </c>
      <c r="K196" s="41" t="n">
        <v>44547</v>
      </c>
      <c r="L196" s="101" t="n">
        <v>0.256</v>
      </c>
      <c r="M196" s="42" t="n">
        <v>18.432</v>
      </c>
      <c r="N196" s="33" t="s">
        <v>39</v>
      </c>
      <c r="O196" s="35" t="s">
        <v>40</v>
      </c>
      <c r="V196" s="33" t="s">
        <v>407</v>
      </c>
      <c r="W196" s="102" t="s">
        <v>110</v>
      </c>
      <c r="X196" s="17" t="s">
        <v>150</v>
      </c>
      <c r="Y196" s="17" t="n">
        <v>95.7348</v>
      </c>
      <c r="Z196" s="37" t="n">
        <v>44525</v>
      </c>
      <c r="AB196" s="43" t="s">
        <v>44</v>
      </c>
      <c r="AC196" s="33" t="s">
        <v>45</v>
      </c>
    </row>
    <row r="197" s="33" customFormat="true" ht="15" hidden="false" customHeight="false" outlineLevel="0" collapsed="false">
      <c r="A197" s="104" t="n">
        <v>6378</v>
      </c>
      <c r="B197" s="38" t="n">
        <v>44522</v>
      </c>
      <c r="C197" s="120" t="s">
        <v>189</v>
      </c>
      <c r="D197" s="6" t="s">
        <v>148</v>
      </c>
      <c r="E197" s="6" t="s">
        <v>54</v>
      </c>
      <c r="F197" s="36"/>
      <c r="G197" s="35" t="s">
        <v>57</v>
      </c>
      <c r="H197" s="99" t="s">
        <v>408</v>
      </c>
      <c r="J197" s="35" t="n">
        <v>72</v>
      </c>
      <c r="K197" s="41" t="n">
        <v>44547</v>
      </c>
      <c r="L197" s="101" t="n">
        <v>0.256</v>
      </c>
      <c r="M197" s="42" t="n">
        <v>18.432</v>
      </c>
      <c r="N197" s="33" t="s">
        <v>39</v>
      </c>
      <c r="O197" s="35" t="s">
        <v>40</v>
      </c>
      <c r="V197" s="33" t="s">
        <v>409</v>
      </c>
      <c r="W197" s="102" t="s">
        <v>56</v>
      </c>
      <c r="X197" s="17" t="s">
        <v>150</v>
      </c>
      <c r="Y197" s="17" t="n">
        <v>95.7348</v>
      </c>
      <c r="Z197" s="37" t="n">
        <v>44525</v>
      </c>
      <c r="AB197" s="43" t="s">
        <v>44</v>
      </c>
      <c r="AC197" s="33" t="s">
        <v>45</v>
      </c>
    </row>
    <row r="198" s="33" customFormat="true" ht="15" hidden="false" customHeight="false" outlineLevel="0" collapsed="false">
      <c r="A198" s="104" t="n">
        <v>6379</v>
      </c>
      <c r="B198" s="38" t="n">
        <v>44522</v>
      </c>
      <c r="C198" s="120" t="s">
        <v>323</v>
      </c>
      <c r="D198" s="6" t="s">
        <v>193</v>
      </c>
      <c r="E198" s="6" t="s">
        <v>166</v>
      </c>
      <c r="F198" s="36"/>
      <c r="G198" s="35" t="s">
        <v>89</v>
      </c>
      <c r="H198" s="99" t="s">
        <v>410</v>
      </c>
      <c r="J198" s="35" t="n">
        <v>12</v>
      </c>
      <c r="K198" s="41" t="n">
        <v>44547</v>
      </c>
      <c r="L198" s="101" t="n">
        <v>0.275</v>
      </c>
      <c r="M198" s="42" t="n">
        <v>3.3</v>
      </c>
      <c r="N198" s="33" t="s">
        <v>39</v>
      </c>
      <c r="O198" s="35" t="s">
        <v>40</v>
      </c>
      <c r="V198" s="33" t="s">
        <v>411</v>
      </c>
      <c r="W198" s="102" t="s">
        <v>99</v>
      </c>
      <c r="X198" s="17" t="s">
        <v>198</v>
      </c>
      <c r="Y198" s="17" t="n">
        <v>11.8146</v>
      </c>
      <c r="Z198" s="37" t="n">
        <v>44524</v>
      </c>
      <c r="AB198" s="43" t="s">
        <v>44</v>
      </c>
      <c r="AC198" s="33" t="s">
        <v>45</v>
      </c>
    </row>
    <row r="199" s="33" customFormat="true" ht="15" hidden="false" customHeight="false" outlineLevel="0" collapsed="false">
      <c r="A199" s="104" t="n">
        <v>6380</v>
      </c>
      <c r="B199" s="38" t="n">
        <v>44522</v>
      </c>
      <c r="C199" s="120" t="s">
        <v>412</v>
      </c>
      <c r="D199" s="6" t="s">
        <v>193</v>
      </c>
      <c r="E199" s="6" t="s">
        <v>84</v>
      </c>
      <c r="F199" s="36"/>
      <c r="G199" s="35" t="s">
        <v>48</v>
      </c>
      <c r="H199" s="99" t="s">
        <v>413</v>
      </c>
      <c r="J199" s="35" t="n">
        <v>72</v>
      </c>
      <c r="K199" s="41" t="n">
        <v>44547</v>
      </c>
      <c r="L199" s="101" t="n">
        <v>0.275</v>
      </c>
      <c r="M199" s="42" t="n">
        <v>19.8</v>
      </c>
      <c r="N199" s="33" t="s">
        <v>39</v>
      </c>
      <c r="O199" s="35" t="s">
        <v>40</v>
      </c>
      <c r="V199" s="33" t="s">
        <v>414</v>
      </c>
      <c r="W199" s="102" t="s">
        <v>87</v>
      </c>
      <c r="X199" s="17" t="s">
        <v>198</v>
      </c>
      <c r="Y199" s="17" t="n">
        <v>70.8876</v>
      </c>
      <c r="Z199" s="37" t="n">
        <v>44524</v>
      </c>
      <c r="AB199" s="43" t="s">
        <v>44</v>
      </c>
      <c r="AC199" s="33" t="s">
        <v>45</v>
      </c>
    </row>
    <row r="200" s="33" customFormat="true" ht="15" hidden="false" customHeight="false" outlineLevel="0" collapsed="false">
      <c r="A200" s="104" t="n">
        <v>6381</v>
      </c>
      <c r="B200" s="38" t="n">
        <v>44522</v>
      </c>
      <c r="C200" s="120" t="s">
        <v>412</v>
      </c>
      <c r="D200" s="6" t="s">
        <v>193</v>
      </c>
      <c r="E200" s="6" t="s">
        <v>84</v>
      </c>
      <c r="F200" s="36"/>
      <c r="G200" s="35" t="s">
        <v>38</v>
      </c>
      <c r="H200" s="99" t="s">
        <v>415</v>
      </c>
      <c r="J200" s="35" t="n">
        <v>72</v>
      </c>
      <c r="K200" s="41" t="n">
        <v>44547</v>
      </c>
      <c r="L200" s="101" t="n">
        <v>0.275</v>
      </c>
      <c r="M200" s="42" t="n">
        <v>19.8</v>
      </c>
      <c r="N200" s="33" t="s">
        <v>39</v>
      </c>
      <c r="O200" s="35" t="s">
        <v>40</v>
      </c>
      <c r="V200" s="33" t="s">
        <v>414</v>
      </c>
      <c r="W200" s="102" t="s">
        <v>87</v>
      </c>
      <c r="X200" s="17" t="s">
        <v>198</v>
      </c>
      <c r="Y200" s="17" t="n">
        <v>70.8876</v>
      </c>
      <c r="Z200" s="37" t="n">
        <v>44524</v>
      </c>
      <c r="AB200" s="43" t="s">
        <v>44</v>
      </c>
      <c r="AC200" s="33" t="s">
        <v>45</v>
      </c>
    </row>
    <row r="201" s="33" customFormat="true" ht="15" hidden="false" customHeight="false" outlineLevel="0" collapsed="false">
      <c r="A201" s="104" t="n">
        <v>6382</v>
      </c>
      <c r="B201" s="38" t="n">
        <v>44522</v>
      </c>
      <c r="C201" s="120" t="s">
        <v>412</v>
      </c>
      <c r="D201" s="6" t="s">
        <v>193</v>
      </c>
      <c r="E201" s="6" t="s">
        <v>84</v>
      </c>
      <c r="F201" s="36"/>
      <c r="G201" s="35" t="s">
        <v>52</v>
      </c>
      <c r="H201" s="99" t="s">
        <v>416</v>
      </c>
      <c r="J201" s="35" t="n">
        <v>12</v>
      </c>
      <c r="K201" s="41" t="n">
        <v>44547</v>
      </c>
      <c r="L201" s="101" t="n">
        <v>0.275</v>
      </c>
      <c r="M201" s="42" t="n">
        <v>3.3</v>
      </c>
      <c r="N201" s="33" t="s">
        <v>39</v>
      </c>
      <c r="O201" s="35" t="s">
        <v>40</v>
      </c>
      <c r="V201" s="33" t="s">
        <v>414</v>
      </c>
      <c r="W201" s="102" t="s">
        <v>87</v>
      </c>
      <c r="X201" s="17" t="s">
        <v>198</v>
      </c>
      <c r="Y201" s="17" t="n">
        <v>11.8146</v>
      </c>
      <c r="Z201" s="37" t="n">
        <v>44524</v>
      </c>
      <c r="AB201" s="43" t="s">
        <v>44</v>
      </c>
      <c r="AC201" s="33" t="s">
        <v>45</v>
      </c>
    </row>
    <row r="202" s="33" customFormat="true" ht="15" hidden="false" customHeight="false" outlineLevel="0" collapsed="false">
      <c r="A202" s="104" t="n">
        <v>6383</v>
      </c>
      <c r="B202" s="38" t="n">
        <v>44522</v>
      </c>
      <c r="C202" s="120" t="s">
        <v>412</v>
      </c>
      <c r="D202" s="6" t="s">
        <v>193</v>
      </c>
      <c r="E202" s="6" t="s">
        <v>84</v>
      </c>
      <c r="F202" s="36"/>
      <c r="G202" s="35" t="s">
        <v>57</v>
      </c>
      <c r="H202" s="99" t="s">
        <v>417</v>
      </c>
      <c r="J202" s="35" t="n">
        <v>48</v>
      </c>
      <c r="K202" s="41" t="n">
        <v>44547</v>
      </c>
      <c r="L202" s="101" t="n">
        <v>0.275</v>
      </c>
      <c r="M202" s="42" t="n">
        <v>13.2</v>
      </c>
      <c r="N202" s="33" t="s">
        <v>39</v>
      </c>
      <c r="O202" s="35" t="s">
        <v>40</v>
      </c>
      <c r="V202" s="33" t="s">
        <v>414</v>
      </c>
      <c r="W202" s="102" t="s">
        <v>87</v>
      </c>
      <c r="X202" s="17" t="s">
        <v>198</v>
      </c>
      <c r="Y202" s="17" t="n">
        <v>47.2584</v>
      </c>
      <c r="Z202" s="37" t="n">
        <v>44524</v>
      </c>
      <c r="AB202" s="43" t="s">
        <v>44</v>
      </c>
      <c r="AC202" s="33" t="s">
        <v>45</v>
      </c>
    </row>
    <row r="203" s="33" customFormat="true" ht="15" hidden="false" customHeight="false" outlineLevel="0" collapsed="false">
      <c r="A203" s="104" t="n">
        <v>6384</v>
      </c>
      <c r="B203" s="38" t="n">
        <v>44522</v>
      </c>
      <c r="C203" s="120" t="s">
        <v>418</v>
      </c>
      <c r="D203" s="6" t="s">
        <v>193</v>
      </c>
      <c r="E203" s="6" t="s">
        <v>66</v>
      </c>
      <c r="F203" s="36"/>
      <c r="G203" s="35" t="s">
        <v>38</v>
      </c>
      <c r="H203" s="99" t="s">
        <v>419</v>
      </c>
      <c r="J203" s="35" t="n">
        <v>72</v>
      </c>
      <c r="K203" s="41" t="n">
        <v>44547</v>
      </c>
      <c r="L203" s="101" t="n">
        <v>0.293</v>
      </c>
      <c r="M203" s="42" t="n">
        <v>21.096</v>
      </c>
      <c r="N203" s="33" t="s">
        <v>39</v>
      </c>
      <c r="O203" s="35" t="s">
        <v>40</v>
      </c>
      <c r="V203" s="33" t="s">
        <v>420</v>
      </c>
      <c r="W203" s="102" t="s">
        <v>110</v>
      </c>
      <c r="X203" s="17" t="s">
        <v>207</v>
      </c>
      <c r="Y203" s="17" t="n">
        <v>69.12</v>
      </c>
      <c r="Z203" s="37" t="n">
        <v>44525</v>
      </c>
      <c r="AB203" s="43" t="s">
        <v>44</v>
      </c>
      <c r="AC203" s="33" t="s">
        <v>45</v>
      </c>
    </row>
    <row r="204" s="33" customFormat="true" ht="15" hidden="false" customHeight="false" outlineLevel="0" collapsed="false">
      <c r="A204" s="104" t="n">
        <v>6385</v>
      </c>
      <c r="B204" s="38" t="n">
        <v>44522</v>
      </c>
      <c r="C204" s="120" t="s">
        <v>418</v>
      </c>
      <c r="D204" s="6" t="s">
        <v>193</v>
      </c>
      <c r="E204" s="6" t="s">
        <v>66</v>
      </c>
      <c r="F204" s="36"/>
      <c r="G204" s="35" t="s">
        <v>57</v>
      </c>
      <c r="H204" s="99" t="s">
        <v>421</v>
      </c>
      <c r="J204" s="35" t="n">
        <v>48</v>
      </c>
      <c r="K204" s="41" t="n">
        <v>44547</v>
      </c>
      <c r="L204" s="101" t="n">
        <v>0.293</v>
      </c>
      <c r="M204" s="42" t="n">
        <v>14.064</v>
      </c>
      <c r="N204" s="33" t="s">
        <v>39</v>
      </c>
      <c r="O204" s="35" t="s">
        <v>40</v>
      </c>
      <c r="V204" s="33" t="s">
        <v>420</v>
      </c>
      <c r="W204" s="102" t="s">
        <v>110</v>
      </c>
      <c r="X204" s="17" t="s">
        <v>207</v>
      </c>
      <c r="Y204" s="17" t="n">
        <v>46.08</v>
      </c>
      <c r="Z204" s="37" t="n">
        <v>44525</v>
      </c>
      <c r="AB204" s="43" t="s">
        <v>44</v>
      </c>
      <c r="AC204" s="33" t="s">
        <v>45</v>
      </c>
    </row>
    <row r="205" s="33" customFormat="true" ht="15" hidden="false" customHeight="false" outlineLevel="0" collapsed="false">
      <c r="A205" s="104" t="n">
        <v>6386</v>
      </c>
      <c r="B205" s="38" t="n">
        <v>44522</v>
      </c>
      <c r="C205" s="120" t="s">
        <v>422</v>
      </c>
      <c r="D205" s="6" t="s">
        <v>193</v>
      </c>
      <c r="E205" s="6" t="s">
        <v>84</v>
      </c>
      <c r="F205" s="36"/>
      <c r="G205" s="35" t="s">
        <v>48</v>
      </c>
      <c r="H205" s="99" t="s">
        <v>423</v>
      </c>
      <c r="J205" s="35" t="n">
        <v>72</v>
      </c>
      <c r="K205" s="41" t="n">
        <v>44547</v>
      </c>
      <c r="L205" s="101" t="n">
        <v>0.293</v>
      </c>
      <c r="M205" s="42" t="n">
        <v>21.096</v>
      </c>
      <c r="N205" s="33" t="s">
        <v>39</v>
      </c>
      <c r="O205" s="35" t="s">
        <v>40</v>
      </c>
      <c r="V205" s="33" t="s">
        <v>424</v>
      </c>
      <c r="W205" s="102" t="s">
        <v>87</v>
      </c>
      <c r="X205" s="17" t="s">
        <v>207</v>
      </c>
      <c r="Y205" s="17" t="n">
        <v>69.12</v>
      </c>
      <c r="Z205" s="37" t="n">
        <v>44524</v>
      </c>
      <c r="AB205" s="43" t="s">
        <v>44</v>
      </c>
      <c r="AC205" s="33" t="s">
        <v>45</v>
      </c>
    </row>
    <row r="206" s="33" customFormat="true" ht="15" hidden="false" customHeight="false" outlineLevel="0" collapsed="false">
      <c r="A206" s="104" t="n">
        <v>6387</v>
      </c>
      <c r="B206" s="38" t="n">
        <v>44522</v>
      </c>
      <c r="C206" s="120" t="s">
        <v>422</v>
      </c>
      <c r="D206" s="6" t="s">
        <v>193</v>
      </c>
      <c r="E206" s="6" t="s">
        <v>84</v>
      </c>
      <c r="F206" s="36"/>
      <c r="G206" s="35" t="s">
        <v>38</v>
      </c>
      <c r="H206" s="99" t="s">
        <v>425</v>
      </c>
      <c r="J206" s="35" t="n">
        <v>72</v>
      </c>
      <c r="K206" s="41" t="n">
        <v>44547</v>
      </c>
      <c r="L206" s="101" t="n">
        <v>0.293</v>
      </c>
      <c r="M206" s="42" t="n">
        <v>21.096</v>
      </c>
      <c r="N206" s="33" t="s">
        <v>39</v>
      </c>
      <c r="O206" s="35" t="s">
        <v>40</v>
      </c>
      <c r="V206" s="33" t="s">
        <v>424</v>
      </c>
      <c r="W206" s="102" t="s">
        <v>87</v>
      </c>
      <c r="X206" s="17" t="s">
        <v>207</v>
      </c>
      <c r="Y206" s="17" t="n">
        <v>69.12</v>
      </c>
      <c r="Z206" s="37" t="n">
        <v>44524</v>
      </c>
      <c r="AB206" s="43" t="s">
        <v>44</v>
      </c>
      <c r="AC206" s="33" t="s">
        <v>45</v>
      </c>
    </row>
    <row r="207" s="33" customFormat="true" ht="15" hidden="false" customHeight="false" outlineLevel="0" collapsed="false">
      <c r="A207" s="104" t="n">
        <v>6388</v>
      </c>
      <c r="B207" s="38" t="n">
        <v>44522</v>
      </c>
      <c r="C207" s="120" t="s">
        <v>422</v>
      </c>
      <c r="D207" s="6" t="s">
        <v>193</v>
      </c>
      <c r="E207" s="6" t="s">
        <v>84</v>
      </c>
      <c r="F207" s="36"/>
      <c r="G207" s="35" t="s">
        <v>52</v>
      </c>
      <c r="H207" s="99" t="s">
        <v>426</v>
      </c>
      <c r="J207" s="35" t="n">
        <v>12</v>
      </c>
      <c r="K207" s="41" t="n">
        <v>44547</v>
      </c>
      <c r="L207" s="101" t="n">
        <v>0.293</v>
      </c>
      <c r="M207" s="42" t="n">
        <v>3.516</v>
      </c>
      <c r="N207" s="33" t="s">
        <v>39</v>
      </c>
      <c r="O207" s="35" t="s">
        <v>40</v>
      </c>
      <c r="V207" s="33" t="s">
        <v>424</v>
      </c>
      <c r="W207" s="102" t="s">
        <v>87</v>
      </c>
      <c r="X207" s="17" t="s">
        <v>207</v>
      </c>
      <c r="Y207" s="17" t="n">
        <v>11.52</v>
      </c>
      <c r="Z207" s="37" t="n">
        <v>44524</v>
      </c>
      <c r="AB207" s="43" t="s">
        <v>44</v>
      </c>
      <c r="AC207" s="33" t="s">
        <v>45</v>
      </c>
    </row>
    <row r="208" s="33" customFormat="true" ht="15" hidden="false" customHeight="false" outlineLevel="0" collapsed="false">
      <c r="A208" s="104" t="n">
        <v>6389</v>
      </c>
      <c r="B208" s="38" t="n">
        <v>44522</v>
      </c>
      <c r="C208" s="120" t="s">
        <v>422</v>
      </c>
      <c r="D208" s="6" t="s">
        <v>193</v>
      </c>
      <c r="E208" s="6" t="s">
        <v>84</v>
      </c>
      <c r="F208" s="36"/>
      <c r="G208" s="35" t="s">
        <v>57</v>
      </c>
      <c r="H208" s="99" t="s">
        <v>427</v>
      </c>
      <c r="J208" s="35" t="n">
        <v>48</v>
      </c>
      <c r="K208" s="41" t="n">
        <v>44547</v>
      </c>
      <c r="L208" s="101" t="n">
        <v>0.293</v>
      </c>
      <c r="M208" s="42" t="n">
        <v>14.064</v>
      </c>
      <c r="N208" s="33" t="s">
        <v>39</v>
      </c>
      <c r="O208" s="35" t="s">
        <v>40</v>
      </c>
      <c r="V208" s="33" t="s">
        <v>424</v>
      </c>
      <c r="W208" s="102" t="s">
        <v>87</v>
      </c>
      <c r="X208" s="17" t="s">
        <v>207</v>
      </c>
      <c r="Y208" s="17" t="n">
        <v>46.08</v>
      </c>
      <c r="Z208" s="37" t="n">
        <v>44524</v>
      </c>
      <c r="AB208" s="43" t="s">
        <v>44</v>
      </c>
      <c r="AC208" s="33" t="s">
        <v>45</v>
      </c>
    </row>
    <row r="209" s="33" customFormat="true" ht="15" hidden="false" customHeight="false" outlineLevel="0" collapsed="false">
      <c r="A209" s="104" t="n">
        <v>6390</v>
      </c>
      <c r="B209" s="38" t="n">
        <v>44522</v>
      </c>
      <c r="C209" s="120" t="s">
        <v>204</v>
      </c>
      <c r="D209" s="6" t="s">
        <v>193</v>
      </c>
      <c r="E209" s="6" t="s">
        <v>54</v>
      </c>
      <c r="F209" s="36"/>
      <c r="G209" s="35" t="s">
        <v>38</v>
      </c>
      <c r="H209" s="99" t="s">
        <v>428</v>
      </c>
      <c r="J209" s="35" t="n">
        <v>72</v>
      </c>
      <c r="K209" s="41" t="n">
        <v>44547</v>
      </c>
      <c r="L209" s="101" t="n">
        <v>0.293</v>
      </c>
      <c r="M209" s="42" t="n">
        <v>21.096</v>
      </c>
      <c r="N209" s="33" t="s">
        <v>39</v>
      </c>
      <c r="O209" s="35" t="s">
        <v>40</v>
      </c>
      <c r="V209" s="33" t="s">
        <v>429</v>
      </c>
      <c r="W209" s="102" t="s">
        <v>56</v>
      </c>
      <c r="X209" s="17" t="s">
        <v>207</v>
      </c>
      <c r="Y209" s="17" t="n">
        <v>69.12</v>
      </c>
      <c r="Z209" s="37" t="n">
        <v>44525</v>
      </c>
      <c r="AB209" s="43" t="s">
        <v>44</v>
      </c>
      <c r="AC209" s="33" t="s">
        <v>45</v>
      </c>
    </row>
    <row r="210" s="33" customFormat="true" ht="15" hidden="false" customHeight="false" outlineLevel="0" collapsed="false">
      <c r="A210" s="104" t="n">
        <v>6391</v>
      </c>
      <c r="B210" s="38" t="n">
        <v>44522</v>
      </c>
      <c r="C210" s="120" t="s">
        <v>222</v>
      </c>
      <c r="D210" s="6" t="s">
        <v>83</v>
      </c>
      <c r="E210" s="6" t="s">
        <v>97</v>
      </c>
      <c r="F210" s="36"/>
      <c r="G210" s="121" t="s">
        <v>89</v>
      </c>
      <c r="H210" s="99" t="s">
        <v>430</v>
      </c>
      <c r="I210" s="104"/>
      <c r="J210" s="121" t="n">
        <v>12</v>
      </c>
      <c r="K210" s="41" t="n">
        <v>44547</v>
      </c>
      <c r="L210" s="101" t="n">
        <v>0.26</v>
      </c>
      <c r="M210" s="42" t="n">
        <v>3.12</v>
      </c>
      <c r="N210" s="33" t="s">
        <v>39</v>
      </c>
      <c r="O210" s="35" t="s">
        <v>85</v>
      </c>
      <c r="V210" s="33" t="s">
        <v>431</v>
      </c>
      <c r="W210" s="102" t="s">
        <v>99</v>
      </c>
      <c r="X210" s="17" t="s">
        <v>88</v>
      </c>
      <c r="Y210" s="17" t="n">
        <v>16.6866</v>
      </c>
      <c r="Z210" s="37" t="n">
        <v>44524</v>
      </c>
      <c r="AB210" s="43" t="s">
        <v>44</v>
      </c>
      <c r="AC210" s="33" t="s">
        <v>45</v>
      </c>
    </row>
    <row r="211" s="33" customFormat="true" ht="15" hidden="false" customHeight="false" outlineLevel="0" collapsed="false">
      <c r="A211" s="104" t="n">
        <v>6392</v>
      </c>
      <c r="B211" s="38" t="n">
        <v>44522</v>
      </c>
      <c r="C211" s="120" t="s">
        <v>330</v>
      </c>
      <c r="D211" s="6" t="s">
        <v>83</v>
      </c>
      <c r="E211" s="6" t="s">
        <v>66</v>
      </c>
      <c r="F211" s="36"/>
      <c r="G211" s="121" t="s">
        <v>89</v>
      </c>
      <c r="H211" s="99" t="s">
        <v>432</v>
      </c>
      <c r="I211" s="104"/>
      <c r="J211" s="121" t="n">
        <v>12</v>
      </c>
      <c r="K211" s="41" t="n">
        <v>44547</v>
      </c>
      <c r="L211" s="101" t="n">
        <v>0.26</v>
      </c>
      <c r="M211" s="42" t="n">
        <v>3.12</v>
      </c>
      <c r="N211" s="33" t="s">
        <v>39</v>
      </c>
      <c r="O211" s="35" t="s">
        <v>85</v>
      </c>
      <c r="V211" s="33" t="s">
        <v>433</v>
      </c>
      <c r="W211" s="102" t="s">
        <v>110</v>
      </c>
      <c r="X211" s="17" t="s">
        <v>88</v>
      </c>
      <c r="Y211" s="17" t="n">
        <v>16.6866</v>
      </c>
      <c r="Z211" s="37" t="n">
        <v>44525</v>
      </c>
      <c r="AB211" s="43" t="s">
        <v>44</v>
      </c>
      <c r="AC211" s="33" t="s">
        <v>45</v>
      </c>
    </row>
    <row r="212" s="33" customFormat="true" ht="15" hidden="false" customHeight="false" outlineLevel="0" collapsed="false">
      <c r="A212" s="104" t="n">
        <v>6393</v>
      </c>
      <c r="B212" s="38" t="n">
        <v>44522</v>
      </c>
      <c r="C212" s="120" t="s">
        <v>82</v>
      </c>
      <c r="D212" s="6" t="s">
        <v>83</v>
      </c>
      <c r="E212" s="6" t="s">
        <v>84</v>
      </c>
      <c r="F212" s="36"/>
      <c r="G212" s="121" t="s">
        <v>48</v>
      </c>
      <c r="H212" s="99" t="s">
        <v>434</v>
      </c>
      <c r="I212" s="104"/>
      <c r="J212" s="121" t="n">
        <v>48</v>
      </c>
      <c r="K212" s="41" t="n">
        <v>44547</v>
      </c>
      <c r="L212" s="101" t="n">
        <v>0.26</v>
      </c>
      <c r="M212" s="42" t="n">
        <v>12.48</v>
      </c>
      <c r="N212" s="33" t="s">
        <v>39</v>
      </c>
      <c r="O212" s="35" t="s">
        <v>85</v>
      </c>
      <c r="V212" s="33" t="s">
        <v>435</v>
      </c>
      <c r="W212" s="102" t="s">
        <v>87</v>
      </c>
      <c r="X212" s="17" t="s">
        <v>88</v>
      </c>
      <c r="Y212" s="17" t="n">
        <v>66.7464</v>
      </c>
      <c r="Z212" s="37" t="n">
        <v>44524</v>
      </c>
      <c r="AB212" s="43" t="s">
        <v>44</v>
      </c>
      <c r="AC212" s="33" t="s">
        <v>45</v>
      </c>
    </row>
    <row r="213" s="33" customFormat="true" ht="15" hidden="false" customHeight="false" outlineLevel="0" collapsed="false">
      <c r="A213" s="104" t="n">
        <v>6394</v>
      </c>
      <c r="B213" s="38" t="n">
        <v>44522</v>
      </c>
      <c r="C213" s="120" t="s">
        <v>82</v>
      </c>
      <c r="D213" s="6" t="s">
        <v>83</v>
      </c>
      <c r="E213" s="6" t="s">
        <v>84</v>
      </c>
      <c r="F213" s="36"/>
      <c r="G213" s="121" t="s">
        <v>52</v>
      </c>
      <c r="H213" s="99" t="s">
        <v>436</v>
      </c>
      <c r="I213" s="104"/>
      <c r="J213" s="121" t="n">
        <v>12</v>
      </c>
      <c r="K213" s="41" t="n">
        <v>44547</v>
      </c>
      <c r="L213" s="101" t="n">
        <v>0.26</v>
      </c>
      <c r="M213" s="42" t="n">
        <v>3.12</v>
      </c>
      <c r="N213" s="33" t="s">
        <v>39</v>
      </c>
      <c r="O213" s="35" t="s">
        <v>85</v>
      </c>
      <c r="V213" s="33" t="s">
        <v>435</v>
      </c>
      <c r="W213" s="102" t="s">
        <v>87</v>
      </c>
      <c r="X213" s="17" t="s">
        <v>88</v>
      </c>
      <c r="Y213" s="17" t="n">
        <v>16.6866</v>
      </c>
      <c r="Z213" s="37" t="n">
        <v>44524</v>
      </c>
      <c r="AB213" s="43" t="s">
        <v>44</v>
      </c>
      <c r="AC213" s="33" t="s">
        <v>45</v>
      </c>
    </row>
    <row r="214" s="33" customFormat="true" ht="15" hidden="false" customHeight="false" outlineLevel="0" collapsed="false">
      <c r="A214" s="104" t="n">
        <v>6395</v>
      </c>
      <c r="B214" s="38" t="n">
        <v>44522</v>
      </c>
      <c r="C214" s="120" t="s">
        <v>437</v>
      </c>
      <c r="D214" s="6" t="s">
        <v>83</v>
      </c>
      <c r="E214" s="6" t="s">
        <v>84</v>
      </c>
      <c r="F214" s="36"/>
      <c r="G214" s="121" t="s">
        <v>38</v>
      </c>
      <c r="H214" s="99" t="s">
        <v>438</v>
      </c>
      <c r="I214" s="104"/>
      <c r="J214" s="121" t="n">
        <v>72</v>
      </c>
      <c r="K214" s="41" t="n">
        <v>44547</v>
      </c>
      <c r="L214" s="101" t="n">
        <v>0.2791</v>
      </c>
      <c r="M214" s="42" t="n">
        <v>20.0952</v>
      </c>
      <c r="N214" s="33" t="s">
        <v>39</v>
      </c>
      <c r="O214" s="35" t="s">
        <v>85</v>
      </c>
      <c r="V214" s="33" t="s">
        <v>439</v>
      </c>
      <c r="W214" s="102" t="s">
        <v>87</v>
      </c>
      <c r="X214" s="17" t="s">
        <v>234</v>
      </c>
      <c r="Y214" s="17" t="n">
        <v>92.16</v>
      </c>
      <c r="Z214" s="37" t="n">
        <v>44524</v>
      </c>
      <c r="AB214" s="43" t="s">
        <v>44</v>
      </c>
      <c r="AC214" s="33" t="s">
        <v>45</v>
      </c>
    </row>
    <row r="215" s="33" customFormat="true" ht="15" hidden="false" customHeight="false" outlineLevel="0" collapsed="false">
      <c r="A215" s="104" t="n">
        <v>6396</v>
      </c>
      <c r="B215" s="38" t="n">
        <v>44522</v>
      </c>
      <c r="C215" s="120" t="s">
        <v>437</v>
      </c>
      <c r="D215" s="6" t="s">
        <v>83</v>
      </c>
      <c r="E215" s="6" t="s">
        <v>84</v>
      </c>
      <c r="F215" s="36"/>
      <c r="G215" s="121" t="s">
        <v>52</v>
      </c>
      <c r="H215" s="99" t="s">
        <v>440</v>
      </c>
      <c r="I215" s="104"/>
      <c r="J215" s="121" t="n">
        <v>12</v>
      </c>
      <c r="K215" s="41" t="n">
        <v>44547</v>
      </c>
      <c r="L215" s="101" t="n">
        <v>0.2791</v>
      </c>
      <c r="M215" s="42" t="n">
        <v>3.3492</v>
      </c>
      <c r="N215" s="33" t="s">
        <v>39</v>
      </c>
      <c r="O215" s="35" t="s">
        <v>85</v>
      </c>
      <c r="V215" s="33" t="s">
        <v>439</v>
      </c>
      <c r="W215" s="102" t="s">
        <v>87</v>
      </c>
      <c r="X215" s="17" t="s">
        <v>234</v>
      </c>
      <c r="Y215" s="17" t="n">
        <v>15.36</v>
      </c>
      <c r="Z215" s="37" t="n">
        <v>44524</v>
      </c>
      <c r="AB215" s="43" t="s">
        <v>44</v>
      </c>
      <c r="AC215" s="33" t="s">
        <v>45</v>
      </c>
    </row>
    <row r="216" s="33" customFormat="true" ht="15" hidden="false" customHeight="false" outlineLevel="0" collapsed="false">
      <c r="A216" s="104" t="n">
        <v>6397</v>
      </c>
      <c r="B216" s="38" t="n">
        <v>44522</v>
      </c>
      <c r="C216" s="120" t="s">
        <v>437</v>
      </c>
      <c r="D216" s="6" t="s">
        <v>83</v>
      </c>
      <c r="E216" s="6" t="s">
        <v>84</v>
      </c>
      <c r="F216" s="36"/>
      <c r="G216" s="121" t="s">
        <v>57</v>
      </c>
      <c r="H216" s="99" t="s">
        <v>441</v>
      </c>
      <c r="I216" s="104"/>
      <c r="J216" s="121" t="n">
        <v>72</v>
      </c>
      <c r="K216" s="41" t="n">
        <v>44547</v>
      </c>
      <c r="L216" s="101" t="n">
        <v>0.2791</v>
      </c>
      <c r="M216" s="42" t="n">
        <v>20.0952</v>
      </c>
      <c r="N216" s="33" t="s">
        <v>39</v>
      </c>
      <c r="O216" s="35" t="s">
        <v>85</v>
      </c>
      <c r="V216" s="33" t="s">
        <v>439</v>
      </c>
      <c r="W216" s="102" t="s">
        <v>87</v>
      </c>
      <c r="X216" s="17" t="s">
        <v>234</v>
      </c>
      <c r="Y216" s="17" t="n">
        <v>92.16</v>
      </c>
      <c r="Z216" s="37" t="n">
        <v>44524</v>
      </c>
      <c r="AB216" s="43" t="s">
        <v>44</v>
      </c>
      <c r="AC216" s="33" t="s">
        <v>45</v>
      </c>
    </row>
    <row r="217" s="33" customFormat="true" ht="15" hidden="false" customHeight="false" outlineLevel="0" collapsed="false">
      <c r="A217" s="104" t="n">
        <v>6398</v>
      </c>
      <c r="B217" s="38" t="n">
        <v>44522</v>
      </c>
      <c r="C217" s="120" t="s">
        <v>344</v>
      </c>
      <c r="D217" s="6" t="s">
        <v>83</v>
      </c>
      <c r="E217" s="6" t="s">
        <v>54</v>
      </c>
      <c r="F217" s="36"/>
      <c r="G217" s="121" t="s">
        <v>52</v>
      </c>
      <c r="H217" s="99" t="s">
        <v>442</v>
      </c>
      <c r="I217" s="104"/>
      <c r="J217" s="121" t="n">
        <v>12</v>
      </c>
      <c r="K217" s="41" t="n">
        <v>44547</v>
      </c>
      <c r="L217" s="101" t="n">
        <v>0.2791</v>
      </c>
      <c r="M217" s="42" t="n">
        <v>3.3492</v>
      </c>
      <c r="N217" s="33" t="s">
        <v>39</v>
      </c>
      <c r="O217" s="35" t="s">
        <v>85</v>
      </c>
      <c r="V217" s="33" t="s">
        <v>443</v>
      </c>
      <c r="W217" s="102" t="s">
        <v>56</v>
      </c>
      <c r="X217" s="17" t="s">
        <v>234</v>
      </c>
      <c r="Y217" s="17" t="n">
        <v>15.36</v>
      </c>
      <c r="Z217" s="37" t="n">
        <v>44525</v>
      </c>
      <c r="AB217" s="43" t="s">
        <v>44</v>
      </c>
      <c r="AC217" s="33" t="s">
        <v>45</v>
      </c>
    </row>
    <row r="218" s="33" customFormat="true" ht="15" hidden="false" customHeight="false" outlineLevel="0" collapsed="false">
      <c r="A218" s="104" t="n">
        <v>6399</v>
      </c>
      <c r="B218" s="38" t="n">
        <v>44522</v>
      </c>
      <c r="C218" s="120" t="s">
        <v>349</v>
      </c>
      <c r="D218" s="6" t="s">
        <v>83</v>
      </c>
      <c r="E218" s="6" t="s">
        <v>66</v>
      </c>
      <c r="F218" s="36"/>
      <c r="G218" s="121" t="s">
        <v>89</v>
      </c>
      <c r="H218" s="99" t="s">
        <v>444</v>
      </c>
      <c r="I218" s="104"/>
      <c r="J218" s="121" t="n">
        <v>12</v>
      </c>
      <c r="K218" s="41" t="n">
        <v>44547</v>
      </c>
      <c r="L218" s="101" t="n">
        <v>0.4633</v>
      </c>
      <c r="M218" s="42" t="n">
        <v>5.5596</v>
      </c>
      <c r="N218" s="33" t="s">
        <v>39</v>
      </c>
      <c r="O218" s="35" t="s">
        <v>85</v>
      </c>
      <c r="V218" s="33" t="s">
        <v>445</v>
      </c>
      <c r="W218" s="102" t="s">
        <v>110</v>
      </c>
      <c r="X218" s="17" t="s">
        <v>104</v>
      </c>
      <c r="Y218" s="17" t="n">
        <v>14.04</v>
      </c>
      <c r="Z218" s="37" t="n">
        <v>44525</v>
      </c>
      <c r="AB218" s="43" t="s">
        <v>44</v>
      </c>
      <c r="AC218" s="33" t="s">
        <v>45</v>
      </c>
    </row>
    <row r="219" s="33" customFormat="true" ht="15" hidden="false" customHeight="false" outlineLevel="0" collapsed="false">
      <c r="A219" s="104" t="n">
        <v>6400</v>
      </c>
      <c r="B219" s="38" t="n">
        <v>44522</v>
      </c>
      <c r="C219" s="120" t="s">
        <v>353</v>
      </c>
      <c r="D219" s="6" t="s">
        <v>83</v>
      </c>
      <c r="E219" s="6" t="s">
        <v>54</v>
      </c>
      <c r="F219" s="36"/>
      <c r="G219" s="35" t="s">
        <v>52</v>
      </c>
      <c r="H219" s="99" t="s">
        <v>446</v>
      </c>
      <c r="J219" s="35" t="n">
        <v>12</v>
      </c>
      <c r="K219" s="41" t="n">
        <v>44547</v>
      </c>
      <c r="L219" s="101" t="n">
        <v>0.4633</v>
      </c>
      <c r="M219" s="42" t="n">
        <v>5.5596</v>
      </c>
      <c r="N219" s="33" t="s">
        <v>39</v>
      </c>
      <c r="O219" s="35" t="s">
        <v>85</v>
      </c>
      <c r="V219" s="33" t="s">
        <v>447</v>
      </c>
      <c r="W219" s="102" t="s">
        <v>56</v>
      </c>
      <c r="X219" s="17" t="s">
        <v>104</v>
      </c>
      <c r="Y219" s="17" t="n">
        <v>14.04</v>
      </c>
      <c r="Z219" s="37" t="n">
        <v>44525</v>
      </c>
      <c r="AB219" s="43" t="s">
        <v>44</v>
      </c>
      <c r="AC219" s="33" t="s">
        <v>45</v>
      </c>
    </row>
    <row r="220" s="33" customFormat="true" ht="15" hidden="false" customHeight="false" outlineLevel="0" collapsed="false">
      <c r="A220" s="104" t="n">
        <v>6401</v>
      </c>
      <c r="B220" s="38" t="n">
        <v>44522</v>
      </c>
      <c r="C220" s="120" t="s">
        <v>353</v>
      </c>
      <c r="D220" s="6" t="s">
        <v>83</v>
      </c>
      <c r="E220" s="6" t="s">
        <v>54</v>
      </c>
      <c r="F220" s="36"/>
      <c r="G220" s="35" t="s">
        <v>89</v>
      </c>
      <c r="H220" s="99" t="s">
        <v>448</v>
      </c>
      <c r="J220" s="35" t="n">
        <v>12</v>
      </c>
      <c r="K220" s="41" t="n">
        <v>44547</v>
      </c>
      <c r="L220" s="101" t="n">
        <v>0.4633</v>
      </c>
      <c r="M220" s="42" t="n">
        <v>5.5596</v>
      </c>
      <c r="N220" s="33" t="s">
        <v>39</v>
      </c>
      <c r="O220" s="35" t="s">
        <v>85</v>
      </c>
      <c r="V220" s="33" t="s">
        <v>447</v>
      </c>
      <c r="W220" s="102" t="s">
        <v>56</v>
      </c>
      <c r="X220" s="17" t="s">
        <v>104</v>
      </c>
      <c r="Y220" s="17" t="n">
        <v>14.04</v>
      </c>
      <c r="Z220" s="37" t="n">
        <v>44525</v>
      </c>
      <c r="AB220" s="43" t="s">
        <v>44</v>
      </c>
      <c r="AC220" s="33" t="s">
        <v>45</v>
      </c>
    </row>
    <row r="221" s="33" customFormat="true" ht="15" hidden="false" customHeight="false" outlineLevel="0" collapsed="false">
      <c r="A221" s="104" t="n">
        <v>6402</v>
      </c>
      <c r="B221" s="38" t="n">
        <v>44522</v>
      </c>
      <c r="C221" s="120" t="s">
        <v>449</v>
      </c>
      <c r="D221" s="6" t="s">
        <v>106</v>
      </c>
      <c r="E221" s="6" t="s">
        <v>54</v>
      </c>
      <c r="F221" s="36"/>
      <c r="G221" s="35" t="s">
        <v>52</v>
      </c>
      <c r="H221" s="99" t="s">
        <v>450</v>
      </c>
      <c r="J221" s="35" t="n">
        <v>12</v>
      </c>
      <c r="K221" s="41" t="n">
        <v>44547</v>
      </c>
      <c r="L221" s="101" t="n">
        <v>0.375</v>
      </c>
      <c r="M221" s="42" t="n">
        <v>4.5</v>
      </c>
      <c r="N221" s="33" t="s">
        <v>39</v>
      </c>
      <c r="O221" s="35" t="s">
        <v>85</v>
      </c>
      <c r="V221" s="33" t="s">
        <v>451</v>
      </c>
      <c r="W221" s="102" t="s">
        <v>56</v>
      </c>
      <c r="X221" s="17" t="s">
        <v>107</v>
      </c>
      <c r="Y221" s="17" t="n">
        <v>18.6354</v>
      </c>
      <c r="Z221" s="37" t="n">
        <v>44525</v>
      </c>
      <c r="AB221" s="43" t="s">
        <v>44</v>
      </c>
      <c r="AC221" s="33" t="s">
        <v>45</v>
      </c>
    </row>
    <row r="222" s="33" customFormat="true" ht="15" hidden="false" customHeight="false" outlineLevel="0" collapsed="false">
      <c r="A222" s="104" t="n">
        <v>6403</v>
      </c>
      <c r="B222" s="38" t="n">
        <v>44522</v>
      </c>
      <c r="C222" s="120" t="s">
        <v>449</v>
      </c>
      <c r="D222" s="6" t="s">
        <v>106</v>
      </c>
      <c r="E222" s="6" t="s">
        <v>54</v>
      </c>
      <c r="F222" s="36"/>
      <c r="G222" s="35" t="s">
        <v>57</v>
      </c>
      <c r="H222" s="99" t="s">
        <v>452</v>
      </c>
      <c r="J222" s="35" t="n">
        <v>48</v>
      </c>
      <c r="K222" s="41" t="n">
        <v>44547</v>
      </c>
      <c r="L222" s="101" t="n">
        <v>0.375</v>
      </c>
      <c r="M222" s="42" t="n">
        <v>18</v>
      </c>
      <c r="N222" s="33" t="s">
        <v>39</v>
      </c>
      <c r="O222" s="35" t="s">
        <v>85</v>
      </c>
      <c r="V222" s="33" t="s">
        <v>451</v>
      </c>
      <c r="W222" s="102" t="s">
        <v>56</v>
      </c>
      <c r="X222" s="17" t="s">
        <v>107</v>
      </c>
      <c r="Y222" s="17" t="n">
        <v>74.5416</v>
      </c>
      <c r="Z222" s="37" t="n">
        <v>44525</v>
      </c>
      <c r="AB222" s="43" t="s">
        <v>44</v>
      </c>
      <c r="AC222" s="33" t="s">
        <v>45</v>
      </c>
    </row>
    <row r="223" s="33" customFormat="true" ht="15" hidden="false" customHeight="false" outlineLevel="0" collapsed="false">
      <c r="A223" s="104" t="n">
        <v>6404</v>
      </c>
      <c r="B223" s="38" t="n">
        <v>44522</v>
      </c>
      <c r="C223" s="120" t="s">
        <v>453</v>
      </c>
      <c r="D223" s="6" t="s">
        <v>106</v>
      </c>
      <c r="E223" s="6" t="s">
        <v>84</v>
      </c>
      <c r="F223" s="36"/>
      <c r="G223" s="35" t="s">
        <v>48</v>
      </c>
      <c r="H223" s="99" t="s">
        <v>454</v>
      </c>
      <c r="J223" s="35" t="n">
        <v>72</v>
      </c>
      <c r="K223" s="41" t="n">
        <v>44547</v>
      </c>
      <c r="L223" s="101" t="n">
        <v>0.287</v>
      </c>
      <c r="M223" s="42" t="n">
        <v>20.664</v>
      </c>
      <c r="N223" s="33" t="s">
        <v>39</v>
      </c>
      <c r="O223" s="35" t="s">
        <v>85</v>
      </c>
      <c r="V223" s="33" t="s">
        <v>455</v>
      </c>
      <c r="W223" s="102" t="s">
        <v>87</v>
      </c>
      <c r="X223" s="17" t="s">
        <v>112</v>
      </c>
      <c r="Y223" s="17" t="n">
        <v>80.388</v>
      </c>
      <c r="Z223" s="37" t="n">
        <v>44524</v>
      </c>
      <c r="AB223" s="43" t="s">
        <v>44</v>
      </c>
      <c r="AC223" s="33" t="s">
        <v>45</v>
      </c>
    </row>
    <row r="224" s="33" customFormat="true" ht="15" hidden="false" customHeight="false" outlineLevel="0" collapsed="false">
      <c r="A224" s="104" t="n">
        <v>6405</v>
      </c>
      <c r="B224" s="38" t="n">
        <v>44522</v>
      </c>
      <c r="C224" s="120" t="s">
        <v>453</v>
      </c>
      <c r="D224" s="6" t="s">
        <v>106</v>
      </c>
      <c r="E224" s="6" t="s">
        <v>84</v>
      </c>
      <c r="F224" s="36"/>
      <c r="G224" s="35" t="s">
        <v>38</v>
      </c>
      <c r="H224" s="99" t="s">
        <v>456</v>
      </c>
      <c r="J224" s="35" t="n">
        <v>72</v>
      </c>
      <c r="K224" s="41" t="n">
        <v>44547</v>
      </c>
      <c r="L224" s="101" t="n">
        <v>0.287</v>
      </c>
      <c r="M224" s="42" t="n">
        <v>20.664</v>
      </c>
      <c r="N224" s="33" t="s">
        <v>39</v>
      </c>
      <c r="O224" s="35" t="s">
        <v>85</v>
      </c>
      <c r="V224" s="33" t="s">
        <v>455</v>
      </c>
      <c r="W224" s="102" t="s">
        <v>87</v>
      </c>
      <c r="X224" s="17" t="s">
        <v>112</v>
      </c>
      <c r="Y224" s="17" t="n">
        <v>80.388</v>
      </c>
      <c r="Z224" s="37" t="n">
        <v>44524</v>
      </c>
      <c r="AB224" s="43" t="s">
        <v>44</v>
      </c>
      <c r="AC224" s="33" t="s">
        <v>45</v>
      </c>
    </row>
    <row r="225" s="33" customFormat="true" ht="15" hidden="false" customHeight="false" outlineLevel="0" collapsed="false">
      <c r="A225" s="104" t="n">
        <v>6406</v>
      </c>
      <c r="B225" s="38" t="n">
        <v>44522</v>
      </c>
      <c r="C225" s="120" t="s">
        <v>453</v>
      </c>
      <c r="D225" s="6" t="s">
        <v>106</v>
      </c>
      <c r="E225" s="6" t="s">
        <v>84</v>
      </c>
      <c r="F225" s="36"/>
      <c r="G225" s="35" t="s">
        <v>57</v>
      </c>
      <c r="H225" s="99" t="s">
        <v>457</v>
      </c>
      <c r="J225" s="35" t="n">
        <v>48</v>
      </c>
      <c r="K225" s="41" t="n">
        <v>44547</v>
      </c>
      <c r="L225" s="101" t="n">
        <v>0.287</v>
      </c>
      <c r="M225" s="42" t="n">
        <v>13.776</v>
      </c>
      <c r="N225" s="33" t="s">
        <v>39</v>
      </c>
      <c r="O225" s="35" t="s">
        <v>85</v>
      </c>
      <c r="V225" s="33" t="s">
        <v>455</v>
      </c>
      <c r="W225" s="102" t="s">
        <v>87</v>
      </c>
      <c r="X225" s="17" t="s">
        <v>112</v>
      </c>
      <c r="Y225" s="17" t="n">
        <v>53.592</v>
      </c>
      <c r="Z225" s="37" t="n">
        <v>44524</v>
      </c>
      <c r="AB225" s="43" t="s">
        <v>44</v>
      </c>
      <c r="AC225" s="33" t="s">
        <v>45</v>
      </c>
    </row>
    <row r="226" s="33" customFormat="true" ht="15" hidden="false" customHeight="false" outlineLevel="0" collapsed="false">
      <c r="A226" s="104" t="n">
        <v>6407</v>
      </c>
      <c r="B226" s="38" t="n">
        <v>44522</v>
      </c>
      <c r="C226" s="120" t="s">
        <v>453</v>
      </c>
      <c r="D226" s="6" t="s">
        <v>106</v>
      </c>
      <c r="E226" s="6" t="s">
        <v>84</v>
      </c>
      <c r="F226" s="36"/>
      <c r="G226" s="35" t="s">
        <v>89</v>
      </c>
      <c r="H226" s="99" t="s">
        <v>458</v>
      </c>
      <c r="J226" s="35" t="n">
        <v>12</v>
      </c>
      <c r="K226" s="41" t="n">
        <v>44547</v>
      </c>
      <c r="L226" s="101" t="n">
        <v>0.287</v>
      </c>
      <c r="M226" s="42" t="n">
        <v>3.444</v>
      </c>
      <c r="N226" s="33" t="s">
        <v>39</v>
      </c>
      <c r="O226" s="35" t="s">
        <v>85</v>
      </c>
      <c r="V226" s="33" t="s">
        <v>455</v>
      </c>
      <c r="W226" s="102" t="s">
        <v>87</v>
      </c>
      <c r="X226" s="17" t="s">
        <v>112</v>
      </c>
      <c r="Y226" s="17" t="n">
        <v>13.398</v>
      </c>
      <c r="Z226" s="37" t="n">
        <v>44524</v>
      </c>
      <c r="AB226" s="43" t="s">
        <v>44</v>
      </c>
      <c r="AC226" s="33" t="s">
        <v>45</v>
      </c>
    </row>
    <row r="227" s="33" customFormat="true" ht="15" hidden="false" customHeight="false" outlineLevel="0" collapsed="false">
      <c r="A227" s="104" t="n">
        <v>6408</v>
      </c>
      <c r="B227" s="38" t="n">
        <v>44522</v>
      </c>
      <c r="C227" s="120" t="s">
        <v>115</v>
      </c>
      <c r="D227" s="6" t="s">
        <v>106</v>
      </c>
      <c r="E227" s="6" t="s">
        <v>97</v>
      </c>
      <c r="F227" s="36"/>
      <c r="G227" s="35" t="s">
        <v>89</v>
      </c>
      <c r="H227" s="99" t="s">
        <v>459</v>
      </c>
      <c r="J227" s="35" t="n">
        <v>12</v>
      </c>
      <c r="K227" s="41" t="n">
        <v>44547</v>
      </c>
      <c r="L227" s="101" t="n">
        <v>0.376</v>
      </c>
      <c r="M227" s="42" t="n">
        <v>4.512</v>
      </c>
      <c r="N227" s="33" t="s">
        <v>39</v>
      </c>
      <c r="O227" s="35" t="s">
        <v>85</v>
      </c>
      <c r="V227" s="33" t="s">
        <v>460</v>
      </c>
      <c r="W227" s="102" t="s">
        <v>99</v>
      </c>
      <c r="X227" s="17" t="s">
        <v>117</v>
      </c>
      <c r="Y227" s="17" t="n">
        <v>16.44</v>
      </c>
      <c r="Z227" s="37" t="n">
        <v>44524</v>
      </c>
      <c r="AB227" s="43" t="s">
        <v>44</v>
      </c>
      <c r="AC227" s="33" t="s">
        <v>45</v>
      </c>
    </row>
    <row r="228" s="33" customFormat="true" ht="15" hidden="false" customHeight="false" outlineLevel="0" collapsed="false">
      <c r="A228" s="104" t="n">
        <v>6409</v>
      </c>
      <c r="B228" s="38" t="n">
        <v>44522</v>
      </c>
      <c r="C228" s="120" t="s">
        <v>461</v>
      </c>
      <c r="D228" s="6" t="s">
        <v>106</v>
      </c>
      <c r="E228" s="6" t="s">
        <v>84</v>
      </c>
      <c r="F228" s="36"/>
      <c r="G228" s="35" t="s">
        <v>48</v>
      </c>
      <c r="H228" s="99" t="s">
        <v>462</v>
      </c>
      <c r="J228" s="35" t="n">
        <v>72</v>
      </c>
      <c r="K228" s="41" t="n">
        <v>44547</v>
      </c>
      <c r="L228" s="101" t="n">
        <v>0.376</v>
      </c>
      <c r="M228" s="42" t="n">
        <v>27.072</v>
      </c>
      <c r="N228" s="33" t="s">
        <v>39</v>
      </c>
      <c r="O228" s="35" t="s">
        <v>85</v>
      </c>
      <c r="V228" s="33" t="s">
        <v>463</v>
      </c>
      <c r="W228" s="102" t="s">
        <v>87</v>
      </c>
      <c r="X228" s="17" t="s">
        <v>117</v>
      </c>
      <c r="Y228" s="17" t="n">
        <v>98.64</v>
      </c>
      <c r="Z228" s="37" t="n">
        <v>44524</v>
      </c>
      <c r="AB228" s="43" t="s">
        <v>44</v>
      </c>
      <c r="AC228" s="33" t="s">
        <v>45</v>
      </c>
    </row>
    <row r="229" s="33" customFormat="true" ht="15" hidden="false" customHeight="false" outlineLevel="0" collapsed="false">
      <c r="A229" s="104" t="n">
        <v>6410</v>
      </c>
      <c r="B229" s="38" t="n">
        <v>44522</v>
      </c>
      <c r="C229" s="120" t="s">
        <v>461</v>
      </c>
      <c r="D229" s="6" t="s">
        <v>106</v>
      </c>
      <c r="E229" s="6" t="s">
        <v>84</v>
      </c>
      <c r="F229" s="36"/>
      <c r="G229" s="35" t="s">
        <v>38</v>
      </c>
      <c r="H229" s="99" t="s">
        <v>464</v>
      </c>
      <c r="J229" s="35" t="n">
        <v>72</v>
      </c>
      <c r="K229" s="41" t="n">
        <v>44547</v>
      </c>
      <c r="L229" s="101" t="n">
        <v>0.376</v>
      </c>
      <c r="M229" s="42" t="n">
        <v>27.072</v>
      </c>
      <c r="N229" s="33" t="s">
        <v>39</v>
      </c>
      <c r="O229" s="35" t="s">
        <v>85</v>
      </c>
      <c r="V229" s="33" t="s">
        <v>463</v>
      </c>
      <c r="W229" s="102" t="s">
        <v>87</v>
      </c>
      <c r="X229" s="17" t="s">
        <v>117</v>
      </c>
      <c r="Y229" s="17" t="n">
        <v>98.64</v>
      </c>
      <c r="Z229" s="37" t="n">
        <v>44524</v>
      </c>
      <c r="AB229" s="43" t="s">
        <v>44</v>
      </c>
      <c r="AC229" s="33" t="s">
        <v>45</v>
      </c>
    </row>
    <row r="230" s="33" customFormat="true" ht="15" hidden="false" customHeight="false" outlineLevel="0" collapsed="false">
      <c r="A230" s="104" t="n">
        <v>6411</v>
      </c>
      <c r="B230" s="38" t="n">
        <v>44522</v>
      </c>
      <c r="C230" s="120" t="s">
        <v>461</v>
      </c>
      <c r="D230" s="6" t="s">
        <v>106</v>
      </c>
      <c r="E230" s="6" t="s">
        <v>84</v>
      </c>
      <c r="F230" s="36"/>
      <c r="G230" s="35" t="s">
        <v>52</v>
      </c>
      <c r="H230" s="99" t="s">
        <v>465</v>
      </c>
      <c r="J230" s="35" t="n">
        <v>12</v>
      </c>
      <c r="K230" s="41" t="n">
        <v>44547</v>
      </c>
      <c r="L230" s="101" t="n">
        <v>0.376</v>
      </c>
      <c r="M230" s="42" t="n">
        <v>4.512</v>
      </c>
      <c r="N230" s="33" t="s">
        <v>39</v>
      </c>
      <c r="O230" s="35" t="s">
        <v>85</v>
      </c>
      <c r="V230" s="33" t="s">
        <v>463</v>
      </c>
      <c r="W230" s="102" t="s">
        <v>87</v>
      </c>
      <c r="X230" s="17" t="s">
        <v>117</v>
      </c>
      <c r="Y230" s="17" t="n">
        <v>16.44</v>
      </c>
      <c r="Z230" s="37" t="n">
        <v>44524</v>
      </c>
      <c r="AB230" s="43" t="s">
        <v>44</v>
      </c>
      <c r="AC230" s="33" t="s">
        <v>45</v>
      </c>
    </row>
    <row r="231" s="33" customFormat="true" ht="15" hidden="false" customHeight="false" outlineLevel="0" collapsed="false">
      <c r="A231" s="104" t="n">
        <v>6412</v>
      </c>
      <c r="B231" s="38" t="n">
        <v>44522</v>
      </c>
      <c r="C231" s="120" t="s">
        <v>461</v>
      </c>
      <c r="D231" s="6" t="s">
        <v>106</v>
      </c>
      <c r="E231" s="6" t="s">
        <v>84</v>
      </c>
      <c r="F231" s="36"/>
      <c r="G231" s="35" t="s">
        <v>57</v>
      </c>
      <c r="H231" s="99" t="s">
        <v>466</v>
      </c>
      <c r="J231" s="35" t="n">
        <v>48</v>
      </c>
      <c r="K231" s="41" t="n">
        <v>44547</v>
      </c>
      <c r="L231" s="101" t="n">
        <v>0.376</v>
      </c>
      <c r="M231" s="42" t="n">
        <v>18.048</v>
      </c>
      <c r="N231" s="33" t="s">
        <v>39</v>
      </c>
      <c r="O231" s="35" t="s">
        <v>85</v>
      </c>
      <c r="V231" s="33" t="s">
        <v>463</v>
      </c>
      <c r="W231" s="102" t="s">
        <v>87</v>
      </c>
      <c r="X231" s="17" t="s">
        <v>117</v>
      </c>
      <c r="Y231" s="17" t="n">
        <v>65.76</v>
      </c>
      <c r="Z231" s="37" t="n">
        <v>44524</v>
      </c>
      <c r="AB231" s="43" t="s">
        <v>44</v>
      </c>
      <c r="AC231" s="33" t="s">
        <v>45</v>
      </c>
    </row>
    <row r="232" s="33" customFormat="true" ht="15" hidden="false" customHeight="false" outlineLevel="0" collapsed="false">
      <c r="A232" s="104" t="n">
        <v>6413</v>
      </c>
      <c r="B232" s="38" t="n">
        <v>44522</v>
      </c>
      <c r="C232" s="120" t="s">
        <v>461</v>
      </c>
      <c r="D232" s="6" t="s">
        <v>106</v>
      </c>
      <c r="E232" s="6" t="s">
        <v>84</v>
      </c>
      <c r="F232" s="36"/>
      <c r="G232" s="35" t="s">
        <v>89</v>
      </c>
      <c r="H232" s="99" t="s">
        <v>467</v>
      </c>
      <c r="J232" s="35" t="n">
        <v>12</v>
      </c>
      <c r="K232" s="41" t="n">
        <v>44547</v>
      </c>
      <c r="L232" s="101" t="n">
        <v>0.376</v>
      </c>
      <c r="M232" s="42" t="n">
        <v>4.512</v>
      </c>
      <c r="N232" s="33" t="s">
        <v>39</v>
      </c>
      <c r="O232" s="35" t="s">
        <v>85</v>
      </c>
      <c r="V232" s="33" t="s">
        <v>463</v>
      </c>
      <c r="W232" s="102" t="s">
        <v>87</v>
      </c>
      <c r="X232" s="17" t="s">
        <v>117</v>
      </c>
      <c r="Y232" s="17" t="n">
        <v>16.44</v>
      </c>
      <c r="Z232" s="37" t="n">
        <v>44524</v>
      </c>
      <c r="AB232" s="43" t="s">
        <v>44</v>
      </c>
      <c r="AC232" s="33" t="s">
        <v>45</v>
      </c>
    </row>
    <row r="233" s="33" customFormat="true" ht="15" hidden="false" customHeight="false" outlineLevel="0" collapsed="false">
      <c r="A233" s="104" t="n">
        <v>6414</v>
      </c>
      <c r="B233" s="38" t="n">
        <v>44522</v>
      </c>
      <c r="C233" s="120" t="s">
        <v>468</v>
      </c>
      <c r="D233" s="6" t="s">
        <v>106</v>
      </c>
      <c r="E233" s="6" t="s">
        <v>54</v>
      </c>
      <c r="F233" s="36"/>
      <c r="G233" s="35" t="s">
        <v>38</v>
      </c>
      <c r="H233" s="99" t="s">
        <v>469</v>
      </c>
      <c r="J233" s="35" t="n">
        <v>72</v>
      </c>
      <c r="K233" s="41" t="n">
        <v>44547</v>
      </c>
      <c r="L233" s="101" t="n">
        <v>0.376</v>
      </c>
      <c r="M233" s="42" t="n">
        <v>27.072</v>
      </c>
      <c r="N233" s="33" t="s">
        <v>39</v>
      </c>
      <c r="O233" s="35" t="s">
        <v>85</v>
      </c>
      <c r="V233" s="33" t="s">
        <v>470</v>
      </c>
      <c r="W233" s="102" t="s">
        <v>56</v>
      </c>
      <c r="X233" s="17" t="s">
        <v>117</v>
      </c>
      <c r="Y233" s="17" t="n">
        <v>98.64</v>
      </c>
      <c r="Z233" s="37" t="n">
        <v>44525</v>
      </c>
      <c r="AB233" s="43" t="s">
        <v>44</v>
      </c>
      <c r="AC233" s="33" t="s">
        <v>45</v>
      </c>
    </row>
    <row r="234" s="33" customFormat="true" ht="15" hidden="false" customHeight="false" outlineLevel="0" collapsed="false">
      <c r="A234" s="104"/>
      <c r="C234" s="35"/>
      <c r="D234" s="6"/>
      <c r="E234" s="6"/>
      <c r="F234" s="36"/>
      <c r="G234" s="35"/>
      <c r="H234" s="35"/>
      <c r="J234" s="35" t="n">
        <v>1944</v>
      </c>
      <c r="K234" s="35"/>
      <c r="L234" s="3"/>
      <c r="M234" s="42" t="n">
        <v>610.5636</v>
      </c>
      <c r="O234" s="35"/>
      <c r="W234" s="102"/>
      <c r="X234" s="17"/>
      <c r="Y234" s="17"/>
      <c r="Z234" s="37"/>
    </row>
    <row r="235" s="33" customFormat="true" ht="15" hidden="false" customHeight="false" outlineLevel="0" collapsed="false">
      <c r="A235" s="104"/>
      <c r="C235" s="35"/>
      <c r="D235" s="6"/>
      <c r="E235" s="6"/>
      <c r="F235" s="36"/>
      <c r="G235" s="35"/>
      <c r="H235" s="35"/>
      <c r="J235" s="35"/>
      <c r="K235" s="35"/>
      <c r="L235" s="3"/>
      <c r="M235" s="3"/>
      <c r="O235" s="35"/>
      <c r="W235" s="102"/>
      <c r="X235" s="17"/>
      <c r="Y235" s="17"/>
      <c r="Z235" s="37"/>
    </row>
    <row r="236" s="33" customFormat="true" ht="15" hidden="false" customHeight="false" outlineLevel="0" collapsed="false">
      <c r="A236" s="104"/>
      <c r="C236" s="95" t="s">
        <v>471</v>
      </c>
      <c r="D236" s="95"/>
      <c r="E236" s="6"/>
      <c r="F236" s="36"/>
      <c r="G236" s="35"/>
      <c r="H236" s="35"/>
      <c r="J236" s="35"/>
      <c r="K236" s="35"/>
      <c r="L236" s="3"/>
      <c r="M236" s="3"/>
      <c r="O236" s="35"/>
      <c r="W236" s="102"/>
      <c r="X236" s="17"/>
      <c r="Y236" s="17"/>
      <c r="Z236" s="37"/>
    </row>
    <row r="237" s="33" customFormat="true" ht="15" hidden="false" customHeight="false" outlineLevel="0" collapsed="false">
      <c r="A237" s="104" t="n">
        <v>6415</v>
      </c>
      <c r="B237" s="38" t="n">
        <v>44522</v>
      </c>
      <c r="C237" s="35" t="s">
        <v>147</v>
      </c>
      <c r="D237" s="6" t="s">
        <v>148</v>
      </c>
      <c r="E237" s="6" t="s">
        <v>97</v>
      </c>
      <c r="F237" s="36"/>
      <c r="G237" s="35" t="s">
        <v>76</v>
      </c>
      <c r="H237" s="99" t="s">
        <v>472</v>
      </c>
      <c r="J237" s="35" t="n">
        <v>96</v>
      </c>
      <c r="K237" s="41" t="n">
        <v>44547</v>
      </c>
      <c r="L237" s="3" t="n">
        <v>0.256</v>
      </c>
      <c r="M237" s="42" t="n">
        <v>24.576</v>
      </c>
      <c r="N237" s="33" t="s">
        <v>39</v>
      </c>
      <c r="O237" s="35" t="s">
        <v>40</v>
      </c>
      <c r="V237" s="33" t="s">
        <v>473</v>
      </c>
      <c r="W237" s="102" t="s">
        <v>99</v>
      </c>
      <c r="X237" s="17" t="s">
        <v>150</v>
      </c>
      <c r="Y237" s="17" t="n">
        <v>127.6464</v>
      </c>
      <c r="Z237" s="37" t="n">
        <v>44524</v>
      </c>
      <c r="AB237" s="43" t="s">
        <v>44</v>
      </c>
      <c r="AC237" s="33" t="s">
        <v>45</v>
      </c>
    </row>
    <row r="238" s="33" customFormat="true" ht="15" hidden="false" customHeight="false" outlineLevel="0" collapsed="false">
      <c r="A238" s="104" t="n">
        <v>6416</v>
      </c>
      <c r="B238" s="38" t="n">
        <v>44522</v>
      </c>
      <c r="C238" s="35" t="s">
        <v>147</v>
      </c>
      <c r="D238" s="6" t="s">
        <v>148</v>
      </c>
      <c r="E238" s="6" t="s">
        <v>97</v>
      </c>
      <c r="F238" s="36"/>
      <c r="G238" s="35" t="s">
        <v>48</v>
      </c>
      <c r="H238" s="99" t="s">
        <v>474</v>
      </c>
      <c r="J238" s="35" t="n">
        <v>48</v>
      </c>
      <c r="K238" s="41" t="n">
        <v>44547</v>
      </c>
      <c r="L238" s="3" t="n">
        <v>0.256</v>
      </c>
      <c r="M238" s="42" t="n">
        <v>12.288</v>
      </c>
      <c r="N238" s="33" t="s">
        <v>39</v>
      </c>
      <c r="O238" s="35" t="s">
        <v>40</v>
      </c>
      <c r="V238" s="33" t="s">
        <v>473</v>
      </c>
      <c r="W238" s="102" t="s">
        <v>99</v>
      </c>
      <c r="X238" s="17" t="s">
        <v>150</v>
      </c>
      <c r="Y238" s="17" t="n">
        <v>63.8232</v>
      </c>
      <c r="Z238" s="37" t="n">
        <v>44524</v>
      </c>
      <c r="AB238" s="43" t="s">
        <v>44</v>
      </c>
      <c r="AC238" s="33" t="s">
        <v>45</v>
      </c>
    </row>
    <row r="239" s="33" customFormat="true" ht="15" hidden="false" customHeight="false" outlineLevel="0" collapsed="false">
      <c r="A239" s="104" t="n">
        <v>6417</v>
      </c>
      <c r="B239" s="38" t="n">
        <v>44522</v>
      </c>
      <c r="C239" s="35" t="s">
        <v>147</v>
      </c>
      <c r="D239" s="6" t="s">
        <v>148</v>
      </c>
      <c r="E239" s="6" t="s">
        <v>97</v>
      </c>
      <c r="F239" s="36"/>
      <c r="G239" s="35" t="s">
        <v>52</v>
      </c>
      <c r="H239" s="99" t="s">
        <v>475</v>
      </c>
      <c r="J239" s="35" t="n">
        <v>48</v>
      </c>
      <c r="K239" s="41" t="n">
        <v>44547</v>
      </c>
      <c r="L239" s="3" t="n">
        <v>0.256</v>
      </c>
      <c r="M239" s="42" t="n">
        <v>12.288</v>
      </c>
      <c r="N239" s="33" t="s">
        <v>39</v>
      </c>
      <c r="O239" s="35" t="s">
        <v>40</v>
      </c>
      <c r="V239" s="33" t="s">
        <v>473</v>
      </c>
      <c r="W239" s="102" t="s">
        <v>99</v>
      </c>
      <c r="X239" s="17" t="s">
        <v>150</v>
      </c>
      <c r="Y239" s="17" t="n">
        <v>63.8232</v>
      </c>
      <c r="Z239" s="37" t="n">
        <v>44524</v>
      </c>
      <c r="AB239" s="43" t="s">
        <v>44</v>
      </c>
      <c r="AC239" s="33" t="s">
        <v>45</v>
      </c>
    </row>
    <row r="240" s="33" customFormat="true" ht="15" hidden="false" customHeight="false" outlineLevel="0" collapsed="false">
      <c r="A240" s="104" t="n">
        <v>6418</v>
      </c>
      <c r="B240" s="38" t="n">
        <v>44522</v>
      </c>
      <c r="C240" s="35" t="s">
        <v>147</v>
      </c>
      <c r="D240" s="6" t="s">
        <v>148</v>
      </c>
      <c r="E240" s="6" t="s">
        <v>97</v>
      </c>
      <c r="F240" s="36"/>
      <c r="G240" s="35" t="s">
        <v>89</v>
      </c>
      <c r="H240" s="99" t="s">
        <v>476</v>
      </c>
      <c r="J240" s="35" t="n">
        <v>12</v>
      </c>
      <c r="K240" s="41" t="n">
        <v>44547</v>
      </c>
      <c r="L240" s="3" t="n">
        <v>0.256</v>
      </c>
      <c r="M240" s="42" t="n">
        <v>3.072</v>
      </c>
      <c r="N240" s="33" t="s">
        <v>39</v>
      </c>
      <c r="O240" s="35" t="s">
        <v>40</v>
      </c>
      <c r="V240" s="33" t="s">
        <v>473</v>
      </c>
      <c r="W240" s="102" t="s">
        <v>99</v>
      </c>
      <c r="X240" s="17" t="s">
        <v>150</v>
      </c>
      <c r="Y240" s="17" t="n">
        <v>15.9558</v>
      </c>
      <c r="Z240" s="37" t="n">
        <v>44524</v>
      </c>
      <c r="AB240" s="43" t="s">
        <v>44</v>
      </c>
      <c r="AC240" s="33" t="s">
        <v>45</v>
      </c>
    </row>
    <row r="241" s="33" customFormat="true" ht="15" hidden="false" customHeight="false" outlineLevel="0" collapsed="false">
      <c r="A241" s="104" t="n">
        <v>6419</v>
      </c>
      <c r="B241" s="38" t="n">
        <v>44522</v>
      </c>
      <c r="C241" s="35" t="s">
        <v>477</v>
      </c>
      <c r="D241" s="6" t="s">
        <v>193</v>
      </c>
      <c r="E241" s="6" t="s">
        <v>97</v>
      </c>
      <c r="F241" s="36"/>
      <c r="G241" s="35" t="s">
        <v>57</v>
      </c>
      <c r="H241" s="99" t="s">
        <v>478</v>
      </c>
      <c r="J241" s="35" t="n">
        <v>96</v>
      </c>
      <c r="K241" s="41" t="n">
        <v>44547</v>
      </c>
      <c r="L241" s="3" t="n">
        <v>0.293</v>
      </c>
      <c r="M241" s="42" t="n">
        <v>28.128</v>
      </c>
      <c r="N241" s="33" t="s">
        <v>39</v>
      </c>
      <c r="O241" s="35" t="s">
        <v>40</v>
      </c>
      <c r="V241" s="33" t="s">
        <v>479</v>
      </c>
      <c r="W241" s="102" t="s">
        <v>99</v>
      </c>
      <c r="X241" s="17" t="s">
        <v>207</v>
      </c>
      <c r="Y241" s="17" t="n">
        <v>92.16</v>
      </c>
      <c r="Z241" s="37" t="n">
        <v>44524</v>
      </c>
      <c r="AB241" s="43" t="s">
        <v>44</v>
      </c>
      <c r="AC241" s="33" t="s">
        <v>45</v>
      </c>
    </row>
    <row r="242" s="33" customFormat="true" ht="15" hidden="false" customHeight="false" outlineLevel="0" collapsed="false">
      <c r="A242" s="104" t="n">
        <v>6420</v>
      </c>
      <c r="B242" s="38" t="n">
        <v>44522</v>
      </c>
      <c r="C242" s="35" t="s">
        <v>477</v>
      </c>
      <c r="D242" s="6" t="s">
        <v>193</v>
      </c>
      <c r="E242" s="6" t="s">
        <v>97</v>
      </c>
      <c r="F242" s="36"/>
      <c r="G242" s="35" t="s">
        <v>38</v>
      </c>
      <c r="H242" s="99" t="s">
        <v>480</v>
      </c>
      <c r="J242" s="35" t="n">
        <v>96</v>
      </c>
      <c r="K242" s="41" t="n">
        <v>44547</v>
      </c>
      <c r="L242" s="3" t="n">
        <v>0.293</v>
      </c>
      <c r="M242" s="42" t="n">
        <v>28.128</v>
      </c>
      <c r="N242" s="33" t="s">
        <v>39</v>
      </c>
      <c r="O242" s="35" t="s">
        <v>40</v>
      </c>
      <c r="V242" s="33" t="s">
        <v>479</v>
      </c>
      <c r="W242" s="102" t="s">
        <v>99</v>
      </c>
      <c r="X242" s="17" t="s">
        <v>207</v>
      </c>
      <c r="Y242" s="17" t="n">
        <v>92.16</v>
      </c>
      <c r="Z242" s="37" t="n">
        <v>44524</v>
      </c>
      <c r="AB242" s="43" t="s">
        <v>44</v>
      </c>
      <c r="AC242" s="33" t="s">
        <v>45</v>
      </c>
    </row>
    <row r="243" s="33" customFormat="true" ht="15" hidden="false" customHeight="false" outlineLevel="0" collapsed="false">
      <c r="A243" s="104" t="n">
        <v>6421</v>
      </c>
      <c r="B243" s="38" t="n">
        <v>44522</v>
      </c>
      <c r="C243" s="35" t="s">
        <v>477</v>
      </c>
      <c r="D243" s="6" t="s">
        <v>193</v>
      </c>
      <c r="E243" s="6" t="s">
        <v>97</v>
      </c>
      <c r="F243" s="36"/>
      <c r="G243" s="35" t="s">
        <v>76</v>
      </c>
      <c r="H243" s="99" t="s">
        <v>481</v>
      </c>
      <c r="J243" s="35" t="n">
        <v>96</v>
      </c>
      <c r="K243" s="41" t="n">
        <v>44547</v>
      </c>
      <c r="L243" s="3" t="n">
        <v>0.293</v>
      </c>
      <c r="M243" s="42" t="n">
        <v>28.128</v>
      </c>
      <c r="N243" s="33" t="s">
        <v>39</v>
      </c>
      <c r="O243" s="35" t="s">
        <v>40</v>
      </c>
      <c r="V243" s="33" t="s">
        <v>479</v>
      </c>
      <c r="W243" s="102" t="s">
        <v>99</v>
      </c>
      <c r="X243" s="17" t="s">
        <v>207</v>
      </c>
      <c r="Y243" s="17" t="n">
        <v>92.16</v>
      </c>
      <c r="Z243" s="37" t="n">
        <v>44524</v>
      </c>
      <c r="AB243" s="43" t="s">
        <v>44</v>
      </c>
      <c r="AC243" s="33" t="s">
        <v>45</v>
      </c>
    </row>
    <row r="244" s="33" customFormat="true" ht="15" hidden="false" customHeight="false" outlineLevel="0" collapsed="false">
      <c r="A244" s="104" t="n">
        <v>6422</v>
      </c>
      <c r="B244" s="38" t="n">
        <v>44522</v>
      </c>
      <c r="C244" s="35" t="s">
        <v>477</v>
      </c>
      <c r="D244" s="6" t="s">
        <v>193</v>
      </c>
      <c r="E244" s="6" t="s">
        <v>97</v>
      </c>
      <c r="F244" s="36"/>
      <c r="G244" s="35" t="s">
        <v>48</v>
      </c>
      <c r="H244" s="99" t="s">
        <v>482</v>
      </c>
      <c r="J244" s="35" t="n">
        <v>48</v>
      </c>
      <c r="K244" s="41" t="n">
        <v>44547</v>
      </c>
      <c r="L244" s="3" t="n">
        <v>0.293</v>
      </c>
      <c r="M244" s="42" t="n">
        <v>14.064</v>
      </c>
      <c r="N244" s="33" t="s">
        <v>39</v>
      </c>
      <c r="O244" s="35" t="s">
        <v>40</v>
      </c>
      <c r="V244" s="33" t="s">
        <v>479</v>
      </c>
      <c r="W244" s="102" t="s">
        <v>99</v>
      </c>
      <c r="X244" s="17" t="s">
        <v>207</v>
      </c>
      <c r="Y244" s="17" t="n">
        <v>46.08</v>
      </c>
      <c r="Z244" s="37" t="n">
        <v>44524</v>
      </c>
      <c r="AB244" s="43" t="s">
        <v>44</v>
      </c>
      <c r="AC244" s="33" t="s">
        <v>45</v>
      </c>
    </row>
    <row r="245" s="33" customFormat="true" ht="15" hidden="false" customHeight="false" outlineLevel="0" collapsed="false">
      <c r="A245" s="104" t="n">
        <v>6423</v>
      </c>
      <c r="B245" s="38" t="n">
        <v>44522</v>
      </c>
      <c r="C245" s="35" t="s">
        <v>477</v>
      </c>
      <c r="D245" s="6" t="s">
        <v>193</v>
      </c>
      <c r="E245" s="6" t="s">
        <v>97</v>
      </c>
      <c r="F245" s="36"/>
      <c r="G245" s="35" t="s">
        <v>52</v>
      </c>
      <c r="H245" s="99" t="s">
        <v>483</v>
      </c>
      <c r="J245" s="35" t="n">
        <v>48</v>
      </c>
      <c r="K245" s="41" t="n">
        <v>44547</v>
      </c>
      <c r="L245" s="3" t="n">
        <v>0.293</v>
      </c>
      <c r="M245" s="42" t="n">
        <v>14.064</v>
      </c>
      <c r="N245" s="33" t="s">
        <v>39</v>
      </c>
      <c r="O245" s="35" t="s">
        <v>40</v>
      </c>
      <c r="V245" s="33" t="s">
        <v>479</v>
      </c>
      <c r="W245" s="102" t="s">
        <v>99</v>
      </c>
      <c r="X245" s="17" t="s">
        <v>207</v>
      </c>
      <c r="Y245" s="17" t="n">
        <v>46.08</v>
      </c>
      <c r="Z245" s="37" t="n">
        <v>44524</v>
      </c>
      <c r="AB245" s="43" t="s">
        <v>44</v>
      </c>
      <c r="AC245" s="33" t="s">
        <v>45</v>
      </c>
    </row>
    <row r="246" s="33" customFormat="true" ht="15" hidden="false" customHeight="false" outlineLevel="0" collapsed="false">
      <c r="A246" s="104" t="n">
        <v>6424</v>
      </c>
      <c r="B246" s="38" t="n">
        <v>44522</v>
      </c>
      <c r="C246" s="35" t="s">
        <v>477</v>
      </c>
      <c r="D246" s="6" t="s">
        <v>193</v>
      </c>
      <c r="E246" s="6" t="s">
        <v>97</v>
      </c>
      <c r="F246" s="36"/>
      <c r="G246" s="35" t="s">
        <v>89</v>
      </c>
      <c r="H246" s="99" t="s">
        <v>484</v>
      </c>
      <c r="J246" s="35" t="n">
        <v>12</v>
      </c>
      <c r="K246" s="41" t="n">
        <v>44547</v>
      </c>
      <c r="L246" s="3" t="n">
        <v>0.293</v>
      </c>
      <c r="M246" s="42" t="n">
        <v>3.516</v>
      </c>
      <c r="N246" s="33" t="s">
        <v>39</v>
      </c>
      <c r="O246" s="35" t="s">
        <v>40</v>
      </c>
      <c r="V246" s="33" t="s">
        <v>479</v>
      </c>
      <c r="W246" s="102" t="s">
        <v>99</v>
      </c>
      <c r="X246" s="17" t="s">
        <v>207</v>
      </c>
      <c r="Y246" s="17" t="n">
        <v>11.52</v>
      </c>
      <c r="Z246" s="37" t="n">
        <v>44524</v>
      </c>
      <c r="AC246" s="33" t="s">
        <v>45</v>
      </c>
    </row>
    <row r="247" s="33" customFormat="true" ht="15" hidden="false" customHeight="false" outlineLevel="0" collapsed="false">
      <c r="A247" s="104" t="n">
        <v>6425</v>
      </c>
      <c r="B247" s="38" t="n">
        <v>44522</v>
      </c>
      <c r="C247" s="35" t="s">
        <v>485</v>
      </c>
      <c r="D247" s="6" t="s">
        <v>36</v>
      </c>
      <c r="E247" s="6" t="s">
        <v>54</v>
      </c>
      <c r="F247" s="36"/>
      <c r="G247" s="35" t="s">
        <v>57</v>
      </c>
      <c r="H247" s="99" t="s">
        <v>486</v>
      </c>
      <c r="J247" s="35" t="n">
        <v>96</v>
      </c>
      <c r="K247" s="41" t="n">
        <v>44547</v>
      </c>
      <c r="L247" s="3" t="n">
        <v>0.347</v>
      </c>
      <c r="M247" s="42" t="n">
        <v>33.312</v>
      </c>
      <c r="N247" s="33" t="s">
        <v>39</v>
      </c>
      <c r="O247" s="35" t="s">
        <v>40</v>
      </c>
      <c r="V247" s="33" t="s">
        <v>487</v>
      </c>
      <c r="W247" s="102" t="s">
        <v>56</v>
      </c>
      <c r="X247" s="17" t="s">
        <v>169</v>
      </c>
      <c r="Y247" s="17" t="n">
        <v>118.8768</v>
      </c>
      <c r="Z247" s="37" t="n">
        <v>44525</v>
      </c>
      <c r="AB247" s="43" t="s">
        <v>44</v>
      </c>
      <c r="AC247" s="33" t="s">
        <v>45</v>
      </c>
    </row>
    <row r="248" s="33" customFormat="true" ht="15" hidden="false" customHeight="false" outlineLevel="0" collapsed="false">
      <c r="A248" s="104" t="n">
        <v>6426</v>
      </c>
      <c r="B248" s="38" t="n">
        <v>44522</v>
      </c>
      <c r="C248" s="35" t="s">
        <v>485</v>
      </c>
      <c r="D248" s="6" t="s">
        <v>36</v>
      </c>
      <c r="E248" s="6" t="s">
        <v>54</v>
      </c>
      <c r="F248" s="36"/>
      <c r="G248" s="35" t="s">
        <v>38</v>
      </c>
      <c r="H248" s="99" t="s">
        <v>488</v>
      </c>
      <c r="J248" s="35" t="n">
        <v>96</v>
      </c>
      <c r="K248" s="41" t="n">
        <v>44547</v>
      </c>
      <c r="L248" s="3" t="n">
        <v>0.347</v>
      </c>
      <c r="M248" s="42" t="n">
        <v>33.312</v>
      </c>
      <c r="N248" s="33" t="s">
        <v>39</v>
      </c>
      <c r="O248" s="35" t="s">
        <v>40</v>
      </c>
      <c r="V248" s="33" t="s">
        <v>487</v>
      </c>
      <c r="W248" s="102" t="s">
        <v>56</v>
      </c>
      <c r="X248" s="17" t="s">
        <v>169</v>
      </c>
      <c r="Y248" s="17" t="n">
        <v>118.8768</v>
      </c>
      <c r="Z248" s="37" t="n">
        <v>44525</v>
      </c>
      <c r="AB248" s="43" t="s">
        <v>44</v>
      </c>
      <c r="AC248" s="33" t="s">
        <v>45</v>
      </c>
    </row>
    <row r="249" s="33" customFormat="true" ht="15" hidden="false" customHeight="false" outlineLevel="0" collapsed="false">
      <c r="C249" s="35"/>
      <c r="D249" s="35"/>
      <c r="F249" s="36"/>
      <c r="G249" s="35"/>
      <c r="H249" s="35"/>
      <c r="J249" s="35" t="n">
        <v>792</v>
      </c>
      <c r="K249" s="35"/>
      <c r="L249" s="3"/>
      <c r="M249" s="42" t="n">
        <v>234.876</v>
      </c>
      <c r="O249" s="35"/>
      <c r="W249" s="35"/>
      <c r="Z249" s="37"/>
    </row>
    <row r="250" s="33" customFormat="true" ht="15" hidden="false" customHeight="false" outlineLevel="0" collapsed="false">
      <c r="C250" s="35"/>
      <c r="D250" s="35"/>
      <c r="F250" s="36"/>
      <c r="G250" s="35"/>
      <c r="H250" s="35"/>
      <c r="J250" s="35"/>
      <c r="K250" s="35"/>
      <c r="L250" s="3"/>
      <c r="M250" s="3"/>
      <c r="O250" s="35"/>
      <c r="W250" s="35"/>
      <c r="Z250" s="37"/>
    </row>
    <row r="251" s="33" customFormat="true" ht="15" hidden="false" customHeight="false" outlineLevel="0" collapsed="false">
      <c r="C251" s="35"/>
      <c r="D251" s="35"/>
      <c r="F251" s="36"/>
      <c r="G251" s="35"/>
      <c r="H251" s="35"/>
      <c r="J251" s="35"/>
      <c r="K251" s="35"/>
      <c r="L251" s="3"/>
      <c r="M251" s="3"/>
      <c r="O251" s="35"/>
      <c r="W251" s="35"/>
      <c r="Z251" s="37"/>
    </row>
    <row r="252" s="33" customFormat="true" ht="15" hidden="false" customHeight="false" outlineLevel="0" collapsed="false">
      <c r="C252" s="35"/>
      <c r="D252" s="35"/>
      <c r="F252" s="36"/>
      <c r="G252" s="35"/>
      <c r="H252" s="35"/>
      <c r="J252" s="35"/>
      <c r="K252" s="35"/>
      <c r="L252" s="3"/>
      <c r="M252" s="42" t="n">
        <v>845.4396</v>
      </c>
      <c r="O252" s="35"/>
      <c r="W252" s="35"/>
      <c r="Z252" s="37"/>
    </row>
    <row r="253" s="33" customFormat="true" ht="15" hidden="false" customHeight="false" outlineLevel="0" collapsed="false">
      <c r="C253" s="35"/>
      <c r="D253" s="35"/>
      <c r="F253" s="36"/>
      <c r="G253" s="35"/>
      <c r="H253" s="35"/>
      <c r="J253" s="35"/>
      <c r="K253" s="35"/>
      <c r="L253" s="3"/>
      <c r="M253" s="3"/>
      <c r="O253" s="35"/>
      <c r="W253" s="35"/>
      <c r="Z253" s="37"/>
    </row>
    <row r="254" s="33" customFormat="true" ht="15" hidden="false" customHeight="false" outlineLevel="0" collapsed="false">
      <c r="C254" s="35"/>
      <c r="D254" s="35"/>
      <c r="F254" s="36"/>
      <c r="G254" s="35"/>
      <c r="H254" s="35"/>
      <c r="J254" s="35"/>
      <c r="K254" s="35"/>
      <c r="L254" s="3"/>
      <c r="M254" s="3"/>
      <c r="O254" s="35"/>
      <c r="W254" s="35"/>
      <c r="Z254" s="37"/>
    </row>
    <row r="255" s="33" customFormat="true" ht="15" hidden="false" customHeight="false" outlineLevel="0" collapsed="false">
      <c r="C255" s="35"/>
      <c r="D255" s="35"/>
      <c r="F255" s="36"/>
      <c r="G255" s="35"/>
      <c r="H255" s="35"/>
      <c r="J255" s="35"/>
      <c r="K255" s="35"/>
      <c r="L255" s="3"/>
      <c r="M255" s="3"/>
      <c r="O255" s="35"/>
      <c r="W255" s="35"/>
      <c r="Z255" s="37"/>
    </row>
    <row r="256" s="33" customFormat="true" ht="15" hidden="false" customHeight="false" outlineLevel="0" collapsed="false">
      <c r="B256" s="34" t="s">
        <v>489</v>
      </c>
      <c r="C256" s="35"/>
      <c r="D256" s="35"/>
      <c r="F256" s="36"/>
      <c r="G256" s="35"/>
      <c r="H256" s="35"/>
      <c r="J256" s="35"/>
      <c r="K256" s="35"/>
      <c r="L256" s="3"/>
      <c r="M256" s="3"/>
      <c r="O256" s="35"/>
      <c r="W256" s="35"/>
      <c r="Z256" s="37"/>
    </row>
    <row r="257" s="33" customFormat="true" ht="15" hidden="false" customHeight="false" outlineLevel="0" collapsed="false">
      <c r="A257" s="33" t="n">
        <v>6427</v>
      </c>
      <c r="B257" s="38" t="n">
        <v>44529</v>
      </c>
      <c r="C257" s="35" t="s">
        <v>165</v>
      </c>
      <c r="D257" s="40" t="s">
        <v>36</v>
      </c>
      <c r="E257" s="40" t="s">
        <v>97</v>
      </c>
      <c r="F257" s="36"/>
      <c r="G257" s="35" t="s">
        <v>76</v>
      </c>
      <c r="H257" s="99" t="s">
        <v>490</v>
      </c>
      <c r="J257" s="35" t="n">
        <v>96</v>
      </c>
      <c r="K257" s="41" t="n">
        <v>44568</v>
      </c>
      <c r="L257" s="101" t="n">
        <v>0.347</v>
      </c>
      <c r="M257" s="42" t="n">
        <v>33.312</v>
      </c>
      <c r="N257" s="33" t="s">
        <v>39</v>
      </c>
      <c r="O257" s="35" t="s">
        <v>40</v>
      </c>
      <c r="V257" s="33" t="s">
        <v>491</v>
      </c>
      <c r="W257" s="35" t="s">
        <v>99</v>
      </c>
      <c r="X257" s="33" t="s">
        <v>169</v>
      </c>
      <c r="Y257" s="33" t="n">
        <v>118.8768</v>
      </c>
      <c r="Z257" s="37" t="n">
        <v>44532</v>
      </c>
      <c r="AB257" s="43" t="s">
        <v>44</v>
      </c>
      <c r="AC257" s="33" t="s">
        <v>45</v>
      </c>
    </row>
    <row r="258" s="33" customFormat="true" ht="15" hidden="false" customHeight="false" outlineLevel="0" collapsed="false">
      <c r="A258" s="33" t="n">
        <v>6428</v>
      </c>
      <c r="B258" s="38" t="n">
        <v>44529</v>
      </c>
      <c r="C258" s="35" t="s">
        <v>165</v>
      </c>
      <c r="D258" s="40" t="s">
        <v>36</v>
      </c>
      <c r="E258" s="40" t="s">
        <v>97</v>
      </c>
      <c r="F258" s="36"/>
      <c r="G258" s="35" t="s">
        <v>89</v>
      </c>
      <c r="H258" s="99" t="s">
        <v>306</v>
      </c>
      <c r="J258" s="35" t="n">
        <v>12</v>
      </c>
      <c r="K258" s="41" t="n">
        <v>44568</v>
      </c>
      <c r="L258" s="101" t="n">
        <v>0.347</v>
      </c>
      <c r="M258" s="42" t="n">
        <v>4.164</v>
      </c>
      <c r="N258" s="33" t="s">
        <v>39</v>
      </c>
      <c r="O258" s="35" t="s">
        <v>40</v>
      </c>
      <c r="V258" s="33" t="s">
        <v>491</v>
      </c>
      <c r="W258" s="35" t="s">
        <v>99</v>
      </c>
      <c r="X258" s="33" t="s">
        <v>169</v>
      </c>
      <c r="Y258" s="33" t="n">
        <v>14.8596</v>
      </c>
      <c r="Z258" s="37" t="n">
        <v>44532</v>
      </c>
      <c r="AB258" s="43" t="s">
        <v>44</v>
      </c>
      <c r="AC258" s="33" t="s">
        <v>45</v>
      </c>
    </row>
    <row r="259" s="33" customFormat="true" ht="15" hidden="false" customHeight="false" outlineLevel="0" collapsed="false">
      <c r="A259" s="33" t="n">
        <v>6429</v>
      </c>
      <c r="B259" s="38" t="n">
        <v>44529</v>
      </c>
      <c r="C259" s="35" t="s">
        <v>170</v>
      </c>
      <c r="D259" s="40" t="s">
        <v>36</v>
      </c>
      <c r="E259" s="40" t="s">
        <v>66</v>
      </c>
      <c r="F259" s="36"/>
      <c r="G259" s="35" t="s">
        <v>89</v>
      </c>
      <c r="H259" s="99" t="s">
        <v>492</v>
      </c>
      <c r="J259" s="35" t="n">
        <v>12</v>
      </c>
      <c r="K259" s="41" t="n">
        <v>44568</v>
      </c>
      <c r="L259" s="101" t="n">
        <v>0.347</v>
      </c>
      <c r="M259" s="42" t="n">
        <v>4.164</v>
      </c>
      <c r="N259" s="33" t="s">
        <v>39</v>
      </c>
      <c r="O259" s="35" t="s">
        <v>40</v>
      </c>
      <c r="V259" s="33" t="s">
        <v>493</v>
      </c>
      <c r="W259" s="35" t="s">
        <v>110</v>
      </c>
      <c r="X259" s="33" t="s">
        <v>169</v>
      </c>
      <c r="Y259" s="33" t="n">
        <v>14.8596</v>
      </c>
      <c r="Z259" s="37" t="n">
        <v>44532</v>
      </c>
      <c r="AB259" s="43" t="s">
        <v>44</v>
      </c>
      <c r="AC259" s="33" t="s">
        <v>45</v>
      </c>
    </row>
    <row r="260" s="33" customFormat="true" ht="15" hidden="false" customHeight="false" outlineLevel="0" collapsed="false">
      <c r="A260" s="33" t="n">
        <v>6430</v>
      </c>
      <c r="B260" s="38" t="n">
        <v>44529</v>
      </c>
      <c r="C260" s="35" t="s">
        <v>389</v>
      </c>
      <c r="D260" s="40" t="s">
        <v>36</v>
      </c>
      <c r="E260" s="40" t="s">
        <v>494</v>
      </c>
      <c r="F260" s="36"/>
      <c r="G260" s="35" t="s">
        <v>57</v>
      </c>
      <c r="H260" s="99" t="s">
        <v>495</v>
      </c>
      <c r="J260" s="35" t="n">
        <v>96</v>
      </c>
      <c r="K260" s="41" t="n">
        <v>44568</v>
      </c>
      <c r="L260" s="101" t="n">
        <v>0.347</v>
      </c>
      <c r="M260" s="42" t="n">
        <v>33.312</v>
      </c>
      <c r="N260" s="33" t="s">
        <v>39</v>
      </c>
      <c r="O260" s="35" t="s">
        <v>40</v>
      </c>
      <c r="V260" s="33" t="s">
        <v>496</v>
      </c>
      <c r="W260" s="35" t="s">
        <v>87</v>
      </c>
      <c r="X260" s="33" t="s">
        <v>169</v>
      </c>
      <c r="Y260" s="33" t="n">
        <v>118.8768</v>
      </c>
      <c r="Z260" s="37" t="n">
        <v>44532</v>
      </c>
      <c r="AB260" s="43" t="s">
        <v>44</v>
      </c>
      <c r="AC260" s="33" t="s">
        <v>45</v>
      </c>
    </row>
    <row r="261" s="33" customFormat="true" ht="15" hidden="false" customHeight="false" outlineLevel="0" collapsed="false">
      <c r="A261" s="33" t="n">
        <v>6431</v>
      </c>
      <c r="B261" s="38" t="n">
        <v>44529</v>
      </c>
      <c r="C261" s="35" t="s">
        <v>53</v>
      </c>
      <c r="D261" s="40" t="s">
        <v>36</v>
      </c>
      <c r="E261" s="40" t="s">
        <v>54</v>
      </c>
      <c r="F261" s="36"/>
      <c r="G261" s="35" t="s">
        <v>52</v>
      </c>
      <c r="H261" s="99" t="s">
        <v>183</v>
      </c>
      <c r="J261" s="35" t="n">
        <v>12</v>
      </c>
      <c r="K261" s="41" t="n">
        <v>44568</v>
      </c>
      <c r="L261" s="101" t="n">
        <v>0.347</v>
      </c>
      <c r="M261" s="42" t="n">
        <v>4.164</v>
      </c>
      <c r="N261" s="33" t="s">
        <v>39</v>
      </c>
      <c r="O261" s="35" t="s">
        <v>40</v>
      </c>
      <c r="V261" s="122" t="s">
        <v>497</v>
      </c>
      <c r="W261" s="35" t="s">
        <v>56</v>
      </c>
      <c r="X261" s="33" t="s">
        <v>51</v>
      </c>
      <c r="Y261" s="33" t="n">
        <v>12.50886</v>
      </c>
      <c r="Z261" s="37" t="n">
        <v>44531</v>
      </c>
      <c r="AB261" s="43" t="s">
        <v>44</v>
      </c>
      <c r="AC261" s="33" t="s">
        <v>45</v>
      </c>
    </row>
    <row r="262" s="33" customFormat="true" ht="15" hidden="false" customHeight="false" outlineLevel="0" collapsed="false">
      <c r="A262" s="33" t="n">
        <v>6432</v>
      </c>
      <c r="B262" s="38" t="n">
        <v>44529</v>
      </c>
      <c r="C262" s="35" t="s">
        <v>185</v>
      </c>
      <c r="D262" s="40" t="s">
        <v>498</v>
      </c>
      <c r="E262" s="40" t="s">
        <v>66</v>
      </c>
      <c r="F262" s="36"/>
      <c r="G262" s="35" t="s">
        <v>52</v>
      </c>
      <c r="H262" s="99" t="s">
        <v>186</v>
      </c>
      <c r="J262" s="35" t="n">
        <v>12</v>
      </c>
      <c r="K262" s="41" t="n">
        <v>44568</v>
      </c>
      <c r="L262" s="101" t="n">
        <v>0.4658</v>
      </c>
      <c r="M262" s="42" t="n">
        <v>5.5896</v>
      </c>
      <c r="N262" s="33" t="s">
        <v>39</v>
      </c>
      <c r="O262" s="35" t="s">
        <v>40</v>
      </c>
      <c r="V262" s="33" t="s">
        <v>499</v>
      </c>
      <c r="W262" s="35" t="s">
        <v>110</v>
      </c>
      <c r="X262" s="33" t="s">
        <v>188</v>
      </c>
      <c r="Y262" s="33" t="n">
        <v>11.76</v>
      </c>
      <c r="Z262" s="37" t="n">
        <v>44532</v>
      </c>
      <c r="AB262" s="43" t="s">
        <v>44</v>
      </c>
      <c r="AC262" s="33" t="s">
        <v>45</v>
      </c>
    </row>
    <row r="263" s="33" customFormat="true" ht="15" hidden="false" customHeight="false" outlineLevel="0" collapsed="false">
      <c r="A263" s="33" t="n">
        <v>6433</v>
      </c>
      <c r="B263" s="38" t="n">
        <v>44529</v>
      </c>
      <c r="C263" s="35" t="s">
        <v>312</v>
      </c>
      <c r="D263" s="40" t="s">
        <v>498</v>
      </c>
      <c r="E263" s="40" t="s">
        <v>97</v>
      </c>
      <c r="F263" s="36"/>
      <c r="G263" s="35" t="s">
        <v>76</v>
      </c>
      <c r="H263" s="99" t="s">
        <v>500</v>
      </c>
      <c r="J263" s="35" t="n">
        <v>96</v>
      </c>
      <c r="K263" s="41" t="n">
        <v>44568</v>
      </c>
      <c r="L263" s="101" t="n">
        <v>0.4383</v>
      </c>
      <c r="M263" s="42" t="n">
        <v>42.0768</v>
      </c>
      <c r="N263" s="33" t="s">
        <v>39</v>
      </c>
      <c r="O263" s="35" t="s">
        <v>40</v>
      </c>
      <c r="V263" s="33" t="s">
        <v>501</v>
      </c>
      <c r="W263" s="35" t="s">
        <v>99</v>
      </c>
      <c r="X263" s="33" t="s">
        <v>315</v>
      </c>
      <c r="Y263" s="33" t="n">
        <v>94.08</v>
      </c>
      <c r="Z263" s="37" t="n">
        <v>44532</v>
      </c>
      <c r="AB263" s="43" t="s">
        <v>44</v>
      </c>
      <c r="AC263" s="33" t="s">
        <v>45</v>
      </c>
    </row>
    <row r="264" s="33" customFormat="true" ht="15" hidden="false" customHeight="false" outlineLevel="0" collapsed="false">
      <c r="A264" s="33" t="n">
        <v>6434</v>
      </c>
      <c r="B264" s="38" t="n">
        <v>44529</v>
      </c>
      <c r="C264" s="35" t="s">
        <v>502</v>
      </c>
      <c r="D264" s="40" t="s">
        <v>36</v>
      </c>
      <c r="E264" s="40" t="s">
        <v>494</v>
      </c>
      <c r="F264" s="36"/>
      <c r="G264" s="35" t="s">
        <v>57</v>
      </c>
      <c r="H264" s="99" t="s">
        <v>503</v>
      </c>
      <c r="J264" s="35" t="n">
        <v>96</v>
      </c>
      <c r="K264" s="41" t="n">
        <v>44568</v>
      </c>
      <c r="L264" s="101" t="n">
        <v>0.4383</v>
      </c>
      <c r="M264" s="42" t="n">
        <v>42.0768</v>
      </c>
      <c r="N264" s="33" t="s">
        <v>39</v>
      </c>
      <c r="O264" s="35" t="s">
        <v>40</v>
      </c>
      <c r="V264" s="122" t="s">
        <v>504</v>
      </c>
      <c r="W264" s="35" t="s">
        <v>87</v>
      </c>
      <c r="X264" s="33" t="s">
        <v>315</v>
      </c>
      <c r="Y264" s="33" t="n">
        <v>94.08</v>
      </c>
      <c r="Z264" s="37" t="n">
        <v>44531</v>
      </c>
      <c r="AB264" s="43" t="s">
        <v>44</v>
      </c>
      <c r="AC264" s="33" t="s">
        <v>45</v>
      </c>
    </row>
    <row r="265" s="33" customFormat="true" ht="15" hidden="false" customHeight="false" outlineLevel="0" collapsed="false">
      <c r="A265" s="33" t="n">
        <v>6435</v>
      </c>
      <c r="B265" s="38" t="n">
        <v>44529</v>
      </c>
      <c r="C265" s="35" t="s">
        <v>189</v>
      </c>
      <c r="D265" s="40" t="s">
        <v>148</v>
      </c>
      <c r="E265" s="40" t="s">
        <v>54</v>
      </c>
      <c r="F265" s="36"/>
      <c r="G265" s="35" t="s">
        <v>48</v>
      </c>
      <c r="H265" s="99" t="s">
        <v>505</v>
      </c>
      <c r="J265" s="35" t="n">
        <v>24</v>
      </c>
      <c r="K265" s="41" t="n">
        <v>44568</v>
      </c>
      <c r="L265" s="101" t="n">
        <v>0.256</v>
      </c>
      <c r="M265" s="42" t="n">
        <v>6.144</v>
      </c>
      <c r="N265" s="33" t="s">
        <v>39</v>
      </c>
      <c r="O265" s="35" t="s">
        <v>40</v>
      </c>
      <c r="V265" s="122" t="s">
        <v>506</v>
      </c>
      <c r="W265" s="35" t="s">
        <v>56</v>
      </c>
      <c r="X265" s="33" t="s">
        <v>150</v>
      </c>
      <c r="Y265" s="33" t="n">
        <v>31.9116</v>
      </c>
      <c r="Z265" s="37" t="n">
        <v>44531</v>
      </c>
      <c r="AB265" s="43" t="s">
        <v>44</v>
      </c>
      <c r="AC265" s="33" t="s">
        <v>45</v>
      </c>
    </row>
    <row r="266" s="33" customFormat="true" ht="15" hidden="false" customHeight="false" outlineLevel="0" collapsed="false">
      <c r="A266" s="33" t="n">
        <v>6436</v>
      </c>
      <c r="B266" s="38" t="n">
        <v>44529</v>
      </c>
      <c r="C266" s="35" t="s">
        <v>189</v>
      </c>
      <c r="D266" s="40" t="s">
        <v>148</v>
      </c>
      <c r="E266" s="40" t="s">
        <v>54</v>
      </c>
      <c r="F266" s="36"/>
      <c r="G266" s="35" t="s">
        <v>76</v>
      </c>
      <c r="H266" s="99" t="s">
        <v>507</v>
      </c>
      <c r="J266" s="35" t="n">
        <v>48</v>
      </c>
      <c r="K266" s="41" t="n">
        <v>44568</v>
      </c>
      <c r="L266" s="101" t="n">
        <v>0.256</v>
      </c>
      <c r="M266" s="42" t="n">
        <v>12.288</v>
      </c>
      <c r="N266" s="33" t="s">
        <v>39</v>
      </c>
      <c r="O266" s="35" t="s">
        <v>40</v>
      </c>
      <c r="V266" s="122" t="s">
        <v>506</v>
      </c>
      <c r="W266" s="35" t="s">
        <v>56</v>
      </c>
      <c r="X266" s="33" t="s">
        <v>150</v>
      </c>
      <c r="Y266" s="33" t="n">
        <v>63.8232</v>
      </c>
      <c r="Z266" s="37" t="n">
        <v>44531</v>
      </c>
      <c r="AB266" s="43" t="s">
        <v>44</v>
      </c>
      <c r="AC266" s="33" t="s">
        <v>45</v>
      </c>
    </row>
    <row r="267" s="33" customFormat="true" ht="15" hidden="false" customHeight="false" outlineLevel="0" collapsed="false">
      <c r="A267" s="33" t="n">
        <v>6437</v>
      </c>
      <c r="B267" s="38" t="n">
        <v>44529</v>
      </c>
      <c r="C267" s="35" t="s">
        <v>189</v>
      </c>
      <c r="D267" s="40" t="s">
        <v>148</v>
      </c>
      <c r="E267" s="40" t="s">
        <v>54</v>
      </c>
      <c r="F267" s="36"/>
      <c r="G267" s="35" t="s">
        <v>38</v>
      </c>
      <c r="H267" s="99" t="s">
        <v>508</v>
      </c>
      <c r="J267" s="35" t="n">
        <v>48</v>
      </c>
      <c r="K267" s="41" t="n">
        <v>44568</v>
      </c>
      <c r="L267" s="101" t="n">
        <v>0.256</v>
      </c>
      <c r="M267" s="42" t="n">
        <v>12.288</v>
      </c>
      <c r="N267" s="33" t="s">
        <v>39</v>
      </c>
      <c r="O267" s="35" t="s">
        <v>40</v>
      </c>
      <c r="V267" s="122" t="s">
        <v>506</v>
      </c>
      <c r="W267" s="35" t="s">
        <v>56</v>
      </c>
      <c r="X267" s="33" t="s">
        <v>150</v>
      </c>
      <c r="Y267" s="33" t="n">
        <v>63.8232</v>
      </c>
      <c r="Z267" s="37" t="n">
        <v>44531</v>
      </c>
      <c r="AB267" s="43" t="s">
        <v>44</v>
      </c>
      <c r="AC267" s="33" t="s">
        <v>45</v>
      </c>
    </row>
    <row r="268" s="33" customFormat="true" ht="15" hidden="false" customHeight="false" outlineLevel="0" collapsed="false">
      <c r="A268" s="33" t="n">
        <v>6438</v>
      </c>
      <c r="B268" s="38" t="n">
        <v>44529</v>
      </c>
      <c r="C268" s="35" t="s">
        <v>323</v>
      </c>
      <c r="D268" s="40" t="s">
        <v>193</v>
      </c>
      <c r="E268" s="40" t="s">
        <v>97</v>
      </c>
      <c r="F268" s="36"/>
      <c r="G268" s="35" t="s">
        <v>57</v>
      </c>
      <c r="H268" s="99" t="s">
        <v>509</v>
      </c>
      <c r="J268" s="35" t="n">
        <v>48</v>
      </c>
      <c r="K268" s="41" t="n">
        <v>44568</v>
      </c>
      <c r="L268" s="101" t="n">
        <v>0.2283</v>
      </c>
      <c r="M268" s="42" t="n">
        <v>10.9584</v>
      </c>
      <c r="N268" s="33" t="s">
        <v>39</v>
      </c>
      <c r="O268" s="35" t="s">
        <v>40</v>
      </c>
      <c r="V268" s="33" t="s">
        <v>510</v>
      </c>
      <c r="W268" s="35" t="s">
        <v>99</v>
      </c>
      <c r="X268" s="33" t="s">
        <v>198</v>
      </c>
      <c r="Y268" s="33" t="n">
        <v>47.2584</v>
      </c>
      <c r="Z268" s="37" t="n">
        <v>44532</v>
      </c>
      <c r="AB268" s="43" t="s">
        <v>44</v>
      </c>
      <c r="AC268" s="33" t="s">
        <v>45</v>
      </c>
    </row>
    <row r="269" s="33" customFormat="true" ht="15" hidden="false" customHeight="false" outlineLevel="0" collapsed="false">
      <c r="A269" s="33" t="n">
        <v>6439</v>
      </c>
      <c r="B269" s="38" t="n">
        <v>44529</v>
      </c>
      <c r="C269" s="35" t="s">
        <v>511</v>
      </c>
      <c r="D269" s="40" t="s">
        <v>193</v>
      </c>
      <c r="E269" s="40" t="s">
        <v>66</v>
      </c>
      <c r="F269" s="36"/>
      <c r="G269" s="35" t="s">
        <v>76</v>
      </c>
      <c r="H269" s="99" t="s">
        <v>512</v>
      </c>
      <c r="J269" s="35" t="n">
        <v>96</v>
      </c>
      <c r="K269" s="41" t="n">
        <v>44568</v>
      </c>
      <c r="L269" s="101" t="n">
        <v>0.2283</v>
      </c>
      <c r="M269" s="42" t="n">
        <v>21.9168</v>
      </c>
      <c r="N269" s="33" t="s">
        <v>39</v>
      </c>
      <c r="O269" s="35" t="s">
        <v>40</v>
      </c>
      <c r="V269" s="33" t="s">
        <v>513</v>
      </c>
      <c r="W269" s="35" t="s">
        <v>110</v>
      </c>
      <c r="X269" s="33" t="s">
        <v>198</v>
      </c>
      <c r="Y269" s="33" t="n">
        <v>94.5168</v>
      </c>
      <c r="Z269" s="37" t="n">
        <v>44532</v>
      </c>
      <c r="AB269" s="43" t="s">
        <v>44</v>
      </c>
      <c r="AC269" s="33" t="s">
        <v>45</v>
      </c>
    </row>
    <row r="270" s="33" customFormat="true" ht="15" hidden="false" customHeight="false" outlineLevel="0" collapsed="false">
      <c r="A270" s="33" t="n">
        <v>6440</v>
      </c>
      <c r="B270" s="38" t="n">
        <v>44529</v>
      </c>
      <c r="C270" s="35" t="s">
        <v>511</v>
      </c>
      <c r="D270" s="40" t="s">
        <v>193</v>
      </c>
      <c r="E270" s="40" t="s">
        <v>66</v>
      </c>
      <c r="F270" s="36"/>
      <c r="G270" s="35" t="s">
        <v>38</v>
      </c>
      <c r="H270" s="99" t="s">
        <v>514</v>
      </c>
      <c r="J270" s="35" t="n">
        <v>72</v>
      </c>
      <c r="K270" s="41" t="n">
        <v>44568</v>
      </c>
      <c r="L270" s="101" t="n">
        <v>0.2283</v>
      </c>
      <c r="M270" s="42" t="n">
        <v>16.4376</v>
      </c>
      <c r="N270" s="33" t="s">
        <v>39</v>
      </c>
      <c r="O270" s="35" t="s">
        <v>40</v>
      </c>
      <c r="V270" s="33" t="s">
        <v>513</v>
      </c>
      <c r="W270" s="35" t="s">
        <v>110</v>
      </c>
      <c r="X270" s="33" t="s">
        <v>198</v>
      </c>
      <c r="Y270" s="33" t="n">
        <v>70.8876</v>
      </c>
      <c r="Z270" s="37" t="n">
        <v>44532</v>
      </c>
      <c r="AB270" s="43" t="s">
        <v>44</v>
      </c>
      <c r="AC270" s="33" t="s">
        <v>45</v>
      </c>
    </row>
    <row r="271" s="33" customFormat="true" ht="15" hidden="false" customHeight="false" outlineLevel="0" collapsed="false">
      <c r="A271" s="33" t="n">
        <v>6441</v>
      </c>
      <c r="B271" s="38" t="n">
        <v>44529</v>
      </c>
      <c r="C271" s="35" t="s">
        <v>412</v>
      </c>
      <c r="D271" s="40" t="s">
        <v>193</v>
      </c>
      <c r="E271" s="40" t="s">
        <v>494</v>
      </c>
      <c r="F271" s="36"/>
      <c r="G271" s="35" t="s">
        <v>76</v>
      </c>
      <c r="H271" s="99" t="s">
        <v>515</v>
      </c>
      <c r="J271" s="35" t="n">
        <v>96</v>
      </c>
      <c r="K271" s="41" t="n">
        <v>44568</v>
      </c>
      <c r="L271" s="101" t="n">
        <v>0.2283</v>
      </c>
      <c r="M271" s="42" t="n">
        <v>21.9168</v>
      </c>
      <c r="N271" s="33" t="s">
        <v>39</v>
      </c>
      <c r="O271" s="35" t="s">
        <v>40</v>
      </c>
      <c r="V271" s="122" t="s">
        <v>516</v>
      </c>
      <c r="W271" s="35" t="s">
        <v>87</v>
      </c>
      <c r="X271" s="33" t="s">
        <v>198</v>
      </c>
      <c r="Y271" s="33" t="n">
        <v>94.5168</v>
      </c>
      <c r="Z271" s="37" t="n">
        <v>44531</v>
      </c>
      <c r="AB271" s="43" t="s">
        <v>44</v>
      </c>
      <c r="AC271" s="33" t="s">
        <v>45</v>
      </c>
    </row>
    <row r="272" s="33" customFormat="true" ht="15" hidden="false" customHeight="false" outlineLevel="0" collapsed="false">
      <c r="A272" s="33" t="n">
        <v>6442</v>
      </c>
      <c r="B272" s="38" t="n">
        <v>44529</v>
      </c>
      <c r="C272" s="35" t="s">
        <v>412</v>
      </c>
      <c r="D272" s="40" t="s">
        <v>193</v>
      </c>
      <c r="E272" s="40" t="s">
        <v>494</v>
      </c>
      <c r="F272" s="36"/>
      <c r="G272" s="35" t="s">
        <v>89</v>
      </c>
      <c r="H272" s="99" t="s">
        <v>517</v>
      </c>
      <c r="J272" s="35" t="n">
        <v>12</v>
      </c>
      <c r="K272" s="41" t="n">
        <v>44568</v>
      </c>
      <c r="L272" s="101" t="n">
        <v>0.2283</v>
      </c>
      <c r="M272" s="42" t="n">
        <v>2.7396</v>
      </c>
      <c r="N272" s="33" t="s">
        <v>39</v>
      </c>
      <c r="O272" s="35" t="s">
        <v>40</v>
      </c>
      <c r="V272" s="122" t="s">
        <v>516</v>
      </c>
      <c r="W272" s="35" t="s">
        <v>87</v>
      </c>
      <c r="X272" s="33" t="s">
        <v>198</v>
      </c>
      <c r="Y272" s="33" t="n">
        <v>11.8146</v>
      </c>
      <c r="Z272" s="37" t="n">
        <v>44531</v>
      </c>
      <c r="AB272" s="43" t="s">
        <v>44</v>
      </c>
      <c r="AC272" s="33" t="s">
        <v>45</v>
      </c>
    </row>
    <row r="273" s="33" customFormat="true" ht="15" hidden="false" customHeight="false" outlineLevel="0" collapsed="false">
      <c r="A273" s="33" t="n">
        <v>6443</v>
      </c>
      <c r="B273" s="38" t="n">
        <v>44529</v>
      </c>
      <c r="C273" s="35" t="s">
        <v>518</v>
      </c>
      <c r="D273" s="40" t="s">
        <v>193</v>
      </c>
      <c r="E273" s="40" t="s">
        <v>54</v>
      </c>
      <c r="F273" s="36"/>
      <c r="G273" s="35" t="s">
        <v>76</v>
      </c>
      <c r="H273" s="99" t="s">
        <v>519</v>
      </c>
      <c r="J273" s="35" t="n">
        <v>96</v>
      </c>
      <c r="K273" s="41" t="n">
        <v>44568</v>
      </c>
      <c r="L273" s="101" t="n">
        <v>0.2283</v>
      </c>
      <c r="M273" s="42" t="n">
        <v>21.9168</v>
      </c>
      <c r="N273" s="33" t="s">
        <v>39</v>
      </c>
      <c r="O273" s="35" t="s">
        <v>40</v>
      </c>
      <c r="V273" s="122" t="s">
        <v>520</v>
      </c>
      <c r="W273" s="35" t="s">
        <v>56</v>
      </c>
      <c r="X273" s="33" t="s">
        <v>198</v>
      </c>
      <c r="Y273" s="33" t="n">
        <v>94.5168</v>
      </c>
      <c r="Z273" s="37" t="n">
        <v>44531</v>
      </c>
      <c r="AB273" s="43" t="s">
        <v>44</v>
      </c>
      <c r="AC273" s="33" t="s">
        <v>45</v>
      </c>
    </row>
    <row r="274" s="33" customFormat="true" ht="15" hidden="false" customHeight="false" outlineLevel="0" collapsed="false">
      <c r="A274" s="33" t="n">
        <v>6444</v>
      </c>
      <c r="B274" s="38" t="n">
        <v>44529</v>
      </c>
      <c r="C274" s="35" t="s">
        <v>518</v>
      </c>
      <c r="D274" s="40" t="s">
        <v>193</v>
      </c>
      <c r="E274" s="40" t="s">
        <v>54</v>
      </c>
      <c r="F274" s="36"/>
      <c r="G274" s="35" t="s">
        <v>38</v>
      </c>
      <c r="H274" s="99" t="s">
        <v>521</v>
      </c>
      <c r="J274" s="35" t="n">
        <v>72</v>
      </c>
      <c r="K274" s="41" t="n">
        <v>44568</v>
      </c>
      <c r="L274" s="101" t="n">
        <v>0.2283</v>
      </c>
      <c r="M274" s="42" t="n">
        <v>16.4376</v>
      </c>
      <c r="N274" s="33" t="s">
        <v>39</v>
      </c>
      <c r="O274" s="35" t="s">
        <v>40</v>
      </c>
      <c r="V274" s="122" t="s">
        <v>520</v>
      </c>
      <c r="W274" s="35" t="s">
        <v>56</v>
      </c>
      <c r="X274" s="33" t="s">
        <v>198</v>
      </c>
      <c r="Y274" s="33" t="n">
        <v>70.8876</v>
      </c>
      <c r="Z274" s="37" t="n">
        <v>44531</v>
      </c>
      <c r="AB274" s="43" t="s">
        <v>44</v>
      </c>
      <c r="AC274" s="33" t="s">
        <v>45</v>
      </c>
    </row>
    <row r="275" s="33" customFormat="true" ht="15" hidden="false" customHeight="false" outlineLevel="0" collapsed="false">
      <c r="A275" s="33" t="n">
        <v>6445</v>
      </c>
      <c r="B275" s="38" t="n">
        <v>44529</v>
      </c>
      <c r="C275" s="35" t="s">
        <v>418</v>
      </c>
      <c r="D275" s="40" t="s">
        <v>193</v>
      </c>
      <c r="E275" s="40" t="s">
        <v>66</v>
      </c>
      <c r="F275" s="36"/>
      <c r="G275" s="35" t="s">
        <v>76</v>
      </c>
      <c r="H275" s="99" t="s">
        <v>522</v>
      </c>
      <c r="J275" s="35" t="n">
        <v>96</v>
      </c>
      <c r="K275" s="41" t="n">
        <v>44568</v>
      </c>
      <c r="L275" s="101" t="n">
        <v>0.293</v>
      </c>
      <c r="M275" s="42" t="n">
        <v>28.128</v>
      </c>
      <c r="N275" s="33" t="s">
        <v>39</v>
      </c>
      <c r="O275" s="35" t="s">
        <v>40</v>
      </c>
      <c r="V275" s="33" t="s">
        <v>523</v>
      </c>
      <c r="W275" s="35" t="s">
        <v>110</v>
      </c>
      <c r="X275" s="33" t="s">
        <v>207</v>
      </c>
      <c r="Y275" s="33" t="n">
        <v>92.16</v>
      </c>
      <c r="Z275" s="37" t="n">
        <v>44532</v>
      </c>
      <c r="AB275" s="43" t="s">
        <v>44</v>
      </c>
      <c r="AC275" s="33" t="s">
        <v>45</v>
      </c>
    </row>
    <row r="276" s="33" customFormat="true" ht="15" hidden="false" customHeight="false" outlineLevel="0" collapsed="false">
      <c r="A276" s="33" t="n">
        <v>6446</v>
      </c>
      <c r="B276" s="38" t="n">
        <v>44529</v>
      </c>
      <c r="C276" s="35" t="s">
        <v>422</v>
      </c>
      <c r="D276" s="40" t="s">
        <v>193</v>
      </c>
      <c r="E276" s="40" t="s">
        <v>494</v>
      </c>
      <c r="F276" s="36"/>
      <c r="G276" s="35" t="s">
        <v>76</v>
      </c>
      <c r="H276" s="99" t="s">
        <v>524</v>
      </c>
      <c r="J276" s="35" t="n">
        <v>96</v>
      </c>
      <c r="K276" s="41" t="n">
        <v>44568</v>
      </c>
      <c r="L276" s="101" t="n">
        <v>0.293</v>
      </c>
      <c r="M276" s="42" t="n">
        <v>28.128</v>
      </c>
      <c r="N276" s="33" t="s">
        <v>39</v>
      </c>
      <c r="O276" s="35" t="s">
        <v>40</v>
      </c>
      <c r="V276" s="122" t="s">
        <v>525</v>
      </c>
      <c r="W276" s="35" t="s">
        <v>87</v>
      </c>
      <c r="X276" s="33" t="s">
        <v>207</v>
      </c>
      <c r="Y276" s="33" t="n">
        <v>92.16</v>
      </c>
      <c r="Z276" s="37" t="n">
        <v>44531</v>
      </c>
      <c r="AB276" s="43" t="s">
        <v>44</v>
      </c>
      <c r="AC276" s="33" t="s">
        <v>45</v>
      </c>
    </row>
    <row r="277" s="33" customFormat="true" ht="15" hidden="false" customHeight="false" outlineLevel="0" collapsed="false">
      <c r="A277" s="33" t="n">
        <v>6447</v>
      </c>
      <c r="B277" s="38" t="n">
        <v>44529</v>
      </c>
      <c r="C277" s="35" t="s">
        <v>204</v>
      </c>
      <c r="D277" s="40" t="s">
        <v>193</v>
      </c>
      <c r="E277" s="40" t="s">
        <v>54</v>
      </c>
      <c r="F277" s="36"/>
      <c r="G277" s="35" t="s">
        <v>48</v>
      </c>
      <c r="H277" s="99" t="s">
        <v>526</v>
      </c>
      <c r="J277" s="35" t="n">
        <v>96</v>
      </c>
      <c r="K277" s="41" t="n">
        <v>44568</v>
      </c>
      <c r="L277" s="101" t="n">
        <v>0.293</v>
      </c>
      <c r="M277" s="42" t="n">
        <v>28.128</v>
      </c>
      <c r="N277" s="33" t="s">
        <v>39</v>
      </c>
      <c r="O277" s="35" t="s">
        <v>40</v>
      </c>
      <c r="V277" s="122" t="s">
        <v>527</v>
      </c>
      <c r="W277" s="35" t="s">
        <v>56</v>
      </c>
      <c r="X277" s="33" t="s">
        <v>207</v>
      </c>
      <c r="Y277" s="33" t="n">
        <v>92.16</v>
      </c>
      <c r="Z277" s="37" t="n">
        <v>44531</v>
      </c>
      <c r="AB277" s="43" t="s">
        <v>44</v>
      </c>
      <c r="AC277" s="33" t="s">
        <v>45</v>
      </c>
    </row>
    <row r="278" s="33" customFormat="true" ht="15" hidden="false" customHeight="false" outlineLevel="0" collapsed="false">
      <c r="A278" s="33" t="n">
        <v>6448</v>
      </c>
      <c r="B278" s="38" t="n">
        <v>44529</v>
      </c>
      <c r="C278" s="35" t="s">
        <v>330</v>
      </c>
      <c r="D278" s="40" t="s">
        <v>83</v>
      </c>
      <c r="E278" s="40" t="s">
        <v>66</v>
      </c>
      <c r="F278" s="36"/>
      <c r="G278" s="35" t="s">
        <v>52</v>
      </c>
      <c r="H278" s="99" t="s">
        <v>528</v>
      </c>
      <c r="J278" s="35" t="n">
        <v>12</v>
      </c>
      <c r="K278" s="41" t="n">
        <v>44568</v>
      </c>
      <c r="L278" s="101" t="n">
        <v>0.26</v>
      </c>
      <c r="M278" s="42" t="n">
        <v>3.12</v>
      </c>
      <c r="N278" s="33" t="s">
        <v>39</v>
      </c>
      <c r="O278" s="35" t="s">
        <v>85</v>
      </c>
      <c r="V278" s="33" t="s">
        <v>529</v>
      </c>
      <c r="W278" s="35" t="s">
        <v>110</v>
      </c>
      <c r="X278" s="33" t="s">
        <v>88</v>
      </c>
      <c r="Y278" s="33" t="n">
        <v>16.6866</v>
      </c>
      <c r="Z278" s="37" t="n">
        <v>44532</v>
      </c>
      <c r="AB278" s="43" t="s">
        <v>44</v>
      </c>
      <c r="AC278" s="33" t="s">
        <v>45</v>
      </c>
    </row>
    <row r="279" s="33" customFormat="true" ht="15" hidden="false" customHeight="false" outlineLevel="0" collapsed="false">
      <c r="A279" s="33" t="n">
        <v>6449</v>
      </c>
      <c r="B279" s="38" t="n">
        <v>44529</v>
      </c>
      <c r="C279" s="35" t="s">
        <v>337</v>
      </c>
      <c r="D279" s="40" t="s">
        <v>83</v>
      </c>
      <c r="E279" s="40" t="s">
        <v>97</v>
      </c>
      <c r="F279" s="36"/>
      <c r="G279" s="35" t="s">
        <v>48</v>
      </c>
      <c r="H279" s="99" t="s">
        <v>530</v>
      </c>
      <c r="J279" s="35" t="n">
        <v>48</v>
      </c>
      <c r="K279" s="41" t="n">
        <v>44568</v>
      </c>
      <c r="L279" s="101" t="n">
        <v>0.2791</v>
      </c>
      <c r="M279" s="42" t="n">
        <v>13.3968</v>
      </c>
      <c r="N279" s="33" t="s">
        <v>39</v>
      </c>
      <c r="O279" s="35" t="s">
        <v>85</v>
      </c>
      <c r="V279" s="33" t="s">
        <v>531</v>
      </c>
      <c r="W279" s="35" t="s">
        <v>99</v>
      </c>
      <c r="X279" s="33" t="s">
        <v>234</v>
      </c>
      <c r="Y279" s="33" t="n">
        <v>61.44</v>
      </c>
      <c r="Z279" s="37" t="n">
        <v>44532</v>
      </c>
      <c r="AB279" s="43" t="s">
        <v>44</v>
      </c>
      <c r="AC279" s="33" t="s">
        <v>45</v>
      </c>
    </row>
    <row r="280" s="33" customFormat="true" ht="15" hidden="false" customHeight="false" outlineLevel="0" collapsed="false">
      <c r="A280" s="33" t="n">
        <v>6450</v>
      </c>
      <c r="B280" s="38" t="n">
        <v>44529</v>
      </c>
      <c r="C280" s="35" t="s">
        <v>337</v>
      </c>
      <c r="D280" s="40" t="s">
        <v>83</v>
      </c>
      <c r="E280" s="40" t="s">
        <v>97</v>
      </c>
      <c r="F280" s="36"/>
      <c r="G280" s="35" t="s">
        <v>76</v>
      </c>
      <c r="H280" s="99" t="s">
        <v>532</v>
      </c>
      <c r="J280" s="35" t="n">
        <v>96</v>
      </c>
      <c r="K280" s="41" t="n">
        <v>44568</v>
      </c>
      <c r="L280" s="101" t="n">
        <v>0.2791</v>
      </c>
      <c r="M280" s="42" t="n">
        <v>26.7936</v>
      </c>
      <c r="N280" s="33" t="s">
        <v>39</v>
      </c>
      <c r="O280" s="35" t="s">
        <v>85</v>
      </c>
      <c r="V280" s="33" t="s">
        <v>531</v>
      </c>
      <c r="W280" s="35" t="s">
        <v>99</v>
      </c>
      <c r="X280" s="33" t="s">
        <v>234</v>
      </c>
      <c r="Y280" s="33" t="n">
        <v>122.88</v>
      </c>
      <c r="Z280" s="37" t="n">
        <v>44532</v>
      </c>
      <c r="AB280" s="43" t="s">
        <v>44</v>
      </c>
      <c r="AC280" s="33" t="s">
        <v>45</v>
      </c>
    </row>
    <row r="281" s="33" customFormat="true" ht="15" hidden="false" customHeight="false" outlineLevel="0" collapsed="false">
      <c r="A281" s="33" t="n">
        <v>6451</v>
      </c>
      <c r="B281" s="38" t="n">
        <v>44529</v>
      </c>
      <c r="C281" s="35" t="s">
        <v>337</v>
      </c>
      <c r="D281" s="40" t="s">
        <v>83</v>
      </c>
      <c r="E281" s="40" t="s">
        <v>97</v>
      </c>
      <c r="F281" s="36"/>
      <c r="G281" s="35" t="s">
        <v>38</v>
      </c>
      <c r="H281" s="99" t="s">
        <v>533</v>
      </c>
      <c r="J281" s="35" t="n">
        <v>96</v>
      </c>
      <c r="K281" s="41" t="n">
        <v>44568</v>
      </c>
      <c r="L281" s="101" t="n">
        <v>0.2791</v>
      </c>
      <c r="M281" s="42" t="n">
        <v>26.7936</v>
      </c>
      <c r="N281" s="33" t="s">
        <v>39</v>
      </c>
      <c r="O281" s="35" t="s">
        <v>85</v>
      </c>
      <c r="V281" s="33" t="s">
        <v>531</v>
      </c>
      <c r="W281" s="35" t="s">
        <v>99</v>
      </c>
      <c r="X281" s="33" t="s">
        <v>234</v>
      </c>
      <c r="Y281" s="33" t="n">
        <v>122.88</v>
      </c>
      <c r="Z281" s="37" t="n">
        <v>44532</v>
      </c>
      <c r="AB281" s="43" t="s">
        <v>44</v>
      </c>
      <c r="AC281" s="33" t="s">
        <v>45</v>
      </c>
    </row>
    <row r="282" s="33" customFormat="true" ht="15" hidden="false" customHeight="false" outlineLevel="0" collapsed="false">
      <c r="A282" s="33" t="n">
        <v>6452</v>
      </c>
      <c r="B282" s="38" t="n">
        <v>44529</v>
      </c>
      <c r="C282" s="35" t="s">
        <v>235</v>
      </c>
      <c r="D282" s="40" t="s">
        <v>83</v>
      </c>
      <c r="E282" s="40" t="s">
        <v>66</v>
      </c>
      <c r="F282" s="36"/>
      <c r="G282" s="35" t="s">
        <v>76</v>
      </c>
      <c r="H282" s="99" t="s">
        <v>534</v>
      </c>
      <c r="J282" s="35" t="n">
        <v>96</v>
      </c>
      <c r="K282" s="41" t="n">
        <v>44568</v>
      </c>
      <c r="L282" s="101" t="n">
        <v>0.2791</v>
      </c>
      <c r="M282" s="42" t="n">
        <v>26.7936</v>
      </c>
      <c r="N282" s="33" t="s">
        <v>39</v>
      </c>
      <c r="O282" s="35" t="s">
        <v>85</v>
      </c>
      <c r="V282" s="33" t="s">
        <v>535</v>
      </c>
      <c r="W282" s="35" t="s">
        <v>110</v>
      </c>
      <c r="X282" s="33" t="s">
        <v>234</v>
      </c>
      <c r="Y282" s="33" t="n">
        <v>122.88</v>
      </c>
      <c r="Z282" s="37" t="n">
        <v>44532</v>
      </c>
      <c r="AB282" s="43" t="s">
        <v>44</v>
      </c>
      <c r="AC282" s="33" t="s">
        <v>45</v>
      </c>
    </row>
    <row r="283" s="33" customFormat="true" ht="15" hidden="false" customHeight="false" outlineLevel="0" collapsed="false">
      <c r="A283" s="33" t="n">
        <v>6453</v>
      </c>
      <c r="B283" s="38" t="n">
        <v>44529</v>
      </c>
      <c r="C283" s="35" t="s">
        <v>437</v>
      </c>
      <c r="D283" s="40" t="s">
        <v>83</v>
      </c>
      <c r="E283" s="40" t="s">
        <v>494</v>
      </c>
      <c r="F283" s="36"/>
      <c r="G283" s="35" t="s">
        <v>76</v>
      </c>
      <c r="H283" s="99" t="s">
        <v>536</v>
      </c>
      <c r="J283" s="35" t="n">
        <v>96</v>
      </c>
      <c r="K283" s="41" t="n">
        <v>44568</v>
      </c>
      <c r="L283" s="101" t="n">
        <v>0.2791</v>
      </c>
      <c r="M283" s="42" t="n">
        <v>26.7936</v>
      </c>
      <c r="N283" s="33" t="s">
        <v>39</v>
      </c>
      <c r="O283" s="35" t="s">
        <v>85</v>
      </c>
      <c r="V283" s="122" t="s">
        <v>537</v>
      </c>
      <c r="W283" s="35" t="s">
        <v>87</v>
      </c>
      <c r="X283" s="33" t="s">
        <v>234</v>
      </c>
      <c r="Y283" s="33" t="n">
        <v>122.88</v>
      </c>
      <c r="Z283" s="37" t="n">
        <v>44531</v>
      </c>
      <c r="AB283" s="43" t="s">
        <v>44</v>
      </c>
      <c r="AC283" s="33" t="s">
        <v>45</v>
      </c>
    </row>
    <row r="284" s="33" customFormat="true" ht="15" hidden="false" customHeight="false" outlineLevel="0" collapsed="false">
      <c r="A284" s="33" t="n">
        <v>6454</v>
      </c>
      <c r="B284" s="38" t="n">
        <v>44529</v>
      </c>
      <c r="C284" s="35" t="s">
        <v>102</v>
      </c>
      <c r="D284" s="40" t="s">
        <v>83</v>
      </c>
      <c r="E284" s="40" t="s">
        <v>97</v>
      </c>
      <c r="F284" s="36"/>
      <c r="G284" s="35" t="s">
        <v>76</v>
      </c>
      <c r="H284" s="99" t="s">
        <v>538</v>
      </c>
      <c r="J284" s="35" t="n">
        <v>96</v>
      </c>
      <c r="K284" s="41" t="n">
        <v>44568</v>
      </c>
      <c r="L284" s="101" t="n">
        <v>0.4633</v>
      </c>
      <c r="M284" s="42" t="n">
        <v>44.4768</v>
      </c>
      <c r="N284" s="33" t="s">
        <v>39</v>
      </c>
      <c r="O284" s="35" t="s">
        <v>85</v>
      </c>
      <c r="V284" s="33" t="s">
        <v>539</v>
      </c>
      <c r="W284" s="35" t="s">
        <v>99</v>
      </c>
      <c r="X284" s="33" t="s">
        <v>104</v>
      </c>
      <c r="Y284" s="33" t="n">
        <v>112.32</v>
      </c>
      <c r="Z284" s="37" t="n">
        <v>44532</v>
      </c>
      <c r="AB284" s="43" t="s">
        <v>44</v>
      </c>
      <c r="AC284" s="33" t="s">
        <v>45</v>
      </c>
    </row>
    <row r="285" s="33" customFormat="true" ht="15" hidden="false" customHeight="false" outlineLevel="0" collapsed="false">
      <c r="A285" s="33" t="n">
        <v>6455</v>
      </c>
      <c r="B285" s="38" t="n">
        <v>44529</v>
      </c>
      <c r="C285" s="35" t="s">
        <v>102</v>
      </c>
      <c r="D285" s="40" t="s">
        <v>83</v>
      </c>
      <c r="E285" s="40" t="s">
        <v>97</v>
      </c>
      <c r="F285" s="36"/>
      <c r="G285" s="35" t="s">
        <v>38</v>
      </c>
      <c r="H285" s="99" t="s">
        <v>540</v>
      </c>
      <c r="J285" s="35" t="n">
        <v>96</v>
      </c>
      <c r="K285" s="41" t="n">
        <v>44568</v>
      </c>
      <c r="L285" s="101" t="n">
        <v>0.4633</v>
      </c>
      <c r="M285" s="42" t="n">
        <v>44.4768</v>
      </c>
      <c r="N285" s="33" t="s">
        <v>39</v>
      </c>
      <c r="O285" s="35" t="s">
        <v>85</v>
      </c>
      <c r="V285" s="33" t="s">
        <v>539</v>
      </c>
      <c r="W285" s="35" t="s">
        <v>99</v>
      </c>
      <c r="X285" s="33" t="s">
        <v>104</v>
      </c>
      <c r="Y285" s="33" t="n">
        <v>112.32</v>
      </c>
      <c r="Z285" s="37" t="n">
        <v>44532</v>
      </c>
      <c r="AB285" s="43" t="s">
        <v>44</v>
      </c>
      <c r="AC285" s="33" t="s">
        <v>45</v>
      </c>
    </row>
    <row r="286" s="33" customFormat="true" ht="15" hidden="false" customHeight="false" outlineLevel="0" collapsed="false">
      <c r="A286" s="33" t="n">
        <v>6456</v>
      </c>
      <c r="B286" s="38" t="n">
        <v>44529</v>
      </c>
      <c r="C286" s="35" t="s">
        <v>541</v>
      </c>
      <c r="D286" s="40" t="s">
        <v>83</v>
      </c>
      <c r="E286" s="40" t="s">
        <v>494</v>
      </c>
      <c r="F286" s="36"/>
      <c r="G286" s="35" t="s">
        <v>76</v>
      </c>
      <c r="H286" s="99" t="s">
        <v>542</v>
      </c>
      <c r="J286" s="35" t="n">
        <v>96</v>
      </c>
      <c r="K286" s="41" t="n">
        <v>44568</v>
      </c>
      <c r="L286" s="101" t="n">
        <v>0.4633</v>
      </c>
      <c r="M286" s="42" t="n">
        <v>44.4768</v>
      </c>
      <c r="N286" s="33" t="s">
        <v>39</v>
      </c>
      <c r="O286" s="35" t="s">
        <v>85</v>
      </c>
      <c r="V286" s="122" t="s">
        <v>543</v>
      </c>
      <c r="W286" s="35" t="s">
        <v>87</v>
      </c>
      <c r="X286" s="33" t="s">
        <v>104</v>
      </c>
      <c r="Y286" s="33" t="n">
        <v>112.32</v>
      </c>
      <c r="Z286" s="37" t="n">
        <v>44531</v>
      </c>
      <c r="AB286" s="43" t="s">
        <v>44</v>
      </c>
      <c r="AC286" s="33" t="s">
        <v>45</v>
      </c>
    </row>
    <row r="287" s="33" customFormat="true" ht="15" hidden="false" customHeight="false" outlineLevel="0" collapsed="false">
      <c r="A287" s="33" t="n">
        <v>6457</v>
      </c>
      <c r="B287" s="38" t="n">
        <v>44529</v>
      </c>
      <c r="C287" s="35" t="s">
        <v>541</v>
      </c>
      <c r="D287" s="40" t="s">
        <v>83</v>
      </c>
      <c r="E287" s="40" t="s">
        <v>494</v>
      </c>
      <c r="F287" s="36"/>
      <c r="G287" s="35" t="s">
        <v>52</v>
      </c>
      <c r="H287" s="99" t="s">
        <v>544</v>
      </c>
      <c r="J287" s="35" t="n">
        <v>12</v>
      </c>
      <c r="K287" s="41" t="n">
        <v>44568</v>
      </c>
      <c r="L287" s="101" t="n">
        <v>0.4633</v>
      </c>
      <c r="M287" s="42" t="n">
        <v>5.5596</v>
      </c>
      <c r="N287" s="33" t="s">
        <v>39</v>
      </c>
      <c r="O287" s="35" t="s">
        <v>85</v>
      </c>
      <c r="V287" s="122" t="s">
        <v>543</v>
      </c>
      <c r="W287" s="35" t="s">
        <v>87</v>
      </c>
      <c r="X287" s="33" t="s">
        <v>104</v>
      </c>
      <c r="Y287" s="33" t="n">
        <v>14.04</v>
      </c>
      <c r="Z287" s="37" t="n">
        <v>44531</v>
      </c>
      <c r="AB287" s="43" t="s">
        <v>44</v>
      </c>
      <c r="AC287" s="33" t="s">
        <v>45</v>
      </c>
    </row>
    <row r="288" s="33" customFormat="true" ht="15" hidden="false" customHeight="false" outlineLevel="0" collapsed="false">
      <c r="A288" s="33" t="n">
        <v>6458</v>
      </c>
      <c r="B288" s="38" t="n">
        <v>44529</v>
      </c>
      <c r="C288" s="35" t="s">
        <v>541</v>
      </c>
      <c r="D288" s="40" t="s">
        <v>83</v>
      </c>
      <c r="E288" s="40" t="s">
        <v>494</v>
      </c>
      <c r="F288" s="36"/>
      <c r="G288" s="35" t="s">
        <v>57</v>
      </c>
      <c r="H288" s="99" t="s">
        <v>545</v>
      </c>
      <c r="J288" s="35" t="n">
        <v>96</v>
      </c>
      <c r="K288" s="41" t="n">
        <v>44568</v>
      </c>
      <c r="L288" s="101" t="n">
        <v>0.4633</v>
      </c>
      <c r="M288" s="42" t="n">
        <v>44.4768</v>
      </c>
      <c r="N288" s="33" t="s">
        <v>39</v>
      </c>
      <c r="O288" s="35" t="s">
        <v>85</v>
      </c>
      <c r="V288" s="122" t="s">
        <v>543</v>
      </c>
      <c r="W288" s="35" t="s">
        <v>87</v>
      </c>
      <c r="X288" s="33" t="s">
        <v>104</v>
      </c>
      <c r="Y288" s="33" t="n">
        <v>112.32</v>
      </c>
      <c r="Z288" s="37" t="n">
        <v>44531</v>
      </c>
      <c r="AB288" s="43" t="s">
        <v>44</v>
      </c>
      <c r="AC288" s="33" t="s">
        <v>45</v>
      </c>
    </row>
    <row r="289" s="33" customFormat="true" ht="15" hidden="false" customHeight="false" outlineLevel="0" collapsed="false">
      <c r="A289" s="33" t="n">
        <v>6459</v>
      </c>
      <c r="B289" s="38" t="n">
        <v>44529</v>
      </c>
      <c r="C289" s="35" t="s">
        <v>108</v>
      </c>
      <c r="D289" s="40" t="s">
        <v>106</v>
      </c>
      <c r="E289" s="40" t="s">
        <v>66</v>
      </c>
      <c r="F289" s="36"/>
      <c r="G289" s="35" t="s">
        <v>76</v>
      </c>
      <c r="H289" s="99" t="s">
        <v>546</v>
      </c>
      <c r="J289" s="35" t="n">
        <v>96</v>
      </c>
      <c r="K289" s="41" t="n">
        <v>44568</v>
      </c>
      <c r="L289" s="101" t="n">
        <v>0.375</v>
      </c>
      <c r="M289" s="42" t="n">
        <v>36</v>
      </c>
      <c r="N289" s="33" t="s">
        <v>39</v>
      </c>
      <c r="O289" s="35" t="s">
        <v>85</v>
      </c>
      <c r="V289" s="33" t="s">
        <v>547</v>
      </c>
      <c r="W289" s="35" t="s">
        <v>110</v>
      </c>
      <c r="X289" s="33" t="s">
        <v>107</v>
      </c>
      <c r="Y289" s="33" t="n">
        <v>149.0832</v>
      </c>
      <c r="Z289" s="37" t="n">
        <v>44532</v>
      </c>
      <c r="AB289" s="43" t="s">
        <v>44</v>
      </c>
      <c r="AC289" s="33" t="s">
        <v>45</v>
      </c>
    </row>
    <row r="290" s="33" customFormat="true" ht="15" hidden="false" customHeight="false" outlineLevel="0" collapsed="false">
      <c r="A290" s="33" t="n">
        <v>6460</v>
      </c>
      <c r="B290" s="38" t="n">
        <v>44529</v>
      </c>
      <c r="C290" s="35" t="s">
        <v>108</v>
      </c>
      <c r="D290" s="40" t="s">
        <v>106</v>
      </c>
      <c r="E290" s="40" t="s">
        <v>66</v>
      </c>
      <c r="F290" s="36"/>
      <c r="G290" s="35" t="s">
        <v>52</v>
      </c>
      <c r="H290" s="99" t="s">
        <v>548</v>
      </c>
      <c r="J290" s="35" t="n">
        <v>12</v>
      </c>
      <c r="K290" s="41" t="n">
        <v>44568</v>
      </c>
      <c r="L290" s="101" t="n">
        <v>0.375</v>
      </c>
      <c r="M290" s="42" t="n">
        <v>4.5</v>
      </c>
      <c r="N290" s="33" t="s">
        <v>39</v>
      </c>
      <c r="O290" s="35" t="s">
        <v>85</v>
      </c>
      <c r="V290" s="33" t="s">
        <v>547</v>
      </c>
      <c r="W290" s="35" t="s">
        <v>110</v>
      </c>
      <c r="X290" s="33" t="s">
        <v>107</v>
      </c>
      <c r="Y290" s="33" t="n">
        <v>18.6354</v>
      </c>
      <c r="Z290" s="37" t="n">
        <v>44532</v>
      </c>
      <c r="AB290" s="43" t="s">
        <v>44</v>
      </c>
      <c r="AC290" s="33" t="s">
        <v>45</v>
      </c>
    </row>
    <row r="291" s="33" customFormat="true" ht="15" hidden="false" customHeight="false" outlineLevel="0" collapsed="false">
      <c r="A291" s="33" t="n">
        <v>6461</v>
      </c>
      <c r="B291" s="38" t="n">
        <v>44529</v>
      </c>
      <c r="C291" s="35" t="s">
        <v>453</v>
      </c>
      <c r="D291" s="40" t="s">
        <v>83</v>
      </c>
      <c r="E291" s="40" t="s">
        <v>494</v>
      </c>
      <c r="F291" s="36"/>
      <c r="G291" s="35" t="s">
        <v>76</v>
      </c>
      <c r="H291" s="99" t="s">
        <v>549</v>
      </c>
      <c r="J291" s="35" t="n">
        <v>96</v>
      </c>
      <c r="K291" s="41" t="n">
        <v>44568</v>
      </c>
      <c r="L291" s="101" t="n">
        <v>0.287</v>
      </c>
      <c r="M291" s="42" t="n">
        <v>27.552</v>
      </c>
      <c r="N291" s="33" t="s">
        <v>39</v>
      </c>
      <c r="O291" s="35" t="s">
        <v>85</v>
      </c>
      <c r="V291" s="122" t="s">
        <v>550</v>
      </c>
      <c r="W291" s="35" t="s">
        <v>87</v>
      </c>
      <c r="X291" s="33" t="s">
        <v>112</v>
      </c>
      <c r="Y291" s="33" t="n">
        <v>107.184</v>
      </c>
      <c r="Z291" s="37" t="n">
        <v>44531</v>
      </c>
      <c r="AB291" s="43" t="s">
        <v>44</v>
      </c>
      <c r="AC291" s="33" t="s">
        <v>45</v>
      </c>
    </row>
    <row r="292" s="33" customFormat="true" ht="15" hidden="false" customHeight="false" outlineLevel="0" collapsed="false">
      <c r="A292" s="33" t="n">
        <v>6462</v>
      </c>
      <c r="B292" s="38" t="n">
        <v>44529</v>
      </c>
      <c r="C292" s="35" t="s">
        <v>113</v>
      </c>
      <c r="D292" s="40" t="s">
        <v>106</v>
      </c>
      <c r="E292" s="40" t="s">
        <v>54</v>
      </c>
      <c r="F292" s="36"/>
      <c r="G292" s="35" t="s">
        <v>76</v>
      </c>
      <c r="H292" s="99" t="s">
        <v>551</v>
      </c>
      <c r="J292" s="35" t="n">
        <v>96</v>
      </c>
      <c r="K292" s="41" t="n">
        <v>44568</v>
      </c>
      <c r="L292" s="101" t="n">
        <v>0.287</v>
      </c>
      <c r="M292" s="42" t="n">
        <v>27.552</v>
      </c>
      <c r="N292" s="33" t="s">
        <v>39</v>
      </c>
      <c r="O292" s="35" t="s">
        <v>85</v>
      </c>
      <c r="V292" s="122" t="s">
        <v>552</v>
      </c>
      <c r="W292" s="35" t="s">
        <v>56</v>
      </c>
      <c r="X292" s="33" t="s">
        <v>112</v>
      </c>
      <c r="Y292" s="33" t="n">
        <v>107.184</v>
      </c>
      <c r="Z292" s="37" t="n">
        <v>44531</v>
      </c>
      <c r="AB292" s="43" t="s">
        <v>44</v>
      </c>
      <c r="AC292" s="33" t="s">
        <v>45</v>
      </c>
    </row>
    <row r="293" s="33" customFormat="true" ht="15" hidden="false" customHeight="false" outlineLevel="0" collapsed="false">
      <c r="A293" s="33" t="n">
        <v>6463</v>
      </c>
      <c r="B293" s="38" t="n">
        <v>44529</v>
      </c>
      <c r="C293" s="35" t="s">
        <v>118</v>
      </c>
      <c r="D293" s="40" t="s">
        <v>106</v>
      </c>
      <c r="E293" s="40" t="s">
        <v>66</v>
      </c>
      <c r="F293" s="36"/>
      <c r="G293" s="35" t="s">
        <v>76</v>
      </c>
      <c r="H293" s="99" t="s">
        <v>553</v>
      </c>
      <c r="J293" s="35" t="n">
        <v>96</v>
      </c>
      <c r="K293" s="41" t="n">
        <v>44568</v>
      </c>
      <c r="L293" s="101" t="n">
        <v>0.376</v>
      </c>
      <c r="M293" s="42" t="n">
        <v>36.096</v>
      </c>
      <c r="N293" s="33" t="s">
        <v>39</v>
      </c>
      <c r="O293" s="35" t="s">
        <v>85</v>
      </c>
      <c r="V293" s="33" t="s">
        <v>554</v>
      </c>
      <c r="W293" s="35" t="s">
        <v>110</v>
      </c>
      <c r="X293" s="33" t="s">
        <v>117</v>
      </c>
      <c r="Y293" s="33" t="n">
        <v>131.52</v>
      </c>
      <c r="Z293" s="37" t="n">
        <v>44532</v>
      </c>
      <c r="AB293" s="43" t="s">
        <v>44</v>
      </c>
      <c r="AC293" s="33" t="s">
        <v>45</v>
      </c>
    </row>
    <row r="294" s="33" customFormat="true" ht="15" hidden="false" customHeight="false" outlineLevel="0" collapsed="false">
      <c r="A294" s="33" t="n">
        <v>6464</v>
      </c>
      <c r="B294" s="38" t="n">
        <v>44529</v>
      </c>
      <c r="C294" s="35" t="s">
        <v>461</v>
      </c>
      <c r="D294" s="40" t="s">
        <v>106</v>
      </c>
      <c r="E294" s="40" t="s">
        <v>494</v>
      </c>
      <c r="F294" s="36"/>
      <c r="G294" s="35" t="s">
        <v>76</v>
      </c>
      <c r="H294" s="99" t="s">
        <v>555</v>
      </c>
      <c r="J294" s="35" t="n">
        <v>96</v>
      </c>
      <c r="K294" s="41" t="n">
        <v>44568</v>
      </c>
      <c r="L294" s="101" t="n">
        <v>0.376</v>
      </c>
      <c r="M294" s="42" t="n">
        <v>36.096</v>
      </c>
      <c r="N294" s="33" t="s">
        <v>39</v>
      </c>
      <c r="O294" s="35" t="s">
        <v>85</v>
      </c>
      <c r="V294" s="122" t="s">
        <v>556</v>
      </c>
      <c r="W294" s="35" t="s">
        <v>87</v>
      </c>
      <c r="X294" s="33" t="s">
        <v>117</v>
      </c>
      <c r="Y294" s="33" t="n">
        <v>131.52</v>
      </c>
      <c r="Z294" s="37" t="n">
        <v>44531</v>
      </c>
      <c r="AB294" s="43" t="s">
        <v>44</v>
      </c>
      <c r="AC294" s="33" t="s">
        <v>45</v>
      </c>
    </row>
    <row r="295" s="33" customFormat="true" ht="15" hidden="false" customHeight="false" outlineLevel="0" collapsed="false">
      <c r="A295" s="33" t="n">
        <v>6465</v>
      </c>
      <c r="B295" s="38" t="n">
        <v>44529</v>
      </c>
      <c r="C295" s="35" t="s">
        <v>468</v>
      </c>
      <c r="D295" s="40" t="s">
        <v>106</v>
      </c>
      <c r="E295" s="40" t="s">
        <v>54</v>
      </c>
      <c r="F295" s="36"/>
      <c r="G295" s="35" t="s">
        <v>76</v>
      </c>
      <c r="H295" s="99" t="s">
        <v>557</v>
      </c>
      <c r="J295" s="35" t="n">
        <v>96</v>
      </c>
      <c r="K295" s="41" t="n">
        <v>44568</v>
      </c>
      <c r="L295" s="101" t="n">
        <v>0.376</v>
      </c>
      <c r="M295" s="42" t="n">
        <v>36.096</v>
      </c>
      <c r="N295" s="33" t="s">
        <v>39</v>
      </c>
      <c r="O295" s="35" t="s">
        <v>85</v>
      </c>
      <c r="V295" s="122" t="s">
        <v>558</v>
      </c>
      <c r="W295" s="35" t="s">
        <v>56</v>
      </c>
      <c r="X295" s="33" t="s">
        <v>117</v>
      </c>
      <c r="Y295" s="33" t="n">
        <v>131.52</v>
      </c>
      <c r="Z295" s="37" t="n">
        <v>44531</v>
      </c>
      <c r="AB295" s="43" t="s">
        <v>44</v>
      </c>
      <c r="AC295" s="33" t="s">
        <v>45</v>
      </c>
    </row>
    <row r="296" s="33" customFormat="true" ht="15" hidden="false" customHeight="false" outlineLevel="0" collapsed="false">
      <c r="A296" s="33" t="n">
        <v>6466</v>
      </c>
      <c r="B296" s="38" t="n">
        <v>44529</v>
      </c>
      <c r="C296" s="35" t="s">
        <v>559</v>
      </c>
      <c r="D296" s="40" t="s">
        <v>135</v>
      </c>
      <c r="E296" s="40" t="s">
        <v>97</v>
      </c>
      <c r="F296" s="36"/>
      <c r="G296" s="35" t="s">
        <v>57</v>
      </c>
      <c r="H296" s="99" t="s">
        <v>560</v>
      </c>
      <c r="J296" s="35" t="n">
        <v>48</v>
      </c>
      <c r="K296" s="41" t="n">
        <v>44568</v>
      </c>
      <c r="L296" s="101" t="n">
        <v>0.4908</v>
      </c>
      <c r="M296" s="42" t="n">
        <v>23.5584</v>
      </c>
      <c r="N296" s="33" t="s">
        <v>136</v>
      </c>
      <c r="O296" s="35" t="s">
        <v>137</v>
      </c>
      <c r="V296" s="33" t="s">
        <v>561</v>
      </c>
      <c r="W296" s="35" t="s">
        <v>139</v>
      </c>
      <c r="X296" s="33" t="s">
        <v>562</v>
      </c>
      <c r="Y296" s="33" t="n">
        <v>84.2856</v>
      </c>
      <c r="Z296" s="37" t="n">
        <v>44532</v>
      </c>
      <c r="AB296" s="43" t="s">
        <v>44</v>
      </c>
      <c r="AC296" s="33" t="s">
        <v>64</v>
      </c>
    </row>
    <row r="297" s="33" customFormat="true" ht="15" hidden="false" customHeight="false" outlineLevel="0" collapsed="false">
      <c r="A297" s="33" t="n">
        <v>6467</v>
      </c>
      <c r="B297" s="38" t="n">
        <v>44529</v>
      </c>
      <c r="C297" s="35" t="s">
        <v>559</v>
      </c>
      <c r="D297" s="40" t="s">
        <v>135</v>
      </c>
      <c r="E297" s="40" t="s">
        <v>97</v>
      </c>
      <c r="F297" s="36"/>
      <c r="G297" s="35" t="s">
        <v>76</v>
      </c>
      <c r="H297" s="99" t="s">
        <v>563</v>
      </c>
      <c r="J297" s="35" t="n">
        <v>48</v>
      </c>
      <c r="K297" s="41" t="n">
        <v>44568</v>
      </c>
      <c r="L297" s="101" t="n">
        <v>0.4908</v>
      </c>
      <c r="M297" s="42" t="n">
        <v>23.5584</v>
      </c>
      <c r="N297" s="33" t="s">
        <v>136</v>
      </c>
      <c r="O297" s="35" t="s">
        <v>137</v>
      </c>
      <c r="V297" s="33" t="s">
        <v>561</v>
      </c>
      <c r="W297" s="35" t="s">
        <v>139</v>
      </c>
      <c r="X297" s="33" t="s">
        <v>562</v>
      </c>
      <c r="Y297" s="33" t="n">
        <v>84.2856</v>
      </c>
      <c r="Z297" s="37" t="n">
        <v>44532</v>
      </c>
      <c r="AB297" s="43" t="s">
        <v>44</v>
      </c>
      <c r="AC297" s="33" t="s">
        <v>64</v>
      </c>
    </row>
    <row r="298" s="33" customFormat="true" ht="15" hidden="false" customHeight="false" outlineLevel="0" collapsed="false">
      <c r="A298" s="33" t="n">
        <v>6468</v>
      </c>
      <c r="B298" s="38" t="n">
        <v>44529</v>
      </c>
      <c r="C298" s="35" t="s">
        <v>559</v>
      </c>
      <c r="D298" s="40" t="s">
        <v>135</v>
      </c>
      <c r="E298" s="40" t="s">
        <v>97</v>
      </c>
      <c r="F298" s="36"/>
      <c r="G298" s="35" t="s">
        <v>144</v>
      </c>
      <c r="H298" s="99" t="s">
        <v>564</v>
      </c>
      <c r="J298" s="35" t="n">
        <v>24</v>
      </c>
      <c r="K298" s="41" t="n">
        <v>44568</v>
      </c>
      <c r="L298" s="101" t="n">
        <v>0.4908</v>
      </c>
      <c r="M298" s="42" t="n">
        <v>11.7792</v>
      </c>
      <c r="N298" s="33" t="s">
        <v>136</v>
      </c>
      <c r="O298" s="35" t="s">
        <v>137</v>
      </c>
      <c r="V298" s="33" t="s">
        <v>561</v>
      </c>
      <c r="W298" s="35" t="s">
        <v>139</v>
      </c>
      <c r="X298" s="33" t="s">
        <v>562</v>
      </c>
      <c r="Y298" s="33" t="n">
        <v>42.1428</v>
      </c>
      <c r="Z298" s="37" t="n">
        <v>44532</v>
      </c>
      <c r="AB298" s="43" t="s">
        <v>44</v>
      </c>
      <c r="AC298" s="33" t="s">
        <v>64</v>
      </c>
    </row>
    <row r="299" s="33" customFormat="true" ht="15" hidden="false" customHeight="false" outlineLevel="0" collapsed="false">
      <c r="A299" s="33" t="n">
        <v>6469</v>
      </c>
      <c r="B299" s="38" t="n">
        <v>44529</v>
      </c>
      <c r="C299" s="35" t="s">
        <v>266</v>
      </c>
      <c r="D299" s="40" t="s">
        <v>267</v>
      </c>
      <c r="E299" s="40" t="s">
        <v>97</v>
      </c>
      <c r="F299" s="36"/>
      <c r="G299" s="35" t="s">
        <v>76</v>
      </c>
      <c r="H299" s="99" t="s">
        <v>565</v>
      </c>
      <c r="J299" s="35" t="n">
        <v>48</v>
      </c>
      <c r="K299" s="41" t="n">
        <v>44568</v>
      </c>
      <c r="L299" s="101" t="n">
        <v>0.3433</v>
      </c>
      <c r="M299" s="42" t="n">
        <v>16.4784</v>
      </c>
      <c r="N299" s="33" t="s">
        <v>136</v>
      </c>
      <c r="O299" s="35" t="s">
        <v>137</v>
      </c>
      <c r="V299" s="33" t="s">
        <v>566</v>
      </c>
      <c r="W299" s="35" t="s">
        <v>139</v>
      </c>
      <c r="X299" s="33" t="s">
        <v>270</v>
      </c>
      <c r="Y299" s="33" t="n">
        <v>86.2344</v>
      </c>
      <c r="Z299" s="37" t="n">
        <v>44532</v>
      </c>
      <c r="AB299" s="43" t="s">
        <v>44</v>
      </c>
      <c r="AC299" s="33" t="s">
        <v>64</v>
      </c>
    </row>
    <row r="300" s="33" customFormat="true" ht="15" hidden="false" customHeight="false" outlineLevel="0" collapsed="false">
      <c r="A300" s="33" t="n">
        <v>6470</v>
      </c>
      <c r="B300" s="38" t="n">
        <v>44529</v>
      </c>
      <c r="C300" s="35" t="s">
        <v>266</v>
      </c>
      <c r="D300" s="40" t="s">
        <v>267</v>
      </c>
      <c r="E300" s="40" t="s">
        <v>97</v>
      </c>
      <c r="F300" s="36"/>
      <c r="G300" s="35" t="s">
        <v>38</v>
      </c>
      <c r="H300" s="99" t="s">
        <v>567</v>
      </c>
      <c r="J300" s="35" t="n">
        <v>48</v>
      </c>
      <c r="K300" s="41" t="n">
        <v>44568</v>
      </c>
      <c r="L300" s="101" t="n">
        <v>0.3433</v>
      </c>
      <c r="M300" s="42" t="n">
        <v>16.4784</v>
      </c>
      <c r="N300" s="33" t="s">
        <v>136</v>
      </c>
      <c r="O300" s="35" t="s">
        <v>137</v>
      </c>
      <c r="V300" s="33" t="s">
        <v>566</v>
      </c>
      <c r="W300" s="35" t="s">
        <v>139</v>
      </c>
      <c r="X300" s="33" t="s">
        <v>270</v>
      </c>
      <c r="Y300" s="33" t="n">
        <v>86.2344</v>
      </c>
      <c r="Z300" s="37" t="n">
        <v>44532</v>
      </c>
      <c r="AB300" s="43" t="s">
        <v>44</v>
      </c>
      <c r="AC300" s="33" t="s">
        <v>64</v>
      </c>
    </row>
    <row r="301" s="33" customFormat="true" ht="15" hidden="false" customHeight="false" outlineLevel="0" collapsed="false">
      <c r="A301" s="33" t="n">
        <v>6471</v>
      </c>
      <c r="B301" s="38" t="n">
        <v>44529</v>
      </c>
      <c r="C301" s="35" t="s">
        <v>568</v>
      </c>
      <c r="D301" s="40" t="s">
        <v>267</v>
      </c>
      <c r="E301" s="40" t="s">
        <v>97</v>
      </c>
      <c r="F301" s="36"/>
      <c r="G301" s="35" t="s">
        <v>48</v>
      </c>
      <c r="H301" s="99" t="s">
        <v>569</v>
      </c>
      <c r="J301" s="35" t="n">
        <v>24</v>
      </c>
      <c r="K301" s="41" t="n">
        <v>44568</v>
      </c>
      <c r="L301" s="101" t="n">
        <v>0.315</v>
      </c>
      <c r="M301" s="42" t="n">
        <v>7.56</v>
      </c>
      <c r="N301" s="33" t="s">
        <v>136</v>
      </c>
      <c r="O301" s="35" t="s">
        <v>137</v>
      </c>
      <c r="V301" s="33" t="s">
        <v>570</v>
      </c>
      <c r="W301" s="35" t="s">
        <v>139</v>
      </c>
      <c r="X301" s="33" t="s">
        <v>571</v>
      </c>
      <c r="Y301" s="33" t="n">
        <v>47.2584</v>
      </c>
      <c r="Z301" s="37" t="n">
        <v>44532</v>
      </c>
      <c r="AB301" s="43" t="s">
        <v>44</v>
      </c>
      <c r="AC301" s="33" t="s">
        <v>64</v>
      </c>
    </row>
    <row r="302" s="33" customFormat="true" ht="15" hidden="false" customHeight="false" outlineLevel="0" collapsed="false">
      <c r="A302" s="33" t="n">
        <v>6472</v>
      </c>
      <c r="B302" s="38" t="n">
        <v>44529</v>
      </c>
      <c r="C302" s="35" t="s">
        <v>568</v>
      </c>
      <c r="D302" s="40" t="s">
        <v>267</v>
      </c>
      <c r="E302" s="40" t="s">
        <v>97</v>
      </c>
      <c r="F302" s="36"/>
      <c r="G302" s="35" t="s">
        <v>52</v>
      </c>
      <c r="H302" s="99" t="s">
        <v>572</v>
      </c>
      <c r="J302" s="35" t="n">
        <v>12</v>
      </c>
      <c r="K302" s="41" t="n">
        <v>44568</v>
      </c>
      <c r="L302" s="101" t="n">
        <v>0.315</v>
      </c>
      <c r="M302" s="42" t="n">
        <v>3.78</v>
      </c>
      <c r="N302" s="33" t="s">
        <v>136</v>
      </c>
      <c r="O302" s="35" t="s">
        <v>137</v>
      </c>
      <c r="V302" s="33" t="s">
        <v>570</v>
      </c>
      <c r="W302" s="35" t="s">
        <v>139</v>
      </c>
      <c r="X302" s="33" t="s">
        <v>571</v>
      </c>
      <c r="Y302" s="33" t="n">
        <v>23.6292</v>
      </c>
      <c r="Z302" s="37" t="n">
        <v>44532</v>
      </c>
      <c r="AB302" s="43" t="s">
        <v>44</v>
      </c>
      <c r="AC302" s="33" t="s">
        <v>64</v>
      </c>
    </row>
    <row r="303" s="33" customFormat="true" ht="15" hidden="false" customHeight="false" outlineLevel="0" collapsed="false">
      <c r="C303" s="35"/>
      <c r="D303" s="35"/>
      <c r="F303" s="36"/>
      <c r="G303" s="35"/>
      <c r="H303" s="35"/>
      <c r="J303" s="97" t="n">
        <v>3012</v>
      </c>
      <c r="K303" s="35"/>
      <c r="L303" s="3"/>
      <c r="M303" s="97" t="n">
        <v>1010.5296</v>
      </c>
      <c r="O303" s="35"/>
      <c r="W303" s="35"/>
      <c r="Z303" s="37"/>
    </row>
    <row r="304" s="33" customFormat="true" ht="15" hidden="false" customHeight="false" outlineLevel="0" collapsed="false">
      <c r="C304" s="35"/>
      <c r="D304" s="35"/>
      <c r="F304" s="36"/>
      <c r="G304" s="35"/>
      <c r="H304" s="35"/>
      <c r="J304" s="35"/>
      <c r="K304" s="35"/>
      <c r="L304" s="3"/>
      <c r="M304" s="3"/>
      <c r="O304" s="35"/>
      <c r="W304" s="35"/>
      <c r="Z304" s="37"/>
    </row>
    <row r="305" s="33" customFormat="true" ht="15" hidden="false" customHeight="false" outlineLevel="0" collapsed="false">
      <c r="C305" s="123" t="s">
        <v>573</v>
      </c>
      <c r="D305" s="124"/>
      <c r="F305" s="36"/>
      <c r="G305" s="35"/>
      <c r="H305" s="35"/>
      <c r="J305" s="35"/>
      <c r="K305" s="35"/>
      <c r="L305" s="3"/>
      <c r="M305" s="3"/>
      <c r="O305" s="35"/>
      <c r="W305" s="35"/>
      <c r="Z305" s="37"/>
    </row>
    <row r="306" s="33" customFormat="true" ht="15" hidden="false" customHeight="false" outlineLevel="0" collapsed="false">
      <c r="A306" s="33" t="n">
        <v>6473</v>
      </c>
      <c r="B306" s="38" t="n">
        <v>44529</v>
      </c>
      <c r="C306" s="35" t="s">
        <v>485</v>
      </c>
      <c r="D306" s="40" t="s">
        <v>36</v>
      </c>
      <c r="E306" s="40" t="s">
        <v>54</v>
      </c>
      <c r="F306" s="36"/>
      <c r="G306" s="35" t="s">
        <v>76</v>
      </c>
      <c r="H306" s="99" t="s">
        <v>574</v>
      </c>
      <c r="J306" s="35" t="n">
        <v>96</v>
      </c>
      <c r="K306" s="41" t="n">
        <v>44568</v>
      </c>
      <c r="L306" s="101" t="n">
        <v>0.347</v>
      </c>
      <c r="M306" s="42" t="n">
        <v>33.312</v>
      </c>
      <c r="N306" s="33" t="s">
        <v>39</v>
      </c>
      <c r="O306" s="35" t="s">
        <v>40</v>
      </c>
      <c r="V306" s="33" t="s">
        <v>575</v>
      </c>
      <c r="W306" s="35" t="s">
        <v>56</v>
      </c>
      <c r="X306" s="33" t="s">
        <v>169</v>
      </c>
      <c r="Y306" s="33" t="n">
        <v>118.8768</v>
      </c>
      <c r="Z306" s="37" t="n">
        <v>44532</v>
      </c>
      <c r="AB306" s="43" t="s">
        <v>44</v>
      </c>
      <c r="AC306" s="33" t="s">
        <v>45</v>
      </c>
    </row>
    <row r="307" s="33" customFormat="true" ht="15" hidden="false" customHeight="false" outlineLevel="0" collapsed="false">
      <c r="A307" s="33" t="n">
        <v>6474</v>
      </c>
      <c r="B307" s="38" t="n">
        <v>44529</v>
      </c>
      <c r="C307" s="35" t="s">
        <v>485</v>
      </c>
      <c r="D307" s="40" t="s">
        <v>36</v>
      </c>
      <c r="E307" s="40" t="s">
        <v>54</v>
      </c>
      <c r="F307" s="36"/>
      <c r="G307" s="35" t="s">
        <v>48</v>
      </c>
      <c r="H307" s="99" t="s">
        <v>576</v>
      </c>
      <c r="J307" s="35" t="n">
        <v>48</v>
      </c>
      <c r="K307" s="41" t="n">
        <v>44568</v>
      </c>
      <c r="L307" s="101" t="n">
        <v>0.347</v>
      </c>
      <c r="M307" s="42" t="n">
        <v>16.656</v>
      </c>
      <c r="N307" s="33" t="s">
        <v>39</v>
      </c>
      <c r="O307" s="35" t="s">
        <v>40</v>
      </c>
      <c r="V307" s="33" t="s">
        <v>575</v>
      </c>
      <c r="W307" s="35" t="s">
        <v>56</v>
      </c>
      <c r="X307" s="33" t="s">
        <v>169</v>
      </c>
      <c r="Y307" s="33" t="n">
        <v>59.4384</v>
      </c>
      <c r="Z307" s="37" t="n">
        <v>44532</v>
      </c>
      <c r="AB307" s="43" t="s">
        <v>44</v>
      </c>
      <c r="AC307" s="33" t="s">
        <v>45</v>
      </c>
    </row>
    <row r="308" s="33" customFormat="true" ht="15" hidden="false" customHeight="false" outlineLevel="0" collapsed="false">
      <c r="A308" s="33" t="n">
        <v>6475</v>
      </c>
      <c r="B308" s="38" t="n">
        <v>44529</v>
      </c>
      <c r="C308" s="35" t="s">
        <v>485</v>
      </c>
      <c r="D308" s="40" t="s">
        <v>36</v>
      </c>
      <c r="E308" s="40" t="s">
        <v>54</v>
      </c>
      <c r="F308" s="36"/>
      <c r="G308" s="35" t="s">
        <v>52</v>
      </c>
      <c r="H308" s="99" t="s">
        <v>577</v>
      </c>
      <c r="J308" s="35" t="n">
        <v>48</v>
      </c>
      <c r="K308" s="41" t="n">
        <v>44568</v>
      </c>
      <c r="L308" s="101" t="n">
        <v>0.347</v>
      </c>
      <c r="M308" s="42" t="n">
        <v>16.656</v>
      </c>
      <c r="N308" s="33" t="s">
        <v>39</v>
      </c>
      <c r="O308" s="35" t="s">
        <v>40</v>
      </c>
      <c r="V308" s="33" t="s">
        <v>575</v>
      </c>
      <c r="W308" s="35" t="s">
        <v>56</v>
      </c>
      <c r="X308" s="33" t="s">
        <v>169</v>
      </c>
      <c r="Y308" s="33" t="n">
        <v>59.4384</v>
      </c>
      <c r="Z308" s="37" t="n">
        <v>44532</v>
      </c>
      <c r="AB308" s="43" t="s">
        <v>44</v>
      </c>
      <c r="AC308" s="33" t="s">
        <v>45</v>
      </c>
    </row>
    <row r="309" s="33" customFormat="true" ht="15" hidden="false" customHeight="false" outlineLevel="0" collapsed="false">
      <c r="A309" s="33" t="n">
        <v>6476</v>
      </c>
      <c r="B309" s="38" t="n">
        <v>44529</v>
      </c>
      <c r="C309" s="35" t="s">
        <v>485</v>
      </c>
      <c r="D309" s="40" t="s">
        <v>36</v>
      </c>
      <c r="E309" s="40" t="s">
        <v>54</v>
      </c>
      <c r="F309" s="36"/>
      <c r="G309" s="35" t="s">
        <v>89</v>
      </c>
      <c r="H309" s="99" t="s">
        <v>578</v>
      </c>
      <c r="J309" s="35" t="n">
        <v>12</v>
      </c>
      <c r="K309" s="41" t="n">
        <v>44568</v>
      </c>
      <c r="L309" s="101" t="n">
        <v>0.347</v>
      </c>
      <c r="M309" s="42" t="n">
        <v>4.164</v>
      </c>
      <c r="N309" s="33" t="s">
        <v>39</v>
      </c>
      <c r="O309" s="35" t="s">
        <v>40</v>
      </c>
      <c r="V309" s="33" t="s">
        <v>575</v>
      </c>
      <c r="W309" s="35" t="s">
        <v>56</v>
      </c>
      <c r="X309" s="33" t="s">
        <v>169</v>
      </c>
      <c r="Y309" s="33" t="n">
        <v>14.8596</v>
      </c>
      <c r="Z309" s="37" t="n">
        <v>44532</v>
      </c>
      <c r="AB309" s="43" t="s">
        <v>44</v>
      </c>
      <c r="AC309" s="33" t="s">
        <v>45</v>
      </c>
    </row>
    <row r="310" s="33" customFormat="true" ht="15" hidden="false" customHeight="false" outlineLevel="0" collapsed="false">
      <c r="A310" s="33" t="n">
        <v>6477</v>
      </c>
      <c r="B310" s="38" t="n">
        <v>44529</v>
      </c>
      <c r="C310" s="35" t="s">
        <v>579</v>
      </c>
      <c r="D310" s="40" t="s">
        <v>36</v>
      </c>
      <c r="E310" s="40" t="s">
        <v>54</v>
      </c>
      <c r="F310" s="36"/>
      <c r="G310" s="35" t="s">
        <v>57</v>
      </c>
      <c r="H310" s="99" t="s">
        <v>580</v>
      </c>
      <c r="J310" s="35" t="n">
        <v>96</v>
      </c>
      <c r="K310" s="41" t="n">
        <v>44568</v>
      </c>
      <c r="L310" s="101" t="n">
        <v>0.4658</v>
      </c>
      <c r="M310" s="42" t="n">
        <v>44.7168</v>
      </c>
      <c r="N310" s="33" t="s">
        <v>39</v>
      </c>
      <c r="O310" s="35" t="s">
        <v>40</v>
      </c>
      <c r="V310" s="122" t="s">
        <v>581</v>
      </c>
      <c r="W310" s="35" t="s">
        <v>56</v>
      </c>
      <c r="X310" s="33" t="s">
        <v>188</v>
      </c>
      <c r="Y310" s="33" t="n">
        <v>94.08</v>
      </c>
      <c r="Z310" s="37" t="n">
        <v>44531</v>
      </c>
      <c r="AB310" s="43" t="s">
        <v>44</v>
      </c>
      <c r="AC310" s="33" t="s">
        <v>45</v>
      </c>
    </row>
    <row r="311" s="33" customFormat="true" ht="15" hidden="false" customHeight="false" outlineLevel="0" collapsed="false">
      <c r="A311" s="33" t="n">
        <v>6478</v>
      </c>
      <c r="B311" s="38" t="n">
        <v>44529</v>
      </c>
      <c r="C311" s="35" t="s">
        <v>579</v>
      </c>
      <c r="D311" s="40" t="s">
        <v>36</v>
      </c>
      <c r="E311" s="40" t="s">
        <v>54</v>
      </c>
      <c r="F311" s="36"/>
      <c r="G311" s="35" t="s">
        <v>38</v>
      </c>
      <c r="H311" s="99" t="s">
        <v>582</v>
      </c>
      <c r="J311" s="35" t="n">
        <v>96</v>
      </c>
      <c r="K311" s="41" t="n">
        <v>44568</v>
      </c>
      <c r="L311" s="101" t="n">
        <v>0.4658</v>
      </c>
      <c r="M311" s="42" t="n">
        <v>44.7168</v>
      </c>
      <c r="N311" s="33" t="s">
        <v>39</v>
      </c>
      <c r="O311" s="35" t="s">
        <v>40</v>
      </c>
      <c r="V311" s="122" t="s">
        <v>581</v>
      </c>
      <c r="W311" s="35" t="s">
        <v>56</v>
      </c>
      <c r="X311" s="33" t="s">
        <v>188</v>
      </c>
      <c r="Y311" s="33" t="n">
        <v>94.08</v>
      </c>
      <c r="Z311" s="37" t="n">
        <v>44531</v>
      </c>
      <c r="AB311" s="43" t="s">
        <v>44</v>
      </c>
      <c r="AC311" s="33" t="s">
        <v>45</v>
      </c>
    </row>
    <row r="312" s="33" customFormat="true" ht="15" hidden="false" customHeight="false" outlineLevel="0" collapsed="false">
      <c r="C312" s="35"/>
      <c r="D312" s="35"/>
      <c r="F312" s="36"/>
      <c r="G312" s="35"/>
      <c r="H312" s="35"/>
      <c r="J312" s="97" t="n">
        <v>396</v>
      </c>
      <c r="K312" s="35"/>
      <c r="L312" s="3"/>
      <c r="M312" s="97" t="n">
        <v>160.2216</v>
      </c>
      <c r="O312" s="35"/>
      <c r="W312" s="35"/>
      <c r="Z312" s="37"/>
    </row>
    <row r="313" s="33" customFormat="true" ht="15" hidden="false" customHeight="false" outlineLevel="0" collapsed="false">
      <c r="C313" s="35"/>
      <c r="D313" s="35"/>
      <c r="F313" s="36"/>
      <c r="G313" s="35"/>
      <c r="H313" s="35"/>
      <c r="J313" s="35"/>
      <c r="K313" s="35"/>
      <c r="L313" s="3"/>
      <c r="M313" s="3"/>
      <c r="O313" s="35"/>
      <c r="W313" s="35"/>
      <c r="Z313" s="37"/>
    </row>
    <row r="314" s="33" customFormat="true" ht="15" hidden="false" customHeight="false" outlineLevel="0" collapsed="false">
      <c r="C314" s="35"/>
      <c r="D314" s="35"/>
      <c r="F314" s="36"/>
      <c r="G314" s="35"/>
      <c r="H314" s="35"/>
      <c r="O314" s="35"/>
      <c r="W314" s="35"/>
      <c r="Z314" s="37"/>
    </row>
    <row r="315" s="33" customFormat="true" ht="15" hidden="false" customHeight="false" outlineLevel="0" collapsed="false">
      <c r="C315" s="93" t="s">
        <v>583</v>
      </c>
      <c r="D315" s="35"/>
      <c r="F315" s="36"/>
      <c r="G315" s="35"/>
      <c r="H315" s="35"/>
      <c r="J315" s="35"/>
      <c r="K315" s="35"/>
      <c r="L315" s="3"/>
      <c r="M315" s="3"/>
      <c r="O315" s="35"/>
      <c r="W315" s="35"/>
      <c r="Z315" s="37"/>
    </row>
    <row r="316" s="33" customFormat="true" ht="15" hidden="false" customHeight="false" outlineLevel="0" collapsed="false">
      <c r="A316" s="33" t="n">
        <v>6479</v>
      </c>
      <c r="B316" s="38" t="n">
        <v>44530</v>
      </c>
      <c r="C316" s="35" t="s">
        <v>584</v>
      </c>
      <c r="D316" s="40" t="s">
        <v>193</v>
      </c>
      <c r="E316" s="40" t="s">
        <v>585</v>
      </c>
      <c r="F316" s="36"/>
      <c r="G316" s="35" t="s">
        <v>38</v>
      </c>
      <c r="H316" s="35" t="s">
        <v>586</v>
      </c>
      <c r="I316" s="33" t="s">
        <v>587</v>
      </c>
      <c r="J316" s="35" t="n">
        <v>50</v>
      </c>
      <c r="K316" s="41" t="n">
        <v>44568</v>
      </c>
      <c r="L316" s="56" t="n">
        <v>0.2283</v>
      </c>
      <c r="M316" s="42" t="n">
        <v>11.415</v>
      </c>
      <c r="N316" s="33" t="s">
        <v>60</v>
      </c>
      <c r="O316" s="35" t="s">
        <v>40</v>
      </c>
      <c r="V316" s="33" t="s">
        <v>588</v>
      </c>
      <c r="W316" s="35" t="s">
        <v>589</v>
      </c>
      <c r="X316" s="33" t="s">
        <v>590</v>
      </c>
      <c r="Y316" s="33" t="n">
        <v>51.2575</v>
      </c>
      <c r="Z316" s="37" t="n">
        <v>44531</v>
      </c>
      <c r="AB316" s="43" t="s">
        <v>44</v>
      </c>
      <c r="AC316" s="33" t="s">
        <v>591</v>
      </c>
    </row>
    <row r="317" s="33" customFormat="true" ht="15" hidden="false" customHeight="false" outlineLevel="0" collapsed="false">
      <c r="A317" s="33" t="n">
        <v>6480</v>
      </c>
      <c r="B317" s="38" t="n">
        <v>44530</v>
      </c>
      <c r="C317" s="35" t="s">
        <v>584</v>
      </c>
      <c r="D317" s="40" t="s">
        <v>193</v>
      </c>
      <c r="E317" s="40" t="s">
        <v>585</v>
      </c>
      <c r="F317" s="36"/>
      <c r="G317" s="35" t="s">
        <v>76</v>
      </c>
      <c r="H317" s="35" t="s">
        <v>592</v>
      </c>
      <c r="I317" s="33" t="s">
        <v>587</v>
      </c>
      <c r="J317" s="35" t="n">
        <v>35</v>
      </c>
      <c r="K317" s="41" t="n">
        <v>44568</v>
      </c>
      <c r="L317" s="56" t="n">
        <v>0.2283</v>
      </c>
      <c r="M317" s="42" t="n">
        <v>7.9905</v>
      </c>
      <c r="N317" s="33" t="s">
        <v>60</v>
      </c>
      <c r="O317" s="35" t="s">
        <v>40</v>
      </c>
      <c r="V317" s="33" t="s">
        <v>588</v>
      </c>
      <c r="W317" s="35" t="s">
        <v>589</v>
      </c>
      <c r="X317" s="33" t="s">
        <v>590</v>
      </c>
      <c r="Y317" s="33" t="n">
        <v>35.88025</v>
      </c>
      <c r="Z317" s="37" t="n">
        <v>44531</v>
      </c>
      <c r="AB317" s="43" t="s">
        <v>44</v>
      </c>
      <c r="AC317" s="33" t="s">
        <v>591</v>
      </c>
    </row>
    <row r="318" s="33" customFormat="true" ht="15" hidden="false" customHeight="false" outlineLevel="0" collapsed="false">
      <c r="A318" s="33" t="n">
        <v>6481</v>
      </c>
      <c r="B318" s="38" t="n">
        <v>44530</v>
      </c>
      <c r="C318" s="35" t="s">
        <v>584</v>
      </c>
      <c r="D318" s="40" t="s">
        <v>193</v>
      </c>
      <c r="E318" s="40" t="s">
        <v>585</v>
      </c>
      <c r="F318" s="36"/>
      <c r="G318" s="35" t="s">
        <v>48</v>
      </c>
      <c r="H318" s="35" t="s">
        <v>593</v>
      </c>
      <c r="I318" s="33" t="s">
        <v>587</v>
      </c>
      <c r="J318" s="35" t="n">
        <v>15</v>
      </c>
      <c r="K318" s="41" t="n">
        <v>44568</v>
      </c>
      <c r="L318" s="56" t="n">
        <v>0.2283</v>
      </c>
      <c r="M318" s="42" t="n">
        <v>3.4245</v>
      </c>
      <c r="N318" s="33" t="s">
        <v>60</v>
      </c>
      <c r="O318" s="35" t="s">
        <v>40</v>
      </c>
      <c r="V318" s="33" t="s">
        <v>588</v>
      </c>
      <c r="W318" s="35" t="s">
        <v>589</v>
      </c>
      <c r="X318" s="33" t="s">
        <v>590</v>
      </c>
      <c r="Y318" s="33" t="n">
        <v>15.37725</v>
      </c>
      <c r="Z318" s="37" t="n">
        <v>44531</v>
      </c>
      <c r="AB318" s="43" t="s">
        <v>44</v>
      </c>
      <c r="AC318" s="33" t="s">
        <v>591</v>
      </c>
    </row>
    <row r="319" s="33" customFormat="true" ht="15" hidden="false" customHeight="false" outlineLevel="0" collapsed="false">
      <c r="A319" s="33" t="n">
        <v>6482</v>
      </c>
      <c r="B319" s="38" t="n">
        <v>44530</v>
      </c>
      <c r="C319" s="35" t="s">
        <v>594</v>
      </c>
      <c r="D319" s="40" t="s">
        <v>106</v>
      </c>
      <c r="E319" s="40" t="s">
        <v>585</v>
      </c>
      <c r="F319" s="36"/>
      <c r="G319" s="35" t="s">
        <v>38</v>
      </c>
      <c r="H319" s="35" t="s">
        <v>595</v>
      </c>
      <c r="J319" s="35" t="n">
        <v>50</v>
      </c>
      <c r="K319" s="41" t="n">
        <v>44568</v>
      </c>
      <c r="L319" s="56" t="n">
        <v>0.375</v>
      </c>
      <c r="M319" s="42" t="n">
        <v>18.75</v>
      </c>
      <c r="N319" s="33" t="s">
        <v>60</v>
      </c>
      <c r="O319" s="35" t="s">
        <v>85</v>
      </c>
      <c r="V319" s="33" t="s">
        <v>596</v>
      </c>
      <c r="W319" s="35" t="s">
        <v>589</v>
      </c>
      <c r="X319" s="33" t="s">
        <v>597</v>
      </c>
      <c r="Y319" s="33" t="n">
        <v>79.17</v>
      </c>
      <c r="Z319" s="37" t="n">
        <v>44531</v>
      </c>
      <c r="AB319" s="43" t="s">
        <v>44</v>
      </c>
      <c r="AC319" s="33" t="s">
        <v>591</v>
      </c>
    </row>
    <row r="320" s="33" customFormat="true" ht="15" hidden="false" customHeight="false" outlineLevel="0" collapsed="false">
      <c r="A320" s="33" t="n">
        <v>6483</v>
      </c>
      <c r="B320" s="38" t="n">
        <v>44530</v>
      </c>
      <c r="C320" s="35" t="s">
        <v>594</v>
      </c>
      <c r="D320" s="40" t="s">
        <v>106</v>
      </c>
      <c r="E320" s="40" t="s">
        <v>585</v>
      </c>
      <c r="F320" s="36"/>
      <c r="G320" s="35" t="s">
        <v>76</v>
      </c>
      <c r="H320" s="35" t="s">
        <v>598</v>
      </c>
      <c r="J320" s="35" t="n">
        <v>35</v>
      </c>
      <c r="K320" s="41" t="n">
        <v>44568</v>
      </c>
      <c r="L320" s="56" t="n">
        <v>0.375</v>
      </c>
      <c r="M320" s="42" t="n">
        <v>13.125</v>
      </c>
      <c r="N320" s="33" t="s">
        <v>60</v>
      </c>
      <c r="O320" s="35" t="s">
        <v>85</v>
      </c>
      <c r="V320" s="33" t="s">
        <v>596</v>
      </c>
      <c r="W320" s="35" t="s">
        <v>589</v>
      </c>
      <c r="X320" s="33" t="s">
        <v>597</v>
      </c>
      <c r="Y320" s="33" t="n">
        <v>55.419</v>
      </c>
      <c r="Z320" s="37" t="n">
        <v>44531</v>
      </c>
      <c r="AB320" s="43" t="s">
        <v>44</v>
      </c>
      <c r="AC320" s="33" t="s">
        <v>591</v>
      </c>
    </row>
    <row r="321" s="33" customFormat="true" ht="15" hidden="false" customHeight="false" outlineLevel="0" collapsed="false">
      <c r="A321" s="33" t="n">
        <v>6484</v>
      </c>
      <c r="B321" s="38" t="n">
        <v>44530</v>
      </c>
      <c r="C321" s="35" t="s">
        <v>594</v>
      </c>
      <c r="D321" s="40" t="s">
        <v>106</v>
      </c>
      <c r="E321" s="40" t="s">
        <v>585</v>
      </c>
      <c r="F321" s="36"/>
      <c r="G321" s="35" t="s">
        <v>48</v>
      </c>
      <c r="H321" s="35" t="s">
        <v>599</v>
      </c>
      <c r="J321" s="35" t="n">
        <v>15</v>
      </c>
      <c r="K321" s="41" t="n">
        <v>44568</v>
      </c>
      <c r="L321" s="56" t="n">
        <v>0.375</v>
      </c>
      <c r="M321" s="42" t="n">
        <v>5.625</v>
      </c>
      <c r="N321" s="33" t="s">
        <v>60</v>
      </c>
      <c r="O321" s="35" t="s">
        <v>85</v>
      </c>
      <c r="V321" s="33" t="s">
        <v>596</v>
      </c>
      <c r="W321" s="35" t="s">
        <v>589</v>
      </c>
      <c r="X321" s="33" t="s">
        <v>597</v>
      </c>
      <c r="Y321" s="33" t="n">
        <v>23.751</v>
      </c>
      <c r="Z321" s="37" t="n">
        <v>44531</v>
      </c>
      <c r="AB321" s="43" t="s">
        <v>44</v>
      </c>
      <c r="AC321" s="33" t="s">
        <v>591</v>
      </c>
    </row>
    <row r="322" s="33" customFormat="true" ht="15" hidden="false" customHeight="false" outlineLevel="0" collapsed="false">
      <c r="A322" s="33" t="n">
        <v>6485</v>
      </c>
      <c r="B322" s="38" t="n">
        <v>44530</v>
      </c>
      <c r="C322" s="35" t="s">
        <v>568</v>
      </c>
      <c r="D322" s="6" t="s">
        <v>267</v>
      </c>
      <c r="E322" s="6" t="s">
        <v>97</v>
      </c>
      <c r="F322" s="36"/>
      <c r="G322" s="35" t="s">
        <v>38</v>
      </c>
      <c r="H322" s="35" t="s">
        <v>600</v>
      </c>
      <c r="I322" s="33" t="s">
        <v>587</v>
      </c>
      <c r="J322" s="35" t="n">
        <v>4</v>
      </c>
      <c r="K322" s="41" t="n">
        <v>44568</v>
      </c>
      <c r="L322" s="56" t="n">
        <v>0.315</v>
      </c>
      <c r="M322" s="42" t="n">
        <v>1.26</v>
      </c>
      <c r="N322" s="33" t="s">
        <v>136</v>
      </c>
      <c r="O322" s="35" t="s">
        <v>137</v>
      </c>
      <c r="V322" s="33" t="s">
        <v>601</v>
      </c>
      <c r="W322" s="35" t="s">
        <v>602</v>
      </c>
      <c r="X322" s="33" t="s">
        <v>571</v>
      </c>
      <c r="Y322" s="33" t="n">
        <v>7.8764</v>
      </c>
      <c r="Z322" s="37" t="n">
        <v>44531</v>
      </c>
      <c r="AB322" s="43" t="s">
        <v>44</v>
      </c>
      <c r="AC322" s="33" t="s">
        <v>603</v>
      </c>
    </row>
    <row r="323" s="33" customFormat="true" ht="15" hidden="false" customHeight="false" outlineLevel="0" collapsed="false">
      <c r="A323" s="33" t="n">
        <v>6486</v>
      </c>
      <c r="B323" s="38" t="n">
        <v>44530</v>
      </c>
      <c r="C323" s="35" t="s">
        <v>568</v>
      </c>
      <c r="D323" s="6" t="s">
        <v>267</v>
      </c>
      <c r="E323" s="6" t="s">
        <v>97</v>
      </c>
      <c r="F323" s="36"/>
      <c r="G323" s="35" t="s">
        <v>76</v>
      </c>
      <c r="H323" s="35" t="s">
        <v>604</v>
      </c>
      <c r="I323" s="33" t="s">
        <v>587</v>
      </c>
      <c r="J323" s="35" t="n">
        <v>10</v>
      </c>
      <c r="K323" s="41" t="n">
        <v>44568</v>
      </c>
      <c r="L323" s="56" t="n">
        <v>0.315</v>
      </c>
      <c r="M323" s="42" t="n">
        <v>3.15</v>
      </c>
      <c r="N323" s="33" t="s">
        <v>136</v>
      </c>
      <c r="O323" s="35" t="s">
        <v>137</v>
      </c>
      <c r="V323" s="33" t="s">
        <v>601</v>
      </c>
      <c r="W323" s="35" t="s">
        <v>602</v>
      </c>
      <c r="X323" s="33" t="s">
        <v>571</v>
      </c>
      <c r="Y323" s="33" t="n">
        <v>19.691</v>
      </c>
      <c r="Z323" s="37" t="n">
        <v>44531</v>
      </c>
      <c r="AB323" s="43" t="s">
        <v>44</v>
      </c>
      <c r="AC323" s="33" t="s">
        <v>603</v>
      </c>
    </row>
    <row r="324" s="33" customFormat="true" ht="15" hidden="false" customHeight="false" outlineLevel="0" collapsed="false">
      <c r="A324" s="33" t="n">
        <v>6487</v>
      </c>
      <c r="B324" s="38" t="n">
        <v>44530</v>
      </c>
      <c r="C324" s="35" t="s">
        <v>568</v>
      </c>
      <c r="D324" s="6" t="s">
        <v>267</v>
      </c>
      <c r="E324" s="6" t="s">
        <v>97</v>
      </c>
      <c r="F324" s="36"/>
      <c r="G324" s="35" t="s">
        <v>48</v>
      </c>
      <c r="H324" s="35" t="s">
        <v>569</v>
      </c>
      <c r="I324" s="33" t="s">
        <v>587</v>
      </c>
      <c r="J324" s="35" t="n">
        <v>6</v>
      </c>
      <c r="K324" s="41" t="n">
        <v>44568</v>
      </c>
      <c r="L324" s="56" t="n">
        <v>0.315</v>
      </c>
      <c r="M324" s="42" t="n">
        <v>1.89</v>
      </c>
      <c r="N324" s="33" t="s">
        <v>136</v>
      </c>
      <c r="O324" s="35" t="s">
        <v>137</v>
      </c>
      <c r="V324" s="33" t="s">
        <v>601</v>
      </c>
      <c r="W324" s="35" t="s">
        <v>602</v>
      </c>
      <c r="X324" s="33" t="s">
        <v>571</v>
      </c>
      <c r="Y324" s="33" t="n">
        <v>11.8146</v>
      </c>
      <c r="Z324" s="37" t="n">
        <v>44531</v>
      </c>
      <c r="AB324" s="43" t="s">
        <v>44</v>
      </c>
      <c r="AC324" s="33" t="s">
        <v>603</v>
      </c>
    </row>
    <row r="325" s="33" customFormat="true" ht="15" hidden="false" customHeight="false" outlineLevel="0" collapsed="false">
      <c r="C325" s="35"/>
      <c r="D325" s="35"/>
      <c r="F325" s="36"/>
      <c r="G325" s="35"/>
      <c r="H325" s="35"/>
      <c r="J325" s="95" t="n">
        <v>220</v>
      </c>
      <c r="K325" s="35"/>
      <c r="L325" s="3"/>
      <c r="M325" s="97" t="n">
        <v>66.63</v>
      </c>
      <c r="O325" s="35"/>
      <c r="W325" s="35"/>
      <c r="Z325" s="37"/>
    </row>
    <row r="326" s="33" customFormat="true" ht="15" hidden="false" customHeight="false" outlineLevel="0" collapsed="false">
      <c r="C326" s="35"/>
      <c r="D326" s="35"/>
      <c r="F326" s="36"/>
      <c r="G326" s="35"/>
      <c r="H326" s="35"/>
      <c r="J326" s="35"/>
      <c r="K326" s="35"/>
      <c r="L326" s="3"/>
      <c r="M326" s="3"/>
      <c r="O326" s="35"/>
      <c r="W326" s="35"/>
      <c r="Z326" s="37"/>
    </row>
    <row r="327" s="33" customFormat="true" ht="15" hidden="false" customHeight="false" outlineLevel="0" collapsed="false">
      <c r="C327" s="35"/>
      <c r="D327" s="35"/>
      <c r="E327" s="35"/>
      <c r="F327" s="35"/>
      <c r="G327" s="35"/>
      <c r="H327" s="35"/>
      <c r="I327" s="35"/>
      <c r="J327" s="97" t="n">
        <v>3628</v>
      </c>
      <c r="K327" s="35"/>
      <c r="L327" s="3"/>
      <c r="M327" s="97" t="n">
        <v>1237.3812</v>
      </c>
      <c r="O327" s="35"/>
      <c r="W327" s="35"/>
      <c r="Z327" s="37"/>
    </row>
    <row r="328" s="33" customFormat="true" ht="15" hidden="false" customHeight="true" outlineLevel="0" collapsed="false"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O328" s="35"/>
      <c r="W328" s="35"/>
      <c r="Z328" s="37"/>
    </row>
    <row r="329" s="33" customFormat="true" ht="15" hidden="false" customHeight="true" outlineLevel="0" collapsed="false">
      <c r="B329" s="34" t="s">
        <v>605</v>
      </c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O329" s="35"/>
      <c r="W329" s="35"/>
      <c r="Z329" s="37"/>
    </row>
    <row r="330" s="33" customFormat="true" ht="15" hidden="false" customHeight="false" outlineLevel="0" collapsed="false">
      <c r="A330" s="33" t="n">
        <v>6488</v>
      </c>
      <c r="B330" s="38" t="n">
        <v>44537</v>
      </c>
      <c r="C330" s="33" t="s">
        <v>162</v>
      </c>
      <c r="D330" s="40" t="s">
        <v>36</v>
      </c>
      <c r="E330" s="40" t="s">
        <v>37</v>
      </c>
      <c r="F330" s="36"/>
      <c r="G330" s="33" t="s">
        <v>89</v>
      </c>
      <c r="H330" s="99" t="s">
        <v>606</v>
      </c>
      <c r="J330" s="33" t="n">
        <v>24</v>
      </c>
      <c r="K330" s="41" t="n">
        <v>44575</v>
      </c>
      <c r="L330" s="101" t="n">
        <v>0.2525</v>
      </c>
      <c r="M330" s="42" t="n">
        <v>6.06</v>
      </c>
      <c r="N330" s="33" t="s">
        <v>39</v>
      </c>
      <c r="O330" s="35" t="s">
        <v>40</v>
      </c>
      <c r="V330" s="33" t="s">
        <v>607</v>
      </c>
      <c r="W330" s="35" t="s">
        <v>42</v>
      </c>
      <c r="X330" s="33" t="s">
        <v>161</v>
      </c>
      <c r="Y330" s="33" t="n">
        <v>21.924</v>
      </c>
      <c r="Z330" s="37" t="n">
        <v>44544</v>
      </c>
      <c r="AB330" s="43" t="s">
        <v>44</v>
      </c>
      <c r="AD330" s="33" t="s">
        <v>45</v>
      </c>
    </row>
    <row r="331" s="33" customFormat="true" ht="15" hidden="false" customHeight="false" outlineLevel="0" collapsed="false">
      <c r="A331" s="33" t="n">
        <v>6489</v>
      </c>
      <c r="B331" s="38" t="n">
        <v>44537</v>
      </c>
      <c r="C331" s="33" t="s">
        <v>170</v>
      </c>
      <c r="D331" s="40" t="s">
        <v>36</v>
      </c>
      <c r="E331" s="40" t="s">
        <v>66</v>
      </c>
      <c r="F331" s="36"/>
      <c r="G331" s="33" t="s">
        <v>89</v>
      </c>
      <c r="H331" s="99" t="s">
        <v>492</v>
      </c>
      <c r="J331" s="33" t="n">
        <v>24</v>
      </c>
      <c r="K331" s="41" t="n">
        <v>44575</v>
      </c>
      <c r="L331" s="101" t="n">
        <v>0.347</v>
      </c>
      <c r="M331" s="42" t="n">
        <v>8.328</v>
      </c>
      <c r="N331" s="33" t="s">
        <v>39</v>
      </c>
      <c r="O331" s="35" t="s">
        <v>40</v>
      </c>
      <c r="V331" s="33" t="s">
        <v>608</v>
      </c>
      <c r="W331" s="35" t="s">
        <v>110</v>
      </c>
      <c r="X331" s="33" t="s">
        <v>169</v>
      </c>
      <c r="Y331" s="33" t="n">
        <v>29.7192</v>
      </c>
      <c r="Z331" s="37" t="n">
        <v>44540</v>
      </c>
      <c r="AB331" s="43" t="s">
        <v>44</v>
      </c>
      <c r="AD331" s="33" t="s">
        <v>45</v>
      </c>
    </row>
    <row r="332" s="104" customFormat="true" ht="15" hidden="false" customHeight="false" outlineLevel="0" collapsed="false">
      <c r="A332" s="104" t="n">
        <v>6490</v>
      </c>
      <c r="B332" s="125" t="n">
        <v>44537</v>
      </c>
      <c r="C332" s="104" t="s">
        <v>389</v>
      </c>
      <c r="D332" s="126" t="s">
        <v>36</v>
      </c>
      <c r="E332" s="126" t="s">
        <v>494</v>
      </c>
      <c r="F332" s="127"/>
      <c r="G332" s="104" t="s">
        <v>52</v>
      </c>
      <c r="H332" s="99" t="s">
        <v>390</v>
      </c>
      <c r="J332" s="104" t="n">
        <v>72</v>
      </c>
      <c r="K332" s="41" t="n">
        <v>44575</v>
      </c>
      <c r="L332" s="101" t="n">
        <v>0.347</v>
      </c>
      <c r="M332" s="128" t="n">
        <v>24.984</v>
      </c>
      <c r="N332" s="104" t="s">
        <v>39</v>
      </c>
      <c r="O332" s="121" t="s">
        <v>40</v>
      </c>
      <c r="V332" s="104" t="s">
        <v>609</v>
      </c>
      <c r="W332" s="121" t="s">
        <v>87</v>
      </c>
      <c r="X332" s="104" t="s">
        <v>169</v>
      </c>
      <c r="Y332" s="104" t="n">
        <v>89.1576</v>
      </c>
      <c r="Z332" s="129" t="n">
        <v>44544</v>
      </c>
      <c r="AB332" s="43" t="s">
        <v>44</v>
      </c>
      <c r="AD332" s="33" t="s">
        <v>45</v>
      </c>
    </row>
    <row r="333" s="33" customFormat="true" ht="15" hidden="false" customHeight="false" outlineLevel="0" collapsed="false">
      <c r="A333" s="33" t="n">
        <v>6491</v>
      </c>
      <c r="B333" s="38" t="n">
        <v>44537</v>
      </c>
      <c r="C333" s="33" t="s">
        <v>610</v>
      </c>
      <c r="D333" s="40" t="s">
        <v>36</v>
      </c>
      <c r="E333" s="40" t="s">
        <v>54</v>
      </c>
      <c r="F333" s="36"/>
      <c r="G333" s="33" t="s">
        <v>52</v>
      </c>
      <c r="H333" s="99" t="s">
        <v>611</v>
      </c>
      <c r="J333" s="33" t="n">
        <v>24</v>
      </c>
      <c r="K333" s="41" t="n">
        <v>44575</v>
      </c>
      <c r="L333" s="101" t="n">
        <v>0.335</v>
      </c>
      <c r="M333" s="42" t="n">
        <v>8.04</v>
      </c>
      <c r="N333" s="33" t="s">
        <v>39</v>
      </c>
      <c r="O333" s="35" t="s">
        <v>40</v>
      </c>
      <c r="V333" s="33" t="s">
        <v>612</v>
      </c>
      <c r="W333" s="35" t="s">
        <v>56</v>
      </c>
      <c r="X333" s="33" t="s">
        <v>182</v>
      </c>
      <c r="Y333" s="33" t="n">
        <v>22.8984</v>
      </c>
      <c r="Z333" s="37" t="n">
        <v>44540</v>
      </c>
      <c r="AB333" s="43" t="s">
        <v>44</v>
      </c>
      <c r="AD333" s="33" t="s">
        <v>45</v>
      </c>
    </row>
    <row r="334" s="130" customFormat="true" ht="15" hidden="false" customHeight="false" outlineLevel="0" collapsed="false">
      <c r="A334" s="130" t="n">
        <v>6492</v>
      </c>
      <c r="B334" s="131" t="n">
        <v>44537</v>
      </c>
      <c r="C334" s="130" t="s">
        <v>400</v>
      </c>
      <c r="D334" s="132" t="s">
        <v>36</v>
      </c>
      <c r="E334" s="132" t="s">
        <v>494</v>
      </c>
      <c r="F334" s="133"/>
      <c r="G334" s="130" t="s">
        <v>38</v>
      </c>
      <c r="H334" s="99" t="s">
        <v>613</v>
      </c>
      <c r="J334" s="130" t="n">
        <v>144</v>
      </c>
      <c r="K334" s="134" t="n">
        <v>44575</v>
      </c>
      <c r="L334" s="135" t="n">
        <v>0.347</v>
      </c>
      <c r="M334" s="136" t="n">
        <v>49.968</v>
      </c>
      <c r="N334" s="130" t="s">
        <v>39</v>
      </c>
      <c r="O334" s="137" t="s">
        <v>40</v>
      </c>
      <c r="V334" s="130" t="s">
        <v>614</v>
      </c>
      <c r="W334" s="137" t="s">
        <v>87</v>
      </c>
      <c r="X334" s="130" t="s">
        <v>51</v>
      </c>
      <c r="Y334" s="130" t="n">
        <v>150.10632</v>
      </c>
      <c r="Z334" s="138" t="n">
        <v>44567</v>
      </c>
      <c r="AB334" s="43" t="s">
        <v>44</v>
      </c>
      <c r="AD334" s="33" t="s">
        <v>45</v>
      </c>
    </row>
    <row r="335" s="130" customFormat="true" ht="15" hidden="false" customHeight="false" outlineLevel="0" collapsed="false">
      <c r="A335" s="130" t="n">
        <v>6493</v>
      </c>
      <c r="B335" s="131" t="n">
        <v>44537</v>
      </c>
      <c r="C335" s="130" t="s">
        <v>400</v>
      </c>
      <c r="D335" s="132" t="s">
        <v>36</v>
      </c>
      <c r="E335" s="132" t="s">
        <v>494</v>
      </c>
      <c r="F335" s="133"/>
      <c r="G335" s="130" t="s">
        <v>52</v>
      </c>
      <c r="H335" s="99" t="s">
        <v>615</v>
      </c>
      <c r="J335" s="130" t="n">
        <v>24</v>
      </c>
      <c r="K335" s="134" t="n">
        <v>44575</v>
      </c>
      <c r="L335" s="135" t="n">
        <v>0.347</v>
      </c>
      <c r="M335" s="136" t="n">
        <v>8.328</v>
      </c>
      <c r="N335" s="130" t="s">
        <v>39</v>
      </c>
      <c r="O335" s="137" t="s">
        <v>40</v>
      </c>
      <c r="V335" s="130" t="s">
        <v>614</v>
      </c>
      <c r="W335" s="137" t="s">
        <v>87</v>
      </c>
      <c r="X335" s="130" t="s">
        <v>51</v>
      </c>
      <c r="Y335" s="130" t="n">
        <v>25.01772</v>
      </c>
      <c r="Z335" s="138" t="n">
        <v>44567</v>
      </c>
      <c r="AB335" s="43" t="s">
        <v>44</v>
      </c>
      <c r="AD335" s="33" t="s">
        <v>45</v>
      </c>
    </row>
    <row r="336" s="130" customFormat="true" ht="15" hidden="false" customHeight="false" outlineLevel="0" collapsed="false">
      <c r="A336" s="130" t="n">
        <v>6494</v>
      </c>
      <c r="B336" s="131" t="n">
        <v>44537</v>
      </c>
      <c r="C336" s="130" t="s">
        <v>400</v>
      </c>
      <c r="D336" s="132" t="s">
        <v>36</v>
      </c>
      <c r="E336" s="132" t="s">
        <v>494</v>
      </c>
      <c r="F336" s="133"/>
      <c r="G336" s="130" t="s">
        <v>89</v>
      </c>
      <c r="H336" s="99" t="s">
        <v>616</v>
      </c>
      <c r="J336" s="130" t="n">
        <v>24</v>
      </c>
      <c r="K336" s="134" t="n">
        <v>44575</v>
      </c>
      <c r="L336" s="135" t="n">
        <v>0.347</v>
      </c>
      <c r="M336" s="136" t="n">
        <v>8.328</v>
      </c>
      <c r="N336" s="130" t="s">
        <v>39</v>
      </c>
      <c r="O336" s="137" t="s">
        <v>40</v>
      </c>
      <c r="V336" s="130" t="s">
        <v>614</v>
      </c>
      <c r="W336" s="137" t="s">
        <v>87</v>
      </c>
      <c r="X336" s="130" t="s">
        <v>51</v>
      </c>
      <c r="Y336" s="130" t="n">
        <v>25.01772</v>
      </c>
      <c r="Z336" s="138" t="n">
        <v>44567</v>
      </c>
      <c r="AB336" s="43" t="s">
        <v>44</v>
      </c>
      <c r="AD336" s="33" t="s">
        <v>45</v>
      </c>
    </row>
    <row r="337" s="33" customFormat="true" ht="15" hidden="false" customHeight="false" outlineLevel="0" collapsed="false">
      <c r="A337" s="33" t="n">
        <v>6495</v>
      </c>
      <c r="B337" s="38" t="n">
        <v>44537</v>
      </c>
      <c r="C337" s="33" t="s">
        <v>53</v>
      </c>
      <c r="D337" s="40" t="s">
        <v>36</v>
      </c>
      <c r="E337" s="40" t="s">
        <v>54</v>
      </c>
      <c r="F337" s="36"/>
      <c r="G337" s="33" t="s">
        <v>76</v>
      </c>
      <c r="H337" s="99" t="s">
        <v>310</v>
      </c>
      <c r="J337" s="33" t="n">
        <v>144</v>
      </c>
      <c r="K337" s="41" t="n">
        <v>44575</v>
      </c>
      <c r="L337" s="101" t="n">
        <v>0.347</v>
      </c>
      <c r="M337" s="42" t="n">
        <v>49.968</v>
      </c>
      <c r="N337" s="33" t="s">
        <v>39</v>
      </c>
      <c r="O337" s="35" t="s">
        <v>40</v>
      </c>
      <c r="V337" s="33" t="s">
        <v>617</v>
      </c>
      <c r="W337" s="35" t="s">
        <v>56</v>
      </c>
      <c r="X337" s="33" t="s">
        <v>51</v>
      </c>
      <c r="Y337" s="33" t="n">
        <v>150.10632</v>
      </c>
      <c r="Z337" s="37" t="n">
        <v>44540</v>
      </c>
      <c r="AB337" s="43" t="s">
        <v>44</v>
      </c>
      <c r="AD337" s="33" t="s">
        <v>45</v>
      </c>
    </row>
    <row r="338" s="33" customFormat="true" ht="15" hidden="false" customHeight="false" outlineLevel="0" collapsed="false">
      <c r="A338" s="33" t="n">
        <v>6496</v>
      </c>
      <c r="B338" s="38" t="n">
        <v>44537</v>
      </c>
      <c r="C338" s="33" t="s">
        <v>53</v>
      </c>
      <c r="D338" s="40" t="s">
        <v>36</v>
      </c>
      <c r="E338" s="40" t="s">
        <v>54</v>
      </c>
      <c r="F338" s="36"/>
      <c r="G338" s="33" t="s">
        <v>48</v>
      </c>
      <c r="H338" s="99" t="s">
        <v>618</v>
      </c>
      <c r="J338" s="33" t="n">
        <v>144</v>
      </c>
      <c r="K338" s="41" t="n">
        <v>44575</v>
      </c>
      <c r="L338" s="101" t="n">
        <v>0.347</v>
      </c>
      <c r="M338" s="42" t="n">
        <v>49.968</v>
      </c>
      <c r="N338" s="33" t="s">
        <v>39</v>
      </c>
      <c r="O338" s="35" t="s">
        <v>40</v>
      </c>
      <c r="V338" s="33" t="s">
        <v>617</v>
      </c>
      <c r="W338" s="35" t="s">
        <v>56</v>
      </c>
      <c r="X338" s="33" t="s">
        <v>51</v>
      </c>
      <c r="Y338" s="33" t="n">
        <v>150.10632</v>
      </c>
      <c r="Z338" s="37" t="n">
        <v>44540</v>
      </c>
      <c r="AB338" s="43" t="s">
        <v>44</v>
      </c>
      <c r="AD338" s="33" t="s">
        <v>45</v>
      </c>
    </row>
    <row r="339" s="33" customFormat="true" ht="15" hidden="false" customHeight="false" outlineLevel="0" collapsed="false">
      <c r="A339" s="33" t="n">
        <v>6497</v>
      </c>
      <c r="B339" s="38" t="n">
        <v>44537</v>
      </c>
      <c r="C339" s="33" t="s">
        <v>185</v>
      </c>
      <c r="D339" s="40" t="s">
        <v>498</v>
      </c>
      <c r="E339" s="40" t="s">
        <v>66</v>
      </c>
      <c r="F339" s="36"/>
      <c r="G339" s="33" t="s">
        <v>38</v>
      </c>
      <c r="H339" s="99" t="s">
        <v>619</v>
      </c>
      <c r="J339" s="33" t="n">
        <v>144</v>
      </c>
      <c r="K339" s="41" t="n">
        <v>44575</v>
      </c>
      <c r="L339" s="101" t="n">
        <v>0.4658</v>
      </c>
      <c r="M339" s="42" t="n">
        <v>67.0752</v>
      </c>
      <c r="N339" s="33" t="s">
        <v>39</v>
      </c>
      <c r="O339" s="35" t="s">
        <v>40</v>
      </c>
      <c r="V339" s="33" t="s">
        <v>620</v>
      </c>
      <c r="W339" s="35" t="s">
        <v>110</v>
      </c>
      <c r="X339" s="33" t="s">
        <v>188</v>
      </c>
      <c r="Y339" s="33" t="n">
        <v>141.12</v>
      </c>
      <c r="Z339" s="37" t="n">
        <v>44540</v>
      </c>
      <c r="AB339" s="43" t="s">
        <v>44</v>
      </c>
      <c r="AD339" s="33" t="s">
        <v>45</v>
      </c>
    </row>
    <row r="340" s="33" customFormat="true" ht="15" hidden="false" customHeight="false" outlineLevel="0" collapsed="false">
      <c r="A340" s="33" t="n">
        <v>6498</v>
      </c>
      <c r="B340" s="38" t="n">
        <v>44537</v>
      </c>
      <c r="C340" s="33" t="s">
        <v>185</v>
      </c>
      <c r="D340" s="40" t="s">
        <v>498</v>
      </c>
      <c r="E340" s="40" t="s">
        <v>66</v>
      </c>
      <c r="F340" s="36"/>
      <c r="G340" s="33" t="s">
        <v>89</v>
      </c>
      <c r="H340" s="99" t="s">
        <v>621</v>
      </c>
      <c r="J340" s="33" t="n">
        <v>24</v>
      </c>
      <c r="K340" s="41" t="n">
        <v>44575</v>
      </c>
      <c r="L340" s="101" t="n">
        <v>0.4658</v>
      </c>
      <c r="M340" s="42" t="n">
        <v>11.1792</v>
      </c>
      <c r="N340" s="33" t="s">
        <v>39</v>
      </c>
      <c r="O340" s="35" t="s">
        <v>40</v>
      </c>
      <c r="V340" s="33" t="s">
        <v>620</v>
      </c>
      <c r="W340" s="35" t="s">
        <v>110</v>
      </c>
      <c r="X340" s="33" t="s">
        <v>188</v>
      </c>
      <c r="Y340" s="33" t="n">
        <v>23.52</v>
      </c>
      <c r="Z340" s="37" t="n">
        <v>44540</v>
      </c>
      <c r="AB340" s="43" t="s">
        <v>44</v>
      </c>
      <c r="AD340" s="33" t="s">
        <v>45</v>
      </c>
    </row>
    <row r="341" s="33" customFormat="true" ht="15" hidden="false" customHeight="false" outlineLevel="0" collapsed="false">
      <c r="A341" s="33" t="n">
        <v>6499</v>
      </c>
      <c r="B341" s="38" t="n">
        <v>44537</v>
      </c>
      <c r="C341" s="33" t="s">
        <v>312</v>
      </c>
      <c r="D341" s="40" t="s">
        <v>498</v>
      </c>
      <c r="E341" s="40" t="s">
        <v>97</v>
      </c>
      <c r="F341" s="36"/>
      <c r="G341" s="33" t="s">
        <v>52</v>
      </c>
      <c r="H341" s="99" t="s">
        <v>622</v>
      </c>
      <c r="J341" s="33" t="n">
        <v>72</v>
      </c>
      <c r="K341" s="41" t="n">
        <v>44575</v>
      </c>
      <c r="L341" s="101" t="n">
        <v>0.4383</v>
      </c>
      <c r="M341" s="42" t="n">
        <v>31.5576</v>
      </c>
      <c r="N341" s="33" t="s">
        <v>39</v>
      </c>
      <c r="O341" s="35" t="s">
        <v>40</v>
      </c>
      <c r="V341" s="33" t="s">
        <v>623</v>
      </c>
      <c r="W341" s="35" t="s">
        <v>99</v>
      </c>
      <c r="X341" s="33" t="s">
        <v>315</v>
      </c>
      <c r="Y341" s="33" t="n">
        <v>70.56</v>
      </c>
      <c r="Z341" s="37" t="n">
        <v>44544</v>
      </c>
      <c r="AB341" s="43" t="s">
        <v>44</v>
      </c>
      <c r="AD341" s="33" t="s">
        <v>45</v>
      </c>
    </row>
    <row r="342" s="33" customFormat="true" ht="15" hidden="false" customHeight="false" outlineLevel="0" collapsed="false">
      <c r="A342" s="33" t="n">
        <v>6500</v>
      </c>
      <c r="B342" s="38" t="n">
        <v>44537</v>
      </c>
      <c r="C342" s="33" t="s">
        <v>323</v>
      </c>
      <c r="D342" s="40" t="s">
        <v>193</v>
      </c>
      <c r="E342" s="40" t="s">
        <v>97</v>
      </c>
      <c r="F342" s="36"/>
      <c r="G342" s="33" t="s">
        <v>52</v>
      </c>
      <c r="H342" s="99" t="s">
        <v>624</v>
      </c>
      <c r="J342" s="33" t="n">
        <v>24</v>
      </c>
      <c r="K342" s="41" t="n">
        <v>44575</v>
      </c>
      <c r="L342" s="101" t="n">
        <v>0.2283</v>
      </c>
      <c r="M342" s="42" t="n">
        <v>5.4792</v>
      </c>
      <c r="N342" s="33" t="s">
        <v>39</v>
      </c>
      <c r="O342" s="35" t="s">
        <v>40</v>
      </c>
      <c r="V342" s="33" t="s">
        <v>625</v>
      </c>
      <c r="W342" s="35" t="s">
        <v>99</v>
      </c>
      <c r="X342" s="33" t="s">
        <v>198</v>
      </c>
      <c r="Y342" s="33" t="n">
        <v>23.6292</v>
      </c>
      <c r="Z342" s="37" t="n">
        <v>44544</v>
      </c>
      <c r="AB342" s="43" t="s">
        <v>44</v>
      </c>
      <c r="AD342" s="33" t="s">
        <v>45</v>
      </c>
    </row>
    <row r="343" s="33" customFormat="true" ht="15" hidden="false" customHeight="false" outlineLevel="0" collapsed="false">
      <c r="A343" s="33" t="n">
        <v>6501</v>
      </c>
      <c r="B343" s="38" t="n">
        <v>44537</v>
      </c>
      <c r="C343" s="33" t="s">
        <v>518</v>
      </c>
      <c r="D343" s="40" t="s">
        <v>193</v>
      </c>
      <c r="E343" s="40" t="s">
        <v>54</v>
      </c>
      <c r="F343" s="36"/>
      <c r="G343" s="33" t="s">
        <v>52</v>
      </c>
      <c r="H343" s="99" t="s">
        <v>626</v>
      </c>
      <c r="J343" s="33" t="n">
        <v>24</v>
      </c>
      <c r="K343" s="41" t="n">
        <v>44575</v>
      </c>
      <c r="L343" s="101" t="n">
        <v>0.2283</v>
      </c>
      <c r="M343" s="42" t="n">
        <v>5.4792</v>
      </c>
      <c r="N343" s="33" t="s">
        <v>39</v>
      </c>
      <c r="O343" s="35" t="s">
        <v>40</v>
      </c>
      <c r="V343" s="33" t="s">
        <v>627</v>
      </c>
      <c r="W343" s="35" t="s">
        <v>56</v>
      </c>
      <c r="X343" s="33" t="s">
        <v>198</v>
      </c>
      <c r="Y343" s="33" t="n">
        <v>23.6292</v>
      </c>
      <c r="Z343" s="37" t="n">
        <v>44540</v>
      </c>
      <c r="AB343" s="43" t="s">
        <v>44</v>
      </c>
      <c r="AD343" s="33" t="s">
        <v>45</v>
      </c>
    </row>
    <row r="344" s="33" customFormat="true" ht="15" hidden="false" customHeight="false" outlineLevel="0" collapsed="false">
      <c r="A344" s="33" t="n">
        <v>6502</v>
      </c>
      <c r="B344" s="38" t="n">
        <v>44537</v>
      </c>
      <c r="C344" s="33" t="s">
        <v>518</v>
      </c>
      <c r="D344" s="40" t="s">
        <v>193</v>
      </c>
      <c r="E344" s="40" t="s">
        <v>54</v>
      </c>
      <c r="F344" s="36"/>
      <c r="G344" s="33" t="s">
        <v>89</v>
      </c>
      <c r="H344" s="99" t="s">
        <v>628</v>
      </c>
      <c r="J344" s="33" t="n">
        <v>24</v>
      </c>
      <c r="K344" s="41" t="n">
        <v>44575</v>
      </c>
      <c r="L344" s="101" t="n">
        <v>0.2283</v>
      </c>
      <c r="M344" s="42" t="n">
        <v>5.4792</v>
      </c>
      <c r="N344" s="33" t="s">
        <v>39</v>
      </c>
      <c r="O344" s="35" t="s">
        <v>40</v>
      </c>
      <c r="V344" s="33" t="s">
        <v>627</v>
      </c>
      <c r="W344" s="35" t="s">
        <v>56</v>
      </c>
      <c r="X344" s="33" t="s">
        <v>198</v>
      </c>
      <c r="Y344" s="33" t="n">
        <v>23.6292</v>
      </c>
      <c r="Z344" s="37" t="n">
        <v>44540</v>
      </c>
      <c r="AB344" s="43" t="s">
        <v>44</v>
      </c>
      <c r="AD344" s="33" t="s">
        <v>45</v>
      </c>
    </row>
    <row r="345" s="33" customFormat="true" ht="15" hidden="false" customHeight="false" outlineLevel="0" collapsed="false">
      <c r="A345" s="33" t="n">
        <v>6503</v>
      </c>
      <c r="B345" s="38" t="n">
        <v>44537</v>
      </c>
      <c r="C345" s="33" t="s">
        <v>629</v>
      </c>
      <c r="D345" s="40" t="s">
        <v>193</v>
      </c>
      <c r="E345" s="40" t="s">
        <v>37</v>
      </c>
      <c r="F345" s="36"/>
      <c r="G345" s="33" t="s">
        <v>52</v>
      </c>
      <c r="H345" s="99" t="s">
        <v>630</v>
      </c>
      <c r="J345" s="33" t="n">
        <v>24</v>
      </c>
      <c r="K345" s="41" t="n">
        <v>44575</v>
      </c>
      <c r="L345" s="101" t="n">
        <v>0.248</v>
      </c>
      <c r="M345" s="42" t="n">
        <v>5.952</v>
      </c>
      <c r="N345" s="33" t="s">
        <v>39</v>
      </c>
      <c r="O345" s="35" t="s">
        <v>40</v>
      </c>
      <c r="V345" s="33" t="s">
        <v>631</v>
      </c>
      <c r="W345" s="35" t="s">
        <v>42</v>
      </c>
      <c r="X345" s="33" t="s">
        <v>203</v>
      </c>
      <c r="Y345" s="33" t="n">
        <v>24.1164</v>
      </c>
      <c r="Z345" s="37" t="n">
        <v>44544</v>
      </c>
      <c r="AB345" s="43" t="s">
        <v>44</v>
      </c>
      <c r="AD345" s="33" t="s">
        <v>45</v>
      </c>
    </row>
    <row r="346" s="33" customFormat="true" ht="15" hidden="false" customHeight="false" outlineLevel="0" collapsed="false">
      <c r="A346" s="33" t="n">
        <v>6504</v>
      </c>
      <c r="B346" s="38" t="n">
        <v>44537</v>
      </c>
      <c r="C346" s="33" t="s">
        <v>204</v>
      </c>
      <c r="D346" s="40" t="s">
        <v>193</v>
      </c>
      <c r="E346" s="40" t="s">
        <v>54</v>
      </c>
      <c r="F346" s="36"/>
      <c r="G346" s="33" t="s">
        <v>52</v>
      </c>
      <c r="H346" s="99" t="s">
        <v>632</v>
      </c>
      <c r="J346" s="33" t="n">
        <v>24</v>
      </c>
      <c r="K346" s="41" t="n">
        <v>44575</v>
      </c>
      <c r="L346" s="101" t="n">
        <v>0.293</v>
      </c>
      <c r="M346" s="42" t="n">
        <v>7.032</v>
      </c>
      <c r="N346" s="33" t="s">
        <v>39</v>
      </c>
      <c r="O346" s="35" t="s">
        <v>40</v>
      </c>
      <c r="V346" s="33" t="s">
        <v>633</v>
      </c>
      <c r="W346" s="35" t="s">
        <v>56</v>
      </c>
      <c r="X346" s="33" t="s">
        <v>207</v>
      </c>
      <c r="Y346" s="33" t="n">
        <v>23.04</v>
      </c>
      <c r="Z346" s="37" t="n">
        <v>44540</v>
      </c>
      <c r="AB346" s="43" t="s">
        <v>44</v>
      </c>
      <c r="AD346" s="33" t="s">
        <v>45</v>
      </c>
    </row>
    <row r="347" s="33" customFormat="true" ht="15" hidden="false" customHeight="false" outlineLevel="0" collapsed="false">
      <c r="A347" s="33" t="n">
        <v>6505</v>
      </c>
      <c r="B347" s="38" t="n">
        <v>44537</v>
      </c>
      <c r="C347" s="33" t="s">
        <v>79</v>
      </c>
      <c r="D347" s="40" t="s">
        <v>193</v>
      </c>
      <c r="E347" s="40" t="s">
        <v>66</v>
      </c>
      <c r="F347" s="36"/>
      <c r="G347" s="33" t="s">
        <v>52</v>
      </c>
      <c r="H347" s="99" t="s">
        <v>634</v>
      </c>
      <c r="J347" s="33" t="n">
        <v>24</v>
      </c>
      <c r="K347" s="41" t="n">
        <v>44575</v>
      </c>
      <c r="L347" s="101" t="n">
        <v>0.262</v>
      </c>
      <c r="M347" s="42" t="n">
        <v>6.288</v>
      </c>
      <c r="N347" s="33" t="s">
        <v>60</v>
      </c>
      <c r="O347" s="35" t="s">
        <v>40</v>
      </c>
      <c r="V347" s="33" t="s">
        <v>635</v>
      </c>
      <c r="W347" s="35" t="s">
        <v>68</v>
      </c>
      <c r="X347" s="33" t="s">
        <v>81</v>
      </c>
      <c r="Y347" s="33" t="n">
        <v>25.44</v>
      </c>
      <c r="Z347" s="37" t="n">
        <v>44540</v>
      </c>
      <c r="AB347" s="43" t="s">
        <v>44</v>
      </c>
      <c r="AD347" s="33" t="s">
        <v>69</v>
      </c>
    </row>
    <row r="348" s="33" customFormat="true" ht="15" hidden="false" customHeight="false" outlineLevel="0" collapsed="false">
      <c r="A348" s="33" t="n">
        <v>6506</v>
      </c>
      <c r="B348" s="38" t="n">
        <v>44537</v>
      </c>
      <c r="C348" s="33" t="s">
        <v>405</v>
      </c>
      <c r="D348" s="40" t="s">
        <v>148</v>
      </c>
      <c r="E348" s="40" t="s">
        <v>66</v>
      </c>
      <c r="F348" s="36"/>
      <c r="G348" s="33" t="s">
        <v>76</v>
      </c>
      <c r="H348" s="99" t="s">
        <v>636</v>
      </c>
      <c r="J348" s="33" t="n">
        <v>72</v>
      </c>
      <c r="K348" s="41" t="n">
        <v>44575</v>
      </c>
      <c r="L348" s="101" t="n">
        <v>0.256</v>
      </c>
      <c r="M348" s="42" t="n">
        <v>18.432</v>
      </c>
      <c r="N348" s="33" t="s">
        <v>39</v>
      </c>
      <c r="O348" s="35" t="s">
        <v>40</v>
      </c>
      <c r="V348" s="33" t="s">
        <v>637</v>
      </c>
      <c r="W348" s="35" t="s">
        <v>110</v>
      </c>
      <c r="X348" s="33" t="s">
        <v>150</v>
      </c>
      <c r="Y348" s="33" t="n">
        <v>95.7348</v>
      </c>
      <c r="Z348" s="37" t="n">
        <v>44540</v>
      </c>
      <c r="AB348" s="43" t="s">
        <v>44</v>
      </c>
      <c r="AD348" s="33" t="s">
        <v>45</v>
      </c>
    </row>
    <row r="349" s="33" customFormat="true" ht="15" hidden="false" customHeight="false" outlineLevel="0" collapsed="false">
      <c r="A349" s="33" t="n">
        <v>6507</v>
      </c>
      <c r="B349" s="38" t="n">
        <v>44537</v>
      </c>
      <c r="C349" s="33" t="s">
        <v>405</v>
      </c>
      <c r="D349" s="40" t="s">
        <v>148</v>
      </c>
      <c r="E349" s="40" t="s">
        <v>66</v>
      </c>
      <c r="F349" s="36"/>
      <c r="G349" s="33" t="s">
        <v>52</v>
      </c>
      <c r="H349" s="99" t="s">
        <v>638</v>
      </c>
      <c r="J349" s="33" t="n">
        <v>24</v>
      </c>
      <c r="K349" s="41" t="n">
        <v>44575</v>
      </c>
      <c r="L349" s="101" t="n">
        <v>0.256</v>
      </c>
      <c r="M349" s="42" t="n">
        <v>6.144</v>
      </c>
      <c r="N349" s="33" t="s">
        <v>39</v>
      </c>
      <c r="O349" s="35" t="s">
        <v>40</v>
      </c>
      <c r="V349" s="33" t="s">
        <v>637</v>
      </c>
      <c r="W349" s="35" t="s">
        <v>110</v>
      </c>
      <c r="X349" s="33" t="s">
        <v>150</v>
      </c>
      <c r="Y349" s="33" t="n">
        <v>31.9116</v>
      </c>
      <c r="Z349" s="37" t="n">
        <v>44540</v>
      </c>
      <c r="AB349" s="43" t="s">
        <v>44</v>
      </c>
      <c r="AD349" s="33" t="s">
        <v>45</v>
      </c>
    </row>
    <row r="350" s="33" customFormat="true" ht="15" hidden="false" customHeight="false" outlineLevel="0" collapsed="false">
      <c r="A350" s="33" t="n">
        <v>6508</v>
      </c>
      <c r="B350" s="38" t="n">
        <v>44537</v>
      </c>
      <c r="C350" s="33" t="s">
        <v>108</v>
      </c>
      <c r="D350" s="40" t="s">
        <v>106</v>
      </c>
      <c r="E350" s="40" t="s">
        <v>66</v>
      </c>
      <c r="F350" s="36"/>
      <c r="G350" s="33" t="s">
        <v>48</v>
      </c>
      <c r="H350" s="99" t="s">
        <v>639</v>
      </c>
      <c r="J350" s="33" t="n">
        <v>144</v>
      </c>
      <c r="K350" s="41" t="n">
        <v>44575</v>
      </c>
      <c r="L350" s="101" t="n">
        <v>0.375</v>
      </c>
      <c r="M350" s="42" t="n">
        <v>54</v>
      </c>
      <c r="N350" s="33" t="s">
        <v>39</v>
      </c>
      <c r="O350" s="35" t="s">
        <v>85</v>
      </c>
      <c r="V350" s="33" t="s">
        <v>640</v>
      </c>
      <c r="W350" s="35" t="s">
        <v>110</v>
      </c>
      <c r="X350" s="33" t="s">
        <v>107</v>
      </c>
      <c r="Y350" s="33" t="n">
        <v>223.6248</v>
      </c>
      <c r="Z350" s="37" t="n">
        <v>44540</v>
      </c>
      <c r="AB350" s="43" t="s">
        <v>44</v>
      </c>
      <c r="AD350" s="33" t="s">
        <v>45</v>
      </c>
    </row>
    <row r="351" s="33" customFormat="true" ht="15" hidden="false" customHeight="false" outlineLevel="0" collapsed="false">
      <c r="A351" s="33" t="n">
        <v>6509</v>
      </c>
      <c r="B351" s="38" t="n">
        <v>44537</v>
      </c>
      <c r="C351" s="33" t="s">
        <v>111</v>
      </c>
      <c r="D351" s="40" t="s">
        <v>106</v>
      </c>
      <c r="E351" s="40" t="s">
        <v>66</v>
      </c>
      <c r="F351" s="36"/>
      <c r="G351" s="33" t="s">
        <v>48</v>
      </c>
      <c r="H351" s="99" t="s">
        <v>641</v>
      </c>
      <c r="J351" s="33" t="n">
        <v>72</v>
      </c>
      <c r="K351" s="41" t="n">
        <v>44575</v>
      </c>
      <c r="L351" s="101" t="n">
        <v>0.287</v>
      </c>
      <c r="M351" s="42" t="n">
        <v>20.664</v>
      </c>
      <c r="N351" s="33" t="s">
        <v>39</v>
      </c>
      <c r="O351" s="35" t="s">
        <v>85</v>
      </c>
      <c r="V351" s="33" t="s">
        <v>642</v>
      </c>
      <c r="W351" s="35" t="s">
        <v>110</v>
      </c>
      <c r="X351" s="33" t="s">
        <v>112</v>
      </c>
      <c r="Y351" s="33" t="n">
        <v>80.388</v>
      </c>
      <c r="Z351" s="37" t="n">
        <v>44540</v>
      </c>
      <c r="AB351" s="43" t="s">
        <v>44</v>
      </c>
      <c r="AD351" s="33" t="s">
        <v>45</v>
      </c>
    </row>
    <row r="352" s="33" customFormat="true" ht="15" hidden="false" customHeight="false" outlineLevel="0" collapsed="false">
      <c r="A352" s="33" t="n">
        <v>6510</v>
      </c>
      <c r="B352" s="38" t="n">
        <v>44537</v>
      </c>
      <c r="C352" s="33" t="s">
        <v>113</v>
      </c>
      <c r="D352" s="40" t="s">
        <v>106</v>
      </c>
      <c r="E352" s="40" t="s">
        <v>54</v>
      </c>
      <c r="F352" s="36"/>
      <c r="G352" s="33" t="s">
        <v>48</v>
      </c>
      <c r="H352" s="99" t="s">
        <v>643</v>
      </c>
      <c r="J352" s="33" t="n">
        <v>144</v>
      </c>
      <c r="K352" s="41" t="n">
        <v>44575</v>
      </c>
      <c r="L352" s="101" t="n">
        <v>0.287</v>
      </c>
      <c r="M352" s="42" t="n">
        <v>41.328</v>
      </c>
      <c r="N352" s="33" t="s">
        <v>39</v>
      </c>
      <c r="O352" s="35" t="s">
        <v>85</v>
      </c>
      <c r="V352" s="33" t="s">
        <v>644</v>
      </c>
      <c r="W352" s="35" t="s">
        <v>56</v>
      </c>
      <c r="X352" s="33" t="s">
        <v>112</v>
      </c>
      <c r="Y352" s="33" t="n">
        <v>160.776</v>
      </c>
      <c r="Z352" s="37" t="n">
        <v>44540</v>
      </c>
      <c r="AB352" s="43" t="s">
        <v>44</v>
      </c>
      <c r="AD352" s="33" t="s">
        <v>45</v>
      </c>
    </row>
    <row r="353" s="33" customFormat="true" ht="15" hidden="false" customHeight="false" outlineLevel="0" collapsed="false">
      <c r="A353" s="33" t="n">
        <v>6511</v>
      </c>
      <c r="B353" s="38" t="n">
        <v>44537</v>
      </c>
      <c r="C353" s="33" t="s">
        <v>113</v>
      </c>
      <c r="D353" s="40" t="s">
        <v>106</v>
      </c>
      <c r="E353" s="40" t="s">
        <v>54</v>
      </c>
      <c r="F353" s="36"/>
      <c r="G353" s="33" t="s">
        <v>52</v>
      </c>
      <c r="H353" s="99" t="s">
        <v>645</v>
      </c>
      <c r="J353" s="33" t="n">
        <v>24</v>
      </c>
      <c r="K353" s="41" t="n">
        <v>44575</v>
      </c>
      <c r="L353" s="101" t="n">
        <v>0.287</v>
      </c>
      <c r="M353" s="42" t="n">
        <v>6.888</v>
      </c>
      <c r="N353" s="33" t="s">
        <v>39</v>
      </c>
      <c r="O353" s="35" t="s">
        <v>85</v>
      </c>
      <c r="V353" s="33" t="s">
        <v>644</v>
      </c>
      <c r="W353" s="35" t="s">
        <v>56</v>
      </c>
      <c r="X353" s="33" t="s">
        <v>112</v>
      </c>
      <c r="Y353" s="33" t="n">
        <v>26.796</v>
      </c>
      <c r="Z353" s="37" t="n">
        <v>44540</v>
      </c>
      <c r="AB353" s="43" t="s">
        <v>44</v>
      </c>
      <c r="AD353" s="33" t="s">
        <v>45</v>
      </c>
    </row>
    <row r="354" s="33" customFormat="true" ht="15" hidden="false" customHeight="false" outlineLevel="0" collapsed="false">
      <c r="A354" s="33" t="n">
        <v>6512</v>
      </c>
      <c r="B354" s="38" t="n">
        <v>44537</v>
      </c>
      <c r="C354" s="33" t="s">
        <v>113</v>
      </c>
      <c r="D354" s="40" t="s">
        <v>106</v>
      </c>
      <c r="E354" s="40" t="s">
        <v>54</v>
      </c>
      <c r="F354" s="36"/>
      <c r="G354" s="33" t="s">
        <v>89</v>
      </c>
      <c r="H354" s="99" t="s">
        <v>646</v>
      </c>
      <c r="J354" s="33" t="n">
        <v>24</v>
      </c>
      <c r="K354" s="41" t="n">
        <v>44575</v>
      </c>
      <c r="L354" s="101" t="n">
        <v>0.287</v>
      </c>
      <c r="M354" s="42" t="n">
        <v>6.888</v>
      </c>
      <c r="N354" s="33" t="s">
        <v>39</v>
      </c>
      <c r="O354" s="35" t="s">
        <v>85</v>
      </c>
      <c r="V354" s="33" t="s">
        <v>644</v>
      </c>
      <c r="W354" s="35" t="s">
        <v>56</v>
      </c>
      <c r="X354" s="33" t="s">
        <v>112</v>
      </c>
      <c r="Y354" s="33" t="n">
        <v>26.796</v>
      </c>
      <c r="Z354" s="37" t="n">
        <v>44540</v>
      </c>
      <c r="AB354" s="43" t="s">
        <v>44</v>
      </c>
      <c r="AD354" s="33" t="s">
        <v>45</v>
      </c>
    </row>
    <row r="355" s="33" customFormat="true" ht="15" hidden="false" customHeight="false" outlineLevel="0" collapsed="false">
      <c r="A355" s="33" t="n">
        <v>6513</v>
      </c>
      <c r="B355" s="38" t="n">
        <v>44537</v>
      </c>
      <c r="C355" s="33" t="s">
        <v>222</v>
      </c>
      <c r="D355" s="40" t="s">
        <v>83</v>
      </c>
      <c r="E355" s="40" t="s">
        <v>97</v>
      </c>
      <c r="F355" s="36"/>
      <c r="G355" s="33" t="s">
        <v>76</v>
      </c>
      <c r="H355" s="99" t="s">
        <v>647</v>
      </c>
      <c r="J355" s="33" t="n">
        <v>144</v>
      </c>
      <c r="K355" s="41" t="n">
        <v>44575</v>
      </c>
      <c r="L355" s="101" t="n">
        <v>0.26</v>
      </c>
      <c r="M355" s="42" t="n">
        <v>37.44</v>
      </c>
      <c r="N355" s="33" t="s">
        <v>39</v>
      </c>
      <c r="O355" s="35" t="s">
        <v>85</v>
      </c>
      <c r="V355" s="33" t="s">
        <v>648</v>
      </c>
      <c r="W355" s="35" t="s">
        <v>99</v>
      </c>
      <c r="X355" s="33" t="s">
        <v>88</v>
      </c>
      <c r="Y355" s="33" t="n">
        <v>200.2392</v>
      </c>
      <c r="Z355" s="37" t="n">
        <v>44544</v>
      </c>
      <c r="AB355" s="43" t="s">
        <v>44</v>
      </c>
      <c r="AD355" s="33" t="s">
        <v>45</v>
      </c>
    </row>
    <row r="356" s="33" customFormat="true" ht="15" hidden="false" customHeight="false" outlineLevel="0" collapsed="false">
      <c r="A356" s="33" t="n">
        <v>6514</v>
      </c>
      <c r="B356" s="38" t="n">
        <v>44537</v>
      </c>
      <c r="C356" s="33" t="s">
        <v>222</v>
      </c>
      <c r="D356" s="40" t="s">
        <v>83</v>
      </c>
      <c r="E356" s="40" t="s">
        <v>97</v>
      </c>
      <c r="F356" s="36"/>
      <c r="G356" s="33" t="s">
        <v>38</v>
      </c>
      <c r="H356" s="99" t="s">
        <v>649</v>
      </c>
      <c r="J356" s="33" t="n">
        <v>144</v>
      </c>
      <c r="K356" s="41" t="n">
        <v>44575</v>
      </c>
      <c r="L356" s="101" t="n">
        <v>0.26</v>
      </c>
      <c r="M356" s="42" t="n">
        <v>37.44</v>
      </c>
      <c r="N356" s="33" t="s">
        <v>39</v>
      </c>
      <c r="O356" s="35" t="s">
        <v>85</v>
      </c>
      <c r="V356" s="33" t="s">
        <v>648</v>
      </c>
      <c r="W356" s="35" t="s">
        <v>99</v>
      </c>
      <c r="X356" s="33" t="s">
        <v>88</v>
      </c>
      <c r="Y356" s="33" t="n">
        <v>200.2392</v>
      </c>
      <c r="Z356" s="37" t="n">
        <v>44544</v>
      </c>
      <c r="AB356" s="43" t="s">
        <v>44</v>
      </c>
      <c r="AD356" s="33" t="s">
        <v>45</v>
      </c>
    </row>
    <row r="357" s="33" customFormat="true" ht="15" hidden="false" customHeight="false" outlineLevel="0" collapsed="false">
      <c r="A357" s="33" t="n">
        <v>6515</v>
      </c>
      <c r="B357" s="38" t="n">
        <v>44537</v>
      </c>
      <c r="C357" s="33" t="s">
        <v>225</v>
      </c>
      <c r="D357" s="40" t="s">
        <v>83</v>
      </c>
      <c r="E357" s="40" t="s">
        <v>157</v>
      </c>
      <c r="F357" s="36"/>
      <c r="G357" s="33" t="s">
        <v>52</v>
      </c>
      <c r="H357" s="99" t="s">
        <v>650</v>
      </c>
      <c r="J357" s="33" t="n">
        <v>24</v>
      </c>
      <c r="K357" s="41" t="n">
        <v>44575</v>
      </c>
      <c r="L357" s="101" t="n">
        <v>0.26</v>
      </c>
      <c r="M357" s="42" t="n">
        <v>6.24</v>
      </c>
      <c r="N357" s="33" t="s">
        <v>39</v>
      </c>
      <c r="O357" s="35" t="s">
        <v>85</v>
      </c>
      <c r="V357" s="33" t="s">
        <v>651</v>
      </c>
      <c r="W357" s="35" t="s">
        <v>160</v>
      </c>
      <c r="X357" s="33" t="s">
        <v>88</v>
      </c>
      <c r="Y357" s="33" t="n">
        <v>33.3732</v>
      </c>
      <c r="Z357" s="37" t="n">
        <v>44544</v>
      </c>
      <c r="AB357" s="43" t="s">
        <v>44</v>
      </c>
      <c r="AD357" s="33" t="s">
        <v>45</v>
      </c>
    </row>
    <row r="358" s="33" customFormat="true" ht="15" hidden="false" customHeight="false" outlineLevel="0" collapsed="false">
      <c r="A358" s="33" t="n">
        <v>6516</v>
      </c>
      <c r="B358" s="38" t="n">
        <v>44537</v>
      </c>
      <c r="C358" s="33" t="s">
        <v>228</v>
      </c>
      <c r="D358" s="40" t="s">
        <v>83</v>
      </c>
      <c r="E358" s="40" t="s">
        <v>37</v>
      </c>
      <c r="F358" s="36"/>
      <c r="G358" s="33" t="s">
        <v>52</v>
      </c>
      <c r="H358" s="99" t="s">
        <v>652</v>
      </c>
      <c r="J358" s="33" t="n">
        <v>24</v>
      </c>
      <c r="K358" s="41" t="n">
        <v>44575</v>
      </c>
      <c r="L358" s="101" t="n">
        <v>0.26</v>
      </c>
      <c r="M358" s="42" t="n">
        <v>6.24</v>
      </c>
      <c r="N358" s="33" t="s">
        <v>39</v>
      </c>
      <c r="O358" s="35" t="s">
        <v>85</v>
      </c>
      <c r="V358" s="33" t="s">
        <v>653</v>
      </c>
      <c r="W358" s="35" t="s">
        <v>42</v>
      </c>
      <c r="X358" s="33" t="s">
        <v>88</v>
      </c>
      <c r="Y358" s="33" t="n">
        <v>33.3732</v>
      </c>
      <c r="Z358" s="37" t="n">
        <v>44544</v>
      </c>
      <c r="AB358" s="43" t="s">
        <v>44</v>
      </c>
      <c r="AD358" s="33" t="s">
        <v>45</v>
      </c>
    </row>
    <row r="359" s="104" customFormat="true" ht="15" hidden="false" customHeight="false" outlineLevel="0" collapsed="false">
      <c r="A359" s="104" t="n">
        <v>6517</v>
      </c>
      <c r="B359" s="125" t="n">
        <v>44537</v>
      </c>
      <c r="C359" s="104" t="s">
        <v>541</v>
      </c>
      <c r="D359" s="126" t="s">
        <v>83</v>
      </c>
      <c r="E359" s="126" t="s">
        <v>494</v>
      </c>
      <c r="F359" s="127"/>
      <c r="G359" s="104" t="s">
        <v>89</v>
      </c>
      <c r="H359" s="99" t="s">
        <v>654</v>
      </c>
      <c r="J359" s="104" t="n">
        <v>24</v>
      </c>
      <c r="K359" s="41" t="n">
        <v>44575</v>
      </c>
      <c r="L359" s="101" t="n">
        <v>0.4633</v>
      </c>
      <c r="M359" s="128" t="n">
        <v>11.1192</v>
      </c>
      <c r="N359" s="104" t="s">
        <v>60</v>
      </c>
      <c r="O359" s="121" t="s">
        <v>85</v>
      </c>
      <c r="V359" s="104" t="s">
        <v>655</v>
      </c>
      <c r="W359" s="121" t="s">
        <v>87</v>
      </c>
      <c r="X359" s="104" t="s">
        <v>104</v>
      </c>
      <c r="Y359" s="104" t="n">
        <v>28.08</v>
      </c>
      <c r="Z359" s="129" t="n">
        <v>44544</v>
      </c>
      <c r="AB359" s="43" t="s">
        <v>44</v>
      </c>
      <c r="AD359" s="33" t="s">
        <v>45</v>
      </c>
    </row>
    <row r="360" s="33" customFormat="true" ht="15" hidden="false" customHeight="false" outlineLevel="0" collapsed="false">
      <c r="A360" s="33" t="n">
        <v>6518</v>
      </c>
      <c r="B360" s="38" t="n">
        <v>44537</v>
      </c>
      <c r="C360" s="33" t="s">
        <v>125</v>
      </c>
      <c r="D360" s="40" t="s">
        <v>83</v>
      </c>
      <c r="E360" s="40" t="s">
        <v>75</v>
      </c>
      <c r="F360" s="36"/>
      <c r="G360" s="33" t="s">
        <v>52</v>
      </c>
      <c r="H360" s="99" t="s">
        <v>656</v>
      </c>
      <c r="J360" s="33" t="n">
        <v>24</v>
      </c>
      <c r="K360" s="41" t="n">
        <v>44575</v>
      </c>
      <c r="L360" s="101" t="n">
        <v>0.2208</v>
      </c>
      <c r="M360" s="42" t="n">
        <v>5.2992</v>
      </c>
      <c r="N360" s="33" t="s">
        <v>60</v>
      </c>
      <c r="O360" s="35" t="s">
        <v>85</v>
      </c>
      <c r="V360" s="33" t="s">
        <v>657</v>
      </c>
      <c r="W360" s="35" t="s">
        <v>78</v>
      </c>
      <c r="X360" s="33" t="s">
        <v>122</v>
      </c>
      <c r="Y360" s="33" t="n">
        <v>33.6168</v>
      </c>
      <c r="Z360" s="37" t="n">
        <v>44540</v>
      </c>
      <c r="AB360" s="43" t="s">
        <v>44</v>
      </c>
      <c r="AD360" s="33" t="s">
        <v>658</v>
      </c>
    </row>
    <row r="361" s="33" customFormat="true" ht="15" hidden="false" customHeight="false" outlineLevel="0" collapsed="false">
      <c r="A361" s="33" t="n">
        <v>6519</v>
      </c>
      <c r="B361" s="38" t="n">
        <v>44537</v>
      </c>
      <c r="C361" s="33" t="s">
        <v>559</v>
      </c>
      <c r="D361" s="40" t="s">
        <v>135</v>
      </c>
      <c r="E361" s="40" t="s">
        <v>97</v>
      </c>
      <c r="F361" s="36"/>
      <c r="G361" s="33" t="s">
        <v>38</v>
      </c>
      <c r="H361" s="99" t="s">
        <v>659</v>
      </c>
      <c r="J361" s="33" t="n">
        <v>72</v>
      </c>
      <c r="K361" s="41" t="n">
        <v>44575</v>
      </c>
      <c r="L361" s="101" t="n">
        <v>0.4908</v>
      </c>
      <c r="M361" s="42" t="n">
        <v>35.3376</v>
      </c>
      <c r="N361" s="33" t="s">
        <v>136</v>
      </c>
      <c r="O361" s="35" t="s">
        <v>137</v>
      </c>
      <c r="V361" s="33" t="s">
        <v>660</v>
      </c>
      <c r="W361" s="35" t="s">
        <v>139</v>
      </c>
      <c r="X361" s="33" t="s">
        <v>562</v>
      </c>
      <c r="Y361" s="33" t="n">
        <v>126.4284</v>
      </c>
      <c r="Z361" s="37" t="n">
        <v>44540</v>
      </c>
      <c r="AB361" s="43" t="s">
        <v>44</v>
      </c>
      <c r="AD361" s="33" t="s">
        <v>64</v>
      </c>
    </row>
    <row r="362" s="33" customFormat="true" ht="15" hidden="false" customHeight="false" outlineLevel="0" collapsed="false">
      <c r="A362" s="33" t="n">
        <v>6520</v>
      </c>
      <c r="B362" s="38" t="n">
        <v>44537</v>
      </c>
      <c r="C362" s="33" t="s">
        <v>266</v>
      </c>
      <c r="D362" s="40" t="s">
        <v>267</v>
      </c>
      <c r="E362" s="40" t="s">
        <v>97</v>
      </c>
      <c r="F362" s="36"/>
      <c r="G362" s="33" t="s">
        <v>52</v>
      </c>
      <c r="H362" s="99" t="s">
        <v>661</v>
      </c>
      <c r="J362" s="33" t="n">
        <v>24</v>
      </c>
      <c r="K362" s="41" t="n">
        <v>44575</v>
      </c>
      <c r="L362" s="101" t="n">
        <v>0.3433</v>
      </c>
      <c r="M362" s="42" t="n">
        <v>8.2392</v>
      </c>
      <c r="N362" s="33" t="s">
        <v>136</v>
      </c>
      <c r="O362" s="35" t="s">
        <v>137</v>
      </c>
      <c r="V362" s="33" t="s">
        <v>662</v>
      </c>
      <c r="W362" s="35" t="s">
        <v>139</v>
      </c>
      <c r="X362" s="33" t="s">
        <v>270</v>
      </c>
      <c r="Y362" s="33" t="n">
        <v>43.1172</v>
      </c>
      <c r="Z362" s="37" t="n">
        <v>44540</v>
      </c>
      <c r="AB362" s="43" t="s">
        <v>44</v>
      </c>
      <c r="AD362" s="33" t="s">
        <v>64</v>
      </c>
    </row>
    <row r="363" s="33" customFormat="true" ht="15" hidden="false" customHeight="false" outlineLevel="0" collapsed="false">
      <c r="A363" s="33" t="n">
        <v>6521</v>
      </c>
      <c r="B363" s="38" t="n">
        <v>44537</v>
      </c>
      <c r="C363" s="33" t="s">
        <v>266</v>
      </c>
      <c r="D363" s="40" t="s">
        <v>267</v>
      </c>
      <c r="E363" s="40" t="s">
        <v>97</v>
      </c>
      <c r="F363" s="36"/>
      <c r="G363" s="33" t="s">
        <v>89</v>
      </c>
      <c r="H363" s="99" t="s">
        <v>663</v>
      </c>
      <c r="J363" s="33" t="n">
        <v>24</v>
      </c>
      <c r="K363" s="41" t="n">
        <v>44575</v>
      </c>
      <c r="L363" s="101" t="n">
        <v>0.3433</v>
      </c>
      <c r="M363" s="42" t="n">
        <v>8.2392</v>
      </c>
      <c r="N363" s="33" t="s">
        <v>136</v>
      </c>
      <c r="O363" s="35" t="s">
        <v>137</v>
      </c>
      <c r="V363" s="33" t="s">
        <v>662</v>
      </c>
      <c r="W363" s="35" t="s">
        <v>139</v>
      </c>
      <c r="X363" s="33" t="s">
        <v>270</v>
      </c>
      <c r="Y363" s="33" t="n">
        <v>43.1172</v>
      </c>
      <c r="Z363" s="37" t="n">
        <v>44540</v>
      </c>
      <c r="AB363" s="43" t="s">
        <v>44</v>
      </c>
      <c r="AD363" s="33" t="s">
        <v>64</v>
      </c>
    </row>
    <row r="364" s="33" customFormat="true" ht="15" hidden="false" customHeight="false" outlineLevel="0" collapsed="false">
      <c r="C364" s="35"/>
      <c r="D364" s="35"/>
      <c r="E364" s="6"/>
      <c r="F364" s="36"/>
      <c r="G364" s="35"/>
      <c r="H364" s="35"/>
      <c r="J364" s="42" t="n">
        <v>2016</v>
      </c>
      <c r="K364" s="35"/>
      <c r="L364" s="3"/>
      <c r="M364" s="42" t="n">
        <v>669.432</v>
      </c>
      <c r="O364" s="35"/>
      <c r="W364" s="35"/>
      <c r="Z364" s="37"/>
      <c r="AB364" s="43"/>
    </row>
    <row r="365" s="33" customFormat="true" ht="15" hidden="false" customHeight="false" outlineLevel="0" collapsed="false">
      <c r="C365" s="35"/>
      <c r="D365" s="35"/>
      <c r="E365" s="6"/>
      <c r="F365" s="36"/>
      <c r="G365" s="35"/>
      <c r="H365" s="35"/>
      <c r="J365" s="35"/>
      <c r="K365" s="35"/>
      <c r="L365" s="3"/>
      <c r="M365" s="3"/>
      <c r="O365" s="35"/>
      <c r="W365" s="35"/>
      <c r="Z365" s="37"/>
      <c r="AB365" s="43"/>
    </row>
    <row r="366" s="33" customFormat="true" ht="15" hidden="false" customHeight="false" outlineLevel="0" collapsed="false">
      <c r="C366" s="35"/>
      <c r="D366" s="35"/>
      <c r="E366" s="6"/>
      <c r="F366" s="36"/>
      <c r="G366" s="35"/>
      <c r="H366" s="35"/>
      <c r="J366" s="35"/>
      <c r="K366" s="35"/>
      <c r="L366" s="3"/>
      <c r="M366" s="3"/>
      <c r="O366" s="35"/>
      <c r="W366" s="35"/>
      <c r="Z366" s="37"/>
      <c r="AB366" s="43"/>
    </row>
    <row r="367" s="33" customFormat="true" ht="15" hidden="false" customHeight="false" outlineLevel="0" collapsed="false">
      <c r="C367" s="123" t="s">
        <v>664</v>
      </c>
      <c r="D367" s="35"/>
      <c r="E367" s="6"/>
      <c r="F367" s="36"/>
      <c r="G367" s="35"/>
      <c r="H367" s="35"/>
      <c r="J367" s="35"/>
      <c r="K367" s="35"/>
      <c r="L367" s="3"/>
      <c r="M367" s="3"/>
      <c r="O367" s="35"/>
      <c r="W367" s="35"/>
      <c r="Z367" s="37"/>
      <c r="AB367" s="43"/>
    </row>
    <row r="368" s="33" customFormat="true" ht="15" hidden="false" customHeight="false" outlineLevel="0" collapsed="false">
      <c r="A368" s="33" t="n">
        <v>6522</v>
      </c>
      <c r="B368" s="38" t="n">
        <v>44537</v>
      </c>
      <c r="C368" s="35" t="s">
        <v>665</v>
      </c>
      <c r="D368" s="40" t="s">
        <v>36</v>
      </c>
      <c r="E368" s="40" t="s">
        <v>54</v>
      </c>
      <c r="F368" s="36"/>
      <c r="G368" s="35" t="s">
        <v>57</v>
      </c>
      <c r="H368" s="99" t="s">
        <v>666</v>
      </c>
      <c r="J368" s="35" t="n">
        <v>96</v>
      </c>
      <c r="K368" s="41" t="n">
        <v>44575</v>
      </c>
      <c r="L368" s="101" t="n">
        <v>0.438</v>
      </c>
      <c r="M368" s="42" t="n">
        <v>42.048</v>
      </c>
      <c r="N368" s="33" t="s">
        <v>39</v>
      </c>
      <c r="O368" s="35" t="s">
        <v>40</v>
      </c>
      <c r="V368" s="33" t="s">
        <v>667</v>
      </c>
      <c r="W368" s="35" t="s">
        <v>56</v>
      </c>
      <c r="X368" s="33" t="s">
        <v>315</v>
      </c>
      <c r="Y368" s="33" t="n">
        <v>94.08</v>
      </c>
      <c r="Z368" s="37" t="n">
        <v>44540</v>
      </c>
      <c r="AB368" s="43" t="s">
        <v>44</v>
      </c>
      <c r="AD368" s="33" t="s">
        <v>45</v>
      </c>
    </row>
    <row r="369" s="33" customFormat="true" ht="15" hidden="false" customHeight="false" outlineLevel="0" collapsed="false">
      <c r="A369" s="33" t="n">
        <v>6523</v>
      </c>
      <c r="B369" s="38" t="n">
        <v>44537</v>
      </c>
      <c r="C369" s="35" t="s">
        <v>665</v>
      </c>
      <c r="D369" s="40" t="s">
        <v>36</v>
      </c>
      <c r="E369" s="40" t="s">
        <v>54</v>
      </c>
      <c r="F369" s="36"/>
      <c r="G369" s="35" t="s">
        <v>38</v>
      </c>
      <c r="H369" s="99" t="s">
        <v>668</v>
      </c>
      <c r="J369" s="35" t="n">
        <v>96</v>
      </c>
      <c r="K369" s="41" t="n">
        <v>44575</v>
      </c>
      <c r="L369" s="101" t="n">
        <v>0.438</v>
      </c>
      <c r="M369" s="42" t="n">
        <v>42.048</v>
      </c>
      <c r="N369" s="33" t="s">
        <v>39</v>
      </c>
      <c r="O369" s="35" t="s">
        <v>40</v>
      </c>
      <c r="V369" s="33" t="s">
        <v>667</v>
      </c>
      <c r="W369" s="35" t="s">
        <v>56</v>
      </c>
      <c r="X369" s="33" t="s">
        <v>315</v>
      </c>
      <c r="Y369" s="33" t="n">
        <v>94.08</v>
      </c>
      <c r="Z369" s="37" t="n">
        <v>44540</v>
      </c>
      <c r="AB369" s="43" t="s">
        <v>44</v>
      </c>
      <c r="AD369" s="33" t="s">
        <v>45</v>
      </c>
    </row>
    <row r="370" s="33" customFormat="true" ht="15" hidden="false" customHeight="false" outlineLevel="0" collapsed="false">
      <c r="A370" s="33" t="n">
        <v>6524</v>
      </c>
      <c r="B370" s="38" t="n">
        <v>44537</v>
      </c>
      <c r="C370" s="35" t="s">
        <v>665</v>
      </c>
      <c r="D370" s="40" t="s">
        <v>36</v>
      </c>
      <c r="E370" s="40" t="s">
        <v>54</v>
      </c>
      <c r="F370" s="36"/>
      <c r="G370" s="35" t="s">
        <v>76</v>
      </c>
      <c r="H370" s="99" t="s">
        <v>669</v>
      </c>
      <c r="J370" s="35" t="n">
        <v>96</v>
      </c>
      <c r="K370" s="41" t="n">
        <v>44575</v>
      </c>
      <c r="L370" s="101" t="n">
        <v>0.438</v>
      </c>
      <c r="M370" s="42" t="n">
        <v>42.048</v>
      </c>
      <c r="N370" s="33" t="s">
        <v>39</v>
      </c>
      <c r="O370" s="35" t="s">
        <v>40</v>
      </c>
      <c r="V370" s="33" t="s">
        <v>667</v>
      </c>
      <c r="W370" s="35" t="s">
        <v>56</v>
      </c>
      <c r="X370" s="33" t="s">
        <v>315</v>
      </c>
      <c r="Y370" s="33" t="n">
        <v>94.08</v>
      </c>
      <c r="Z370" s="37" t="n">
        <v>44540</v>
      </c>
      <c r="AB370" s="43" t="s">
        <v>44</v>
      </c>
      <c r="AD370" s="33" t="s">
        <v>45</v>
      </c>
    </row>
    <row r="371" s="33" customFormat="true" ht="15" hidden="false" customHeight="false" outlineLevel="0" collapsed="false">
      <c r="A371" s="33" t="n">
        <v>6525</v>
      </c>
      <c r="B371" s="38" t="n">
        <v>44537</v>
      </c>
      <c r="C371" s="35" t="s">
        <v>665</v>
      </c>
      <c r="D371" s="40" t="s">
        <v>36</v>
      </c>
      <c r="E371" s="40" t="s">
        <v>54</v>
      </c>
      <c r="F371" s="36"/>
      <c r="G371" s="35" t="s">
        <v>48</v>
      </c>
      <c r="H371" s="99" t="s">
        <v>670</v>
      </c>
      <c r="J371" s="35" t="n">
        <v>48</v>
      </c>
      <c r="K371" s="41" t="n">
        <v>44575</v>
      </c>
      <c r="L371" s="101" t="n">
        <v>0.438</v>
      </c>
      <c r="M371" s="42" t="n">
        <v>21.024</v>
      </c>
      <c r="N371" s="33" t="s">
        <v>39</v>
      </c>
      <c r="O371" s="35" t="s">
        <v>40</v>
      </c>
      <c r="V371" s="33" t="s">
        <v>667</v>
      </c>
      <c r="W371" s="35" t="s">
        <v>56</v>
      </c>
      <c r="X371" s="33" t="s">
        <v>315</v>
      </c>
      <c r="Y371" s="33" t="n">
        <v>47.04</v>
      </c>
      <c r="Z371" s="37" t="n">
        <v>44540</v>
      </c>
      <c r="AB371" s="43" t="s">
        <v>44</v>
      </c>
      <c r="AD371" s="33" t="s">
        <v>45</v>
      </c>
    </row>
    <row r="372" s="33" customFormat="true" ht="15" hidden="false" customHeight="false" outlineLevel="0" collapsed="false">
      <c r="A372" s="33" t="n">
        <v>6526</v>
      </c>
      <c r="B372" s="38" t="n">
        <v>44537</v>
      </c>
      <c r="C372" s="35" t="s">
        <v>665</v>
      </c>
      <c r="D372" s="40" t="s">
        <v>36</v>
      </c>
      <c r="E372" s="40" t="s">
        <v>54</v>
      </c>
      <c r="F372" s="36"/>
      <c r="G372" s="35" t="s">
        <v>52</v>
      </c>
      <c r="H372" s="99" t="s">
        <v>671</v>
      </c>
      <c r="J372" s="35" t="n">
        <v>48</v>
      </c>
      <c r="K372" s="41" t="n">
        <v>44575</v>
      </c>
      <c r="L372" s="101" t="n">
        <v>0.438</v>
      </c>
      <c r="M372" s="42" t="n">
        <v>21.024</v>
      </c>
      <c r="N372" s="33" t="s">
        <v>39</v>
      </c>
      <c r="O372" s="35" t="s">
        <v>40</v>
      </c>
      <c r="V372" s="33" t="s">
        <v>667</v>
      </c>
      <c r="W372" s="35" t="s">
        <v>56</v>
      </c>
      <c r="X372" s="33" t="s">
        <v>315</v>
      </c>
      <c r="Y372" s="33" t="n">
        <v>47.04</v>
      </c>
      <c r="Z372" s="37" t="n">
        <v>44540</v>
      </c>
      <c r="AB372" s="43" t="s">
        <v>44</v>
      </c>
      <c r="AD372" s="33" t="s">
        <v>45</v>
      </c>
    </row>
    <row r="373" s="33" customFormat="true" ht="15" hidden="false" customHeight="false" outlineLevel="0" collapsed="false">
      <c r="A373" s="33" t="n">
        <v>6527</v>
      </c>
      <c r="B373" s="38" t="n">
        <v>44537</v>
      </c>
      <c r="C373" s="35" t="s">
        <v>665</v>
      </c>
      <c r="D373" s="40" t="s">
        <v>36</v>
      </c>
      <c r="E373" s="40" t="s">
        <v>54</v>
      </c>
      <c r="F373" s="36"/>
      <c r="G373" s="35" t="s">
        <v>89</v>
      </c>
      <c r="H373" s="99" t="s">
        <v>672</v>
      </c>
      <c r="J373" s="35" t="n">
        <v>12</v>
      </c>
      <c r="K373" s="41" t="n">
        <v>44575</v>
      </c>
      <c r="L373" s="101" t="n">
        <v>0.438</v>
      </c>
      <c r="M373" s="42" t="n">
        <v>5.256</v>
      </c>
      <c r="N373" s="33" t="s">
        <v>39</v>
      </c>
      <c r="O373" s="35" t="s">
        <v>40</v>
      </c>
      <c r="V373" s="33" t="s">
        <v>667</v>
      </c>
      <c r="W373" s="35" t="s">
        <v>56</v>
      </c>
      <c r="X373" s="33" t="s">
        <v>315</v>
      </c>
      <c r="Y373" s="33" t="n">
        <v>11.76</v>
      </c>
      <c r="Z373" s="37" t="n">
        <v>44540</v>
      </c>
      <c r="AB373" s="43" t="s">
        <v>44</v>
      </c>
      <c r="AD373" s="33" t="s">
        <v>45</v>
      </c>
    </row>
    <row r="374" s="33" customFormat="true" ht="15" hidden="false" customHeight="false" outlineLevel="0" collapsed="false">
      <c r="C374" s="35"/>
      <c r="D374" s="35"/>
      <c r="E374" s="6"/>
      <c r="F374" s="36"/>
      <c r="G374" s="35"/>
      <c r="H374" s="35"/>
      <c r="J374" s="42" t="n">
        <v>396</v>
      </c>
      <c r="K374" s="35"/>
      <c r="L374" s="101"/>
      <c r="M374" s="42" t="n">
        <v>173.448</v>
      </c>
      <c r="O374" s="35"/>
      <c r="W374" s="35"/>
      <c r="Z374" s="37"/>
      <c r="AB374" s="43"/>
    </row>
    <row r="375" s="33" customFormat="true" ht="15" hidden="false" customHeight="false" outlineLevel="0" collapsed="false">
      <c r="C375" s="35"/>
      <c r="D375" s="35"/>
      <c r="E375" s="6"/>
      <c r="F375" s="36"/>
      <c r="G375" s="35"/>
      <c r="H375" s="35"/>
      <c r="J375" s="35"/>
      <c r="K375" s="35"/>
      <c r="L375" s="3"/>
      <c r="M375" s="3"/>
      <c r="O375" s="35"/>
      <c r="W375" s="35"/>
      <c r="Z375" s="37"/>
      <c r="AB375" s="43"/>
    </row>
    <row r="376" s="139" customFormat="true" ht="15" hidden="false" customHeight="false" outlineLevel="0" collapsed="false">
      <c r="C376" s="95"/>
      <c r="D376" s="95"/>
      <c r="E376" s="6"/>
      <c r="F376" s="36"/>
      <c r="G376" s="95"/>
      <c r="H376" s="95"/>
      <c r="J376" s="96" t="n">
        <v>2412</v>
      </c>
      <c r="K376" s="95"/>
      <c r="L376" s="40"/>
      <c r="M376" s="96" t="n">
        <v>842.88</v>
      </c>
      <c r="O376" s="95"/>
      <c r="W376" s="95"/>
      <c r="Z376" s="140"/>
      <c r="AB376" s="43"/>
      <c r="AD376" s="33"/>
    </row>
    <row r="377" s="33" customFormat="true" ht="15" hidden="false" customHeight="false" outlineLevel="0" collapsed="false">
      <c r="C377" s="35"/>
      <c r="D377" s="35"/>
      <c r="E377" s="6"/>
      <c r="F377" s="36"/>
      <c r="G377" s="35"/>
      <c r="H377" s="35"/>
      <c r="J377" s="35"/>
      <c r="K377" s="35"/>
      <c r="L377" s="3"/>
      <c r="M377" s="3"/>
      <c r="O377" s="35"/>
      <c r="W377" s="35"/>
      <c r="Z377" s="37"/>
      <c r="AB377" s="43"/>
    </row>
    <row r="378" s="33" customFormat="true" ht="15" hidden="false" customHeight="false" outlineLevel="0" collapsed="false">
      <c r="C378" s="35"/>
      <c r="D378" s="35"/>
      <c r="E378" s="6"/>
      <c r="F378" s="36"/>
      <c r="G378" s="35"/>
      <c r="H378" s="35"/>
      <c r="J378" s="35"/>
      <c r="K378" s="35"/>
      <c r="L378" s="3"/>
      <c r="M378" s="3"/>
      <c r="O378" s="35"/>
      <c r="W378" s="35"/>
      <c r="Z378" s="37"/>
      <c r="AB378" s="43"/>
    </row>
    <row r="379" s="33" customFormat="true" ht="15" hidden="false" customHeight="false" outlineLevel="0" collapsed="false">
      <c r="C379" s="35"/>
      <c r="D379" s="35"/>
      <c r="E379" s="6"/>
      <c r="F379" s="36"/>
      <c r="G379" s="35"/>
      <c r="H379" s="35"/>
      <c r="J379" s="35"/>
      <c r="K379" s="35"/>
      <c r="L379" s="3"/>
      <c r="M379" s="3"/>
      <c r="O379" s="35"/>
      <c r="W379" s="35"/>
      <c r="Z379" s="37"/>
      <c r="AB379" s="43"/>
    </row>
    <row r="380" s="33" customFormat="true" ht="15" hidden="false" customHeight="false" outlineLevel="0" collapsed="false">
      <c r="B380" s="34" t="s">
        <v>673</v>
      </c>
      <c r="C380" s="35"/>
      <c r="D380" s="35"/>
      <c r="E380" s="6"/>
      <c r="F380" s="36"/>
      <c r="G380" s="35"/>
      <c r="H380" s="35"/>
      <c r="J380" s="35"/>
      <c r="K380" s="35"/>
      <c r="L380" s="3"/>
      <c r="M380" s="3"/>
      <c r="O380" s="35"/>
      <c r="W380" s="35"/>
      <c r="Z380" s="37"/>
      <c r="AB380" s="43"/>
    </row>
    <row r="381" s="33" customFormat="true" ht="15" hidden="false" customHeight="false" outlineLevel="0" collapsed="false">
      <c r="A381" s="33" t="n">
        <v>6528</v>
      </c>
      <c r="B381" s="38" t="n">
        <v>44543</v>
      </c>
      <c r="C381" s="35" t="s">
        <v>156</v>
      </c>
      <c r="D381" s="126" t="s">
        <v>36</v>
      </c>
      <c r="E381" s="126" t="s">
        <v>157</v>
      </c>
      <c r="F381" s="36"/>
      <c r="G381" s="35" t="s">
        <v>89</v>
      </c>
      <c r="H381" s="35" t="s">
        <v>674</v>
      </c>
      <c r="I381" s="35"/>
      <c r="J381" s="35" t="n">
        <v>24</v>
      </c>
      <c r="K381" s="41" t="n">
        <v>44582</v>
      </c>
      <c r="L381" s="101" t="n">
        <v>0.2525</v>
      </c>
      <c r="M381" s="42" t="n">
        <v>6.06</v>
      </c>
      <c r="N381" s="33" t="s">
        <v>39</v>
      </c>
      <c r="O381" s="35" t="s">
        <v>40</v>
      </c>
      <c r="V381" s="33" t="s">
        <v>675</v>
      </c>
      <c r="W381" s="35" t="s">
        <v>160</v>
      </c>
      <c r="X381" s="33" t="s">
        <v>161</v>
      </c>
      <c r="Y381" s="33" t="n">
        <v>21.924</v>
      </c>
      <c r="Z381" s="37" t="n">
        <v>44545</v>
      </c>
      <c r="AB381" s="43" t="s">
        <v>44</v>
      </c>
      <c r="AD381" s="33" t="s">
        <v>45</v>
      </c>
    </row>
    <row r="382" s="33" customFormat="true" ht="15" hidden="false" customHeight="false" outlineLevel="0" collapsed="false">
      <c r="A382" s="33" t="n">
        <v>6529</v>
      </c>
      <c r="B382" s="38" t="n">
        <v>44543</v>
      </c>
      <c r="C382" s="35" t="s">
        <v>165</v>
      </c>
      <c r="D382" s="40" t="s">
        <v>36</v>
      </c>
      <c r="E382" s="40" t="s">
        <v>97</v>
      </c>
      <c r="F382" s="36"/>
      <c r="G382" s="35" t="s">
        <v>57</v>
      </c>
      <c r="H382" s="35" t="s">
        <v>676</v>
      </c>
      <c r="I382" s="35"/>
      <c r="J382" s="35" t="n">
        <v>48</v>
      </c>
      <c r="K382" s="41" t="n">
        <v>44582</v>
      </c>
      <c r="L382" s="9" t="n">
        <v>0.347</v>
      </c>
      <c r="M382" s="42" t="n">
        <v>16.656</v>
      </c>
      <c r="N382" s="33" t="s">
        <v>39</v>
      </c>
      <c r="O382" s="35" t="s">
        <v>40</v>
      </c>
      <c r="V382" s="33" t="s">
        <v>677</v>
      </c>
      <c r="W382" s="35" t="s">
        <v>99</v>
      </c>
      <c r="X382" s="33" t="s">
        <v>169</v>
      </c>
      <c r="Y382" s="33" t="n">
        <v>59.4384</v>
      </c>
      <c r="Z382" s="37" t="n">
        <v>44545</v>
      </c>
      <c r="AB382" s="43" t="s">
        <v>44</v>
      </c>
      <c r="AD382" s="33" t="s">
        <v>45</v>
      </c>
    </row>
    <row r="383" s="33" customFormat="true" ht="15" hidden="false" customHeight="false" outlineLevel="0" collapsed="false">
      <c r="A383" s="33" t="n">
        <v>6530</v>
      </c>
      <c r="B383" s="38" t="n">
        <v>44543</v>
      </c>
      <c r="C383" s="35" t="s">
        <v>165</v>
      </c>
      <c r="D383" s="40" t="s">
        <v>36</v>
      </c>
      <c r="E383" s="40" t="s">
        <v>97</v>
      </c>
      <c r="F383" s="36"/>
      <c r="G383" s="35" t="s">
        <v>38</v>
      </c>
      <c r="H383" s="35" t="s">
        <v>387</v>
      </c>
      <c r="I383" s="35"/>
      <c r="J383" s="35" t="n">
        <v>96</v>
      </c>
      <c r="K383" s="41" t="n">
        <v>44582</v>
      </c>
      <c r="L383" s="9" t="n">
        <v>0.347</v>
      </c>
      <c r="M383" s="42" t="n">
        <v>33.312</v>
      </c>
      <c r="N383" s="33" t="s">
        <v>39</v>
      </c>
      <c r="O383" s="35" t="s">
        <v>40</v>
      </c>
      <c r="V383" s="33" t="s">
        <v>677</v>
      </c>
      <c r="W383" s="35" t="s">
        <v>99</v>
      </c>
      <c r="X383" s="33" t="s">
        <v>169</v>
      </c>
      <c r="Y383" s="33" t="n">
        <v>118.8768</v>
      </c>
      <c r="Z383" s="37" t="n">
        <v>44545</v>
      </c>
      <c r="AB383" s="43" t="s">
        <v>44</v>
      </c>
      <c r="AD383" s="33" t="s">
        <v>45</v>
      </c>
    </row>
    <row r="384" s="33" customFormat="true" ht="15" hidden="false" customHeight="false" outlineLevel="0" collapsed="false">
      <c r="A384" s="33" t="n">
        <v>6531</v>
      </c>
      <c r="B384" s="38" t="n">
        <v>44543</v>
      </c>
      <c r="C384" s="35" t="s">
        <v>165</v>
      </c>
      <c r="D384" s="40" t="s">
        <v>36</v>
      </c>
      <c r="E384" s="40" t="s">
        <v>97</v>
      </c>
      <c r="F384" s="36"/>
      <c r="G384" s="35" t="s">
        <v>76</v>
      </c>
      <c r="H384" s="35" t="s">
        <v>490</v>
      </c>
      <c r="I384" s="35"/>
      <c r="J384" s="35" t="n">
        <v>96</v>
      </c>
      <c r="K384" s="41" t="n">
        <v>44582</v>
      </c>
      <c r="L384" s="9" t="n">
        <v>0.347</v>
      </c>
      <c r="M384" s="42" t="n">
        <v>33.312</v>
      </c>
      <c r="N384" s="33" t="s">
        <v>39</v>
      </c>
      <c r="O384" s="35" t="s">
        <v>40</v>
      </c>
      <c r="V384" s="33" t="s">
        <v>677</v>
      </c>
      <c r="W384" s="35" t="s">
        <v>99</v>
      </c>
      <c r="X384" s="33" t="s">
        <v>169</v>
      </c>
      <c r="Y384" s="33" t="n">
        <v>118.8768</v>
      </c>
      <c r="Z384" s="37" t="n">
        <v>44545</v>
      </c>
      <c r="AB384" s="43" t="s">
        <v>44</v>
      </c>
      <c r="AD384" s="33" t="s">
        <v>45</v>
      </c>
    </row>
    <row r="385" s="33" customFormat="true" ht="15" hidden="false" customHeight="false" outlineLevel="0" collapsed="false">
      <c r="A385" s="33" t="n">
        <v>6532</v>
      </c>
      <c r="B385" s="38" t="n">
        <v>44543</v>
      </c>
      <c r="C385" s="35" t="s">
        <v>165</v>
      </c>
      <c r="D385" s="40" t="s">
        <v>36</v>
      </c>
      <c r="E385" s="40" t="s">
        <v>97</v>
      </c>
      <c r="F385" s="36"/>
      <c r="G385" s="35" t="s">
        <v>48</v>
      </c>
      <c r="H385" s="35" t="s">
        <v>167</v>
      </c>
      <c r="I385" s="35"/>
      <c r="J385" s="35" t="n">
        <v>48</v>
      </c>
      <c r="K385" s="41" t="n">
        <v>44582</v>
      </c>
      <c r="L385" s="9" t="n">
        <v>0.347</v>
      </c>
      <c r="M385" s="42" t="n">
        <v>16.656</v>
      </c>
      <c r="N385" s="33" t="s">
        <v>39</v>
      </c>
      <c r="O385" s="35" t="s">
        <v>40</v>
      </c>
      <c r="V385" s="33" t="s">
        <v>677</v>
      </c>
      <c r="W385" s="35" t="s">
        <v>99</v>
      </c>
      <c r="X385" s="33" t="s">
        <v>169</v>
      </c>
      <c r="Y385" s="33" t="n">
        <v>59.4384</v>
      </c>
      <c r="Z385" s="37" t="n">
        <v>44545</v>
      </c>
      <c r="AB385" s="43" t="s">
        <v>44</v>
      </c>
      <c r="AD385" s="33" t="s">
        <v>45</v>
      </c>
    </row>
    <row r="386" s="33" customFormat="true" ht="15" hidden="false" customHeight="false" outlineLevel="0" collapsed="false">
      <c r="A386" s="33" t="n">
        <v>6533</v>
      </c>
      <c r="B386" s="38" t="n">
        <v>44543</v>
      </c>
      <c r="C386" s="35" t="s">
        <v>165</v>
      </c>
      <c r="D386" s="40" t="s">
        <v>36</v>
      </c>
      <c r="E386" s="40" t="s">
        <v>97</v>
      </c>
      <c r="F386" s="36"/>
      <c r="G386" s="35" t="s">
        <v>52</v>
      </c>
      <c r="H386" s="35" t="s">
        <v>678</v>
      </c>
      <c r="I386" s="35"/>
      <c r="J386" s="35" t="n">
        <v>24</v>
      </c>
      <c r="K386" s="41" t="n">
        <v>44582</v>
      </c>
      <c r="L386" s="9" t="n">
        <v>0.347</v>
      </c>
      <c r="M386" s="42" t="n">
        <v>8.328</v>
      </c>
      <c r="N386" s="33" t="s">
        <v>39</v>
      </c>
      <c r="O386" s="35" t="s">
        <v>40</v>
      </c>
      <c r="V386" s="33" t="s">
        <v>677</v>
      </c>
      <c r="W386" s="35" t="s">
        <v>99</v>
      </c>
      <c r="X386" s="33" t="s">
        <v>169</v>
      </c>
      <c r="Y386" s="33" t="n">
        <v>29.7192</v>
      </c>
      <c r="Z386" s="37" t="n">
        <v>44545</v>
      </c>
      <c r="AB386" s="43" t="s">
        <v>44</v>
      </c>
      <c r="AD386" s="33" t="s">
        <v>45</v>
      </c>
    </row>
    <row r="387" s="33" customFormat="true" ht="15" hidden="false" customHeight="false" outlineLevel="0" collapsed="false">
      <c r="A387" s="33" t="n">
        <v>6534</v>
      </c>
      <c r="B387" s="38" t="n">
        <v>44543</v>
      </c>
      <c r="C387" s="35" t="s">
        <v>165</v>
      </c>
      <c r="D387" s="40" t="s">
        <v>36</v>
      </c>
      <c r="E387" s="40" t="s">
        <v>97</v>
      </c>
      <c r="F387" s="36"/>
      <c r="G387" s="35" t="s">
        <v>89</v>
      </c>
      <c r="H387" s="35" t="s">
        <v>306</v>
      </c>
      <c r="I387" s="35"/>
      <c r="J387" s="35" t="n">
        <v>12</v>
      </c>
      <c r="K387" s="41" t="n">
        <v>44582</v>
      </c>
      <c r="L387" s="9" t="n">
        <v>0.347</v>
      </c>
      <c r="M387" s="42" t="n">
        <v>4.164</v>
      </c>
      <c r="N387" s="33" t="s">
        <v>39</v>
      </c>
      <c r="O387" s="35" t="s">
        <v>40</v>
      </c>
      <c r="V387" s="33" t="s">
        <v>677</v>
      </c>
      <c r="W387" s="35" t="s">
        <v>99</v>
      </c>
      <c r="X387" s="33" t="s">
        <v>169</v>
      </c>
      <c r="Y387" s="33" t="n">
        <v>14.8596</v>
      </c>
      <c r="Z387" s="37" t="n">
        <v>44545</v>
      </c>
      <c r="AB387" s="43" t="s">
        <v>44</v>
      </c>
      <c r="AD387" s="33" t="s">
        <v>45</v>
      </c>
    </row>
    <row r="388" s="33" customFormat="true" ht="15" hidden="false" customHeight="false" outlineLevel="0" collapsed="false">
      <c r="A388" s="33" t="n">
        <v>6535</v>
      </c>
      <c r="B388" s="38" t="n">
        <v>44543</v>
      </c>
      <c r="C388" s="35" t="s">
        <v>185</v>
      </c>
      <c r="D388" s="126" t="s">
        <v>498</v>
      </c>
      <c r="E388" s="126" t="s">
        <v>66</v>
      </c>
      <c r="F388" s="36"/>
      <c r="G388" s="35" t="s">
        <v>76</v>
      </c>
      <c r="H388" s="35" t="s">
        <v>679</v>
      </c>
      <c r="I388" s="35"/>
      <c r="J388" s="35" t="n">
        <v>144</v>
      </c>
      <c r="K388" s="41" t="n">
        <v>44582</v>
      </c>
      <c r="L388" s="101" t="n">
        <v>0.4658</v>
      </c>
      <c r="M388" s="42" t="n">
        <v>67.0752</v>
      </c>
      <c r="N388" s="33" t="s">
        <v>39</v>
      </c>
      <c r="O388" s="35" t="s">
        <v>40</v>
      </c>
      <c r="V388" s="33" t="s">
        <v>680</v>
      </c>
      <c r="W388" s="35" t="s">
        <v>110</v>
      </c>
      <c r="X388" s="33" t="s">
        <v>188</v>
      </c>
      <c r="Y388" s="33" t="n">
        <v>141.12</v>
      </c>
      <c r="Z388" s="37" t="n">
        <v>44545</v>
      </c>
      <c r="AB388" s="43" t="s">
        <v>44</v>
      </c>
      <c r="AD388" s="33" t="s">
        <v>45</v>
      </c>
    </row>
    <row r="389" s="33" customFormat="true" ht="15" hidden="false" customHeight="false" outlineLevel="0" collapsed="false">
      <c r="A389" s="33" t="n">
        <v>6536</v>
      </c>
      <c r="B389" s="38" t="n">
        <v>44543</v>
      </c>
      <c r="C389" s="35" t="s">
        <v>681</v>
      </c>
      <c r="D389" s="126" t="s">
        <v>193</v>
      </c>
      <c r="E389" s="126" t="s">
        <v>194</v>
      </c>
      <c r="F389" s="36"/>
      <c r="G389" s="35" t="s">
        <v>52</v>
      </c>
      <c r="H389" s="35" t="s">
        <v>682</v>
      </c>
      <c r="I389" s="35"/>
      <c r="J389" s="35" t="n">
        <v>24</v>
      </c>
      <c r="K389" s="41" t="n">
        <v>44582</v>
      </c>
      <c r="L389" s="101" t="n">
        <v>0.248</v>
      </c>
      <c r="M389" s="42" t="n">
        <v>5.952</v>
      </c>
      <c r="N389" s="33" t="s">
        <v>39</v>
      </c>
      <c r="O389" s="35" t="s">
        <v>40</v>
      </c>
      <c r="V389" s="33" t="s">
        <v>683</v>
      </c>
      <c r="W389" s="35" t="s">
        <v>197</v>
      </c>
      <c r="X389" s="33" t="s">
        <v>203</v>
      </c>
      <c r="Y389" s="33" t="n">
        <v>24.1164</v>
      </c>
      <c r="Z389" s="37" t="n">
        <v>44546</v>
      </c>
      <c r="AB389" s="43" t="s">
        <v>44</v>
      </c>
      <c r="AD389" s="33" t="s">
        <v>45</v>
      </c>
    </row>
    <row r="390" s="33" customFormat="true" ht="15" hidden="false" customHeight="false" outlineLevel="0" collapsed="false">
      <c r="A390" s="33" t="n">
        <v>6537</v>
      </c>
      <c r="B390" s="38" t="n">
        <v>44543</v>
      </c>
      <c r="C390" s="35" t="s">
        <v>684</v>
      </c>
      <c r="D390" s="126" t="s">
        <v>152</v>
      </c>
      <c r="E390" s="126" t="s">
        <v>37</v>
      </c>
      <c r="F390" s="36"/>
      <c r="G390" s="35" t="s">
        <v>52</v>
      </c>
      <c r="H390" s="35" t="s">
        <v>685</v>
      </c>
      <c r="I390" s="35"/>
      <c r="J390" s="35" t="n">
        <v>24</v>
      </c>
      <c r="K390" s="41" t="n">
        <v>44582</v>
      </c>
      <c r="L390" s="101" t="n">
        <v>0.233</v>
      </c>
      <c r="M390" s="42" t="n">
        <v>5.592</v>
      </c>
      <c r="N390" s="33" t="s">
        <v>39</v>
      </c>
      <c r="O390" s="35" t="s">
        <v>40</v>
      </c>
      <c r="V390" s="33" t="s">
        <v>686</v>
      </c>
      <c r="W390" s="35" t="s">
        <v>42</v>
      </c>
      <c r="X390" s="33" t="s">
        <v>154</v>
      </c>
      <c r="Y390" s="33" t="n">
        <v>35.0784</v>
      </c>
      <c r="Z390" s="37" t="n">
        <v>44545</v>
      </c>
      <c r="AB390" s="43" t="s">
        <v>44</v>
      </c>
      <c r="AD390" s="33" t="s">
        <v>45</v>
      </c>
    </row>
    <row r="391" s="33" customFormat="true" ht="15" hidden="false" customHeight="false" outlineLevel="0" collapsed="false">
      <c r="A391" s="33" t="n">
        <v>6538</v>
      </c>
      <c r="B391" s="38" t="n">
        <v>44543</v>
      </c>
      <c r="C391" s="35" t="s">
        <v>252</v>
      </c>
      <c r="D391" s="126" t="s">
        <v>106</v>
      </c>
      <c r="E391" s="126" t="s">
        <v>37</v>
      </c>
      <c r="F391" s="36"/>
      <c r="G391" s="35" t="s">
        <v>89</v>
      </c>
      <c r="H391" s="35" t="s">
        <v>687</v>
      </c>
      <c r="I391" s="35"/>
      <c r="J391" s="35" t="n">
        <v>24</v>
      </c>
      <c r="K391" s="41" t="n">
        <v>44582</v>
      </c>
      <c r="L391" s="101" t="n">
        <v>0.287</v>
      </c>
      <c r="M391" s="42" t="n">
        <v>6.888</v>
      </c>
      <c r="N391" s="33" t="s">
        <v>39</v>
      </c>
      <c r="O391" s="35" t="s">
        <v>85</v>
      </c>
      <c r="V391" s="33" t="s">
        <v>688</v>
      </c>
      <c r="W391" s="35" t="s">
        <v>42</v>
      </c>
      <c r="X391" s="33" t="s">
        <v>112</v>
      </c>
      <c r="Y391" s="33" t="n">
        <v>26.796</v>
      </c>
      <c r="Z391" s="37" t="n">
        <v>44545</v>
      </c>
      <c r="AB391" s="43" t="s">
        <v>44</v>
      </c>
      <c r="AD391" s="33" t="s">
        <v>45</v>
      </c>
    </row>
    <row r="392" s="33" customFormat="true" ht="15" hidden="false" customHeight="false" outlineLevel="0" collapsed="false">
      <c r="A392" s="33" t="n">
        <v>6539</v>
      </c>
      <c r="B392" s="38" t="n">
        <v>44543</v>
      </c>
      <c r="C392" s="35" t="s">
        <v>337</v>
      </c>
      <c r="D392" s="40" t="s">
        <v>83</v>
      </c>
      <c r="E392" s="40" t="s">
        <v>97</v>
      </c>
      <c r="F392" s="36"/>
      <c r="G392" s="35" t="s">
        <v>57</v>
      </c>
      <c r="H392" s="35" t="s">
        <v>340</v>
      </c>
      <c r="I392" s="35"/>
      <c r="J392" s="35" t="n">
        <v>48</v>
      </c>
      <c r="K392" s="41" t="n">
        <v>44582</v>
      </c>
      <c r="L392" s="9" t="n">
        <v>0.2791</v>
      </c>
      <c r="M392" s="42" t="n">
        <v>13.3968</v>
      </c>
      <c r="N392" s="33" t="s">
        <v>39</v>
      </c>
      <c r="O392" s="35" t="s">
        <v>85</v>
      </c>
      <c r="V392" s="33" t="s">
        <v>689</v>
      </c>
      <c r="W392" s="35" t="s">
        <v>99</v>
      </c>
      <c r="X392" s="33" t="s">
        <v>234</v>
      </c>
      <c r="Y392" s="33" t="n">
        <v>61.44</v>
      </c>
      <c r="Z392" s="37" t="n">
        <v>44545</v>
      </c>
      <c r="AB392" s="43" t="s">
        <v>44</v>
      </c>
      <c r="AD392" s="33" t="s">
        <v>45</v>
      </c>
    </row>
    <row r="393" s="33" customFormat="true" ht="15" hidden="false" customHeight="false" outlineLevel="0" collapsed="false">
      <c r="A393" s="33" t="n">
        <v>6540</v>
      </c>
      <c r="B393" s="38" t="n">
        <v>44543</v>
      </c>
      <c r="C393" s="35" t="s">
        <v>337</v>
      </c>
      <c r="D393" s="40" t="s">
        <v>83</v>
      </c>
      <c r="E393" s="40" t="s">
        <v>97</v>
      </c>
      <c r="F393" s="36"/>
      <c r="G393" s="35" t="s">
        <v>38</v>
      </c>
      <c r="H393" s="35" t="s">
        <v>533</v>
      </c>
      <c r="I393" s="35"/>
      <c r="J393" s="35" t="n">
        <v>96</v>
      </c>
      <c r="K393" s="41" t="n">
        <v>44582</v>
      </c>
      <c r="L393" s="9" t="n">
        <v>0.2791</v>
      </c>
      <c r="M393" s="42" t="n">
        <v>26.7936</v>
      </c>
      <c r="N393" s="33" t="s">
        <v>39</v>
      </c>
      <c r="O393" s="35" t="s">
        <v>85</v>
      </c>
      <c r="V393" s="33" t="s">
        <v>689</v>
      </c>
      <c r="W393" s="35" t="s">
        <v>99</v>
      </c>
      <c r="X393" s="33" t="s">
        <v>234</v>
      </c>
      <c r="Y393" s="33" t="n">
        <v>122.88</v>
      </c>
      <c r="Z393" s="37" t="n">
        <v>44545</v>
      </c>
      <c r="AB393" s="43" t="s">
        <v>44</v>
      </c>
      <c r="AD393" s="33" t="s">
        <v>45</v>
      </c>
    </row>
    <row r="394" s="33" customFormat="true" ht="15" hidden="false" customHeight="false" outlineLevel="0" collapsed="false">
      <c r="A394" s="33" t="n">
        <v>6541</v>
      </c>
      <c r="B394" s="38" t="n">
        <v>44543</v>
      </c>
      <c r="C394" s="35" t="s">
        <v>337</v>
      </c>
      <c r="D394" s="40" t="s">
        <v>83</v>
      </c>
      <c r="E394" s="40" t="s">
        <v>97</v>
      </c>
      <c r="F394" s="36"/>
      <c r="G394" s="35" t="s">
        <v>76</v>
      </c>
      <c r="H394" s="35" t="s">
        <v>532</v>
      </c>
      <c r="I394" s="35"/>
      <c r="J394" s="35" t="n">
        <v>96</v>
      </c>
      <c r="K394" s="41" t="n">
        <v>44582</v>
      </c>
      <c r="L394" s="9" t="n">
        <v>0.2791</v>
      </c>
      <c r="M394" s="42" t="n">
        <v>26.7936</v>
      </c>
      <c r="N394" s="33" t="s">
        <v>39</v>
      </c>
      <c r="O394" s="35" t="s">
        <v>85</v>
      </c>
      <c r="V394" s="33" t="s">
        <v>689</v>
      </c>
      <c r="W394" s="35" t="s">
        <v>99</v>
      </c>
      <c r="X394" s="33" t="s">
        <v>234</v>
      </c>
      <c r="Y394" s="33" t="n">
        <v>122.88</v>
      </c>
      <c r="Z394" s="37" t="n">
        <v>44545</v>
      </c>
      <c r="AB394" s="43" t="s">
        <v>44</v>
      </c>
      <c r="AD394" s="33" t="s">
        <v>45</v>
      </c>
    </row>
    <row r="395" s="33" customFormat="true" ht="15" hidden="false" customHeight="false" outlineLevel="0" collapsed="false">
      <c r="A395" s="33" t="n">
        <v>6542</v>
      </c>
      <c r="B395" s="38" t="n">
        <v>44543</v>
      </c>
      <c r="C395" s="35" t="s">
        <v>337</v>
      </c>
      <c r="D395" s="40" t="s">
        <v>83</v>
      </c>
      <c r="E395" s="40" t="s">
        <v>97</v>
      </c>
      <c r="F395" s="36"/>
      <c r="G395" s="35" t="s">
        <v>48</v>
      </c>
      <c r="H395" s="35" t="s">
        <v>530</v>
      </c>
      <c r="I395" s="35"/>
      <c r="J395" s="35" t="n">
        <v>48</v>
      </c>
      <c r="K395" s="41" t="n">
        <v>44582</v>
      </c>
      <c r="L395" s="9" t="n">
        <v>0.2791</v>
      </c>
      <c r="M395" s="42" t="n">
        <v>13.3968</v>
      </c>
      <c r="N395" s="33" t="s">
        <v>39</v>
      </c>
      <c r="O395" s="35" t="s">
        <v>85</v>
      </c>
      <c r="V395" s="33" t="s">
        <v>689</v>
      </c>
      <c r="W395" s="35" t="s">
        <v>99</v>
      </c>
      <c r="X395" s="33" t="s">
        <v>234</v>
      </c>
      <c r="Y395" s="33" t="n">
        <v>61.44</v>
      </c>
      <c r="Z395" s="37" t="n">
        <v>44545</v>
      </c>
      <c r="AB395" s="43" t="s">
        <v>44</v>
      </c>
      <c r="AD395" s="33" t="s">
        <v>45</v>
      </c>
    </row>
    <row r="396" s="33" customFormat="true" ht="15" hidden="false" customHeight="false" outlineLevel="0" collapsed="false">
      <c r="A396" s="33" t="n">
        <v>6543</v>
      </c>
      <c r="B396" s="38" t="n">
        <v>44543</v>
      </c>
      <c r="C396" s="35" t="s">
        <v>337</v>
      </c>
      <c r="D396" s="40" t="s">
        <v>83</v>
      </c>
      <c r="E396" s="40" t="s">
        <v>97</v>
      </c>
      <c r="F396" s="36"/>
      <c r="G396" s="35" t="s">
        <v>52</v>
      </c>
      <c r="H396" s="35" t="s">
        <v>338</v>
      </c>
      <c r="I396" s="35"/>
      <c r="J396" s="35" t="n">
        <v>24</v>
      </c>
      <c r="K396" s="41" t="n">
        <v>44582</v>
      </c>
      <c r="L396" s="9" t="n">
        <v>0.2791</v>
      </c>
      <c r="M396" s="42" t="n">
        <v>6.6984</v>
      </c>
      <c r="N396" s="33" t="s">
        <v>39</v>
      </c>
      <c r="O396" s="35" t="s">
        <v>85</v>
      </c>
      <c r="V396" s="33" t="s">
        <v>689</v>
      </c>
      <c r="W396" s="35" t="s">
        <v>99</v>
      </c>
      <c r="X396" s="33" t="s">
        <v>234</v>
      </c>
      <c r="Y396" s="33" t="n">
        <v>30.72</v>
      </c>
      <c r="Z396" s="37" t="n">
        <v>44545</v>
      </c>
      <c r="AB396" s="43" t="s">
        <v>44</v>
      </c>
      <c r="AD396" s="33" t="s">
        <v>45</v>
      </c>
    </row>
    <row r="397" s="33" customFormat="true" ht="15" hidden="false" customHeight="false" outlineLevel="0" collapsed="false">
      <c r="A397" s="33" t="n">
        <v>6544</v>
      </c>
      <c r="B397" s="38" t="n">
        <v>44543</v>
      </c>
      <c r="C397" s="35" t="s">
        <v>337</v>
      </c>
      <c r="D397" s="40" t="s">
        <v>83</v>
      </c>
      <c r="E397" s="40" t="s">
        <v>97</v>
      </c>
      <c r="F397" s="36"/>
      <c r="G397" s="35" t="s">
        <v>89</v>
      </c>
      <c r="H397" s="35" t="s">
        <v>341</v>
      </c>
      <c r="I397" s="35"/>
      <c r="J397" s="35" t="n">
        <v>12</v>
      </c>
      <c r="K397" s="41" t="n">
        <v>44582</v>
      </c>
      <c r="L397" s="9" t="n">
        <v>0.2791</v>
      </c>
      <c r="M397" s="42" t="n">
        <v>3.3492</v>
      </c>
      <c r="N397" s="33" t="s">
        <v>39</v>
      </c>
      <c r="O397" s="35" t="s">
        <v>85</v>
      </c>
      <c r="V397" s="33" t="s">
        <v>689</v>
      </c>
      <c r="W397" s="35" t="s">
        <v>99</v>
      </c>
      <c r="X397" s="33" t="s">
        <v>234</v>
      </c>
      <c r="Y397" s="33" t="n">
        <v>15.36</v>
      </c>
      <c r="Z397" s="37" t="n">
        <v>44545</v>
      </c>
      <c r="AB397" s="43" t="s">
        <v>44</v>
      </c>
      <c r="AD397" s="33" t="s">
        <v>45</v>
      </c>
    </row>
    <row r="398" s="33" customFormat="true" ht="15" hidden="false" customHeight="false" outlineLevel="0" collapsed="false">
      <c r="A398" s="33" t="n">
        <v>6545</v>
      </c>
      <c r="B398" s="38" t="n">
        <v>44543</v>
      </c>
      <c r="C398" s="35" t="s">
        <v>235</v>
      </c>
      <c r="D398" s="40" t="s">
        <v>83</v>
      </c>
      <c r="E398" s="40" t="s">
        <v>66</v>
      </c>
      <c r="F398" s="36"/>
      <c r="G398" s="35" t="s">
        <v>57</v>
      </c>
      <c r="H398" s="35" t="s">
        <v>690</v>
      </c>
      <c r="I398" s="35"/>
      <c r="J398" s="35" t="n">
        <v>48</v>
      </c>
      <c r="K398" s="41" t="n">
        <v>44582</v>
      </c>
      <c r="L398" s="9" t="n">
        <v>0.2791</v>
      </c>
      <c r="M398" s="42" t="n">
        <v>13.3968</v>
      </c>
      <c r="N398" s="33" t="s">
        <v>39</v>
      </c>
      <c r="O398" s="35" t="s">
        <v>85</v>
      </c>
      <c r="V398" s="33" t="s">
        <v>691</v>
      </c>
      <c r="W398" s="35" t="s">
        <v>110</v>
      </c>
      <c r="X398" s="33" t="s">
        <v>234</v>
      </c>
      <c r="Y398" s="33" t="n">
        <v>61.44</v>
      </c>
      <c r="Z398" s="37" t="n">
        <v>44545</v>
      </c>
      <c r="AB398" s="43" t="s">
        <v>44</v>
      </c>
      <c r="AD398" s="33" t="s">
        <v>45</v>
      </c>
    </row>
    <row r="399" s="33" customFormat="true" ht="15" hidden="false" customHeight="false" outlineLevel="0" collapsed="false">
      <c r="A399" s="33" t="n">
        <v>6546</v>
      </c>
      <c r="B399" s="38" t="n">
        <v>44543</v>
      </c>
      <c r="C399" s="35" t="s">
        <v>235</v>
      </c>
      <c r="D399" s="40" t="s">
        <v>83</v>
      </c>
      <c r="E399" s="40" t="s">
        <v>66</v>
      </c>
      <c r="F399" s="36"/>
      <c r="G399" s="35" t="s">
        <v>38</v>
      </c>
      <c r="H399" s="35" t="s">
        <v>692</v>
      </c>
      <c r="I399" s="35"/>
      <c r="J399" s="35" t="n">
        <v>96</v>
      </c>
      <c r="K399" s="41" t="n">
        <v>44582</v>
      </c>
      <c r="L399" s="9" t="n">
        <v>0.2791</v>
      </c>
      <c r="M399" s="42" t="n">
        <v>26.7936</v>
      </c>
      <c r="N399" s="33" t="s">
        <v>39</v>
      </c>
      <c r="O399" s="35" t="s">
        <v>85</v>
      </c>
      <c r="V399" s="33" t="s">
        <v>691</v>
      </c>
      <c r="W399" s="35" t="s">
        <v>110</v>
      </c>
      <c r="X399" s="33" t="s">
        <v>234</v>
      </c>
      <c r="Y399" s="33" t="n">
        <v>122.88</v>
      </c>
      <c r="Z399" s="37" t="n">
        <v>44545</v>
      </c>
      <c r="AB399" s="43" t="s">
        <v>44</v>
      </c>
      <c r="AD399" s="33" t="s">
        <v>45</v>
      </c>
    </row>
    <row r="400" s="33" customFormat="true" ht="15" hidden="false" customHeight="false" outlineLevel="0" collapsed="false">
      <c r="A400" s="33" t="n">
        <v>6547</v>
      </c>
      <c r="B400" s="38" t="n">
        <v>44543</v>
      </c>
      <c r="C400" s="35" t="s">
        <v>235</v>
      </c>
      <c r="D400" s="40" t="s">
        <v>83</v>
      </c>
      <c r="E400" s="40" t="s">
        <v>66</v>
      </c>
      <c r="F400" s="36"/>
      <c r="G400" s="35" t="s">
        <v>76</v>
      </c>
      <c r="H400" s="35" t="s">
        <v>534</v>
      </c>
      <c r="I400" s="35"/>
      <c r="J400" s="35" t="n">
        <v>96</v>
      </c>
      <c r="K400" s="41" t="n">
        <v>44582</v>
      </c>
      <c r="L400" s="9" t="n">
        <v>0.2791</v>
      </c>
      <c r="M400" s="42" t="n">
        <v>26.7936</v>
      </c>
      <c r="N400" s="33" t="s">
        <v>39</v>
      </c>
      <c r="O400" s="35" t="s">
        <v>85</v>
      </c>
      <c r="V400" s="33" t="s">
        <v>691</v>
      </c>
      <c r="W400" s="35" t="s">
        <v>110</v>
      </c>
      <c r="X400" s="33" t="s">
        <v>234</v>
      </c>
      <c r="Y400" s="33" t="n">
        <v>122.88</v>
      </c>
      <c r="Z400" s="37" t="n">
        <v>44545</v>
      </c>
      <c r="AB400" s="43" t="s">
        <v>44</v>
      </c>
      <c r="AD400" s="33" t="s">
        <v>45</v>
      </c>
    </row>
    <row r="401" s="33" customFormat="true" ht="15" hidden="false" customHeight="false" outlineLevel="0" collapsed="false">
      <c r="A401" s="33" t="n">
        <v>6548</v>
      </c>
      <c r="B401" s="38" t="n">
        <v>44543</v>
      </c>
      <c r="C401" s="35" t="s">
        <v>235</v>
      </c>
      <c r="D401" s="40" t="s">
        <v>83</v>
      </c>
      <c r="E401" s="40" t="s">
        <v>66</v>
      </c>
      <c r="F401" s="36"/>
      <c r="G401" s="35" t="s">
        <v>48</v>
      </c>
      <c r="H401" s="35" t="s">
        <v>693</v>
      </c>
      <c r="I401" s="35"/>
      <c r="J401" s="35" t="n">
        <v>48</v>
      </c>
      <c r="K401" s="41" t="n">
        <v>44582</v>
      </c>
      <c r="L401" s="9" t="n">
        <v>0.2791</v>
      </c>
      <c r="M401" s="42" t="n">
        <v>13.3968</v>
      </c>
      <c r="N401" s="33" t="s">
        <v>39</v>
      </c>
      <c r="O401" s="35" t="s">
        <v>85</v>
      </c>
      <c r="V401" s="33" t="s">
        <v>691</v>
      </c>
      <c r="W401" s="35" t="s">
        <v>110</v>
      </c>
      <c r="X401" s="33" t="s">
        <v>234</v>
      </c>
      <c r="Y401" s="33" t="n">
        <v>61.44</v>
      </c>
      <c r="Z401" s="37" t="n">
        <v>44545</v>
      </c>
      <c r="AB401" s="43" t="s">
        <v>44</v>
      </c>
      <c r="AD401" s="33" t="s">
        <v>45</v>
      </c>
    </row>
    <row r="402" s="33" customFormat="true" ht="15" hidden="false" customHeight="false" outlineLevel="0" collapsed="false">
      <c r="A402" s="33" t="n">
        <v>6549</v>
      </c>
      <c r="B402" s="38" t="n">
        <v>44543</v>
      </c>
      <c r="C402" s="35" t="s">
        <v>235</v>
      </c>
      <c r="D402" s="40" t="s">
        <v>83</v>
      </c>
      <c r="E402" s="40" t="s">
        <v>66</v>
      </c>
      <c r="F402" s="36"/>
      <c r="G402" s="35" t="s">
        <v>52</v>
      </c>
      <c r="H402" s="35" t="s">
        <v>342</v>
      </c>
      <c r="I402" s="35"/>
      <c r="J402" s="35" t="n">
        <v>24</v>
      </c>
      <c r="K402" s="41" t="n">
        <v>44582</v>
      </c>
      <c r="L402" s="9" t="n">
        <v>0.2791</v>
      </c>
      <c r="M402" s="42" t="n">
        <v>6.6984</v>
      </c>
      <c r="N402" s="33" t="s">
        <v>39</v>
      </c>
      <c r="O402" s="35" t="s">
        <v>85</v>
      </c>
      <c r="V402" s="33" t="s">
        <v>691</v>
      </c>
      <c r="W402" s="35" t="s">
        <v>110</v>
      </c>
      <c r="X402" s="33" t="s">
        <v>234</v>
      </c>
      <c r="Y402" s="33" t="n">
        <v>30.72</v>
      </c>
      <c r="Z402" s="37" t="n">
        <v>44545</v>
      </c>
      <c r="AB402" s="43" t="s">
        <v>44</v>
      </c>
      <c r="AD402" s="33" t="s">
        <v>45</v>
      </c>
    </row>
    <row r="403" s="33" customFormat="true" ht="15" hidden="false" customHeight="false" outlineLevel="0" collapsed="false">
      <c r="A403" s="33" t="n">
        <v>6550</v>
      </c>
      <c r="B403" s="38" t="n">
        <v>44543</v>
      </c>
      <c r="C403" s="35" t="s">
        <v>235</v>
      </c>
      <c r="D403" s="40" t="s">
        <v>83</v>
      </c>
      <c r="E403" s="40" t="s">
        <v>66</v>
      </c>
      <c r="F403" s="36"/>
      <c r="G403" s="35" t="s">
        <v>89</v>
      </c>
      <c r="H403" s="35" t="s">
        <v>236</v>
      </c>
      <c r="I403" s="35"/>
      <c r="J403" s="35" t="n">
        <v>12</v>
      </c>
      <c r="K403" s="41" t="n">
        <v>44582</v>
      </c>
      <c r="L403" s="9" t="n">
        <v>0.2791</v>
      </c>
      <c r="M403" s="42" t="n">
        <v>3.3492</v>
      </c>
      <c r="N403" s="33" t="s">
        <v>39</v>
      </c>
      <c r="O403" s="35" t="s">
        <v>85</v>
      </c>
      <c r="V403" s="33" t="s">
        <v>691</v>
      </c>
      <c r="W403" s="35" t="s">
        <v>110</v>
      </c>
      <c r="X403" s="33" t="s">
        <v>234</v>
      </c>
      <c r="Y403" s="33" t="n">
        <v>15.36</v>
      </c>
      <c r="Z403" s="37" t="n">
        <v>44545</v>
      </c>
      <c r="AB403" s="43" t="s">
        <v>44</v>
      </c>
      <c r="AD403" s="33" t="s">
        <v>45</v>
      </c>
    </row>
    <row r="404" s="33" customFormat="true" ht="15" hidden="false" customHeight="false" outlineLevel="0" collapsed="false">
      <c r="A404" s="33" t="n">
        <v>6551</v>
      </c>
      <c r="B404" s="38" t="n">
        <v>44543</v>
      </c>
      <c r="C404" s="35" t="s">
        <v>349</v>
      </c>
      <c r="D404" s="126" t="s">
        <v>83</v>
      </c>
      <c r="E404" s="126" t="s">
        <v>66</v>
      </c>
      <c r="F404" s="36"/>
      <c r="G404" s="35" t="s">
        <v>52</v>
      </c>
      <c r="H404" s="35" t="s">
        <v>352</v>
      </c>
      <c r="I404" s="35"/>
      <c r="J404" s="35" t="n">
        <v>24</v>
      </c>
      <c r="K404" s="41" t="n">
        <v>44582</v>
      </c>
      <c r="L404" s="101" t="n">
        <v>0.4633</v>
      </c>
      <c r="M404" s="42" t="n">
        <v>11.1192</v>
      </c>
      <c r="N404" s="33" t="s">
        <v>39</v>
      </c>
      <c r="O404" s="35" t="s">
        <v>85</v>
      </c>
      <c r="V404" s="33" t="s">
        <v>694</v>
      </c>
      <c r="W404" s="35" t="s">
        <v>110</v>
      </c>
      <c r="X404" s="33" t="s">
        <v>104</v>
      </c>
      <c r="Y404" s="33" t="n">
        <v>28.08</v>
      </c>
      <c r="Z404" s="37" t="n">
        <v>44545</v>
      </c>
      <c r="AB404" s="43" t="s">
        <v>44</v>
      </c>
      <c r="AD404" s="33" t="s">
        <v>45</v>
      </c>
    </row>
    <row r="405" s="33" customFormat="true" ht="15" hidden="false" customHeight="false" outlineLevel="0" collapsed="false">
      <c r="A405" s="33" t="n">
        <v>6552</v>
      </c>
      <c r="B405" s="38" t="n">
        <v>44543</v>
      </c>
      <c r="C405" s="35" t="s">
        <v>559</v>
      </c>
      <c r="D405" s="126" t="s">
        <v>135</v>
      </c>
      <c r="E405" s="126" t="s">
        <v>97</v>
      </c>
      <c r="F405" s="36"/>
      <c r="G405" s="35" t="s">
        <v>52</v>
      </c>
      <c r="H405" s="35" t="s">
        <v>695</v>
      </c>
      <c r="I405" s="35"/>
      <c r="J405" s="35" t="n">
        <v>24</v>
      </c>
      <c r="K405" s="41" t="n">
        <v>44582</v>
      </c>
      <c r="L405" s="101" t="n">
        <v>0.4908</v>
      </c>
      <c r="M405" s="42" t="n">
        <v>11.7792</v>
      </c>
      <c r="N405" s="33" t="s">
        <v>136</v>
      </c>
      <c r="O405" s="35" t="s">
        <v>137</v>
      </c>
      <c r="V405" s="33" t="s">
        <v>696</v>
      </c>
      <c r="W405" s="35" t="s">
        <v>139</v>
      </c>
      <c r="X405" s="33" t="s">
        <v>562</v>
      </c>
      <c r="Y405" s="33" t="n">
        <v>42.1428</v>
      </c>
      <c r="Z405" s="37" t="n">
        <v>44545</v>
      </c>
      <c r="AB405" s="43" t="s">
        <v>44</v>
      </c>
      <c r="AD405" s="33" t="s">
        <v>64</v>
      </c>
    </row>
    <row r="406" s="33" customFormat="true" ht="15" hidden="false" customHeight="false" outlineLevel="0" collapsed="false">
      <c r="B406" s="38" t="n">
        <v>44543</v>
      </c>
      <c r="C406" s="35"/>
      <c r="D406" s="126"/>
      <c r="E406" s="126"/>
      <c r="F406" s="36"/>
      <c r="G406" s="35"/>
      <c r="H406" s="35"/>
      <c r="I406" s="35"/>
      <c r="J406" s="97" t="n">
        <v>1260</v>
      </c>
      <c r="K406" s="95"/>
      <c r="L406" s="141"/>
      <c r="M406" s="97" t="n">
        <v>407.7504</v>
      </c>
      <c r="O406" s="35"/>
      <c r="W406" s="35"/>
      <c r="Z406" s="37"/>
      <c r="AB406" s="43"/>
    </row>
    <row r="407" s="33" customFormat="true" ht="15" hidden="false" customHeight="false" outlineLevel="0" collapsed="false">
      <c r="B407" s="38" t="n">
        <v>44543</v>
      </c>
      <c r="C407" s="142"/>
      <c r="D407" s="126"/>
      <c r="E407" s="126"/>
      <c r="F407" s="36"/>
      <c r="G407" s="35"/>
      <c r="H407" s="35"/>
      <c r="I407" s="35"/>
      <c r="J407" s="42"/>
      <c r="K407" s="35"/>
      <c r="L407" s="101"/>
      <c r="M407" s="42"/>
      <c r="O407" s="35"/>
      <c r="W407" s="35"/>
      <c r="Z407" s="37"/>
      <c r="AB407" s="43"/>
    </row>
    <row r="408" s="33" customFormat="true" ht="15" hidden="false" customHeight="false" outlineLevel="0" collapsed="false">
      <c r="B408" s="38" t="n">
        <v>44543</v>
      </c>
      <c r="C408" s="123" t="s">
        <v>697</v>
      </c>
      <c r="D408" s="126"/>
      <c r="E408" s="126"/>
      <c r="F408" s="36"/>
      <c r="G408" s="35"/>
      <c r="H408" s="35"/>
      <c r="I408" s="35"/>
      <c r="J408" s="35"/>
      <c r="K408" s="35"/>
      <c r="L408" s="101"/>
      <c r="M408" s="42"/>
      <c r="O408" s="35"/>
      <c r="W408" s="35"/>
      <c r="Z408" s="37"/>
      <c r="AB408" s="43"/>
    </row>
    <row r="409" s="33" customFormat="true" ht="15" hidden="false" customHeight="false" outlineLevel="0" collapsed="false">
      <c r="A409" s="33" t="n">
        <v>6553</v>
      </c>
      <c r="B409" s="38" t="n">
        <v>44543</v>
      </c>
      <c r="C409" s="35" t="s">
        <v>698</v>
      </c>
      <c r="D409" s="126" t="s">
        <v>36</v>
      </c>
      <c r="E409" s="126" t="s">
        <v>47</v>
      </c>
      <c r="F409" s="36"/>
      <c r="G409" s="35" t="s">
        <v>57</v>
      </c>
      <c r="H409" s="35" t="s">
        <v>699</v>
      </c>
      <c r="I409" s="35"/>
      <c r="J409" s="35" t="n">
        <v>96</v>
      </c>
      <c r="K409" s="41" t="n">
        <v>44582</v>
      </c>
      <c r="L409" s="101" t="n">
        <v>0.347</v>
      </c>
      <c r="M409" s="42" t="n">
        <v>33.312</v>
      </c>
      <c r="N409" s="33" t="s">
        <v>39</v>
      </c>
      <c r="O409" s="35" t="s">
        <v>40</v>
      </c>
      <c r="V409" s="33" t="s">
        <v>700</v>
      </c>
      <c r="W409" s="35" t="s">
        <v>50</v>
      </c>
      <c r="X409" s="33" t="s">
        <v>169</v>
      </c>
      <c r="Y409" s="33" t="n">
        <v>118.8768</v>
      </c>
      <c r="Z409" s="37" t="n">
        <v>44545</v>
      </c>
      <c r="AB409" s="43" t="s">
        <v>44</v>
      </c>
      <c r="AD409" s="33" t="s">
        <v>45</v>
      </c>
    </row>
    <row r="410" s="33" customFormat="true" ht="15" hidden="false" customHeight="false" outlineLevel="0" collapsed="false">
      <c r="A410" s="33" t="n">
        <v>6554</v>
      </c>
      <c r="B410" s="38" t="n">
        <v>44543</v>
      </c>
      <c r="C410" s="35" t="s">
        <v>698</v>
      </c>
      <c r="D410" s="126" t="s">
        <v>36</v>
      </c>
      <c r="E410" s="126" t="s">
        <v>47</v>
      </c>
      <c r="F410" s="36"/>
      <c r="G410" s="35" t="s">
        <v>38</v>
      </c>
      <c r="H410" s="35" t="s">
        <v>701</v>
      </c>
      <c r="I410" s="35"/>
      <c r="J410" s="35" t="n">
        <v>96</v>
      </c>
      <c r="K410" s="41" t="n">
        <v>44582</v>
      </c>
      <c r="L410" s="101" t="n">
        <v>0.347</v>
      </c>
      <c r="M410" s="42" t="n">
        <v>33.312</v>
      </c>
      <c r="N410" s="33" t="s">
        <v>39</v>
      </c>
      <c r="O410" s="35" t="s">
        <v>40</v>
      </c>
      <c r="V410" s="33" t="s">
        <v>700</v>
      </c>
      <c r="W410" s="35" t="s">
        <v>50</v>
      </c>
      <c r="X410" s="33" t="s">
        <v>169</v>
      </c>
      <c r="Y410" s="33" t="n">
        <v>118.8768</v>
      </c>
      <c r="Z410" s="37" t="n">
        <v>44545</v>
      </c>
      <c r="AB410" s="43" t="s">
        <v>44</v>
      </c>
      <c r="AD410" s="33" t="s">
        <v>45</v>
      </c>
    </row>
    <row r="411" s="33" customFormat="true" ht="15" hidden="false" customHeight="false" outlineLevel="0" collapsed="false">
      <c r="A411" s="33" t="n">
        <v>6555</v>
      </c>
      <c r="B411" s="38" t="n">
        <v>44543</v>
      </c>
      <c r="C411" s="35" t="s">
        <v>698</v>
      </c>
      <c r="D411" s="126" t="s">
        <v>36</v>
      </c>
      <c r="E411" s="126" t="s">
        <v>47</v>
      </c>
      <c r="F411" s="36"/>
      <c r="G411" s="35" t="s">
        <v>76</v>
      </c>
      <c r="H411" s="35" t="s">
        <v>702</v>
      </c>
      <c r="I411" s="35"/>
      <c r="J411" s="35" t="n">
        <v>96</v>
      </c>
      <c r="K411" s="41" t="n">
        <v>44582</v>
      </c>
      <c r="L411" s="101" t="n">
        <v>0.347</v>
      </c>
      <c r="M411" s="42" t="n">
        <v>33.312</v>
      </c>
      <c r="N411" s="33" t="s">
        <v>39</v>
      </c>
      <c r="O411" s="35" t="s">
        <v>40</v>
      </c>
      <c r="V411" s="33" t="s">
        <v>700</v>
      </c>
      <c r="W411" s="35" t="s">
        <v>50</v>
      </c>
      <c r="X411" s="33" t="s">
        <v>169</v>
      </c>
      <c r="Y411" s="33" t="n">
        <v>118.8768</v>
      </c>
      <c r="Z411" s="37" t="n">
        <v>44545</v>
      </c>
      <c r="AB411" s="43" t="s">
        <v>44</v>
      </c>
      <c r="AD411" s="33" t="s">
        <v>45</v>
      </c>
    </row>
    <row r="412" s="33" customFormat="true" ht="15" hidden="false" customHeight="false" outlineLevel="0" collapsed="false">
      <c r="A412" s="33" t="n">
        <v>6556</v>
      </c>
      <c r="B412" s="38" t="n">
        <v>44543</v>
      </c>
      <c r="C412" s="35" t="s">
        <v>698</v>
      </c>
      <c r="D412" s="126" t="s">
        <v>36</v>
      </c>
      <c r="E412" s="126" t="s">
        <v>47</v>
      </c>
      <c r="F412" s="36"/>
      <c r="G412" s="35" t="s">
        <v>48</v>
      </c>
      <c r="H412" s="35" t="s">
        <v>703</v>
      </c>
      <c r="I412" s="35"/>
      <c r="J412" s="35" t="n">
        <v>48</v>
      </c>
      <c r="K412" s="41" t="n">
        <v>44582</v>
      </c>
      <c r="L412" s="101" t="n">
        <v>0.347</v>
      </c>
      <c r="M412" s="42" t="n">
        <v>16.656</v>
      </c>
      <c r="N412" s="33" t="s">
        <v>39</v>
      </c>
      <c r="O412" s="35" t="s">
        <v>40</v>
      </c>
      <c r="V412" s="33" t="s">
        <v>700</v>
      </c>
      <c r="W412" s="35" t="s">
        <v>50</v>
      </c>
      <c r="X412" s="33" t="s">
        <v>169</v>
      </c>
      <c r="Y412" s="33" t="n">
        <v>59.4384</v>
      </c>
      <c r="Z412" s="37" t="n">
        <v>44545</v>
      </c>
      <c r="AB412" s="43" t="s">
        <v>44</v>
      </c>
      <c r="AD412" s="33" t="s">
        <v>45</v>
      </c>
    </row>
    <row r="413" s="33" customFormat="true" ht="15" hidden="false" customHeight="false" outlineLevel="0" collapsed="false">
      <c r="A413" s="33" t="n">
        <v>6557</v>
      </c>
      <c r="B413" s="38" t="n">
        <v>44543</v>
      </c>
      <c r="C413" s="35" t="s">
        <v>698</v>
      </c>
      <c r="D413" s="126" t="s">
        <v>36</v>
      </c>
      <c r="E413" s="126" t="s">
        <v>47</v>
      </c>
      <c r="F413" s="36"/>
      <c r="G413" s="35" t="s">
        <v>52</v>
      </c>
      <c r="H413" s="35" t="s">
        <v>704</v>
      </c>
      <c r="I413" s="35"/>
      <c r="J413" s="35" t="n">
        <v>48</v>
      </c>
      <c r="K413" s="41" t="n">
        <v>44582</v>
      </c>
      <c r="L413" s="101" t="n">
        <v>0.347</v>
      </c>
      <c r="M413" s="42" t="n">
        <v>16.656</v>
      </c>
      <c r="N413" s="33" t="s">
        <v>39</v>
      </c>
      <c r="O413" s="35" t="s">
        <v>40</v>
      </c>
      <c r="V413" s="33" t="s">
        <v>700</v>
      </c>
      <c r="W413" s="35" t="s">
        <v>50</v>
      </c>
      <c r="X413" s="33" t="s">
        <v>169</v>
      </c>
      <c r="Y413" s="33" t="n">
        <v>59.4384</v>
      </c>
      <c r="Z413" s="37" t="n">
        <v>44545</v>
      </c>
      <c r="AB413" s="43" t="s">
        <v>44</v>
      </c>
      <c r="AD413" s="33" t="s">
        <v>45</v>
      </c>
    </row>
    <row r="414" s="33" customFormat="true" ht="15" hidden="false" customHeight="false" outlineLevel="0" collapsed="false">
      <c r="A414" s="33" t="n">
        <v>6558</v>
      </c>
      <c r="B414" s="38" t="n">
        <v>44543</v>
      </c>
      <c r="C414" s="35" t="s">
        <v>698</v>
      </c>
      <c r="D414" s="126" t="s">
        <v>36</v>
      </c>
      <c r="E414" s="126" t="s">
        <v>47</v>
      </c>
      <c r="F414" s="36"/>
      <c r="G414" s="35" t="s">
        <v>89</v>
      </c>
      <c r="H414" s="35" t="s">
        <v>705</v>
      </c>
      <c r="I414" s="35"/>
      <c r="J414" s="35" t="n">
        <v>12</v>
      </c>
      <c r="K414" s="41" t="n">
        <v>44582</v>
      </c>
      <c r="L414" s="101" t="n">
        <v>0.347</v>
      </c>
      <c r="M414" s="42" t="n">
        <v>4.164</v>
      </c>
      <c r="N414" s="33" t="s">
        <v>39</v>
      </c>
      <c r="O414" s="35" t="s">
        <v>40</v>
      </c>
      <c r="V414" s="33" t="s">
        <v>700</v>
      </c>
      <c r="W414" s="35" t="s">
        <v>50</v>
      </c>
      <c r="X414" s="33" t="s">
        <v>169</v>
      </c>
      <c r="Y414" s="33" t="n">
        <v>14.8596</v>
      </c>
      <c r="Z414" s="37" t="n">
        <v>44545</v>
      </c>
      <c r="AB414" s="43" t="s">
        <v>44</v>
      </c>
      <c r="AD414" s="33" t="s">
        <v>45</v>
      </c>
    </row>
    <row r="415" s="130" customFormat="true" ht="15" hidden="false" customHeight="false" outlineLevel="0" collapsed="false">
      <c r="A415" s="130" t="n">
        <v>6559</v>
      </c>
      <c r="B415" s="131" t="n">
        <v>44543</v>
      </c>
      <c r="C415" s="137" t="s">
        <v>579</v>
      </c>
      <c r="D415" s="132" t="s">
        <v>36</v>
      </c>
      <c r="E415" s="132" t="s">
        <v>54</v>
      </c>
      <c r="F415" s="133"/>
      <c r="G415" s="137" t="s">
        <v>76</v>
      </c>
      <c r="H415" s="137" t="s">
        <v>706</v>
      </c>
      <c r="I415" s="137"/>
      <c r="J415" s="143" t="n">
        <v>76</v>
      </c>
      <c r="K415" s="134" t="n">
        <v>44582</v>
      </c>
      <c r="L415" s="135" t="n">
        <v>0.4658</v>
      </c>
      <c r="M415" s="136" t="n">
        <v>35.4008</v>
      </c>
      <c r="N415" s="130" t="s">
        <v>39</v>
      </c>
      <c r="O415" s="137" t="s">
        <v>40</v>
      </c>
      <c r="V415" s="130" t="s">
        <v>707</v>
      </c>
      <c r="W415" s="137" t="s">
        <v>56</v>
      </c>
      <c r="X415" s="130" t="s">
        <v>188</v>
      </c>
      <c r="Y415" s="130" t="n">
        <v>94.08</v>
      </c>
      <c r="Z415" s="138" t="n">
        <v>44545</v>
      </c>
      <c r="AB415" s="144" t="s">
        <v>44</v>
      </c>
      <c r="AD415" s="130" t="s">
        <v>45</v>
      </c>
    </row>
    <row r="416" s="130" customFormat="true" ht="15" hidden="false" customHeight="false" outlineLevel="0" collapsed="false">
      <c r="A416" s="130" t="n">
        <v>6560</v>
      </c>
      <c r="B416" s="131" t="n">
        <v>44543</v>
      </c>
      <c r="C416" s="137" t="s">
        <v>579</v>
      </c>
      <c r="D416" s="132" t="s">
        <v>36</v>
      </c>
      <c r="E416" s="132" t="s">
        <v>54</v>
      </c>
      <c r="F416" s="133"/>
      <c r="G416" s="137" t="s">
        <v>48</v>
      </c>
      <c r="H416" s="137" t="s">
        <v>708</v>
      </c>
      <c r="I416" s="137"/>
      <c r="J416" s="143" t="n">
        <v>38</v>
      </c>
      <c r="K416" s="134" t="n">
        <v>44582</v>
      </c>
      <c r="L416" s="135" t="n">
        <v>0.4658</v>
      </c>
      <c r="M416" s="136" t="n">
        <v>17.7004</v>
      </c>
      <c r="N416" s="130" t="s">
        <v>39</v>
      </c>
      <c r="O416" s="137" t="s">
        <v>40</v>
      </c>
      <c r="V416" s="130" t="s">
        <v>707</v>
      </c>
      <c r="W416" s="137" t="s">
        <v>56</v>
      </c>
      <c r="X416" s="130" t="s">
        <v>188</v>
      </c>
      <c r="Y416" s="130" t="n">
        <v>47.04</v>
      </c>
      <c r="Z416" s="138" t="n">
        <v>44545</v>
      </c>
      <c r="AB416" s="144" t="s">
        <v>44</v>
      </c>
      <c r="AD416" s="130" t="s">
        <v>45</v>
      </c>
    </row>
    <row r="417" s="33" customFormat="true" ht="15" hidden="false" customHeight="false" outlineLevel="0" collapsed="false">
      <c r="A417" s="104" t="n">
        <v>6561</v>
      </c>
      <c r="B417" s="38" t="n">
        <v>44543</v>
      </c>
      <c r="C417" s="121" t="s">
        <v>709</v>
      </c>
      <c r="D417" s="126" t="s">
        <v>193</v>
      </c>
      <c r="E417" s="126" t="s">
        <v>37</v>
      </c>
      <c r="F417" s="127"/>
      <c r="G417" s="121" t="s">
        <v>52</v>
      </c>
      <c r="H417" s="35" t="s">
        <v>710</v>
      </c>
      <c r="I417" s="121"/>
      <c r="J417" s="121" t="n">
        <v>48</v>
      </c>
      <c r="K417" s="41" t="n">
        <v>44582</v>
      </c>
      <c r="L417" s="101" t="n">
        <v>0.293</v>
      </c>
      <c r="M417" s="42" t="n">
        <v>14.064</v>
      </c>
      <c r="N417" s="33" t="s">
        <v>39</v>
      </c>
      <c r="O417" s="35" t="s">
        <v>40</v>
      </c>
      <c r="V417" s="33" t="s">
        <v>711</v>
      </c>
      <c r="W417" s="35" t="s">
        <v>42</v>
      </c>
      <c r="X417" s="33" t="s">
        <v>207</v>
      </c>
      <c r="Y417" s="33" t="n">
        <v>46.08</v>
      </c>
      <c r="Z417" s="37" t="n">
        <v>44545</v>
      </c>
      <c r="AB417" s="43" t="s">
        <v>44</v>
      </c>
      <c r="AD417" s="33" t="s">
        <v>45</v>
      </c>
    </row>
    <row r="418" s="33" customFormat="true" ht="15" hidden="false" customHeight="false" outlineLevel="0" collapsed="false">
      <c r="A418" s="104" t="n">
        <v>6562</v>
      </c>
      <c r="B418" s="38" t="n">
        <v>44543</v>
      </c>
      <c r="C418" s="121" t="s">
        <v>709</v>
      </c>
      <c r="D418" s="126" t="s">
        <v>193</v>
      </c>
      <c r="E418" s="126" t="s">
        <v>37</v>
      </c>
      <c r="F418" s="127"/>
      <c r="G418" s="121" t="s">
        <v>89</v>
      </c>
      <c r="H418" s="35" t="s">
        <v>712</v>
      </c>
      <c r="I418" s="121"/>
      <c r="J418" s="121" t="n">
        <v>12</v>
      </c>
      <c r="K418" s="41" t="n">
        <v>44582</v>
      </c>
      <c r="L418" s="101" t="n">
        <v>0.293</v>
      </c>
      <c r="M418" s="42" t="n">
        <v>3.516</v>
      </c>
      <c r="N418" s="33" t="s">
        <v>39</v>
      </c>
      <c r="O418" s="35" t="s">
        <v>40</v>
      </c>
      <c r="V418" s="33" t="s">
        <v>711</v>
      </c>
      <c r="W418" s="35" t="s">
        <v>42</v>
      </c>
      <c r="X418" s="33" t="s">
        <v>207</v>
      </c>
      <c r="Y418" s="33" t="n">
        <v>11.52</v>
      </c>
      <c r="Z418" s="37" t="n">
        <v>44545</v>
      </c>
      <c r="AB418" s="43" t="s">
        <v>44</v>
      </c>
      <c r="AD418" s="33" t="s">
        <v>45</v>
      </c>
    </row>
    <row r="419" s="33" customFormat="true" ht="15" hidden="false" customHeight="false" outlineLevel="0" collapsed="false">
      <c r="A419" s="104" t="n">
        <v>6563</v>
      </c>
      <c r="B419" s="38" t="n">
        <v>44543</v>
      </c>
      <c r="C419" s="121" t="s">
        <v>709</v>
      </c>
      <c r="D419" s="126" t="s">
        <v>193</v>
      </c>
      <c r="E419" s="126" t="s">
        <v>37</v>
      </c>
      <c r="F419" s="127"/>
      <c r="G419" s="121" t="s">
        <v>57</v>
      </c>
      <c r="H419" s="35" t="s">
        <v>713</v>
      </c>
      <c r="I419" s="121"/>
      <c r="J419" s="121" t="n">
        <v>96</v>
      </c>
      <c r="K419" s="41" t="n">
        <v>44582</v>
      </c>
      <c r="L419" s="101" t="n">
        <v>0.293</v>
      </c>
      <c r="M419" s="42" t="n">
        <v>28.128</v>
      </c>
      <c r="N419" s="33" t="s">
        <v>39</v>
      </c>
      <c r="O419" s="35" t="s">
        <v>40</v>
      </c>
      <c r="V419" s="33" t="s">
        <v>711</v>
      </c>
      <c r="W419" s="35" t="s">
        <v>42</v>
      </c>
      <c r="X419" s="33" t="s">
        <v>207</v>
      </c>
      <c r="Y419" s="33" t="n">
        <v>92.16</v>
      </c>
      <c r="Z419" s="37" t="n">
        <v>44545</v>
      </c>
      <c r="AB419" s="43" t="s">
        <v>44</v>
      </c>
      <c r="AD419" s="33" t="s">
        <v>45</v>
      </c>
    </row>
    <row r="420" s="33" customFormat="true" ht="15" hidden="false" customHeight="false" outlineLevel="0" collapsed="false">
      <c r="A420" s="104" t="n">
        <v>6564</v>
      </c>
      <c r="B420" s="38" t="n">
        <v>44543</v>
      </c>
      <c r="C420" s="121" t="s">
        <v>709</v>
      </c>
      <c r="D420" s="126" t="s">
        <v>193</v>
      </c>
      <c r="E420" s="126" t="s">
        <v>37</v>
      </c>
      <c r="F420" s="127"/>
      <c r="G420" s="121" t="s">
        <v>38</v>
      </c>
      <c r="H420" s="35" t="s">
        <v>714</v>
      </c>
      <c r="I420" s="121"/>
      <c r="J420" s="121" t="n">
        <v>96</v>
      </c>
      <c r="K420" s="41" t="n">
        <v>44582</v>
      </c>
      <c r="L420" s="101" t="n">
        <v>0.293</v>
      </c>
      <c r="M420" s="42" t="n">
        <v>28.128</v>
      </c>
      <c r="N420" s="33" t="s">
        <v>39</v>
      </c>
      <c r="O420" s="35" t="s">
        <v>40</v>
      </c>
      <c r="V420" s="33" t="s">
        <v>711</v>
      </c>
      <c r="W420" s="35" t="s">
        <v>42</v>
      </c>
      <c r="X420" s="33" t="s">
        <v>207</v>
      </c>
      <c r="Y420" s="33" t="n">
        <v>92.16</v>
      </c>
      <c r="Z420" s="37" t="n">
        <v>44545</v>
      </c>
      <c r="AB420" s="43" t="s">
        <v>44</v>
      </c>
      <c r="AD420" s="33" t="s">
        <v>45</v>
      </c>
    </row>
    <row r="421" s="130" customFormat="true" ht="15" hidden="false" customHeight="false" outlineLevel="0" collapsed="false">
      <c r="A421" s="130" t="n">
        <v>6565</v>
      </c>
      <c r="B421" s="131" t="n">
        <v>44543</v>
      </c>
      <c r="C421" s="137" t="s">
        <v>709</v>
      </c>
      <c r="D421" s="132" t="s">
        <v>193</v>
      </c>
      <c r="E421" s="132" t="s">
        <v>37</v>
      </c>
      <c r="F421" s="133"/>
      <c r="G421" s="137" t="s">
        <v>76</v>
      </c>
      <c r="H421" s="137" t="s">
        <v>715</v>
      </c>
      <c r="I421" s="137"/>
      <c r="J421" s="137" t="n">
        <v>96</v>
      </c>
      <c r="K421" s="134" t="n">
        <v>44582</v>
      </c>
      <c r="L421" s="135" t="n">
        <v>0.293</v>
      </c>
      <c r="M421" s="136" t="n">
        <v>28.128</v>
      </c>
      <c r="N421" s="130" t="s">
        <v>39</v>
      </c>
      <c r="O421" s="137" t="s">
        <v>40</v>
      </c>
      <c r="V421" s="130" t="s">
        <v>711</v>
      </c>
      <c r="W421" s="137" t="s">
        <v>42</v>
      </c>
      <c r="X421" s="130" t="s">
        <v>207</v>
      </c>
      <c r="Y421" s="130" t="n">
        <v>92.16</v>
      </c>
      <c r="Z421" s="138" t="n">
        <v>44545</v>
      </c>
      <c r="AB421" s="144" t="s">
        <v>44</v>
      </c>
      <c r="AD421" s="130" t="s">
        <v>45</v>
      </c>
    </row>
    <row r="422" s="130" customFormat="true" ht="15" hidden="false" customHeight="false" outlineLevel="0" collapsed="false">
      <c r="A422" s="130" t="n">
        <v>6566</v>
      </c>
      <c r="B422" s="131" t="n">
        <v>44543</v>
      </c>
      <c r="C422" s="137" t="s">
        <v>709</v>
      </c>
      <c r="D422" s="132" t="s">
        <v>193</v>
      </c>
      <c r="E422" s="132" t="s">
        <v>37</v>
      </c>
      <c r="F422" s="133"/>
      <c r="G422" s="137" t="s">
        <v>48</v>
      </c>
      <c r="H422" s="137" t="s">
        <v>716</v>
      </c>
      <c r="I422" s="137"/>
      <c r="J422" s="137" t="n">
        <v>96</v>
      </c>
      <c r="K422" s="134" t="n">
        <v>44582</v>
      </c>
      <c r="L422" s="135" t="n">
        <v>0.293</v>
      </c>
      <c r="M422" s="136" t="n">
        <v>28.128</v>
      </c>
      <c r="N422" s="130" t="s">
        <v>39</v>
      </c>
      <c r="O422" s="137" t="s">
        <v>40</v>
      </c>
      <c r="V422" s="130" t="s">
        <v>711</v>
      </c>
      <c r="W422" s="137" t="s">
        <v>42</v>
      </c>
      <c r="X422" s="130" t="s">
        <v>207</v>
      </c>
      <c r="Y422" s="130" t="n">
        <v>92.16</v>
      </c>
      <c r="Z422" s="138" t="n">
        <v>44545</v>
      </c>
      <c r="AB422" s="144" t="s">
        <v>44</v>
      </c>
      <c r="AD422" s="130" t="s">
        <v>45</v>
      </c>
    </row>
    <row r="423" s="33" customFormat="true" ht="15" hidden="false" customHeight="false" outlineLevel="0" collapsed="false">
      <c r="A423" s="33" t="n">
        <v>6567</v>
      </c>
      <c r="B423" s="38" t="n">
        <v>44543</v>
      </c>
      <c r="C423" s="35" t="s">
        <v>717</v>
      </c>
      <c r="D423" s="126" t="s">
        <v>193</v>
      </c>
      <c r="E423" s="126" t="s">
        <v>194</v>
      </c>
      <c r="F423" s="36"/>
      <c r="G423" s="35" t="s">
        <v>76</v>
      </c>
      <c r="H423" s="35" t="s">
        <v>718</v>
      </c>
      <c r="I423" s="35"/>
      <c r="J423" s="35" t="n">
        <v>96</v>
      </c>
      <c r="K423" s="41" t="n">
        <v>44582</v>
      </c>
      <c r="L423" s="101" t="n">
        <v>0.293</v>
      </c>
      <c r="M423" s="42" t="n">
        <v>28.128</v>
      </c>
      <c r="N423" s="33" t="s">
        <v>39</v>
      </c>
      <c r="O423" s="35" t="s">
        <v>40</v>
      </c>
      <c r="V423" s="33" t="s">
        <v>719</v>
      </c>
      <c r="W423" s="35" t="s">
        <v>197</v>
      </c>
      <c r="X423" s="33" t="s">
        <v>207</v>
      </c>
      <c r="Y423" s="33" t="n">
        <v>92.16</v>
      </c>
      <c r="Z423" s="37" t="n">
        <v>44545</v>
      </c>
      <c r="AB423" s="43" t="s">
        <v>44</v>
      </c>
      <c r="AD423" s="33" t="s">
        <v>45</v>
      </c>
    </row>
    <row r="424" s="33" customFormat="true" ht="15" hidden="false" customHeight="false" outlineLevel="0" collapsed="false">
      <c r="A424" s="33" t="n">
        <v>6568</v>
      </c>
      <c r="B424" s="38" t="n">
        <v>44543</v>
      </c>
      <c r="C424" s="35" t="s">
        <v>717</v>
      </c>
      <c r="D424" s="126" t="s">
        <v>193</v>
      </c>
      <c r="E424" s="126" t="s">
        <v>194</v>
      </c>
      <c r="F424" s="36"/>
      <c r="G424" s="35" t="s">
        <v>48</v>
      </c>
      <c r="H424" s="35" t="s">
        <v>720</v>
      </c>
      <c r="I424" s="35"/>
      <c r="J424" s="35" t="n">
        <v>48</v>
      </c>
      <c r="K424" s="41" t="n">
        <v>44582</v>
      </c>
      <c r="L424" s="101" t="n">
        <v>0.293</v>
      </c>
      <c r="M424" s="42" t="n">
        <v>14.064</v>
      </c>
      <c r="N424" s="33" t="s">
        <v>39</v>
      </c>
      <c r="O424" s="35" t="s">
        <v>40</v>
      </c>
      <c r="V424" s="33" t="s">
        <v>719</v>
      </c>
      <c r="W424" s="35" t="s">
        <v>197</v>
      </c>
      <c r="X424" s="33" t="s">
        <v>207</v>
      </c>
      <c r="Y424" s="33" t="n">
        <v>46.08</v>
      </c>
      <c r="Z424" s="37" t="n">
        <v>44545</v>
      </c>
      <c r="AB424" s="43" t="s">
        <v>44</v>
      </c>
      <c r="AD424" s="33" t="s">
        <v>45</v>
      </c>
    </row>
    <row r="425" s="33" customFormat="true" ht="15" hidden="false" customHeight="false" outlineLevel="0" collapsed="false">
      <c r="A425" s="33" t="n">
        <v>6569</v>
      </c>
      <c r="B425" s="38" t="n">
        <v>44543</v>
      </c>
      <c r="C425" s="35" t="s">
        <v>717</v>
      </c>
      <c r="D425" s="126" t="s">
        <v>193</v>
      </c>
      <c r="E425" s="126" t="s">
        <v>194</v>
      </c>
      <c r="F425" s="36"/>
      <c r="G425" s="35" t="s">
        <v>52</v>
      </c>
      <c r="H425" s="35" t="s">
        <v>721</v>
      </c>
      <c r="I425" s="35"/>
      <c r="J425" s="35" t="n">
        <v>48</v>
      </c>
      <c r="K425" s="41" t="n">
        <v>44582</v>
      </c>
      <c r="L425" s="101" t="n">
        <v>0.293</v>
      </c>
      <c r="M425" s="42" t="n">
        <v>14.064</v>
      </c>
      <c r="N425" s="33" t="s">
        <v>39</v>
      </c>
      <c r="O425" s="35" t="s">
        <v>40</v>
      </c>
      <c r="V425" s="33" t="s">
        <v>719</v>
      </c>
      <c r="W425" s="35" t="s">
        <v>197</v>
      </c>
      <c r="X425" s="33" t="s">
        <v>207</v>
      </c>
      <c r="Y425" s="33" t="n">
        <v>46.08</v>
      </c>
      <c r="Z425" s="37" t="n">
        <v>44545</v>
      </c>
      <c r="AB425" s="43" t="s">
        <v>44</v>
      </c>
      <c r="AD425" s="33" t="s">
        <v>45</v>
      </c>
    </row>
    <row r="426" s="33" customFormat="true" ht="15" hidden="false" customHeight="false" outlineLevel="0" collapsed="false">
      <c r="A426" s="33" t="n">
        <v>6570</v>
      </c>
      <c r="B426" s="38" t="n">
        <v>44543</v>
      </c>
      <c r="C426" s="35" t="s">
        <v>717</v>
      </c>
      <c r="D426" s="126" t="s">
        <v>193</v>
      </c>
      <c r="E426" s="126" t="s">
        <v>194</v>
      </c>
      <c r="F426" s="36"/>
      <c r="G426" s="35" t="s">
        <v>89</v>
      </c>
      <c r="H426" s="35" t="s">
        <v>722</v>
      </c>
      <c r="I426" s="35"/>
      <c r="J426" s="35" t="n">
        <v>12</v>
      </c>
      <c r="K426" s="41" t="n">
        <v>44582</v>
      </c>
      <c r="L426" s="101" t="n">
        <v>0.293</v>
      </c>
      <c r="M426" s="42" t="n">
        <v>3.516</v>
      </c>
      <c r="N426" s="33" t="s">
        <v>39</v>
      </c>
      <c r="O426" s="35" t="s">
        <v>40</v>
      </c>
      <c r="V426" s="33" t="s">
        <v>719</v>
      </c>
      <c r="W426" s="35" t="s">
        <v>197</v>
      </c>
      <c r="X426" s="33" t="s">
        <v>207</v>
      </c>
      <c r="Y426" s="33" t="n">
        <v>11.52</v>
      </c>
      <c r="Z426" s="37" t="n">
        <v>44545</v>
      </c>
      <c r="AB426" s="43" t="s">
        <v>44</v>
      </c>
      <c r="AD426" s="33" t="s">
        <v>45</v>
      </c>
    </row>
    <row r="427" s="33" customFormat="true" ht="15" hidden="false" customHeight="false" outlineLevel="0" collapsed="false">
      <c r="A427" s="33" t="n">
        <v>6571</v>
      </c>
      <c r="B427" s="38" t="n">
        <v>44543</v>
      </c>
      <c r="C427" s="35" t="s">
        <v>717</v>
      </c>
      <c r="D427" s="126" t="s">
        <v>193</v>
      </c>
      <c r="E427" s="126" t="s">
        <v>194</v>
      </c>
      <c r="F427" s="36"/>
      <c r="G427" s="35" t="s">
        <v>57</v>
      </c>
      <c r="H427" s="35" t="s">
        <v>723</v>
      </c>
      <c r="I427" s="35"/>
      <c r="J427" s="35" t="n">
        <v>96</v>
      </c>
      <c r="K427" s="41" t="n">
        <v>44582</v>
      </c>
      <c r="L427" s="101" t="n">
        <v>0.293</v>
      </c>
      <c r="M427" s="42" t="n">
        <v>28.128</v>
      </c>
      <c r="N427" s="33" t="s">
        <v>39</v>
      </c>
      <c r="O427" s="35" t="s">
        <v>40</v>
      </c>
      <c r="V427" s="33" t="s">
        <v>719</v>
      </c>
      <c r="W427" s="35" t="s">
        <v>197</v>
      </c>
      <c r="X427" s="33" t="s">
        <v>207</v>
      </c>
      <c r="Y427" s="33" t="n">
        <v>92.16</v>
      </c>
      <c r="Z427" s="37" t="n">
        <v>44545</v>
      </c>
      <c r="AB427" s="43" t="s">
        <v>44</v>
      </c>
      <c r="AD427" s="33" t="s">
        <v>45</v>
      </c>
    </row>
    <row r="428" s="33" customFormat="true" ht="15" hidden="false" customHeight="false" outlineLevel="0" collapsed="false">
      <c r="A428" s="33" t="n">
        <v>6572</v>
      </c>
      <c r="B428" s="38" t="n">
        <v>44543</v>
      </c>
      <c r="C428" s="35" t="s">
        <v>717</v>
      </c>
      <c r="D428" s="126" t="s">
        <v>193</v>
      </c>
      <c r="E428" s="126" t="s">
        <v>194</v>
      </c>
      <c r="F428" s="36"/>
      <c r="G428" s="35" t="s">
        <v>38</v>
      </c>
      <c r="H428" s="35" t="s">
        <v>724</v>
      </c>
      <c r="I428" s="35"/>
      <c r="J428" s="35" t="n">
        <v>96</v>
      </c>
      <c r="K428" s="41" t="n">
        <v>44582</v>
      </c>
      <c r="L428" s="101" t="n">
        <v>0.293</v>
      </c>
      <c r="M428" s="42" t="n">
        <v>28.128</v>
      </c>
      <c r="N428" s="33" t="s">
        <v>39</v>
      </c>
      <c r="O428" s="35" t="s">
        <v>40</v>
      </c>
      <c r="V428" s="33" t="s">
        <v>719</v>
      </c>
      <c r="W428" s="35" t="s">
        <v>197</v>
      </c>
      <c r="X428" s="33" t="s">
        <v>207</v>
      </c>
      <c r="Y428" s="33" t="n">
        <v>92.16</v>
      </c>
      <c r="Z428" s="37" t="n">
        <v>44545</v>
      </c>
      <c r="AB428" s="43" t="s">
        <v>44</v>
      </c>
      <c r="AD428" s="33" t="s">
        <v>45</v>
      </c>
    </row>
    <row r="429" s="33" customFormat="true" ht="15" hidden="false" customHeight="false" outlineLevel="0" collapsed="false">
      <c r="C429" s="35"/>
      <c r="D429" s="126"/>
      <c r="E429" s="126"/>
      <c r="F429" s="36"/>
      <c r="G429" s="35"/>
      <c r="H429" s="35"/>
      <c r="I429" s="35"/>
      <c r="J429" s="97" t="n">
        <v>1350</v>
      </c>
      <c r="K429" s="95"/>
      <c r="L429" s="40"/>
      <c r="M429" s="97" t="n">
        <v>436.6332</v>
      </c>
      <c r="O429" s="35"/>
      <c r="W429" s="35"/>
      <c r="Z429" s="37"/>
    </row>
    <row r="430" s="33" customFormat="true" ht="15" hidden="false" customHeight="false" outlineLevel="0" collapsed="false">
      <c r="C430" s="35"/>
      <c r="D430" s="126"/>
      <c r="E430" s="126"/>
      <c r="F430" s="36"/>
      <c r="G430" s="35"/>
      <c r="H430" s="35"/>
      <c r="I430" s="35"/>
      <c r="J430" s="35"/>
      <c r="K430" s="35"/>
      <c r="L430" s="3"/>
      <c r="M430" s="3"/>
      <c r="O430" s="35"/>
      <c r="W430" s="35"/>
      <c r="Z430" s="37"/>
    </row>
    <row r="431" s="33" customFormat="true" ht="15" hidden="false" customHeight="false" outlineLevel="0" collapsed="false">
      <c r="C431" s="35"/>
      <c r="D431" s="126"/>
      <c r="E431" s="126"/>
      <c r="F431" s="36"/>
      <c r="G431" s="35"/>
      <c r="H431" s="35"/>
      <c r="I431" s="35"/>
      <c r="J431" s="35"/>
      <c r="K431" s="35"/>
      <c r="L431" s="3"/>
      <c r="M431" s="3"/>
      <c r="O431" s="35"/>
      <c r="W431" s="35"/>
      <c r="Z431" s="37"/>
    </row>
    <row r="432" s="139" customFormat="true" ht="15" hidden="false" customHeight="false" outlineLevel="0" collapsed="false">
      <c r="C432" s="95"/>
      <c r="D432" s="126"/>
      <c r="E432" s="126"/>
      <c r="F432" s="36"/>
      <c r="G432" s="95"/>
      <c r="H432" s="95"/>
      <c r="I432" s="95"/>
      <c r="J432" s="97" t="n">
        <v>2610</v>
      </c>
      <c r="K432" s="95"/>
      <c r="L432" s="40"/>
      <c r="M432" s="97" t="n">
        <v>844.3836</v>
      </c>
      <c r="O432" s="95"/>
      <c r="W432" s="95"/>
      <c r="Z432" s="140"/>
    </row>
    <row r="433" s="33" customFormat="true" ht="15" hidden="false" customHeight="false" outlineLevel="0" collapsed="false">
      <c r="C433" s="35"/>
      <c r="D433" s="126"/>
      <c r="E433" s="126"/>
      <c r="F433" s="36"/>
      <c r="G433" s="35"/>
      <c r="H433" s="35"/>
      <c r="I433" s="35"/>
      <c r="J433" s="35"/>
      <c r="K433" s="35"/>
      <c r="L433" s="3"/>
      <c r="M433" s="3"/>
      <c r="O433" s="35"/>
      <c r="W433" s="35"/>
      <c r="Z433" s="37"/>
    </row>
    <row r="434" s="33" customFormat="true" ht="15" hidden="false" customHeight="false" outlineLevel="0" collapsed="false">
      <c r="C434" s="35"/>
      <c r="D434" s="126"/>
      <c r="E434" s="126"/>
      <c r="F434" s="36"/>
      <c r="G434" s="35"/>
      <c r="H434" s="35"/>
      <c r="I434" s="35"/>
      <c r="J434" s="35"/>
      <c r="K434" s="35"/>
      <c r="L434" s="3"/>
      <c r="M434" s="3"/>
      <c r="O434" s="35"/>
      <c r="W434" s="35"/>
      <c r="Z434" s="37"/>
    </row>
    <row r="435" s="33" customFormat="true" ht="15" hidden="false" customHeight="false" outlineLevel="0" collapsed="false">
      <c r="B435" s="34" t="s">
        <v>725</v>
      </c>
      <c r="C435" s="35"/>
      <c r="D435" s="126"/>
      <c r="E435" s="126"/>
      <c r="F435" s="36"/>
      <c r="G435" s="35"/>
      <c r="H435" s="35"/>
      <c r="I435" s="35"/>
      <c r="J435" s="35"/>
      <c r="K435" s="35"/>
      <c r="L435" s="3"/>
      <c r="M435" s="3"/>
      <c r="O435" s="35"/>
      <c r="W435" s="35"/>
      <c r="Z435" s="37"/>
    </row>
    <row r="436" s="33" customFormat="true" ht="15" hidden="false" customHeight="false" outlineLevel="0" collapsed="false">
      <c r="A436" s="33" t="n">
        <v>6573</v>
      </c>
      <c r="B436" s="38" t="n">
        <v>44550</v>
      </c>
      <c r="C436" s="35" t="s">
        <v>726</v>
      </c>
      <c r="D436" s="126" t="s">
        <v>36</v>
      </c>
      <c r="E436" s="126" t="s">
        <v>66</v>
      </c>
      <c r="F436" s="36"/>
      <c r="G436" s="35" t="s">
        <v>38</v>
      </c>
      <c r="H436" s="35" t="s">
        <v>727</v>
      </c>
      <c r="I436" s="35"/>
      <c r="J436" s="35" t="n">
        <v>72</v>
      </c>
      <c r="K436" s="41" t="n">
        <v>44589</v>
      </c>
      <c r="L436" s="101" t="n">
        <v>0.2525</v>
      </c>
      <c r="M436" s="42" t="n">
        <v>18.18</v>
      </c>
      <c r="N436" s="33" t="s">
        <v>39</v>
      </c>
      <c r="O436" s="35" t="s">
        <v>40</v>
      </c>
      <c r="V436" s="33" t="s">
        <v>728</v>
      </c>
      <c r="W436" s="35" t="s">
        <v>110</v>
      </c>
      <c r="X436" s="33" t="s">
        <v>161</v>
      </c>
      <c r="Y436" s="33" t="n">
        <v>65.772</v>
      </c>
      <c r="Z436" s="37" t="n">
        <v>44567</v>
      </c>
      <c r="AD436" s="33" t="s">
        <v>45</v>
      </c>
    </row>
    <row r="437" s="33" customFormat="true" ht="15" hidden="false" customHeight="false" outlineLevel="0" collapsed="false">
      <c r="A437" s="33" t="n">
        <v>6574</v>
      </c>
      <c r="B437" s="38" t="n">
        <v>44550</v>
      </c>
      <c r="C437" s="35" t="s">
        <v>726</v>
      </c>
      <c r="D437" s="126" t="s">
        <v>36</v>
      </c>
      <c r="E437" s="126" t="s">
        <v>66</v>
      </c>
      <c r="F437" s="36"/>
      <c r="G437" s="35" t="s">
        <v>52</v>
      </c>
      <c r="H437" s="35" t="s">
        <v>729</v>
      </c>
      <c r="I437" s="35"/>
      <c r="J437" s="35" t="n">
        <v>24</v>
      </c>
      <c r="K437" s="41" t="n">
        <v>44589</v>
      </c>
      <c r="L437" s="101" t="n">
        <v>0.2525</v>
      </c>
      <c r="M437" s="42" t="n">
        <v>6.06</v>
      </c>
      <c r="N437" s="33" t="s">
        <v>39</v>
      </c>
      <c r="O437" s="35" t="s">
        <v>40</v>
      </c>
      <c r="V437" s="33" t="s">
        <v>730</v>
      </c>
      <c r="W437" s="35" t="s">
        <v>110</v>
      </c>
      <c r="X437" s="33" t="s">
        <v>161</v>
      </c>
      <c r="Y437" s="33" t="n">
        <v>21.924</v>
      </c>
      <c r="Z437" s="37" t="n">
        <v>44567</v>
      </c>
      <c r="AD437" s="33" t="s">
        <v>45</v>
      </c>
    </row>
    <row r="438" s="33" customFormat="true" ht="15" hidden="false" customHeight="false" outlineLevel="0" collapsed="false">
      <c r="A438" s="33" t="n">
        <v>6575</v>
      </c>
      <c r="B438" s="38" t="n">
        <v>44550</v>
      </c>
      <c r="C438" s="35" t="s">
        <v>389</v>
      </c>
      <c r="D438" s="126" t="s">
        <v>36</v>
      </c>
      <c r="E438" s="126" t="s">
        <v>494</v>
      </c>
      <c r="F438" s="36"/>
      <c r="G438" s="35" t="s">
        <v>38</v>
      </c>
      <c r="H438" s="35" t="s">
        <v>731</v>
      </c>
      <c r="I438" s="35"/>
      <c r="J438" s="35" t="n">
        <v>72</v>
      </c>
      <c r="K438" s="41" t="n">
        <v>44589</v>
      </c>
      <c r="L438" s="101" t="n">
        <v>0.347</v>
      </c>
      <c r="M438" s="42" t="n">
        <v>24.984</v>
      </c>
      <c r="N438" s="33" t="s">
        <v>39</v>
      </c>
      <c r="O438" s="35" t="s">
        <v>40</v>
      </c>
      <c r="V438" s="33" t="s">
        <v>732</v>
      </c>
      <c r="W438" s="35" t="s">
        <v>87</v>
      </c>
      <c r="X438" s="33" t="s">
        <v>169</v>
      </c>
      <c r="Y438" s="33" t="n">
        <v>89.1576</v>
      </c>
      <c r="Z438" s="37" t="n">
        <v>44567</v>
      </c>
      <c r="AD438" s="33" t="s">
        <v>45</v>
      </c>
    </row>
    <row r="439" s="33" customFormat="true" ht="15" hidden="false" customHeight="false" outlineLevel="0" collapsed="false">
      <c r="A439" s="33" t="n">
        <v>6576</v>
      </c>
      <c r="B439" s="38" t="n">
        <v>44550</v>
      </c>
      <c r="C439" s="35" t="s">
        <v>389</v>
      </c>
      <c r="D439" s="126" t="s">
        <v>36</v>
      </c>
      <c r="E439" s="126" t="s">
        <v>494</v>
      </c>
      <c r="F439" s="36"/>
      <c r="G439" s="35" t="s">
        <v>76</v>
      </c>
      <c r="H439" s="35" t="s">
        <v>733</v>
      </c>
      <c r="I439" s="35"/>
      <c r="J439" s="35" t="n">
        <v>72</v>
      </c>
      <c r="K439" s="41" t="n">
        <v>44589</v>
      </c>
      <c r="L439" s="101" t="n">
        <v>0.347</v>
      </c>
      <c r="M439" s="42" t="n">
        <v>24.984</v>
      </c>
      <c r="N439" s="33" t="s">
        <v>39</v>
      </c>
      <c r="O439" s="35" t="s">
        <v>40</v>
      </c>
      <c r="V439" s="33" t="s">
        <v>732</v>
      </c>
      <c r="W439" s="35" t="s">
        <v>87</v>
      </c>
      <c r="X439" s="33" t="s">
        <v>169</v>
      </c>
      <c r="Y439" s="33" t="n">
        <v>89.1576</v>
      </c>
      <c r="Z439" s="37" t="n">
        <v>44567</v>
      </c>
      <c r="AD439" s="33" t="s">
        <v>45</v>
      </c>
    </row>
    <row r="440" s="33" customFormat="true" ht="15" hidden="false" customHeight="false" outlineLevel="0" collapsed="false">
      <c r="A440" s="33" t="n">
        <v>6577</v>
      </c>
      <c r="B440" s="38" t="n">
        <v>44550</v>
      </c>
      <c r="C440" s="35" t="s">
        <v>389</v>
      </c>
      <c r="D440" s="126" t="s">
        <v>36</v>
      </c>
      <c r="E440" s="126" t="s">
        <v>494</v>
      </c>
      <c r="F440" s="36"/>
      <c r="G440" s="35" t="s">
        <v>52</v>
      </c>
      <c r="H440" s="35" t="s">
        <v>390</v>
      </c>
      <c r="I440" s="35"/>
      <c r="J440" s="35" t="n">
        <v>24</v>
      </c>
      <c r="K440" s="41" t="n">
        <v>44589</v>
      </c>
      <c r="L440" s="101" t="n">
        <v>0.347</v>
      </c>
      <c r="M440" s="42" t="n">
        <v>8.328</v>
      </c>
      <c r="N440" s="33" t="s">
        <v>39</v>
      </c>
      <c r="O440" s="35" t="s">
        <v>40</v>
      </c>
      <c r="V440" s="33" t="s">
        <v>732</v>
      </c>
      <c r="W440" s="35" t="s">
        <v>87</v>
      </c>
      <c r="X440" s="33" t="s">
        <v>169</v>
      </c>
      <c r="Y440" s="33" t="n">
        <v>29.7192</v>
      </c>
      <c r="Z440" s="37" t="n">
        <v>44567</v>
      </c>
      <c r="AD440" s="33" t="s">
        <v>45</v>
      </c>
    </row>
    <row r="441" s="33" customFormat="true" ht="15" hidden="false" customHeight="false" outlineLevel="0" collapsed="false">
      <c r="A441" s="33" t="n">
        <v>6578</v>
      </c>
      <c r="B441" s="38" t="n">
        <v>44550</v>
      </c>
      <c r="C441" s="35" t="s">
        <v>400</v>
      </c>
      <c r="D441" s="126" t="s">
        <v>36</v>
      </c>
      <c r="E441" s="126" t="s">
        <v>494</v>
      </c>
      <c r="F441" s="36"/>
      <c r="G441" s="35" t="s">
        <v>76</v>
      </c>
      <c r="H441" s="35" t="s">
        <v>734</v>
      </c>
      <c r="I441" s="35"/>
      <c r="J441" s="35" t="n">
        <v>96</v>
      </c>
      <c r="K441" s="41" t="n">
        <v>44589</v>
      </c>
      <c r="L441" s="101" t="n">
        <v>0.347</v>
      </c>
      <c r="M441" s="42" t="n">
        <v>33.312</v>
      </c>
      <c r="N441" s="33" t="s">
        <v>39</v>
      </c>
      <c r="O441" s="35" t="s">
        <v>40</v>
      </c>
      <c r="V441" s="33" t="s">
        <v>735</v>
      </c>
      <c r="W441" s="35" t="s">
        <v>87</v>
      </c>
      <c r="X441" s="33" t="s">
        <v>51</v>
      </c>
      <c r="Y441" s="33" t="n">
        <v>100.07088</v>
      </c>
      <c r="Z441" s="37" t="n">
        <v>44568</v>
      </c>
      <c r="AD441" s="33" t="s">
        <v>45</v>
      </c>
    </row>
    <row r="442" s="33" customFormat="true" ht="15" hidden="false" customHeight="false" outlineLevel="0" collapsed="false">
      <c r="A442" s="33" t="n">
        <v>6579</v>
      </c>
      <c r="B442" s="38" t="n">
        <v>44550</v>
      </c>
      <c r="C442" s="35" t="s">
        <v>400</v>
      </c>
      <c r="D442" s="126" t="s">
        <v>36</v>
      </c>
      <c r="E442" s="126" t="s">
        <v>494</v>
      </c>
      <c r="F442" s="36"/>
      <c r="G442" s="35" t="s">
        <v>57</v>
      </c>
      <c r="H442" s="35" t="s">
        <v>736</v>
      </c>
      <c r="I442" s="35"/>
      <c r="J442" s="35" t="n">
        <v>96</v>
      </c>
      <c r="K442" s="41" t="n">
        <v>44589</v>
      </c>
      <c r="L442" s="101" t="n">
        <v>0.347</v>
      </c>
      <c r="M442" s="42" t="n">
        <v>33.312</v>
      </c>
      <c r="N442" s="33" t="s">
        <v>39</v>
      </c>
      <c r="O442" s="35" t="s">
        <v>40</v>
      </c>
      <c r="V442" s="33" t="s">
        <v>735</v>
      </c>
      <c r="W442" s="35" t="s">
        <v>87</v>
      </c>
      <c r="X442" s="33" t="s">
        <v>51</v>
      </c>
      <c r="Y442" s="33" t="n">
        <v>100.07088</v>
      </c>
      <c r="Z442" s="37" t="n">
        <v>44568</v>
      </c>
      <c r="AD442" s="33" t="s">
        <v>45</v>
      </c>
    </row>
    <row r="443" s="33" customFormat="true" ht="15" hidden="false" customHeight="false" outlineLevel="0" collapsed="false">
      <c r="A443" s="33" t="n">
        <v>6580</v>
      </c>
      <c r="B443" s="38" t="n">
        <v>44550</v>
      </c>
      <c r="C443" s="35" t="s">
        <v>53</v>
      </c>
      <c r="D443" s="126" t="s">
        <v>36</v>
      </c>
      <c r="E443" s="126" t="s">
        <v>54</v>
      </c>
      <c r="F443" s="36"/>
      <c r="G443" s="35" t="s">
        <v>38</v>
      </c>
      <c r="H443" s="35" t="s">
        <v>737</v>
      </c>
      <c r="I443" s="35"/>
      <c r="J443" s="35" t="n">
        <v>96</v>
      </c>
      <c r="K443" s="41" t="n">
        <v>44589</v>
      </c>
      <c r="L443" s="101" t="n">
        <v>0.347</v>
      </c>
      <c r="M443" s="42" t="n">
        <v>33.312</v>
      </c>
      <c r="N443" s="33" t="s">
        <v>39</v>
      </c>
      <c r="O443" s="35" t="s">
        <v>40</v>
      </c>
      <c r="V443" s="33" t="s">
        <v>738</v>
      </c>
      <c r="W443" s="35" t="s">
        <v>56</v>
      </c>
      <c r="X443" s="33" t="s">
        <v>51</v>
      </c>
      <c r="Y443" s="33" t="n">
        <v>100.07088</v>
      </c>
      <c r="Z443" s="37" t="n">
        <v>44568</v>
      </c>
      <c r="AD443" s="33" t="s">
        <v>45</v>
      </c>
    </row>
    <row r="444" s="33" customFormat="true" ht="15" hidden="false" customHeight="false" outlineLevel="0" collapsed="false">
      <c r="A444" s="33" t="n">
        <v>6581</v>
      </c>
      <c r="B444" s="38" t="n">
        <v>44550</v>
      </c>
      <c r="C444" s="35" t="s">
        <v>53</v>
      </c>
      <c r="D444" s="126" t="s">
        <v>36</v>
      </c>
      <c r="E444" s="126" t="s">
        <v>54</v>
      </c>
      <c r="F444" s="36"/>
      <c r="G444" s="35" t="s">
        <v>57</v>
      </c>
      <c r="H444" s="35" t="s">
        <v>739</v>
      </c>
      <c r="I444" s="35"/>
      <c r="J444" s="35" t="n">
        <v>96</v>
      </c>
      <c r="K444" s="41" t="n">
        <v>44589</v>
      </c>
      <c r="L444" s="101" t="n">
        <v>0.347</v>
      </c>
      <c r="M444" s="42" t="n">
        <v>33.312</v>
      </c>
      <c r="N444" s="33" t="s">
        <v>39</v>
      </c>
      <c r="O444" s="35" t="s">
        <v>40</v>
      </c>
      <c r="V444" s="33" t="s">
        <v>738</v>
      </c>
      <c r="W444" s="35" t="s">
        <v>56</v>
      </c>
      <c r="X444" s="33" t="s">
        <v>51</v>
      </c>
      <c r="Y444" s="33" t="n">
        <v>100.07088</v>
      </c>
      <c r="Z444" s="37" t="n">
        <v>44568</v>
      </c>
      <c r="AD444" s="33" t="s">
        <v>45</v>
      </c>
    </row>
    <row r="445" s="33" customFormat="true" ht="15" hidden="false" customHeight="false" outlineLevel="0" collapsed="false">
      <c r="A445" s="33" t="n">
        <v>6582</v>
      </c>
      <c r="B445" s="38" t="n">
        <v>44550</v>
      </c>
      <c r="C445" s="35" t="s">
        <v>405</v>
      </c>
      <c r="D445" s="126" t="s">
        <v>148</v>
      </c>
      <c r="E445" s="126" t="s">
        <v>66</v>
      </c>
      <c r="F445" s="36"/>
      <c r="G445" s="35" t="s">
        <v>38</v>
      </c>
      <c r="H445" s="35" t="s">
        <v>740</v>
      </c>
      <c r="I445" s="35"/>
      <c r="J445" s="35" t="n">
        <v>72</v>
      </c>
      <c r="K445" s="41" t="n">
        <v>44589</v>
      </c>
      <c r="L445" s="101" t="n">
        <v>0.256</v>
      </c>
      <c r="M445" s="42" t="n">
        <v>18.432</v>
      </c>
      <c r="N445" s="33" t="s">
        <v>39</v>
      </c>
      <c r="O445" s="35" t="s">
        <v>40</v>
      </c>
      <c r="V445" s="33" t="s">
        <v>741</v>
      </c>
      <c r="W445" s="35" t="s">
        <v>110</v>
      </c>
      <c r="X445" s="33" t="s">
        <v>150</v>
      </c>
      <c r="Y445" s="33" t="n">
        <v>95.7348</v>
      </c>
      <c r="Z445" s="37" t="n">
        <v>44567</v>
      </c>
      <c r="AD445" s="33" t="s">
        <v>45</v>
      </c>
    </row>
    <row r="446" s="33" customFormat="true" ht="15" hidden="false" customHeight="false" outlineLevel="0" collapsed="false">
      <c r="A446" s="33" t="n">
        <v>6583</v>
      </c>
      <c r="B446" s="38" t="n">
        <v>44550</v>
      </c>
      <c r="C446" s="35" t="s">
        <v>405</v>
      </c>
      <c r="D446" s="126" t="s">
        <v>148</v>
      </c>
      <c r="E446" s="126" t="s">
        <v>66</v>
      </c>
      <c r="F446" s="36"/>
      <c r="G446" s="35" t="s">
        <v>48</v>
      </c>
      <c r="H446" s="35" t="s">
        <v>742</v>
      </c>
      <c r="I446" s="35"/>
      <c r="J446" s="35" t="n">
        <v>72</v>
      </c>
      <c r="K446" s="41" t="n">
        <v>44589</v>
      </c>
      <c r="L446" s="101" t="n">
        <v>0.256</v>
      </c>
      <c r="M446" s="42" t="n">
        <v>18.432</v>
      </c>
      <c r="N446" s="33" t="s">
        <v>39</v>
      </c>
      <c r="O446" s="35" t="s">
        <v>40</v>
      </c>
      <c r="V446" s="33" t="s">
        <v>743</v>
      </c>
      <c r="W446" s="35" t="s">
        <v>110</v>
      </c>
      <c r="X446" s="33" t="s">
        <v>150</v>
      </c>
      <c r="Y446" s="33" t="n">
        <v>95.7348</v>
      </c>
      <c r="Z446" s="37" t="n">
        <v>44567</v>
      </c>
      <c r="AD446" s="33" t="s">
        <v>45</v>
      </c>
    </row>
    <row r="447" s="33" customFormat="true" ht="15" hidden="false" customHeight="false" outlineLevel="0" collapsed="false">
      <c r="A447" s="33" t="n">
        <v>6584</v>
      </c>
      <c r="B447" s="38" t="n">
        <v>44550</v>
      </c>
      <c r="C447" s="35" t="s">
        <v>511</v>
      </c>
      <c r="D447" s="126" t="s">
        <v>193</v>
      </c>
      <c r="E447" s="126" t="s">
        <v>66</v>
      </c>
      <c r="F447" s="36"/>
      <c r="G447" s="35" t="s">
        <v>89</v>
      </c>
      <c r="H447" s="35" t="s">
        <v>744</v>
      </c>
      <c r="I447" s="35"/>
      <c r="J447" s="35" t="n">
        <v>24</v>
      </c>
      <c r="K447" s="41" t="n">
        <v>44589</v>
      </c>
      <c r="L447" s="101" t="n">
        <v>0.2283</v>
      </c>
      <c r="M447" s="42" t="n">
        <v>5.4792</v>
      </c>
      <c r="N447" s="33" t="s">
        <v>39</v>
      </c>
      <c r="O447" s="35" t="s">
        <v>40</v>
      </c>
      <c r="V447" s="33" t="s">
        <v>745</v>
      </c>
      <c r="W447" s="35" t="s">
        <v>110</v>
      </c>
      <c r="X447" s="33" t="s">
        <v>198</v>
      </c>
      <c r="Y447" s="33" t="n">
        <v>23.6292</v>
      </c>
      <c r="Z447" s="37" t="n">
        <v>44567</v>
      </c>
      <c r="AD447" s="33" t="s">
        <v>45</v>
      </c>
    </row>
    <row r="448" s="33" customFormat="true" ht="15" hidden="false" customHeight="false" outlineLevel="0" collapsed="false">
      <c r="A448" s="33" t="n">
        <v>6585</v>
      </c>
      <c r="B448" s="38" t="n">
        <v>44550</v>
      </c>
      <c r="C448" s="35" t="s">
        <v>511</v>
      </c>
      <c r="D448" s="126" t="s">
        <v>193</v>
      </c>
      <c r="E448" s="126" t="s">
        <v>66</v>
      </c>
      <c r="F448" s="36"/>
      <c r="G448" s="35" t="s">
        <v>52</v>
      </c>
      <c r="H448" s="35" t="s">
        <v>746</v>
      </c>
      <c r="I448" s="35"/>
      <c r="J448" s="35" t="n">
        <v>24</v>
      </c>
      <c r="K448" s="41" t="n">
        <v>44589</v>
      </c>
      <c r="L448" s="101" t="n">
        <v>0.2283</v>
      </c>
      <c r="M448" s="42" t="n">
        <v>5.4792</v>
      </c>
      <c r="N448" s="33" t="s">
        <v>39</v>
      </c>
      <c r="O448" s="35" t="s">
        <v>40</v>
      </c>
      <c r="V448" s="33" t="s">
        <v>745</v>
      </c>
      <c r="W448" s="35" t="s">
        <v>110</v>
      </c>
      <c r="X448" s="33" t="s">
        <v>198</v>
      </c>
      <c r="Y448" s="33" t="n">
        <v>23.6292</v>
      </c>
      <c r="Z448" s="37" t="n">
        <v>44567</v>
      </c>
      <c r="AD448" s="33" t="s">
        <v>45</v>
      </c>
    </row>
    <row r="449" s="33" customFormat="true" ht="15" hidden="false" customHeight="false" outlineLevel="0" collapsed="false">
      <c r="A449" s="33" t="n">
        <v>6586</v>
      </c>
      <c r="B449" s="38" t="n">
        <v>44550</v>
      </c>
      <c r="C449" s="35" t="s">
        <v>200</v>
      </c>
      <c r="D449" s="126" t="s">
        <v>193</v>
      </c>
      <c r="E449" s="126" t="s">
        <v>66</v>
      </c>
      <c r="F449" s="36"/>
      <c r="G449" s="35" t="s">
        <v>52</v>
      </c>
      <c r="H449" s="35" t="s">
        <v>747</v>
      </c>
      <c r="I449" s="35"/>
      <c r="J449" s="35" t="n">
        <v>24</v>
      </c>
      <c r="K449" s="41" t="n">
        <v>44589</v>
      </c>
      <c r="L449" s="101" t="n">
        <v>0.248</v>
      </c>
      <c r="M449" s="42" t="n">
        <v>5.952</v>
      </c>
      <c r="N449" s="33" t="s">
        <v>39</v>
      </c>
      <c r="O449" s="35" t="s">
        <v>40</v>
      </c>
      <c r="V449" s="33" t="s">
        <v>748</v>
      </c>
      <c r="W449" s="35" t="s">
        <v>110</v>
      </c>
      <c r="X449" s="33" t="s">
        <v>203</v>
      </c>
      <c r="Y449" s="33" t="n">
        <v>24.1164</v>
      </c>
      <c r="Z449" s="37" t="n">
        <v>44567</v>
      </c>
      <c r="AD449" s="33" t="s">
        <v>45</v>
      </c>
    </row>
    <row r="450" s="33" customFormat="true" ht="15" hidden="false" customHeight="false" outlineLevel="0" collapsed="false">
      <c r="A450" s="33" t="n">
        <v>6587</v>
      </c>
      <c r="B450" s="38" t="n">
        <v>44550</v>
      </c>
      <c r="C450" s="35" t="s">
        <v>422</v>
      </c>
      <c r="D450" s="126" t="s">
        <v>193</v>
      </c>
      <c r="E450" s="126" t="s">
        <v>494</v>
      </c>
      <c r="F450" s="36"/>
      <c r="G450" s="35" t="s">
        <v>52</v>
      </c>
      <c r="H450" s="35" t="s">
        <v>426</v>
      </c>
      <c r="I450" s="35"/>
      <c r="J450" s="35" t="n">
        <v>72</v>
      </c>
      <c r="K450" s="41" t="n">
        <v>44589</v>
      </c>
      <c r="L450" s="101" t="n">
        <v>0.293</v>
      </c>
      <c r="M450" s="42" t="n">
        <v>21.096</v>
      </c>
      <c r="N450" s="33" t="s">
        <v>39</v>
      </c>
      <c r="O450" s="35" t="s">
        <v>40</v>
      </c>
      <c r="V450" s="33" t="s">
        <v>749</v>
      </c>
      <c r="W450" s="35" t="s">
        <v>87</v>
      </c>
      <c r="X450" s="33" t="s">
        <v>207</v>
      </c>
      <c r="Y450" s="33" t="n">
        <v>69.12</v>
      </c>
      <c r="Z450" s="37" t="n">
        <v>44568</v>
      </c>
      <c r="AD450" s="33" t="s">
        <v>45</v>
      </c>
    </row>
    <row r="451" s="33" customFormat="true" ht="15" hidden="false" customHeight="false" outlineLevel="0" collapsed="false">
      <c r="A451" s="33" t="n">
        <v>6588</v>
      </c>
      <c r="B451" s="38" t="n">
        <v>44550</v>
      </c>
      <c r="C451" s="35" t="s">
        <v>82</v>
      </c>
      <c r="D451" s="126" t="s">
        <v>83</v>
      </c>
      <c r="E451" s="126" t="s">
        <v>494</v>
      </c>
      <c r="F451" s="36"/>
      <c r="G451" s="35" t="s">
        <v>38</v>
      </c>
      <c r="H451" s="35" t="s">
        <v>750</v>
      </c>
      <c r="I451" s="35"/>
      <c r="J451" s="35" t="n">
        <v>96</v>
      </c>
      <c r="K451" s="41" t="n">
        <v>44589</v>
      </c>
      <c r="L451" s="101" t="n">
        <v>0.26</v>
      </c>
      <c r="M451" s="42" t="n">
        <v>24.96</v>
      </c>
      <c r="N451" s="33" t="s">
        <v>39</v>
      </c>
      <c r="O451" s="35" t="s">
        <v>85</v>
      </c>
      <c r="V451" s="33" t="s">
        <v>751</v>
      </c>
      <c r="W451" s="35" t="s">
        <v>87</v>
      </c>
      <c r="X451" s="33" t="s">
        <v>88</v>
      </c>
      <c r="Y451" s="33" t="n">
        <v>133.4928</v>
      </c>
      <c r="Z451" s="37" t="n">
        <v>44567</v>
      </c>
      <c r="AD451" s="33" t="s">
        <v>45</v>
      </c>
    </row>
    <row r="452" s="33" customFormat="true" ht="15" hidden="false" customHeight="false" outlineLevel="0" collapsed="false">
      <c r="A452" s="33" t="n">
        <v>6589</v>
      </c>
      <c r="B452" s="38" t="n">
        <v>44550</v>
      </c>
      <c r="C452" s="35" t="s">
        <v>82</v>
      </c>
      <c r="D452" s="126" t="s">
        <v>83</v>
      </c>
      <c r="E452" s="126" t="s">
        <v>494</v>
      </c>
      <c r="F452" s="36"/>
      <c r="G452" s="35" t="s">
        <v>76</v>
      </c>
      <c r="H452" s="35" t="s">
        <v>752</v>
      </c>
      <c r="I452" s="35"/>
      <c r="J452" s="35" t="n">
        <v>96</v>
      </c>
      <c r="K452" s="41" t="n">
        <v>44589</v>
      </c>
      <c r="L452" s="101" t="n">
        <v>0.26</v>
      </c>
      <c r="M452" s="42" t="n">
        <v>24.96</v>
      </c>
      <c r="N452" s="33" t="s">
        <v>39</v>
      </c>
      <c r="O452" s="35" t="s">
        <v>85</v>
      </c>
      <c r="V452" s="33" t="s">
        <v>751</v>
      </c>
      <c r="W452" s="35" t="s">
        <v>87</v>
      </c>
      <c r="X452" s="33" t="s">
        <v>88</v>
      </c>
      <c r="Y452" s="33" t="n">
        <v>133.4928</v>
      </c>
      <c r="Z452" s="37" t="n">
        <v>44567</v>
      </c>
      <c r="AD452" s="33" t="s">
        <v>45</v>
      </c>
    </row>
    <row r="453" s="33" customFormat="true" ht="15" hidden="false" customHeight="false" outlineLevel="0" collapsed="false">
      <c r="A453" s="33" t="n">
        <v>6590</v>
      </c>
      <c r="B453" s="38" t="n">
        <v>44550</v>
      </c>
      <c r="C453" s="35" t="s">
        <v>82</v>
      </c>
      <c r="D453" s="126" t="s">
        <v>83</v>
      </c>
      <c r="E453" s="126" t="s">
        <v>494</v>
      </c>
      <c r="F453" s="36"/>
      <c r="G453" s="35" t="s">
        <v>57</v>
      </c>
      <c r="H453" s="35" t="s">
        <v>753</v>
      </c>
      <c r="I453" s="35"/>
      <c r="J453" s="35" t="n">
        <v>96</v>
      </c>
      <c r="K453" s="41" t="n">
        <v>44589</v>
      </c>
      <c r="L453" s="101" t="n">
        <v>0.26</v>
      </c>
      <c r="M453" s="42" t="n">
        <v>24.96</v>
      </c>
      <c r="N453" s="33" t="s">
        <v>39</v>
      </c>
      <c r="O453" s="35" t="s">
        <v>85</v>
      </c>
      <c r="V453" s="33" t="s">
        <v>751</v>
      </c>
      <c r="W453" s="35" t="s">
        <v>87</v>
      </c>
      <c r="X453" s="33" t="s">
        <v>88</v>
      </c>
      <c r="Y453" s="33" t="n">
        <v>133.4928</v>
      </c>
      <c r="Z453" s="37" t="n">
        <v>44567</v>
      </c>
      <c r="AD453" s="33" t="s">
        <v>45</v>
      </c>
    </row>
    <row r="454" s="33" customFormat="true" ht="15" hidden="false" customHeight="false" outlineLevel="0" collapsed="false">
      <c r="A454" s="33" t="n">
        <v>6591</v>
      </c>
      <c r="B454" s="38" t="n">
        <v>44550</v>
      </c>
      <c r="C454" s="35" t="s">
        <v>437</v>
      </c>
      <c r="D454" s="126" t="s">
        <v>83</v>
      </c>
      <c r="E454" s="126" t="s">
        <v>494</v>
      </c>
      <c r="F454" s="36"/>
      <c r="G454" s="35" t="s">
        <v>38</v>
      </c>
      <c r="H454" s="35" t="s">
        <v>438</v>
      </c>
      <c r="I454" s="35"/>
      <c r="J454" s="35" t="n">
        <v>96</v>
      </c>
      <c r="K454" s="41" t="n">
        <v>44589</v>
      </c>
      <c r="L454" s="101" t="n">
        <v>0.2791</v>
      </c>
      <c r="M454" s="42" t="n">
        <v>26.7936</v>
      </c>
      <c r="N454" s="33" t="s">
        <v>39</v>
      </c>
      <c r="O454" s="35" t="s">
        <v>85</v>
      </c>
      <c r="V454" s="33" t="s">
        <v>754</v>
      </c>
      <c r="W454" s="35" t="s">
        <v>87</v>
      </c>
      <c r="X454" s="33" t="s">
        <v>234</v>
      </c>
      <c r="Y454" s="33" t="n">
        <v>122.88</v>
      </c>
      <c r="Z454" s="37" t="n">
        <v>44567</v>
      </c>
      <c r="AD454" s="33" t="s">
        <v>45</v>
      </c>
    </row>
    <row r="455" s="33" customFormat="true" ht="15" hidden="false" customHeight="false" outlineLevel="0" collapsed="false">
      <c r="A455" s="33" t="n">
        <v>6592</v>
      </c>
      <c r="B455" s="38" t="n">
        <v>44550</v>
      </c>
      <c r="C455" s="35" t="s">
        <v>437</v>
      </c>
      <c r="D455" s="126" t="s">
        <v>83</v>
      </c>
      <c r="E455" s="126" t="s">
        <v>494</v>
      </c>
      <c r="F455" s="36"/>
      <c r="G455" s="35" t="s">
        <v>48</v>
      </c>
      <c r="H455" s="35" t="s">
        <v>755</v>
      </c>
      <c r="I455" s="35"/>
      <c r="J455" s="35" t="n">
        <v>96</v>
      </c>
      <c r="K455" s="41" t="n">
        <v>44589</v>
      </c>
      <c r="L455" s="101" t="n">
        <v>0.2791</v>
      </c>
      <c r="M455" s="42" t="n">
        <v>26.7936</v>
      </c>
      <c r="N455" s="33" t="s">
        <v>39</v>
      </c>
      <c r="O455" s="35" t="s">
        <v>85</v>
      </c>
      <c r="V455" s="33" t="s">
        <v>754</v>
      </c>
      <c r="W455" s="35" t="s">
        <v>87</v>
      </c>
      <c r="X455" s="33" t="s">
        <v>234</v>
      </c>
      <c r="Y455" s="33" t="n">
        <v>122.88</v>
      </c>
      <c r="Z455" s="37" t="n">
        <v>44567</v>
      </c>
      <c r="AD455" s="33" t="s">
        <v>45</v>
      </c>
    </row>
    <row r="456" s="33" customFormat="true" ht="15" hidden="false" customHeight="false" outlineLevel="0" collapsed="false">
      <c r="A456" s="33" t="n">
        <v>6593</v>
      </c>
      <c r="B456" s="38" t="n">
        <v>44550</v>
      </c>
      <c r="C456" s="35" t="s">
        <v>437</v>
      </c>
      <c r="D456" s="126" t="s">
        <v>83</v>
      </c>
      <c r="E456" s="126" t="s">
        <v>494</v>
      </c>
      <c r="F456" s="36"/>
      <c r="G456" s="35" t="s">
        <v>52</v>
      </c>
      <c r="H456" s="35" t="s">
        <v>440</v>
      </c>
      <c r="I456" s="35"/>
      <c r="J456" s="35" t="n">
        <v>72</v>
      </c>
      <c r="K456" s="41" t="n">
        <v>44589</v>
      </c>
      <c r="L456" s="101" t="n">
        <v>0.2791</v>
      </c>
      <c r="M456" s="42" t="n">
        <v>20.0952</v>
      </c>
      <c r="N456" s="33" t="s">
        <v>39</v>
      </c>
      <c r="O456" s="35" t="s">
        <v>85</v>
      </c>
      <c r="V456" s="33" t="s">
        <v>754</v>
      </c>
      <c r="W456" s="35" t="s">
        <v>87</v>
      </c>
      <c r="X456" s="33" t="s">
        <v>234</v>
      </c>
      <c r="Y456" s="33" t="n">
        <v>92.16</v>
      </c>
      <c r="Z456" s="37" t="n">
        <v>44567</v>
      </c>
      <c r="AD456" s="33" t="s">
        <v>45</v>
      </c>
    </row>
    <row r="457" s="33" customFormat="true" ht="15" hidden="false" customHeight="false" outlineLevel="0" collapsed="false">
      <c r="A457" s="33" t="n">
        <v>6594</v>
      </c>
      <c r="B457" s="38" t="n">
        <v>44550</v>
      </c>
      <c r="C457" s="35" t="s">
        <v>437</v>
      </c>
      <c r="D457" s="126" t="s">
        <v>83</v>
      </c>
      <c r="E457" s="126" t="s">
        <v>494</v>
      </c>
      <c r="F457" s="36"/>
      <c r="G457" s="35" t="s">
        <v>89</v>
      </c>
      <c r="H457" s="35" t="s">
        <v>756</v>
      </c>
      <c r="I457" s="35"/>
      <c r="J457" s="35" t="n">
        <v>24</v>
      </c>
      <c r="K457" s="41" t="n">
        <v>44589</v>
      </c>
      <c r="L457" s="101" t="n">
        <v>0.2791</v>
      </c>
      <c r="M457" s="42" t="n">
        <v>6.6984</v>
      </c>
      <c r="N457" s="33" t="s">
        <v>39</v>
      </c>
      <c r="O457" s="35" t="s">
        <v>85</v>
      </c>
      <c r="V457" s="33" t="s">
        <v>754</v>
      </c>
      <c r="W457" s="35" t="s">
        <v>87</v>
      </c>
      <c r="X457" s="33" t="s">
        <v>234</v>
      </c>
      <c r="Y457" s="33" t="n">
        <v>30.72</v>
      </c>
      <c r="Z457" s="37" t="n">
        <v>44567</v>
      </c>
      <c r="AD457" s="33" t="s">
        <v>45</v>
      </c>
    </row>
    <row r="458" s="33" customFormat="true" ht="15" hidden="false" customHeight="false" outlineLevel="0" collapsed="false">
      <c r="A458" s="33" t="n">
        <v>6595</v>
      </c>
      <c r="B458" s="38" t="n">
        <v>44550</v>
      </c>
      <c r="C458" s="35" t="s">
        <v>757</v>
      </c>
      <c r="D458" s="126" t="s">
        <v>83</v>
      </c>
      <c r="E458" s="126" t="s">
        <v>494</v>
      </c>
      <c r="F458" s="36"/>
      <c r="G458" s="35" t="s">
        <v>38</v>
      </c>
      <c r="H458" s="35" t="s">
        <v>758</v>
      </c>
      <c r="I458" s="35"/>
      <c r="J458" s="35" t="n">
        <v>96</v>
      </c>
      <c r="K458" s="41" t="n">
        <v>44589</v>
      </c>
      <c r="L458" s="101" t="n">
        <v>0.4633</v>
      </c>
      <c r="M458" s="42" t="n">
        <v>44.4768</v>
      </c>
      <c r="N458" s="33" t="s">
        <v>39</v>
      </c>
      <c r="O458" s="35" t="s">
        <v>85</v>
      </c>
      <c r="V458" s="33" t="s">
        <v>759</v>
      </c>
      <c r="W458" s="35" t="s">
        <v>87</v>
      </c>
      <c r="X458" s="33" t="s">
        <v>94</v>
      </c>
      <c r="Y458" s="33" t="n">
        <v>112.32</v>
      </c>
      <c r="Z458" s="37" t="n">
        <v>44567</v>
      </c>
      <c r="AD458" s="33" t="s">
        <v>45</v>
      </c>
    </row>
    <row r="459" s="33" customFormat="true" ht="15" hidden="false" customHeight="false" outlineLevel="0" collapsed="false">
      <c r="A459" s="33" t="n">
        <v>6596</v>
      </c>
      <c r="B459" s="38" t="n">
        <v>44550</v>
      </c>
      <c r="C459" s="35" t="s">
        <v>757</v>
      </c>
      <c r="D459" s="126" t="s">
        <v>83</v>
      </c>
      <c r="E459" s="126" t="s">
        <v>494</v>
      </c>
      <c r="F459" s="36"/>
      <c r="G459" s="35" t="s">
        <v>57</v>
      </c>
      <c r="H459" s="35" t="s">
        <v>760</v>
      </c>
      <c r="I459" s="35"/>
      <c r="J459" s="35" t="n">
        <v>96</v>
      </c>
      <c r="K459" s="41" t="n">
        <v>44589</v>
      </c>
      <c r="L459" s="101" t="n">
        <v>0.4633</v>
      </c>
      <c r="M459" s="42" t="n">
        <v>44.4768</v>
      </c>
      <c r="N459" s="33" t="s">
        <v>39</v>
      </c>
      <c r="O459" s="35" t="s">
        <v>85</v>
      </c>
      <c r="V459" s="33" t="s">
        <v>759</v>
      </c>
      <c r="W459" s="35" t="s">
        <v>87</v>
      </c>
      <c r="X459" s="33" t="s">
        <v>94</v>
      </c>
      <c r="Y459" s="33" t="n">
        <v>112.32</v>
      </c>
      <c r="Z459" s="37" t="n">
        <v>44567</v>
      </c>
      <c r="AD459" s="33" t="s">
        <v>45</v>
      </c>
    </row>
    <row r="460" s="33" customFormat="true" ht="15" hidden="false" customHeight="false" outlineLevel="0" collapsed="false">
      <c r="A460" s="33" t="n">
        <v>6597</v>
      </c>
      <c r="B460" s="38" t="n">
        <v>44550</v>
      </c>
      <c r="C460" s="35" t="s">
        <v>757</v>
      </c>
      <c r="D460" s="126" t="s">
        <v>83</v>
      </c>
      <c r="E460" s="126" t="s">
        <v>494</v>
      </c>
      <c r="F460" s="36"/>
      <c r="G460" s="35" t="s">
        <v>52</v>
      </c>
      <c r="H460" s="35" t="s">
        <v>761</v>
      </c>
      <c r="I460" s="35"/>
      <c r="J460" s="35" t="n">
        <v>24</v>
      </c>
      <c r="K460" s="41" t="n">
        <v>44589</v>
      </c>
      <c r="L460" s="101" t="n">
        <v>0.4633</v>
      </c>
      <c r="M460" s="42" t="n">
        <v>11.1192</v>
      </c>
      <c r="N460" s="33" t="s">
        <v>39</v>
      </c>
      <c r="O460" s="35" t="s">
        <v>85</v>
      </c>
      <c r="V460" s="33" t="s">
        <v>759</v>
      </c>
      <c r="W460" s="35" t="s">
        <v>87</v>
      </c>
      <c r="X460" s="33" t="s">
        <v>94</v>
      </c>
      <c r="Y460" s="33" t="n">
        <v>28.08</v>
      </c>
      <c r="Z460" s="37" t="n">
        <v>44567</v>
      </c>
      <c r="AD460" s="33" t="s">
        <v>45</v>
      </c>
    </row>
    <row r="461" s="33" customFormat="true" ht="15" hidden="false" customHeight="false" outlineLevel="0" collapsed="false">
      <c r="A461" s="33" t="n">
        <v>6598</v>
      </c>
      <c r="B461" s="38" t="n">
        <v>44550</v>
      </c>
      <c r="C461" s="35" t="s">
        <v>541</v>
      </c>
      <c r="D461" s="126" t="s">
        <v>83</v>
      </c>
      <c r="E461" s="126" t="s">
        <v>494</v>
      </c>
      <c r="F461" s="36"/>
      <c r="G461" s="35" t="s">
        <v>38</v>
      </c>
      <c r="H461" s="35" t="s">
        <v>762</v>
      </c>
      <c r="I461" s="35"/>
      <c r="J461" s="35" t="n">
        <v>96</v>
      </c>
      <c r="K461" s="41" t="n">
        <v>44589</v>
      </c>
      <c r="L461" s="101" t="n">
        <v>0.4633</v>
      </c>
      <c r="M461" s="42" t="n">
        <v>44.4768</v>
      </c>
      <c r="N461" s="33" t="s">
        <v>39</v>
      </c>
      <c r="O461" s="35" t="s">
        <v>85</v>
      </c>
      <c r="V461" s="33" t="s">
        <v>763</v>
      </c>
      <c r="W461" s="35" t="s">
        <v>87</v>
      </c>
      <c r="X461" s="33" t="s">
        <v>104</v>
      </c>
      <c r="Y461" s="33" t="n">
        <v>112.32</v>
      </c>
      <c r="Z461" s="37" t="n">
        <v>44567</v>
      </c>
      <c r="AD461" s="33" t="s">
        <v>45</v>
      </c>
    </row>
    <row r="462" s="33" customFormat="true" ht="15" hidden="false" customHeight="false" outlineLevel="0" collapsed="false">
      <c r="A462" s="33" t="n">
        <v>6599</v>
      </c>
      <c r="B462" s="38" t="n">
        <v>44550</v>
      </c>
      <c r="C462" s="35" t="s">
        <v>541</v>
      </c>
      <c r="D462" s="126" t="s">
        <v>83</v>
      </c>
      <c r="E462" s="126" t="s">
        <v>494</v>
      </c>
      <c r="F462" s="36"/>
      <c r="G462" s="35" t="s">
        <v>48</v>
      </c>
      <c r="H462" s="35" t="s">
        <v>764</v>
      </c>
      <c r="I462" s="35"/>
      <c r="J462" s="35" t="n">
        <v>72</v>
      </c>
      <c r="K462" s="41" t="n">
        <v>44589</v>
      </c>
      <c r="L462" s="101" t="n">
        <v>0.4633</v>
      </c>
      <c r="M462" s="42" t="n">
        <v>33.3576</v>
      </c>
      <c r="N462" s="33" t="s">
        <v>39</v>
      </c>
      <c r="O462" s="35" t="s">
        <v>85</v>
      </c>
      <c r="V462" s="33" t="s">
        <v>763</v>
      </c>
      <c r="W462" s="35" t="s">
        <v>87</v>
      </c>
      <c r="X462" s="33" t="s">
        <v>104</v>
      </c>
      <c r="Y462" s="33" t="n">
        <v>84.24</v>
      </c>
      <c r="Z462" s="37" t="n">
        <v>44567</v>
      </c>
      <c r="AD462" s="33" t="s">
        <v>45</v>
      </c>
    </row>
    <row r="463" s="33" customFormat="true" ht="15" hidden="false" customHeight="false" outlineLevel="0" collapsed="false">
      <c r="A463" s="33" t="n">
        <v>6600</v>
      </c>
      <c r="B463" s="38" t="n">
        <v>44550</v>
      </c>
      <c r="C463" s="35" t="s">
        <v>111</v>
      </c>
      <c r="D463" s="126" t="s">
        <v>106</v>
      </c>
      <c r="E463" s="126" t="s">
        <v>66</v>
      </c>
      <c r="F463" s="36"/>
      <c r="G463" s="35" t="s">
        <v>52</v>
      </c>
      <c r="H463" s="35" t="s">
        <v>765</v>
      </c>
      <c r="I463" s="35"/>
      <c r="J463" s="35" t="n">
        <v>24</v>
      </c>
      <c r="K463" s="41" t="n">
        <v>44589</v>
      </c>
      <c r="L463" s="101" t="n">
        <v>0.287</v>
      </c>
      <c r="M463" s="42" t="n">
        <v>6.888</v>
      </c>
      <c r="N463" s="33" t="s">
        <v>39</v>
      </c>
      <c r="O463" s="35" t="s">
        <v>85</v>
      </c>
      <c r="V463" s="33" t="s">
        <v>766</v>
      </c>
      <c r="W463" s="35" t="s">
        <v>110</v>
      </c>
      <c r="X463" s="33" t="s">
        <v>112</v>
      </c>
      <c r="Y463" s="33" t="n">
        <v>26.796</v>
      </c>
      <c r="Z463" s="37" t="n">
        <v>44567</v>
      </c>
      <c r="AD463" s="33" t="s">
        <v>45</v>
      </c>
    </row>
    <row r="464" s="33" customFormat="true" ht="15" hidden="false" customHeight="false" outlineLevel="0" collapsed="false">
      <c r="A464" s="33" t="n">
        <v>6601</v>
      </c>
      <c r="B464" s="38" t="n">
        <v>44550</v>
      </c>
      <c r="C464" s="35" t="s">
        <v>111</v>
      </c>
      <c r="D464" s="126" t="s">
        <v>106</v>
      </c>
      <c r="E464" s="126" t="s">
        <v>66</v>
      </c>
      <c r="F464" s="36"/>
      <c r="G464" s="35" t="s">
        <v>89</v>
      </c>
      <c r="H464" s="35" t="s">
        <v>767</v>
      </c>
      <c r="I464" s="35"/>
      <c r="J464" s="35" t="n">
        <v>24</v>
      </c>
      <c r="K464" s="41" t="n">
        <v>44589</v>
      </c>
      <c r="L464" s="101" t="n">
        <v>0.287</v>
      </c>
      <c r="M464" s="42" t="n">
        <v>6.888</v>
      </c>
      <c r="N464" s="33" t="s">
        <v>39</v>
      </c>
      <c r="O464" s="35" t="s">
        <v>85</v>
      </c>
      <c r="V464" s="33" t="s">
        <v>766</v>
      </c>
      <c r="W464" s="35" t="s">
        <v>110</v>
      </c>
      <c r="X464" s="33" t="s">
        <v>112</v>
      </c>
      <c r="Y464" s="33" t="n">
        <v>26.796</v>
      </c>
      <c r="Z464" s="37" t="n">
        <v>44567</v>
      </c>
      <c r="AD464" s="33" t="s">
        <v>45</v>
      </c>
    </row>
    <row r="465" s="33" customFormat="true" ht="15" hidden="false" customHeight="false" outlineLevel="0" collapsed="false">
      <c r="A465" s="33" t="n">
        <v>6602</v>
      </c>
      <c r="B465" s="38" t="n">
        <v>44550</v>
      </c>
      <c r="C465" s="35" t="s">
        <v>453</v>
      </c>
      <c r="D465" s="126" t="s">
        <v>83</v>
      </c>
      <c r="E465" s="126" t="s">
        <v>494</v>
      </c>
      <c r="F465" s="36"/>
      <c r="G465" s="35" t="s">
        <v>52</v>
      </c>
      <c r="H465" s="35" t="s">
        <v>768</v>
      </c>
      <c r="I465" s="35"/>
      <c r="J465" s="35" t="n">
        <v>72</v>
      </c>
      <c r="K465" s="41" t="n">
        <v>44589</v>
      </c>
      <c r="L465" s="101" t="n">
        <v>0.287</v>
      </c>
      <c r="M465" s="42" t="n">
        <v>20.664</v>
      </c>
      <c r="N465" s="33" t="s">
        <v>39</v>
      </c>
      <c r="O465" s="35" t="s">
        <v>85</v>
      </c>
      <c r="V465" s="33" t="s">
        <v>769</v>
      </c>
      <c r="W465" s="35" t="s">
        <v>87</v>
      </c>
      <c r="X465" s="33" t="s">
        <v>112</v>
      </c>
      <c r="Y465" s="33" t="n">
        <v>80.388</v>
      </c>
      <c r="Z465" s="37" t="n">
        <v>44568</v>
      </c>
      <c r="AD465" s="33" t="s">
        <v>45</v>
      </c>
    </row>
    <row r="466" s="33" customFormat="true" ht="15" hidden="false" customHeight="false" outlineLevel="0" collapsed="false">
      <c r="A466" s="33" t="n">
        <v>6603</v>
      </c>
      <c r="B466" s="38" t="n">
        <v>44550</v>
      </c>
      <c r="C466" s="35" t="s">
        <v>461</v>
      </c>
      <c r="D466" s="126" t="s">
        <v>106</v>
      </c>
      <c r="E466" s="126" t="s">
        <v>494</v>
      </c>
      <c r="F466" s="36"/>
      <c r="G466" s="35" t="s">
        <v>52</v>
      </c>
      <c r="H466" s="35" t="s">
        <v>465</v>
      </c>
      <c r="I466" s="35"/>
      <c r="J466" s="35" t="n">
        <v>72</v>
      </c>
      <c r="K466" s="41" t="n">
        <v>44589</v>
      </c>
      <c r="L466" s="101" t="n">
        <v>0.376</v>
      </c>
      <c r="M466" s="42" t="n">
        <v>27.072</v>
      </c>
      <c r="N466" s="33" t="s">
        <v>39</v>
      </c>
      <c r="O466" s="35" t="s">
        <v>85</v>
      </c>
      <c r="V466" s="33" t="s">
        <v>770</v>
      </c>
      <c r="W466" s="35" t="s">
        <v>87</v>
      </c>
      <c r="X466" s="33" t="s">
        <v>117</v>
      </c>
      <c r="Y466" s="33" t="n">
        <v>98.64</v>
      </c>
      <c r="Z466" s="37" t="n">
        <v>44568</v>
      </c>
      <c r="AD466" s="33" t="s">
        <v>45</v>
      </c>
    </row>
    <row r="467" s="33" customFormat="true" ht="15" hidden="false" customHeight="false" outlineLevel="0" collapsed="false">
      <c r="B467" s="38"/>
      <c r="C467" s="35"/>
      <c r="D467" s="35"/>
      <c r="F467" s="36"/>
      <c r="G467" s="35"/>
      <c r="H467" s="35"/>
      <c r="J467" s="42" t="n">
        <v>2088</v>
      </c>
      <c r="K467" s="35"/>
      <c r="L467" s="42"/>
      <c r="M467" s="42" t="n">
        <v>685.3344</v>
      </c>
      <c r="O467" s="35"/>
      <c r="W467" s="35"/>
      <c r="Z467" s="37"/>
    </row>
    <row r="468" s="33" customFormat="true" ht="15" hidden="false" customHeight="false" outlineLevel="0" collapsed="false">
      <c r="B468" s="38"/>
      <c r="C468" s="35"/>
      <c r="D468" s="35"/>
      <c r="F468" s="36"/>
      <c r="G468" s="35"/>
      <c r="H468" s="35"/>
      <c r="J468" s="35"/>
      <c r="K468" s="35"/>
      <c r="L468" s="3"/>
      <c r="M468" s="3"/>
      <c r="O468" s="35"/>
      <c r="W468" s="35"/>
      <c r="Z468" s="37"/>
    </row>
    <row r="469" s="33" customFormat="true" ht="15" hidden="false" customHeight="false" outlineLevel="0" collapsed="false">
      <c r="B469" s="38"/>
      <c r="C469" s="35"/>
      <c r="D469" s="35"/>
      <c r="F469" s="36"/>
      <c r="G469" s="35"/>
      <c r="H469" s="35"/>
      <c r="J469" s="35"/>
      <c r="K469" s="35"/>
      <c r="L469" s="3"/>
      <c r="M469" s="3"/>
      <c r="O469" s="35"/>
      <c r="W469" s="35"/>
      <c r="Z469" s="37"/>
    </row>
    <row r="470" s="33" customFormat="true" ht="15" hidden="false" customHeight="false" outlineLevel="0" collapsed="false">
      <c r="B470" s="38"/>
      <c r="C470" s="123" t="s">
        <v>771</v>
      </c>
      <c r="D470" s="35"/>
      <c r="F470" s="36"/>
      <c r="G470" s="35"/>
      <c r="H470" s="35"/>
      <c r="J470" s="35"/>
      <c r="K470" s="35"/>
      <c r="L470" s="3"/>
      <c r="M470" s="3"/>
      <c r="O470" s="35"/>
      <c r="W470" s="35"/>
      <c r="Z470" s="37"/>
    </row>
    <row r="471" s="33" customFormat="true" ht="15" hidden="false" customHeight="false" outlineLevel="0" collapsed="false">
      <c r="A471" s="33" t="n">
        <v>6604</v>
      </c>
      <c r="B471" s="38" t="n">
        <v>44550</v>
      </c>
      <c r="C471" s="137" t="s">
        <v>579</v>
      </c>
      <c r="D471" s="132" t="s">
        <v>36</v>
      </c>
      <c r="E471" s="132" t="s">
        <v>54</v>
      </c>
      <c r="F471" s="133"/>
      <c r="G471" s="137" t="s">
        <v>76</v>
      </c>
      <c r="H471" s="35" t="s">
        <v>706</v>
      </c>
      <c r="I471" s="137"/>
      <c r="J471" s="143" t="n">
        <v>20</v>
      </c>
      <c r="K471" s="41" t="n">
        <v>44589</v>
      </c>
      <c r="L471" s="101" t="n">
        <v>0.4658</v>
      </c>
      <c r="M471" s="42" t="n">
        <v>9.316</v>
      </c>
      <c r="N471" s="33" t="s">
        <v>39</v>
      </c>
      <c r="O471" s="35" t="s">
        <v>40</v>
      </c>
      <c r="V471" s="33" t="s">
        <v>772</v>
      </c>
      <c r="W471" s="35" t="s">
        <v>56</v>
      </c>
      <c r="X471" s="33" t="s">
        <v>188</v>
      </c>
      <c r="Y471" s="33" t="n">
        <v>19.6</v>
      </c>
      <c r="Z471" s="37" t="n">
        <v>44568</v>
      </c>
      <c r="AD471" s="33" t="s">
        <v>45</v>
      </c>
    </row>
    <row r="472" s="33" customFormat="true" ht="15" hidden="false" customHeight="false" outlineLevel="0" collapsed="false">
      <c r="A472" s="33" t="n">
        <v>6605</v>
      </c>
      <c r="B472" s="38" t="n">
        <v>44550</v>
      </c>
      <c r="C472" s="137" t="s">
        <v>579</v>
      </c>
      <c r="D472" s="132" t="s">
        <v>36</v>
      </c>
      <c r="E472" s="132" t="s">
        <v>54</v>
      </c>
      <c r="F472" s="133"/>
      <c r="G472" s="137" t="s">
        <v>48</v>
      </c>
      <c r="H472" s="35" t="s">
        <v>708</v>
      </c>
      <c r="I472" s="137"/>
      <c r="J472" s="143" t="n">
        <v>10</v>
      </c>
      <c r="K472" s="41" t="n">
        <v>44589</v>
      </c>
      <c r="L472" s="101" t="n">
        <v>0.4658</v>
      </c>
      <c r="M472" s="42" t="n">
        <v>4.658</v>
      </c>
      <c r="N472" s="33" t="s">
        <v>39</v>
      </c>
      <c r="O472" s="35" t="s">
        <v>40</v>
      </c>
      <c r="V472" s="33" t="s">
        <v>772</v>
      </c>
      <c r="W472" s="35" t="s">
        <v>56</v>
      </c>
      <c r="X472" s="33" t="s">
        <v>188</v>
      </c>
      <c r="Y472" s="33" t="n">
        <v>9.8</v>
      </c>
      <c r="Z472" s="37" t="n">
        <v>44568</v>
      </c>
      <c r="AD472" s="33" t="s">
        <v>45</v>
      </c>
    </row>
    <row r="473" s="33" customFormat="true" ht="15" hidden="false" customHeight="false" outlineLevel="0" collapsed="false">
      <c r="A473" s="33" t="n">
        <v>6606</v>
      </c>
      <c r="B473" s="38" t="n">
        <v>44550</v>
      </c>
      <c r="C473" s="35" t="s">
        <v>773</v>
      </c>
      <c r="D473" s="126" t="s">
        <v>36</v>
      </c>
      <c r="E473" s="126" t="s">
        <v>47</v>
      </c>
      <c r="F473" s="36"/>
      <c r="G473" s="35" t="s">
        <v>57</v>
      </c>
      <c r="H473" s="35" t="s">
        <v>774</v>
      </c>
      <c r="J473" s="35" t="n">
        <v>96</v>
      </c>
      <c r="K473" s="41" t="n">
        <v>44589</v>
      </c>
      <c r="L473" s="101" t="n">
        <v>0.438</v>
      </c>
      <c r="M473" s="42" t="n">
        <v>42.048</v>
      </c>
      <c r="N473" s="33" t="s">
        <v>39</v>
      </c>
      <c r="O473" s="35" t="s">
        <v>40</v>
      </c>
      <c r="V473" s="33" t="s">
        <v>775</v>
      </c>
      <c r="W473" s="35" t="s">
        <v>50</v>
      </c>
      <c r="X473" s="33" t="s">
        <v>315</v>
      </c>
      <c r="Y473" s="33" t="n">
        <v>94.08</v>
      </c>
      <c r="Z473" s="37" t="n">
        <v>44567</v>
      </c>
      <c r="AD473" s="33" t="s">
        <v>45</v>
      </c>
    </row>
    <row r="474" s="33" customFormat="true" ht="15" hidden="false" customHeight="false" outlineLevel="0" collapsed="false">
      <c r="A474" s="33" t="n">
        <v>6607</v>
      </c>
      <c r="B474" s="38" t="n">
        <v>44550</v>
      </c>
      <c r="C474" s="35" t="s">
        <v>773</v>
      </c>
      <c r="D474" s="126" t="s">
        <v>36</v>
      </c>
      <c r="E474" s="126" t="s">
        <v>47</v>
      </c>
      <c r="F474" s="36"/>
      <c r="G474" s="35" t="s">
        <v>38</v>
      </c>
      <c r="H474" s="35" t="s">
        <v>776</v>
      </c>
      <c r="J474" s="35" t="n">
        <v>96</v>
      </c>
      <c r="K474" s="41" t="n">
        <v>44589</v>
      </c>
      <c r="L474" s="101" t="n">
        <v>0.438</v>
      </c>
      <c r="M474" s="42" t="n">
        <v>42.048</v>
      </c>
      <c r="N474" s="33" t="s">
        <v>39</v>
      </c>
      <c r="O474" s="35" t="s">
        <v>40</v>
      </c>
      <c r="V474" s="33" t="s">
        <v>775</v>
      </c>
      <c r="W474" s="35" t="s">
        <v>50</v>
      </c>
      <c r="X474" s="33" t="s">
        <v>315</v>
      </c>
      <c r="Y474" s="33" t="n">
        <v>94.08</v>
      </c>
      <c r="Z474" s="37" t="n">
        <v>44567</v>
      </c>
      <c r="AD474" s="33" t="s">
        <v>45</v>
      </c>
    </row>
    <row r="475" s="33" customFormat="true" ht="15" hidden="false" customHeight="false" outlineLevel="0" collapsed="false">
      <c r="A475" s="33" t="n">
        <v>6608</v>
      </c>
      <c r="B475" s="38" t="n">
        <v>44550</v>
      </c>
      <c r="C475" s="35" t="s">
        <v>773</v>
      </c>
      <c r="D475" s="126" t="s">
        <v>36</v>
      </c>
      <c r="E475" s="126" t="s">
        <v>47</v>
      </c>
      <c r="F475" s="36"/>
      <c r="G475" s="35" t="s">
        <v>76</v>
      </c>
      <c r="H475" s="35" t="s">
        <v>777</v>
      </c>
      <c r="J475" s="35" t="n">
        <v>96</v>
      </c>
      <c r="K475" s="41" t="n">
        <v>44589</v>
      </c>
      <c r="L475" s="101" t="n">
        <v>0.438</v>
      </c>
      <c r="M475" s="42" t="n">
        <v>42.048</v>
      </c>
      <c r="N475" s="33" t="s">
        <v>39</v>
      </c>
      <c r="O475" s="35" t="s">
        <v>40</v>
      </c>
      <c r="V475" s="33" t="s">
        <v>775</v>
      </c>
      <c r="W475" s="35" t="s">
        <v>50</v>
      </c>
      <c r="X475" s="33" t="s">
        <v>315</v>
      </c>
      <c r="Y475" s="33" t="n">
        <v>94.08</v>
      </c>
      <c r="Z475" s="37" t="n">
        <v>44567</v>
      </c>
      <c r="AD475" s="33" t="s">
        <v>45</v>
      </c>
    </row>
    <row r="476" s="33" customFormat="true" ht="15" hidden="false" customHeight="false" outlineLevel="0" collapsed="false">
      <c r="A476" s="33" t="n">
        <v>6609</v>
      </c>
      <c r="B476" s="38" t="n">
        <v>44550</v>
      </c>
      <c r="C476" s="35" t="s">
        <v>773</v>
      </c>
      <c r="D476" s="126" t="s">
        <v>36</v>
      </c>
      <c r="E476" s="126" t="s">
        <v>47</v>
      </c>
      <c r="F476" s="36"/>
      <c r="G476" s="35" t="s">
        <v>48</v>
      </c>
      <c r="H476" s="35" t="s">
        <v>778</v>
      </c>
      <c r="J476" s="35" t="n">
        <v>48</v>
      </c>
      <c r="K476" s="41" t="n">
        <v>44589</v>
      </c>
      <c r="L476" s="101" t="n">
        <v>0.438</v>
      </c>
      <c r="M476" s="42" t="n">
        <v>21.024</v>
      </c>
      <c r="N476" s="33" t="s">
        <v>39</v>
      </c>
      <c r="O476" s="35" t="s">
        <v>40</v>
      </c>
      <c r="V476" s="33" t="s">
        <v>775</v>
      </c>
      <c r="W476" s="35" t="s">
        <v>50</v>
      </c>
      <c r="X476" s="33" t="s">
        <v>315</v>
      </c>
      <c r="Y476" s="33" t="n">
        <v>47.04</v>
      </c>
      <c r="Z476" s="37" t="n">
        <v>44567</v>
      </c>
      <c r="AD476" s="33" t="s">
        <v>45</v>
      </c>
    </row>
    <row r="477" s="33" customFormat="true" ht="15" hidden="false" customHeight="false" outlineLevel="0" collapsed="false">
      <c r="A477" s="33" t="n">
        <v>6610</v>
      </c>
      <c r="B477" s="38" t="n">
        <v>44550</v>
      </c>
      <c r="C477" s="35" t="s">
        <v>773</v>
      </c>
      <c r="D477" s="126" t="s">
        <v>36</v>
      </c>
      <c r="E477" s="126" t="s">
        <v>47</v>
      </c>
      <c r="F477" s="36"/>
      <c r="G477" s="35" t="s">
        <v>52</v>
      </c>
      <c r="H477" s="35" t="s">
        <v>779</v>
      </c>
      <c r="J477" s="35" t="n">
        <v>48</v>
      </c>
      <c r="K477" s="41" t="n">
        <v>44589</v>
      </c>
      <c r="L477" s="101" t="n">
        <v>0.438</v>
      </c>
      <c r="M477" s="42" t="n">
        <v>21.024</v>
      </c>
      <c r="N477" s="33" t="s">
        <v>39</v>
      </c>
      <c r="O477" s="35" t="s">
        <v>40</v>
      </c>
      <c r="V477" s="33" t="s">
        <v>775</v>
      </c>
      <c r="W477" s="35" t="s">
        <v>50</v>
      </c>
      <c r="X477" s="33" t="s">
        <v>315</v>
      </c>
      <c r="Y477" s="33" t="n">
        <v>47.04</v>
      </c>
      <c r="Z477" s="37" t="n">
        <v>44567</v>
      </c>
      <c r="AD477" s="33" t="s">
        <v>45</v>
      </c>
    </row>
    <row r="478" s="33" customFormat="true" ht="15" hidden="false" customHeight="false" outlineLevel="0" collapsed="false">
      <c r="A478" s="33" t="n">
        <v>6611</v>
      </c>
      <c r="B478" s="38" t="n">
        <v>44550</v>
      </c>
      <c r="C478" s="35" t="s">
        <v>773</v>
      </c>
      <c r="D478" s="126" t="s">
        <v>36</v>
      </c>
      <c r="E478" s="126" t="s">
        <v>47</v>
      </c>
      <c r="F478" s="36"/>
      <c r="G478" s="35" t="s">
        <v>89</v>
      </c>
      <c r="H478" s="35" t="s">
        <v>780</v>
      </c>
      <c r="J478" s="35" t="n">
        <v>12</v>
      </c>
      <c r="K478" s="41" t="n">
        <v>44589</v>
      </c>
      <c r="L478" s="101" t="n">
        <v>0.438</v>
      </c>
      <c r="M478" s="42" t="n">
        <v>5.256</v>
      </c>
      <c r="N478" s="33" t="s">
        <v>39</v>
      </c>
      <c r="O478" s="35" t="s">
        <v>40</v>
      </c>
      <c r="V478" s="33" t="s">
        <v>775</v>
      </c>
      <c r="W478" s="35" t="s">
        <v>50</v>
      </c>
      <c r="X478" s="33" t="s">
        <v>315</v>
      </c>
      <c r="Y478" s="33" t="n">
        <v>11.76</v>
      </c>
      <c r="Z478" s="37" t="n">
        <v>44567</v>
      </c>
      <c r="AD478" s="33" t="s">
        <v>45</v>
      </c>
    </row>
    <row r="479" s="33" customFormat="true" ht="15" hidden="false" customHeight="false" outlineLevel="0" collapsed="false">
      <c r="C479" s="35"/>
      <c r="D479" s="35"/>
      <c r="F479" s="36"/>
      <c r="G479" s="35"/>
      <c r="H479" s="35"/>
      <c r="J479" s="42" t="n">
        <v>426</v>
      </c>
      <c r="K479" s="35"/>
      <c r="L479" s="3"/>
      <c r="M479" s="42" t="n">
        <v>187.422</v>
      </c>
      <c r="O479" s="35"/>
      <c r="W479" s="35"/>
      <c r="Z479" s="37"/>
    </row>
    <row r="480" s="33" customFormat="true" ht="15" hidden="false" customHeight="false" outlineLevel="0" collapsed="false">
      <c r="C480" s="35"/>
      <c r="D480" s="35"/>
      <c r="F480" s="36"/>
      <c r="G480" s="35"/>
      <c r="H480" s="35"/>
      <c r="J480" s="35"/>
      <c r="K480" s="35"/>
      <c r="L480" s="3"/>
      <c r="M480" s="3"/>
      <c r="O480" s="35"/>
      <c r="W480" s="35"/>
      <c r="Z480" s="37"/>
    </row>
    <row r="481" s="33" customFormat="true" ht="15" hidden="false" customHeight="false" outlineLevel="0" collapsed="false">
      <c r="C481" s="35"/>
      <c r="D481" s="35"/>
      <c r="F481" s="36"/>
      <c r="G481" s="35"/>
      <c r="H481" s="35"/>
      <c r="J481" s="42" t="n">
        <v>2514</v>
      </c>
      <c r="K481" s="35"/>
      <c r="L481" s="3"/>
      <c r="M481" s="42" t="n">
        <v>872.7564</v>
      </c>
      <c r="O481" s="35"/>
      <c r="W481" s="35"/>
      <c r="Z481" s="37"/>
    </row>
    <row r="482" s="33" customFormat="true" ht="15" hidden="false" customHeight="false" outlineLevel="0" collapsed="false">
      <c r="C482" s="35"/>
      <c r="D482" s="35"/>
      <c r="F482" s="36"/>
      <c r="G482" s="35"/>
      <c r="H482" s="35"/>
      <c r="J482" s="35"/>
      <c r="K482" s="35"/>
      <c r="L482" s="3"/>
      <c r="M482" s="3"/>
      <c r="O482" s="35"/>
      <c r="W482" s="35"/>
      <c r="Z482" s="37"/>
    </row>
    <row r="483" s="33" customFormat="true" ht="15" hidden="false" customHeight="false" outlineLevel="0" collapsed="false">
      <c r="C483" s="35"/>
      <c r="D483" s="35"/>
      <c r="F483" s="36"/>
      <c r="G483" s="35"/>
      <c r="H483" s="35"/>
      <c r="J483" s="35"/>
      <c r="K483" s="35"/>
      <c r="L483" s="3"/>
      <c r="M483" s="3"/>
      <c r="O483" s="35"/>
      <c r="W483" s="35"/>
      <c r="Z483" s="37"/>
    </row>
    <row r="484" s="33" customFormat="true" ht="15" hidden="false" customHeight="false" outlineLevel="0" collapsed="false">
      <c r="C484" s="35"/>
      <c r="D484" s="35"/>
      <c r="F484" s="36"/>
      <c r="G484" s="35"/>
      <c r="H484" s="35"/>
      <c r="J484" s="35"/>
      <c r="K484" s="35"/>
      <c r="L484" s="3"/>
      <c r="M484" s="3"/>
      <c r="O484" s="35"/>
      <c r="W484" s="35"/>
      <c r="Z484" s="37"/>
    </row>
    <row r="485" s="33" customFormat="true" ht="15" hidden="false" customHeight="false" outlineLevel="0" collapsed="false">
      <c r="C485" s="35"/>
      <c r="D485" s="35"/>
      <c r="F485" s="36"/>
      <c r="G485" s="35"/>
      <c r="H485" s="35"/>
      <c r="J485" s="35"/>
      <c r="K485" s="35"/>
      <c r="L485" s="3"/>
      <c r="M485" s="3"/>
      <c r="O485" s="35"/>
      <c r="W485" s="35"/>
      <c r="Z485" s="37"/>
    </row>
    <row r="486" s="33" customFormat="true" ht="15" hidden="false" customHeight="false" outlineLevel="0" collapsed="false">
      <c r="C486" s="35"/>
      <c r="D486" s="35"/>
      <c r="F486" s="36"/>
      <c r="G486" s="35"/>
      <c r="H486" s="35"/>
      <c r="J486" s="35"/>
      <c r="K486" s="35"/>
      <c r="L486" s="3"/>
      <c r="M486" s="3"/>
      <c r="O486" s="35"/>
      <c r="W486" s="35"/>
      <c r="Z486" s="37"/>
    </row>
    <row r="487" s="33" customFormat="true" ht="15" hidden="false" customHeight="false" outlineLevel="0" collapsed="false">
      <c r="C487" s="35"/>
      <c r="D487" s="35"/>
      <c r="F487" s="36"/>
      <c r="G487" s="35"/>
      <c r="H487" s="35"/>
      <c r="J487" s="35"/>
      <c r="K487" s="35"/>
      <c r="L487" s="3"/>
      <c r="M487" s="3"/>
      <c r="O487" s="35"/>
      <c r="W487" s="35"/>
      <c r="Z487" s="37"/>
    </row>
    <row r="488" s="33" customFormat="true" ht="15" hidden="false" customHeight="false" outlineLevel="0" collapsed="false">
      <c r="C488" s="35"/>
      <c r="D488" s="35"/>
      <c r="F488" s="36"/>
      <c r="G488" s="35"/>
      <c r="H488" s="35"/>
      <c r="J488" s="35"/>
      <c r="K488" s="35"/>
      <c r="L488" s="3"/>
      <c r="M488" s="3"/>
      <c r="O488" s="35"/>
      <c r="W488" s="35"/>
      <c r="Z488" s="37"/>
    </row>
    <row r="489" s="33" customFormat="true" ht="15" hidden="false" customHeight="false" outlineLevel="0" collapsed="false">
      <c r="C489" s="35"/>
      <c r="D489" s="35"/>
      <c r="F489" s="36"/>
      <c r="G489" s="35"/>
      <c r="H489" s="35"/>
      <c r="J489" s="35"/>
      <c r="K489" s="35"/>
      <c r="L489" s="3"/>
      <c r="M489" s="3"/>
      <c r="O489" s="35"/>
      <c r="W489" s="35"/>
      <c r="Z489" s="37"/>
    </row>
    <row r="490" s="33" customFormat="true" ht="15" hidden="false" customHeight="false" outlineLevel="0" collapsed="false">
      <c r="C490" s="35"/>
      <c r="D490" s="35"/>
      <c r="F490" s="36"/>
      <c r="G490" s="35"/>
      <c r="H490" s="35"/>
      <c r="J490" s="35"/>
      <c r="K490" s="35"/>
      <c r="L490" s="3"/>
      <c r="M490" s="3"/>
      <c r="O490" s="35"/>
      <c r="W490" s="35"/>
      <c r="Z490" s="37"/>
    </row>
    <row r="491" s="33" customFormat="true" ht="15" hidden="false" customHeight="false" outlineLevel="0" collapsed="false">
      <c r="C491" s="35"/>
      <c r="D491" s="35"/>
      <c r="F491" s="36"/>
      <c r="G491" s="35"/>
      <c r="H491" s="35"/>
      <c r="J491" s="35"/>
      <c r="K491" s="35"/>
      <c r="L491" s="3"/>
      <c r="M491" s="3"/>
      <c r="O491" s="35"/>
      <c r="W491" s="35"/>
      <c r="Z491" s="37"/>
    </row>
    <row r="492" s="33" customFormat="true" ht="15" hidden="false" customHeight="false" outlineLevel="0" collapsed="false">
      <c r="C492" s="35"/>
      <c r="D492" s="35"/>
      <c r="F492" s="36"/>
      <c r="G492" s="35"/>
      <c r="H492" s="35"/>
      <c r="J492" s="35"/>
      <c r="K492" s="35"/>
      <c r="L492" s="3"/>
      <c r="M492" s="3"/>
      <c r="O492" s="35"/>
      <c r="W492" s="35"/>
      <c r="Z492" s="37"/>
    </row>
    <row r="493" s="33" customFormat="true" ht="15" hidden="false" customHeight="false" outlineLevel="0" collapsed="false">
      <c r="C493" s="35"/>
      <c r="D493" s="35"/>
      <c r="F493" s="36"/>
      <c r="G493" s="35"/>
      <c r="H493" s="35"/>
      <c r="J493" s="35"/>
      <c r="K493" s="35"/>
      <c r="L493" s="3"/>
      <c r="M493" s="3"/>
      <c r="O493" s="35"/>
      <c r="W493" s="35"/>
      <c r="Z493" s="37"/>
    </row>
    <row r="494" s="33" customFormat="true" ht="15" hidden="false" customHeight="false" outlineLevel="0" collapsed="false">
      <c r="C494" s="35"/>
      <c r="D494" s="35"/>
      <c r="F494" s="36"/>
      <c r="G494" s="35"/>
      <c r="H494" s="35"/>
      <c r="J494" s="35"/>
      <c r="K494" s="35"/>
      <c r="L494" s="3"/>
      <c r="M494" s="3"/>
      <c r="O494" s="35"/>
      <c r="W494" s="35"/>
      <c r="Z494" s="37"/>
    </row>
    <row r="495" s="33" customFormat="true" ht="15" hidden="false" customHeight="false" outlineLevel="0" collapsed="false">
      <c r="C495" s="35"/>
      <c r="D495" s="35"/>
      <c r="F495" s="36"/>
      <c r="G495" s="35"/>
      <c r="H495" s="35"/>
      <c r="J495" s="35"/>
      <c r="K495" s="35"/>
      <c r="L495" s="3"/>
      <c r="M495" s="3"/>
      <c r="O495" s="35"/>
      <c r="W495" s="35"/>
      <c r="Z495" s="37"/>
    </row>
    <row r="496" s="33" customFormat="true" ht="15" hidden="false" customHeight="false" outlineLevel="0" collapsed="false">
      <c r="C496" s="35"/>
      <c r="D496" s="35"/>
      <c r="F496" s="36"/>
      <c r="G496" s="35"/>
      <c r="H496" s="35"/>
      <c r="J496" s="35"/>
      <c r="K496" s="35"/>
      <c r="L496" s="3"/>
      <c r="M496" s="3"/>
      <c r="O496" s="35"/>
      <c r="W496" s="35"/>
      <c r="Z496" s="37"/>
    </row>
    <row r="497" s="33" customFormat="true" ht="15" hidden="false" customHeight="false" outlineLevel="0" collapsed="false">
      <c r="C497" s="35"/>
      <c r="D497" s="35"/>
      <c r="F497" s="36"/>
      <c r="G497" s="35"/>
      <c r="H497" s="35"/>
      <c r="J497" s="35"/>
      <c r="K497" s="35"/>
      <c r="L497" s="3"/>
      <c r="M497" s="3"/>
      <c r="O497" s="35"/>
      <c r="W497" s="35"/>
      <c r="Z497" s="37"/>
    </row>
    <row r="498" s="33" customFormat="true" ht="15" hidden="false" customHeight="false" outlineLevel="0" collapsed="false">
      <c r="C498" s="35"/>
      <c r="D498" s="35"/>
      <c r="F498" s="36"/>
      <c r="G498" s="35"/>
      <c r="H498" s="35"/>
      <c r="J498" s="35"/>
      <c r="K498" s="35"/>
      <c r="L498" s="3"/>
      <c r="M498" s="3"/>
      <c r="O498" s="35"/>
      <c r="W498" s="35"/>
      <c r="Z498" s="37"/>
    </row>
    <row r="499" s="33" customFormat="true" ht="15" hidden="false" customHeight="false" outlineLevel="0" collapsed="false">
      <c r="C499" s="35"/>
      <c r="D499" s="35"/>
      <c r="F499" s="36"/>
      <c r="G499" s="35"/>
      <c r="H499" s="35"/>
      <c r="J499" s="35"/>
      <c r="K499" s="35"/>
      <c r="L499" s="3"/>
      <c r="M499" s="3"/>
      <c r="O499" s="35"/>
      <c r="W499" s="35"/>
      <c r="Z499" s="37"/>
    </row>
    <row r="500" s="33" customFormat="true" ht="15" hidden="false" customHeight="false" outlineLevel="0" collapsed="false">
      <c r="C500" s="35"/>
      <c r="D500" s="35"/>
      <c r="F500" s="36"/>
      <c r="G500" s="35"/>
      <c r="H500" s="35"/>
      <c r="J500" s="35"/>
      <c r="K500" s="35"/>
      <c r="L500" s="3"/>
      <c r="M500" s="3"/>
      <c r="O500" s="35"/>
      <c r="W500" s="35"/>
      <c r="Z500" s="37"/>
    </row>
    <row r="501" s="33" customFormat="true" ht="15" hidden="false" customHeight="false" outlineLevel="0" collapsed="false">
      <c r="C501" s="35"/>
      <c r="D501" s="35"/>
      <c r="F501" s="36"/>
      <c r="G501" s="35"/>
      <c r="H501" s="35"/>
      <c r="J501" s="35"/>
      <c r="K501" s="35"/>
      <c r="L501" s="3"/>
      <c r="M501" s="3"/>
      <c r="O501" s="35"/>
      <c r="W501" s="35"/>
      <c r="Z501" s="37"/>
    </row>
    <row r="502" s="33" customFormat="true" ht="15" hidden="false" customHeight="false" outlineLevel="0" collapsed="false">
      <c r="C502" s="35"/>
      <c r="D502" s="35"/>
      <c r="F502" s="36"/>
      <c r="G502" s="35"/>
      <c r="H502" s="35"/>
      <c r="J502" s="35"/>
      <c r="K502" s="35"/>
      <c r="L502" s="3"/>
      <c r="M502" s="3"/>
      <c r="O502" s="35"/>
      <c r="W502" s="35"/>
      <c r="Z502" s="37"/>
    </row>
    <row r="503" s="33" customFormat="true" ht="15" hidden="false" customHeight="false" outlineLevel="0" collapsed="false">
      <c r="C503" s="35"/>
      <c r="D503" s="35"/>
      <c r="F503" s="36"/>
      <c r="G503" s="35"/>
      <c r="H503" s="35"/>
      <c r="J503" s="35"/>
      <c r="K503" s="35"/>
      <c r="L503" s="3"/>
      <c r="M503" s="3"/>
      <c r="O503" s="35"/>
      <c r="W503" s="35"/>
      <c r="Z503" s="37"/>
    </row>
    <row r="504" s="33" customFormat="true" ht="15" hidden="false" customHeight="false" outlineLevel="0" collapsed="false">
      <c r="C504" s="35"/>
      <c r="D504" s="35"/>
      <c r="F504" s="36"/>
      <c r="G504" s="35"/>
      <c r="H504" s="35"/>
      <c r="J504" s="35"/>
      <c r="K504" s="35"/>
      <c r="L504" s="3"/>
      <c r="M504" s="3"/>
      <c r="O504" s="35"/>
      <c r="W504" s="35"/>
      <c r="Z504" s="37"/>
    </row>
    <row r="505" s="33" customFormat="true" ht="15" hidden="false" customHeight="false" outlineLevel="0" collapsed="false">
      <c r="C505" s="35"/>
      <c r="D505" s="35"/>
      <c r="F505" s="36"/>
      <c r="G505" s="35"/>
      <c r="H505" s="35"/>
      <c r="J505" s="35"/>
      <c r="K505" s="35"/>
      <c r="L505" s="3"/>
      <c r="M505" s="3"/>
      <c r="O505" s="35"/>
      <c r="W505" s="35"/>
      <c r="Z505" s="37"/>
    </row>
    <row r="506" s="33" customFormat="true" ht="15" hidden="false" customHeight="false" outlineLevel="0" collapsed="false">
      <c r="C506" s="35"/>
      <c r="D506" s="35"/>
      <c r="F506" s="36"/>
      <c r="G506" s="35"/>
      <c r="H506" s="35"/>
      <c r="J506" s="35"/>
      <c r="K506" s="35"/>
      <c r="L506" s="3"/>
      <c r="M506" s="3"/>
      <c r="O506" s="35"/>
      <c r="W506" s="35"/>
      <c r="Z506" s="37"/>
    </row>
    <row r="507" s="33" customFormat="true" ht="15" hidden="false" customHeight="false" outlineLevel="0" collapsed="false">
      <c r="C507" s="35"/>
      <c r="D507" s="35"/>
      <c r="F507" s="36"/>
      <c r="G507" s="35"/>
      <c r="H507" s="35"/>
      <c r="J507" s="35"/>
      <c r="K507" s="35"/>
      <c r="L507" s="3"/>
      <c r="M507" s="3"/>
      <c r="O507" s="35"/>
      <c r="W507" s="35"/>
      <c r="Z507" s="37"/>
    </row>
    <row r="508" s="33" customFormat="true" ht="15" hidden="false" customHeight="false" outlineLevel="0" collapsed="false">
      <c r="C508" s="35"/>
      <c r="D508" s="35"/>
      <c r="F508" s="36"/>
      <c r="G508" s="35"/>
      <c r="H508" s="35"/>
      <c r="J508" s="35"/>
      <c r="K508" s="35"/>
      <c r="L508" s="3"/>
      <c r="M508" s="3"/>
      <c r="O508" s="35"/>
      <c r="W508" s="35"/>
      <c r="Z508" s="37"/>
    </row>
    <row r="509" s="33" customFormat="true" ht="15" hidden="false" customHeight="false" outlineLevel="0" collapsed="false">
      <c r="C509" s="35"/>
      <c r="D509" s="35"/>
      <c r="F509" s="36"/>
      <c r="G509" s="35"/>
      <c r="H509" s="35"/>
      <c r="J509" s="35"/>
      <c r="K509" s="35"/>
      <c r="L509" s="3"/>
      <c r="M509" s="3"/>
      <c r="O509" s="35"/>
      <c r="W509" s="35"/>
      <c r="Z509" s="37"/>
    </row>
    <row r="510" s="33" customFormat="true" ht="15" hidden="false" customHeight="false" outlineLevel="0" collapsed="false">
      <c r="C510" s="35"/>
      <c r="D510" s="35"/>
      <c r="F510" s="36"/>
      <c r="G510" s="35"/>
      <c r="H510" s="35"/>
      <c r="J510" s="35"/>
      <c r="K510" s="35"/>
      <c r="L510" s="3"/>
      <c r="M510" s="3"/>
      <c r="O510" s="35"/>
      <c r="W510" s="35"/>
      <c r="Z510" s="37"/>
    </row>
    <row r="511" s="33" customFormat="true" ht="15" hidden="false" customHeight="false" outlineLevel="0" collapsed="false">
      <c r="C511" s="35"/>
      <c r="D511" s="35"/>
      <c r="F511" s="36"/>
      <c r="G511" s="35"/>
      <c r="H511" s="35"/>
      <c r="J511" s="35"/>
      <c r="K511" s="35"/>
      <c r="L511" s="3"/>
      <c r="M511" s="3"/>
      <c r="O511" s="35"/>
      <c r="W511" s="35"/>
      <c r="Z511" s="37"/>
    </row>
    <row r="512" s="33" customFormat="true" ht="15" hidden="false" customHeight="false" outlineLevel="0" collapsed="false">
      <c r="C512" s="35"/>
      <c r="D512" s="35"/>
      <c r="F512" s="36"/>
      <c r="G512" s="35"/>
      <c r="H512" s="35"/>
      <c r="J512" s="35"/>
      <c r="K512" s="35"/>
      <c r="L512" s="3"/>
      <c r="M512" s="3"/>
      <c r="O512" s="35"/>
      <c r="W512" s="35"/>
      <c r="Z512" s="37"/>
    </row>
    <row r="513" s="33" customFormat="true" ht="15" hidden="false" customHeight="false" outlineLevel="0" collapsed="false">
      <c r="C513" s="35"/>
      <c r="D513" s="35"/>
      <c r="F513" s="36"/>
      <c r="G513" s="35"/>
      <c r="H513" s="35"/>
      <c r="J513" s="35"/>
      <c r="K513" s="35"/>
      <c r="L513" s="3"/>
      <c r="M513" s="3"/>
      <c r="O513" s="35"/>
      <c r="W513" s="35"/>
      <c r="Z513" s="37"/>
    </row>
    <row r="514" s="33" customFormat="true" ht="15" hidden="false" customHeight="false" outlineLevel="0" collapsed="false">
      <c r="C514" s="35"/>
      <c r="D514" s="35"/>
      <c r="F514" s="36"/>
      <c r="G514" s="35"/>
      <c r="H514" s="35"/>
      <c r="J514" s="35"/>
      <c r="K514" s="35"/>
      <c r="L514" s="3"/>
      <c r="M514" s="3"/>
      <c r="O514" s="35"/>
      <c r="W514" s="35"/>
      <c r="Z514" s="37"/>
    </row>
    <row r="515" s="33" customFormat="true" ht="15" hidden="false" customHeight="false" outlineLevel="0" collapsed="false">
      <c r="C515" s="35"/>
      <c r="D515" s="35"/>
      <c r="F515" s="36"/>
      <c r="G515" s="35"/>
      <c r="H515" s="35"/>
      <c r="J515" s="35"/>
      <c r="K515" s="35"/>
      <c r="L515" s="3"/>
      <c r="M515" s="3"/>
      <c r="O515" s="35"/>
      <c r="W515" s="35"/>
      <c r="Z515" s="37"/>
    </row>
    <row r="516" s="33" customFormat="true" ht="15" hidden="false" customHeight="false" outlineLevel="0" collapsed="false">
      <c r="C516" s="35"/>
      <c r="D516" s="35"/>
      <c r="F516" s="36"/>
      <c r="G516" s="35"/>
      <c r="H516" s="35"/>
      <c r="J516" s="35"/>
      <c r="K516" s="35"/>
      <c r="L516" s="3"/>
      <c r="M516" s="3"/>
      <c r="O516" s="35"/>
      <c r="W516" s="35"/>
      <c r="Z516" s="37"/>
    </row>
    <row r="517" s="33" customFormat="true" ht="15" hidden="false" customHeight="false" outlineLevel="0" collapsed="false">
      <c r="C517" s="35"/>
      <c r="D517" s="35"/>
      <c r="F517" s="36"/>
      <c r="G517" s="35"/>
      <c r="H517" s="35"/>
      <c r="J517" s="35"/>
      <c r="K517" s="35"/>
      <c r="L517" s="3"/>
      <c r="M517" s="3"/>
      <c r="O517" s="35"/>
      <c r="W517" s="35"/>
      <c r="Z517" s="37"/>
    </row>
    <row r="518" s="33" customFormat="true" ht="15" hidden="false" customHeight="false" outlineLevel="0" collapsed="false">
      <c r="C518" s="35"/>
      <c r="D518" s="35"/>
      <c r="F518" s="36"/>
      <c r="G518" s="35"/>
      <c r="H518" s="35"/>
      <c r="J518" s="35"/>
      <c r="K518" s="35"/>
      <c r="L518" s="3"/>
      <c r="M518" s="3"/>
      <c r="O518" s="35"/>
      <c r="W518" s="35"/>
      <c r="Z518" s="37"/>
    </row>
    <row r="519" s="33" customFormat="true" ht="15" hidden="false" customHeight="false" outlineLevel="0" collapsed="false">
      <c r="C519" s="35"/>
      <c r="D519" s="35"/>
      <c r="F519" s="36"/>
      <c r="G519" s="35"/>
      <c r="H519" s="35"/>
      <c r="J519" s="35"/>
      <c r="K519" s="35"/>
      <c r="L519" s="3"/>
      <c r="M519" s="3"/>
      <c r="O519" s="35"/>
      <c r="W519" s="35"/>
      <c r="Z519" s="37"/>
    </row>
    <row r="520" s="33" customFormat="true" ht="15" hidden="false" customHeight="false" outlineLevel="0" collapsed="false">
      <c r="C520" s="35"/>
      <c r="D520" s="35"/>
      <c r="F520" s="36"/>
      <c r="G520" s="35"/>
      <c r="H520" s="35"/>
      <c r="J520" s="35"/>
      <c r="K520" s="35"/>
      <c r="L520" s="3"/>
      <c r="M520" s="3"/>
      <c r="O520" s="35"/>
      <c r="W520" s="35"/>
      <c r="Z520" s="37"/>
    </row>
    <row r="521" s="33" customFormat="true" ht="15" hidden="false" customHeight="false" outlineLevel="0" collapsed="false">
      <c r="C521" s="35"/>
      <c r="D521" s="35"/>
      <c r="F521" s="36"/>
      <c r="G521" s="35"/>
      <c r="H521" s="35"/>
      <c r="J521" s="35"/>
      <c r="K521" s="35"/>
      <c r="L521" s="3"/>
      <c r="M521" s="3"/>
      <c r="O521" s="35"/>
      <c r="W521" s="35"/>
      <c r="Z521" s="37"/>
    </row>
    <row r="522" s="33" customFormat="true" ht="15" hidden="false" customHeight="false" outlineLevel="0" collapsed="false">
      <c r="C522" s="35"/>
      <c r="D522" s="35"/>
      <c r="F522" s="36"/>
      <c r="G522" s="35"/>
      <c r="H522" s="35"/>
      <c r="J522" s="35"/>
      <c r="K522" s="35"/>
      <c r="L522" s="3"/>
      <c r="M522" s="3"/>
      <c r="O522" s="35"/>
      <c r="W522" s="35"/>
      <c r="Z522" s="37"/>
    </row>
    <row r="523" s="33" customFormat="true" ht="15" hidden="false" customHeight="false" outlineLevel="0" collapsed="false">
      <c r="C523" s="35"/>
      <c r="D523" s="35"/>
      <c r="F523" s="36"/>
      <c r="G523" s="35"/>
      <c r="H523" s="35"/>
      <c r="J523" s="35"/>
      <c r="K523" s="35"/>
      <c r="L523" s="3"/>
      <c r="M523" s="3"/>
      <c r="O523" s="35"/>
      <c r="W523" s="35"/>
      <c r="Z523" s="37"/>
    </row>
    <row r="524" s="33" customFormat="true" ht="15" hidden="false" customHeight="false" outlineLevel="0" collapsed="false">
      <c r="C524" s="35"/>
      <c r="D524" s="35"/>
      <c r="F524" s="36"/>
      <c r="G524" s="35"/>
      <c r="H524" s="35"/>
      <c r="J524" s="35"/>
      <c r="K524" s="35"/>
      <c r="L524" s="3"/>
      <c r="M524" s="3"/>
      <c r="O524" s="35"/>
      <c r="W524" s="35"/>
      <c r="Z524" s="37"/>
    </row>
    <row r="525" s="33" customFormat="true" ht="15" hidden="false" customHeight="false" outlineLevel="0" collapsed="false">
      <c r="C525" s="35"/>
      <c r="D525" s="35"/>
      <c r="F525" s="36"/>
      <c r="G525" s="35"/>
      <c r="H525" s="35"/>
      <c r="J525" s="35"/>
      <c r="K525" s="35"/>
      <c r="L525" s="3"/>
      <c r="M525" s="3"/>
      <c r="O525" s="35"/>
      <c r="W525" s="35"/>
      <c r="Z525" s="37"/>
    </row>
    <row r="526" s="33" customFormat="true" ht="15" hidden="false" customHeight="false" outlineLevel="0" collapsed="false">
      <c r="C526" s="35"/>
      <c r="D526" s="35"/>
      <c r="F526" s="36"/>
      <c r="G526" s="35"/>
      <c r="H526" s="35"/>
      <c r="J526" s="35"/>
      <c r="K526" s="35"/>
      <c r="L526" s="3"/>
      <c r="M526" s="3"/>
      <c r="O526" s="35"/>
      <c r="W526" s="35"/>
      <c r="Z526" s="37"/>
    </row>
    <row r="527" s="33" customFormat="true" ht="15" hidden="false" customHeight="false" outlineLevel="0" collapsed="false">
      <c r="C527" s="35"/>
      <c r="D527" s="35"/>
      <c r="F527" s="36"/>
      <c r="G527" s="35"/>
      <c r="H527" s="35"/>
      <c r="J527" s="35"/>
      <c r="K527" s="35"/>
      <c r="L527" s="3"/>
      <c r="M527" s="3"/>
      <c r="O527" s="35"/>
      <c r="W527" s="35"/>
      <c r="Z527" s="37"/>
    </row>
    <row r="528" s="33" customFormat="true" ht="15" hidden="false" customHeight="false" outlineLevel="0" collapsed="false">
      <c r="C528" s="35"/>
      <c r="D528" s="35"/>
      <c r="F528" s="36"/>
      <c r="G528" s="35"/>
      <c r="H528" s="35"/>
      <c r="J528" s="35"/>
      <c r="K528" s="35"/>
      <c r="L528" s="3"/>
      <c r="M528" s="3"/>
      <c r="O528" s="35"/>
      <c r="W528" s="35"/>
      <c r="Z528" s="37"/>
    </row>
    <row r="529" s="33" customFormat="true" ht="15" hidden="false" customHeight="false" outlineLevel="0" collapsed="false">
      <c r="C529" s="35"/>
      <c r="D529" s="35"/>
      <c r="F529" s="36"/>
      <c r="G529" s="35"/>
      <c r="H529" s="35"/>
      <c r="J529" s="35"/>
      <c r="K529" s="35"/>
      <c r="L529" s="3"/>
      <c r="M529" s="3"/>
      <c r="O529" s="35"/>
      <c r="W529" s="35"/>
      <c r="Z529" s="37"/>
    </row>
    <row r="530" s="33" customFormat="true" ht="15" hidden="false" customHeight="false" outlineLevel="0" collapsed="false">
      <c r="C530" s="35"/>
      <c r="D530" s="35"/>
      <c r="F530" s="36"/>
      <c r="G530" s="35"/>
      <c r="H530" s="35"/>
      <c r="J530" s="35"/>
      <c r="K530" s="35"/>
      <c r="L530" s="3"/>
      <c r="M530" s="3"/>
      <c r="O530" s="35"/>
      <c r="W530" s="35"/>
      <c r="Z530" s="37"/>
    </row>
  </sheetData>
  <mergeCells count="8">
    <mergeCell ref="B2:J2"/>
    <mergeCell ref="K2:N2"/>
    <mergeCell ref="P2:T2"/>
    <mergeCell ref="V2:Z2"/>
    <mergeCell ref="AA2:AB2"/>
    <mergeCell ref="C80:M81"/>
    <mergeCell ref="C169:D169"/>
    <mergeCell ref="C236:D2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AE1012"/>
  <sheetViews>
    <sheetView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3" topLeftCell="A576" activePane="bottomLeft" state="frozen"/>
      <selection pane="topLeft" activeCell="A1" activeCellId="0" sqref="A1"/>
      <selection pane="bottomLeft" activeCell="A593" activeCellId="0" sqref="A593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3.85"/>
    <col collapsed="false" customWidth="true" hidden="false" outlineLevel="0" max="3" min="3" style="1" width="27"/>
    <col collapsed="false" customWidth="true" hidden="false" outlineLevel="0" max="4" min="4" style="1" width="30.71"/>
    <col collapsed="false" customWidth="true" hidden="false" outlineLevel="0" max="5" min="5" style="0" width="17.28"/>
    <col collapsed="false" customWidth="true" hidden="false" outlineLevel="0" max="6" min="6" style="2" width="10.71"/>
    <col collapsed="false" customWidth="true" hidden="false" outlineLevel="0" max="7" min="7" style="1" width="10.57"/>
    <col collapsed="false" customWidth="true" hidden="false" outlineLevel="0" max="8" min="8" style="1" width="27.57"/>
    <col collapsed="false" customWidth="true" hidden="false" outlineLevel="0" max="9" min="9" style="145" width="18.43"/>
    <col collapsed="false" customWidth="true" hidden="false" outlineLevel="0" max="10" min="10" style="1" width="15.57"/>
    <col collapsed="false" customWidth="true" hidden="false" outlineLevel="0" max="11" min="11" style="1" width="15.28"/>
    <col collapsed="false" customWidth="false" hidden="false" outlineLevel="0" max="13" min="12" style="3" width="11.43"/>
    <col collapsed="false" customWidth="false" hidden="false" outlineLevel="0" max="15" min="15" style="1" width="11.43"/>
    <col collapsed="false" customWidth="true" hidden="false" outlineLevel="0" max="16" min="16" style="0" width="12.28"/>
    <col collapsed="false" customWidth="true" hidden="false" outlineLevel="0" max="17" min="17" style="0" width="13.57"/>
    <col collapsed="false" customWidth="true" hidden="false" outlineLevel="0" max="18" min="18" style="0" width="10.14"/>
    <col collapsed="false" customWidth="true" hidden="false" outlineLevel="0" max="21" min="21" style="0" width="10"/>
    <col collapsed="false" customWidth="true" hidden="false" outlineLevel="0" max="22" min="22" style="0" width="10.71"/>
    <col collapsed="false" customWidth="true" hidden="false" outlineLevel="0" max="23" min="23" style="1" width="51"/>
    <col collapsed="false" customWidth="true" hidden="false" outlineLevel="0" max="24" min="24" style="0" width="16.43"/>
    <col collapsed="false" customWidth="true" hidden="false" outlineLevel="0" max="25" min="25" style="0" width="19.28"/>
    <col collapsed="false" customWidth="true" hidden="false" outlineLevel="0" max="26" min="26" style="4" width="26.57"/>
    <col collapsed="false" customWidth="true" hidden="false" outlineLevel="0" max="27" min="27" style="0" width="16.28"/>
    <col collapsed="false" customWidth="true" hidden="false" outlineLevel="0" max="28" min="28" style="0" width="20.14"/>
    <col collapsed="false" customWidth="true" hidden="false" outlineLevel="0" max="29" min="29" style="0" width="85.28"/>
    <col collapsed="false" customWidth="true" hidden="false" outlineLevel="0" max="31" min="30" style="0" width="64.71"/>
  </cols>
  <sheetData>
    <row r="1" customFormat="false" ht="15" hidden="false" customHeight="false" outlineLevel="0" collapsed="false">
      <c r="A1" s="5"/>
      <c r="B1" s="5"/>
      <c r="C1" s="5"/>
      <c r="D1" s="6" t="e">
        <f aca="false">VLOOKUP($C1,CATALOGO,2,FALSE())</f>
        <v>#N/A</v>
      </c>
      <c r="E1" s="6" t="e">
        <f aca="false">VLOOKUP($C1,CATALOGO,5,FALSE())</f>
        <v>#N/A</v>
      </c>
      <c r="F1" s="7"/>
      <c r="G1" s="5"/>
      <c r="H1" s="5"/>
      <c r="I1" s="146"/>
      <c r="J1" s="5"/>
      <c r="K1" s="8"/>
      <c r="L1" s="9"/>
      <c r="M1" s="10"/>
      <c r="N1" s="11"/>
      <c r="O1" s="5"/>
      <c r="P1" s="5"/>
      <c r="Q1" s="5"/>
      <c r="R1" s="5"/>
      <c r="S1" s="5"/>
      <c r="T1" s="5"/>
      <c r="U1" s="5"/>
      <c r="V1" s="5"/>
      <c r="W1" s="12" t="e">
        <f aca="false">VLOOKUP(C1,CATALOGOMEDA1,4,FALSE())</f>
        <v>#N/A</v>
      </c>
      <c r="X1" s="12" t="e">
        <f aca="false">MID(C1,1,FIND("-",C1)-1)</f>
        <v>#VALUE!</v>
      </c>
      <c r="Y1" s="13" t="e">
        <f aca="false">(VLOOKUP(X1,ESTILO3,3,FALSE()))*J1</f>
        <v>#VALUE!</v>
      </c>
      <c r="Z1" s="14"/>
      <c r="AA1" s="5"/>
      <c r="AB1" s="15"/>
      <c r="AC1" s="16"/>
      <c r="AD1" s="109" t="e">
        <f aca="false">VLOOKUP(W1,PORCENTAJETELA,2,FALSE())</f>
        <v>#N/A</v>
      </c>
      <c r="AE1" s="109"/>
    </row>
    <row r="2" customFormat="false" ht="15" hidden="false" customHeight="false" outlineLevel="0" collapsed="false">
      <c r="A2" s="18" t="s">
        <v>0</v>
      </c>
      <c r="B2" s="147" t="s">
        <v>1</v>
      </c>
      <c r="C2" s="147"/>
      <c r="D2" s="147"/>
      <c r="E2" s="147"/>
      <c r="F2" s="147"/>
      <c r="G2" s="147"/>
      <c r="H2" s="147"/>
      <c r="I2" s="147"/>
      <c r="J2" s="147"/>
      <c r="K2" s="148" t="s">
        <v>2</v>
      </c>
      <c r="L2" s="148"/>
      <c r="M2" s="148"/>
      <c r="N2" s="148"/>
      <c r="O2" s="18"/>
      <c r="P2" s="148" t="s">
        <v>3</v>
      </c>
      <c r="Q2" s="148"/>
      <c r="R2" s="148"/>
      <c r="S2" s="148"/>
      <c r="T2" s="148"/>
      <c r="U2" s="20" t="s">
        <v>1</v>
      </c>
      <c r="V2" s="149" t="s">
        <v>4</v>
      </c>
      <c r="W2" s="149"/>
      <c r="X2" s="149"/>
      <c r="Y2" s="149"/>
      <c r="Z2" s="149"/>
      <c r="AA2" s="150" t="s">
        <v>5</v>
      </c>
      <c r="AB2" s="150"/>
      <c r="AC2" s="23" t="s">
        <v>6</v>
      </c>
      <c r="AD2" s="151"/>
      <c r="AE2" s="151"/>
    </row>
    <row r="3" customFormat="false" ht="60" hidden="false" customHeight="true" outlineLevel="0" collapsed="false">
      <c r="A3" s="24" t="s">
        <v>7</v>
      </c>
      <c r="B3" s="25" t="s">
        <v>8</v>
      </c>
      <c r="C3" s="26" t="s">
        <v>9</v>
      </c>
      <c r="D3" s="26" t="s">
        <v>10</v>
      </c>
      <c r="E3" s="26" t="s">
        <v>11</v>
      </c>
      <c r="F3" s="27" t="s">
        <v>12</v>
      </c>
      <c r="G3" s="26" t="s">
        <v>13</v>
      </c>
      <c r="H3" s="152" t="s">
        <v>781</v>
      </c>
      <c r="I3" s="20" t="s">
        <v>14</v>
      </c>
      <c r="J3" s="26" t="s">
        <v>15</v>
      </c>
      <c r="K3" s="28" t="s">
        <v>16</v>
      </c>
      <c r="L3" s="29" t="s">
        <v>17</v>
      </c>
      <c r="M3" s="29" t="s">
        <v>18</v>
      </c>
      <c r="N3" s="30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6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31" t="s">
        <v>31</v>
      </c>
      <c r="AA3" s="26" t="s">
        <v>32</v>
      </c>
      <c r="AB3" s="32" t="s">
        <v>22</v>
      </c>
      <c r="AC3" s="16"/>
      <c r="AD3" s="24" t="s">
        <v>33</v>
      </c>
      <c r="AE3" s="24"/>
    </row>
    <row r="4" customFormat="false" ht="15" hidden="false" customHeight="false" outlineLevel="0" collapsed="false">
      <c r="A4" s="33"/>
      <c r="B4" s="38"/>
      <c r="C4" s="153" t="s">
        <v>782</v>
      </c>
      <c r="D4" s="6"/>
      <c r="E4" s="6"/>
      <c r="F4" s="36"/>
      <c r="G4" s="35"/>
      <c r="H4" s="35"/>
      <c r="I4" s="130"/>
      <c r="J4" s="95" t="n">
        <v>2616</v>
      </c>
      <c r="K4" s="95"/>
      <c r="L4" s="126" t="n">
        <v>13.26</v>
      </c>
      <c r="M4" s="154" t="n">
        <v>944</v>
      </c>
      <c r="N4" s="33"/>
      <c r="O4" s="35"/>
      <c r="P4" s="33"/>
      <c r="Q4" s="33"/>
      <c r="R4" s="33"/>
      <c r="S4" s="33"/>
      <c r="T4" s="33"/>
      <c r="U4" s="33"/>
      <c r="V4" s="33"/>
      <c r="W4" s="35"/>
      <c r="X4" s="33"/>
      <c r="Y4" s="33"/>
      <c r="Z4" s="37"/>
      <c r="AA4" s="33"/>
      <c r="AB4" s="33"/>
      <c r="AC4" s="33"/>
      <c r="AD4" s="33"/>
      <c r="AE4" s="33"/>
    </row>
    <row r="5" customFormat="false" ht="15" hidden="false" customHeight="false" outlineLevel="0" collapsed="false">
      <c r="A5" s="33" t="n">
        <v>8742</v>
      </c>
      <c r="B5" s="38" t="n">
        <v>44900</v>
      </c>
      <c r="C5" s="35" t="s">
        <v>312</v>
      </c>
      <c r="D5" s="6" t="str">
        <f aca="false">VLOOKUP(C5,CATALOGO!A:B,2,0)</f>
        <v>TOP MUJER </v>
      </c>
      <c r="E5" s="6" t="str">
        <f aca="false">VLOOKUP(C5,CATALOGO!A:E,5,0)</f>
        <v>BLANCO</v>
      </c>
      <c r="F5" s="36"/>
      <c r="G5" s="35" t="s">
        <v>48</v>
      </c>
      <c r="H5" s="121" t="str">
        <f aca="false">CONCATENATE(C5,"-",G5)</f>
        <v>A007-001-L</v>
      </c>
      <c r="I5" s="130"/>
      <c r="J5" s="35" t="n">
        <v>120</v>
      </c>
      <c r="K5" s="155" t="n">
        <v>44932</v>
      </c>
      <c r="L5" s="156" t="n">
        <f aca="false">VLOOKUP(C5,CATALOGO!A:F,6,0)</f>
        <v>0.4383</v>
      </c>
      <c r="M5" s="157" t="n">
        <f aca="false">L5*J5</f>
        <v>52.596</v>
      </c>
      <c r="N5" s="35" t="s">
        <v>39</v>
      </c>
      <c r="O5" s="35" t="s">
        <v>40</v>
      </c>
      <c r="P5" s="33"/>
      <c r="Q5" s="33"/>
      <c r="R5" s="33"/>
      <c r="S5" s="33"/>
      <c r="T5" s="33"/>
      <c r="U5" s="33"/>
      <c r="V5" s="33" t="s">
        <v>783</v>
      </c>
      <c r="W5" s="35" t="s">
        <v>99</v>
      </c>
      <c r="X5" s="33" t="s">
        <v>315</v>
      </c>
      <c r="Y5" s="33" t="n">
        <v>117.6</v>
      </c>
      <c r="Z5" s="37" t="n">
        <v>44904</v>
      </c>
      <c r="AA5" s="33"/>
      <c r="AB5" s="158" t="s">
        <v>44</v>
      </c>
      <c r="AC5" s="33"/>
      <c r="AD5" s="104" t="s">
        <v>784</v>
      </c>
      <c r="AE5" s="104"/>
    </row>
    <row r="6" customFormat="false" ht="15" hidden="false" customHeight="false" outlineLevel="0" collapsed="false">
      <c r="A6" s="33" t="n">
        <v>8743</v>
      </c>
      <c r="B6" s="38" t="n">
        <v>44900</v>
      </c>
      <c r="C6" s="35" t="s">
        <v>312</v>
      </c>
      <c r="D6" s="6" t="str">
        <f aca="false">VLOOKUP(C6,CATALOGO!A:B,2,0)</f>
        <v>TOP MUJER </v>
      </c>
      <c r="E6" s="6" t="str">
        <f aca="false">VLOOKUP(C6,CATALOGO!A:E,5,0)</f>
        <v>BLANCO</v>
      </c>
      <c r="F6" s="36"/>
      <c r="G6" s="35" t="s">
        <v>57</v>
      </c>
      <c r="H6" s="121" t="str">
        <f aca="false">CONCATENATE(C6,"-",G6)</f>
        <v>A007-001-XS</v>
      </c>
      <c r="I6" s="130"/>
      <c r="J6" s="35" t="n">
        <v>120</v>
      </c>
      <c r="K6" s="155" t="n">
        <v>44932</v>
      </c>
      <c r="L6" s="156" t="n">
        <f aca="false">VLOOKUP(C6,CATALOGO!A:F,6,0)</f>
        <v>0.4383</v>
      </c>
      <c r="M6" s="157" t="n">
        <f aca="false">L6*J6</f>
        <v>52.596</v>
      </c>
      <c r="N6" s="35" t="s">
        <v>39</v>
      </c>
      <c r="O6" s="35" t="s">
        <v>40</v>
      </c>
      <c r="P6" s="33"/>
      <c r="Q6" s="33"/>
      <c r="R6" s="33"/>
      <c r="S6" s="33"/>
      <c r="T6" s="33"/>
      <c r="U6" s="33"/>
      <c r="V6" s="33" t="s">
        <v>783</v>
      </c>
      <c r="W6" s="35" t="s">
        <v>99</v>
      </c>
      <c r="X6" s="33" t="s">
        <v>315</v>
      </c>
      <c r="Y6" s="33" t="n">
        <v>117.6</v>
      </c>
      <c r="Z6" s="37" t="n">
        <v>44904</v>
      </c>
      <c r="AA6" s="33"/>
      <c r="AB6" s="158" t="s">
        <v>44</v>
      </c>
      <c r="AC6" s="33"/>
      <c r="AD6" s="33" t="s">
        <v>784</v>
      </c>
      <c r="AE6" s="33"/>
    </row>
    <row r="7" customFormat="false" ht="15" hidden="false" customHeight="false" outlineLevel="0" collapsed="false">
      <c r="A7" s="33" t="n">
        <v>8744</v>
      </c>
      <c r="B7" s="38" t="n">
        <v>44900</v>
      </c>
      <c r="C7" s="35" t="s">
        <v>502</v>
      </c>
      <c r="D7" s="6" t="str">
        <f aca="false">VLOOKUP(C7,CATALOGO!A:B,2,0)</f>
        <v>TOP MUJER</v>
      </c>
      <c r="E7" s="6" t="str">
        <f aca="false">VLOOKUP(C7,CATALOGO!A:E,5,0)</f>
        <v>AVENTURINI</v>
      </c>
      <c r="F7" s="36"/>
      <c r="G7" s="35" t="s">
        <v>38</v>
      </c>
      <c r="H7" s="121" t="str">
        <f aca="false">CONCATENATE(C7,"-",G7)</f>
        <v>A007-421-S</v>
      </c>
      <c r="I7" s="130"/>
      <c r="J7" s="35" t="n">
        <v>120</v>
      </c>
      <c r="K7" s="155" t="n">
        <v>44932</v>
      </c>
      <c r="L7" s="156" t="n">
        <f aca="false">VLOOKUP(C7,CATALOGO!A:F,6,0)</f>
        <v>0.4383</v>
      </c>
      <c r="M7" s="157" t="n">
        <f aca="false">L7*J7</f>
        <v>52.596</v>
      </c>
      <c r="N7" s="35" t="s">
        <v>39</v>
      </c>
      <c r="O7" s="35" t="s">
        <v>40</v>
      </c>
      <c r="P7" s="33"/>
      <c r="Q7" s="33"/>
      <c r="R7" s="33"/>
      <c r="S7" s="33"/>
      <c r="T7" s="33"/>
      <c r="U7" s="33"/>
      <c r="V7" s="33" t="s">
        <v>785</v>
      </c>
      <c r="W7" s="35" t="s">
        <v>87</v>
      </c>
      <c r="X7" s="33" t="s">
        <v>315</v>
      </c>
      <c r="Y7" s="33" t="n">
        <v>117.6</v>
      </c>
      <c r="Z7" s="37" t="n">
        <v>44904</v>
      </c>
      <c r="AA7" s="33"/>
      <c r="AB7" s="158" t="s">
        <v>44</v>
      </c>
      <c r="AC7" s="33"/>
      <c r="AD7" s="33" t="s">
        <v>784</v>
      </c>
      <c r="AE7" s="33"/>
    </row>
    <row r="8" customFormat="false" ht="15" hidden="false" customHeight="false" outlineLevel="0" collapsed="false">
      <c r="A8" s="33" t="n">
        <v>8745</v>
      </c>
      <c r="B8" s="38" t="n">
        <v>44900</v>
      </c>
      <c r="C8" s="35" t="s">
        <v>323</v>
      </c>
      <c r="D8" s="6" t="str">
        <f aca="false">VLOOKUP(C8,CATALOGO!A:B,2,0)</f>
        <v>TOP HOMBRE</v>
      </c>
      <c r="E8" s="6" t="str">
        <f aca="false">VLOOKUP(C8,CATALOGO!A:E,5,0)</f>
        <v>BLANCO</v>
      </c>
      <c r="F8" s="36"/>
      <c r="G8" s="35" t="s">
        <v>76</v>
      </c>
      <c r="H8" s="121" t="str">
        <f aca="false">CONCATENATE(C8,"-",G8)</f>
        <v>AH001-001-M</v>
      </c>
      <c r="I8" s="130"/>
      <c r="J8" s="35" t="n">
        <v>144</v>
      </c>
      <c r="K8" s="155" t="n">
        <v>44932</v>
      </c>
      <c r="L8" s="156" t="n">
        <f aca="false">VLOOKUP(C8,CATALOGO!A:F,6,0)</f>
        <v>0.2283</v>
      </c>
      <c r="M8" s="157" t="n">
        <f aca="false">L8*J8</f>
        <v>32.8752</v>
      </c>
      <c r="N8" s="35" t="s">
        <v>39</v>
      </c>
      <c r="O8" s="35" t="s">
        <v>40</v>
      </c>
      <c r="P8" s="33"/>
      <c r="Q8" s="33"/>
      <c r="R8" s="33"/>
      <c r="S8" s="33"/>
      <c r="T8" s="33"/>
      <c r="U8" s="33"/>
      <c r="V8" s="33" t="s">
        <v>786</v>
      </c>
      <c r="W8" s="35" t="s">
        <v>99</v>
      </c>
      <c r="X8" s="33" t="s">
        <v>198</v>
      </c>
      <c r="Y8" s="33" t="n">
        <v>141.7752</v>
      </c>
      <c r="Z8" s="37" t="n">
        <v>44904</v>
      </c>
      <c r="AA8" s="33"/>
      <c r="AB8" s="158" t="s">
        <v>44</v>
      </c>
      <c r="AC8" s="33"/>
      <c r="AD8" s="33" t="s">
        <v>784</v>
      </c>
      <c r="AE8" s="33"/>
    </row>
    <row r="9" customFormat="false" ht="15" hidden="false" customHeight="false" outlineLevel="0" collapsed="false">
      <c r="A9" s="33" t="n">
        <v>8746</v>
      </c>
      <c r="B9" s="38" t="n">
        <v>44900</v>
      </c>
      <c r="C9" s="35" t="s">
        <v>323</v>
      </c>
      <c r="D9" s="6" t="str">
        <f aca="false">VLOOKUP(C9,CATALOGO!A:B,2,0)</f>
        <v>TOP HOMBRE</v>
      </c>
      <c r="E9" s="6" t="str">
        <f aca="false">VLOOKUP(C9,CATALOGO!A:E,5,0)</f>
        <v>BLANCO</v>
      </c>
      <c r="F9" s="36"/>
      <c r="G9" s="35" t="s">
        <v>52</v>
      </c>
      <c r="H9" s="121" t="str">
        <f aca="false">CONCATENATE(C9,"-",G9)</f>
        <v>AH001-001-XL</v>
      </c>
      <c r="I9" s="130"/>
      <c r="J9" s="35" t="n">
        <v>48</v>
      </c>
      <c r="K9" s="155" t="n">
        <v>44932</v>
      </c>
      <c r="L9" s="156" t="n">
        <f aca="false">VLOOKUP(C9,CATALOGO!A:F,6,0)</f>
        <v>0.2283</v>
      </c>
      <c r="M9" s="157" t="n">
        <f aca="false">L9*J9</f>
        <v>10.9584</v>
      </c>
      <c r="N9" s="35" t="s">
        <v>39</v>
      </c>
      <c r="O9" s="35" t="s">
        <v>40</v>
      </c>
      <c r="P9" s="33"/>
      <c r="Q9" s="33"/>
      <c r="R9" s="33"/>
      <c r="S9" s="33"/>
      <c r="T9" s="33"/>
      <c r="U9" s="33"/>
      <c r="V9" s="33" t="s">
        <v>786</v>
      </c>
      <c r="W9" s="35" t="s">
        <v>99</v>
      </c>
      <c r="X9" s="33" t="s">
        <v>198</v>
      </c>
      <c r="Y9" s="33" t="n">
        <v>47.2584</v>
      </c>
      <c r="Z9" s="37" t="n">
        <v>44904</v>
      </c>
      <c r="AA9" s="33"/>
      <c r="AB9" s="158" t="s">
        <v>44</v>
      </c>
      <c r="AC9" s="33"/>
      <c r="AD9" s="33" t="s">
        <v>784</v>
      </c>
      <c r="AE9" s="33"/>
    </row>
    <row r="10" customFormat="false" ht="15" hidden="false" customHeight="false" outlineLevel="0" collapsed="false">
      <c r="A10" s="33" t="n">
        <v>8747</v>
      </c>
      <c r="B10" s="38" t="n">
        <v>44900</v>
      </c>
      <c r="C10" s="35" t="s">
        <v>412</v>
      </c>
      <c r="D10" s="6" t="str">
        <f aca="false">VLOOKUP(C10,CATALOGO!A:B,2,0)</f>
        <v>TOP HOMBRE</v>
      </c>
      <c r="E10" s="6" t="str">
        <f aca="false">VLOOKUP(C10,CATALOGO!A:E,5,0)</f>
        <v>AVENTURINI</v>
      </c>
      <c r="F10" s="36"/>
      <c r="G10" s="35" t="s">
        <v>48</v>
      </c>
      <c r="H10" s="121" t="str">
        <f aca="false">CONCATENATE(C10,"-",G10)</f>
        <v>AH001-421-L</v>
      </c>
      <c r="I10" s="130"/>
      <c r="J10" s="35" t="n">
        <v>72</v>
      </c>
      <c r="K10" s="155" t="n">
        <v>44932</v>
      </c>
      <c r="L10" s="156" t="n">
        <f aca="false">VLOOKUP(C10,CATALOGO!A:F,6,0)</f>
        <v>0.2283</v>
      </c>
      <c r="M10" s="157" t="n">
        <f aca="false">L10*J10</f>
        <v>16.4376</v>
      </c>
      <c r="N10" s="35" t="s">
        <v>39</v>
      </c>
      <c r="O10" s="35" t="s">
        <v>40</v>
      </c>
      <c r="P10" s="33"/>
      <c r="Q10" s="33"/>
      <c r="R10" s="33"/>
      <c r="S10" s="33"/>
      <c r="T10" s="33"/>
      <c r="U10" s="33"/>
      <c r="V10" s="33" t="s">
        <v>787</v>
      </c>
      <c r="W10" s="35" t="s">
        <v>87</v>
      </c>
      <c r="X10" s="33" t="s">
        <v>198</v>
      </c>
      <c r="Y10" s="33" t="n">
        <v>70.8876</v>
      </c>
      <c r="Z10" s="37" t="n">
        <v>44904</v>
      </c>
      <c r="AA10" s="33"/>
      <c r="AB10" s="158" t="s">
        <v>44</v>
      </c>
      <c r="AC10" s="33"/>
      <c r="AD10" s="33" t="s">
        <v>784</v>
      </c>
      <c r="AE10" s="33"/>
    </row>
    <row r="11" customFormat="false" ht="15" hidden="false" customHeight="false" outlineLevel="0" collapsed="false">
      <c r="A11" s="33" t="n">
        <v>8748</v>
      </c>
      <c r="B11" s="38" t="n">
        <v>44900</v>
      </c>
      <c r="C11" s="35" t="s">
        <v>518</v>
      </c>
      <c r="D11" s="6" t="str">
        <f aca="false">VLOOKUP(C11,CATALOGO!A:B,2,0)</f>
        <v>TOP HOMBRE</v>
      </c>
      <c r="E11" s="6" t="str">
        <f aca="false">VLOOKUP(C11,CATALOGO!A:E,5,0)</f>
        <v>NEGRO</v>
      </c>
      <c r="F11" s="36"/>
      <c r="G11" s="35" t="s">
        <v>48</v>
      </c>
      <c r="H11" s="121" t="str">
        <f aca="false">CONCATENATE(C11,"-",G11)</f>
        <v>AH001-570-L</v>
      </c>
      <c r="I11" s="130"/>
      <c r="J11" s="35" t="n">
        <v>120</v>
      </c>
      <c r="K11" s="155" t="n">
        <v>44932</v>
      </c>
      <c r="L11" s="156" t="n">
        <f aca="false">VLOOKUP(C11,CATALOGO!A:F,6,0)</f>
        <v>0.2283</v>
      </c>
      <c r="M11" s="157" t="n">
        <f aca="false">L11*J11</f>
        <v>27.396</v>
      </c>
      <c r="N11" s="35" t="s">
        <v>39</v>
      </c>
      <c r="O11" s="35" t="s">
        <v>40</v>
      </c>
      <c r="P11" s="33"/>
      <c r="Q11" s="33"/>
      <c r="R11" s="33"/>
      <c r="S11" s="33"/>
      <c r="T11" s="33"/>
      <c r="U11" s="33"/>
      <c r="V11" s="33" t="s">
        <v>788</v>
      </c>
      <c r="W11" s="35" t="s">
        <v>56</v>
      </c>
      <c r="X11" s="33" t="s">
        <v>198</v>
      </c>
      <c r="Y11" s="33" t="n">
        <v>118.146</v>
      </c>
      <c r="Z11" s="37" t="n">
        <v>44904</v>
      </c>
      <c r="AA11" s="33"/>
      <c r="AB11" s="158" t="s">
        <v>44</v>
      </c>
      <c r="AC11" s="33"/>
      <c r="AD11" s="33" t="s">
        <v>784</v>
      </c>
      <c r="AE11" s="33"/>
    </row>
    <row r="12" customFormat="false" ht="15" hidden="false" customHeight="false" outlineLevel="0" collapsed="false">
      <c r="A12" s="33" t="n">
        <v>8749</v>
      </c>
      <c r="B12" s="38" t="n">
        <v>44900</v>
      </c>
      <c r="C12" s="35" t="s">
        <v>518</v>
      </c>
      <c r="D12" s="6" t="str">
        <f aca="false">VLOOKUP(C12,CATALOGO!A:B,2,0)</f>
        <v>TOP HOMBRE</v>
      </c>
      <c r="E12" s="6" t="str">
        <f aca="false">VLOOKUP(C12,CATALOGO!A:E,5,0)</f>
        <v>NEGRO</v>
      </c>
      <c r="F12" s="36"/>
      <c r="G12" s="88" t="s">
        <v>76</v>
      </c>
      <c r="H12" s="121" t="str">
        <f aca="false">CONCATENATE(C12,"-",G12)</f>
        <v>AH001-570-M</v>
      </c>
      <c r="I12" s="130"/>
      <c r="J12" s="35" t="n">
        <v>120</v>
      </c>
      <c r="K12" s="155" t="n">
        <v>44932</v>
      </c>
      <c r="L12" s="156" t="n">
        <f aca="false">VLOOKUP(C12,CATALOGO!A:F,6,0)</f>
        <v>0.2283</v>
      </c>
      <c r="M12" s="157" t="n">
        <f aca="false">L12*J12</f>
        <v>27.396</v>
      </c>
      <c r="N12" s="35" t="s">
        <v>39</v>
      </c>
      <c r="O12" s="35" t="s">
        <v>40</v>
      </c>
      <c r="P12" s="33"/>
      <c r="Q12" s="33"/>
      <c r="R12" s="33"/>
      <c r="S12" s="33"/>
      <c r="T12" s="33"/>
      <c r="U12" s="33"/>
      <c r="V12" s="33" t="s">
        <v>789</v>
      </c>
      <c r="W12" s="35" t="s">
        <v>56</v>
      </c>
      <c r="X12" s="33" t="s">
        <v>198</v>
      </c>
      <c r="Y12" s="33" t="n">
        <v>118.146</v>
      </c>
      <c r="Z12" s="37" t="n">
        <v>44904</v>
      </c>
      <c r="AA12" s="33"/>
      <c r="AB12" s="158" t="s">
        <v>44</v>
      </c>
      <c r="AC12" s="33"/>
      <c r="AD12" s="33" t="s">
        <v>784</v>
      </c>
      <c r="AE12" s="33"/>
    </row>
    <row r="13" customFormat="false" ht="15" hidden="false" customHeight="false" outlineLevel="0" collapsed="false">
      <c r="A13" s="33" t="n">
        <v>8750</v>
      </c>
      <c r="B13" s="38" t="n">
        <v>44900</v>
      </c>
      <c r="C13" s="35" t="s">
        <v>147</v>
      </c>
      <c r="D13" s="6" t="str">
        <f aca="false">VLOOKUP(C13,CATALOGO!A:B,2,0)</f>
        <v>CHAM MUJER</v>
      </c>
      <c r="E13" s="6" t="str">
        <f aca="false">VLOOKUP(C13,CATALOGO!A:E,5,0)</f>
        <v>BLANCO</v>
      </c>
      <c r="F13" s="36"/>
      <c r="G13" s="35" t="s">
        <v>48</v>
      </c>
      <c r="H13" s="121" t="str">
        <f aca="false">CONCATENATE(C13,"-",G13)</f>
        <v>A401-001-L</v>
      </c>
      <c r="I13" s="130"/>
      <c r="J13" s="35" t="n">
        <v>48</v>
      </c>
      <c r="K13" s="155" t="n">
        <v>44932</v>
      </c>
      <c r="L13" s="156" t="n">
        <f aca="false">VLOOKUP(C13,CATALOGO!A:F,6,0)</f>
        <v>0.256</v>
      </c>
      <c r="M13" s="157" t="n">
        <f aca="false">L13*J13</f>
        <v>12.288</v>
      </c>
      <c r="N13" s="35" t="s">
        <v>39</v>
      </c>
      <c r="O13" s="35" t="s">
        <v>40</v>
      </c>
      <c r="P13" s="33"/>
      <c r="Q13" s="33"/>
      <c r="R13" s="33"/>
      <c r="S13" s="33"/>
      <c r="T13" s="33"/>
      <c r="U13" s="33"/>
      <c r="V13" s="33" t="s">
        <v>790</v>
      </c>
      <c r="W13" s="35" t="s">
        <v>99</v>
      </c>
      <c r="X13" s="33" t="s">
        <v>150</v>
      </c>
      <c r="Y13" s="33" t="n">
        <v>63.8232</v>
      </c>
      <c r="Z13" s="37" t="n">
        <v>44904</v>
      </c>
      <c r="AA13" s="33"/>
      <c r="AB13" s="158" t="s">
        <v>44</v>
      </c>
      <c r="AC13" s="33"/>
      <c r="AD13" s="33" t="s">
        <v>784</v>
      </c>
      <c r="AE13" s="33"/>
    </row>
    <row r="14" customFormat="false" ht="15" hidden="false" customHeight="false" outlineLevel="0" collapsed="false">
      <c r="A14" s="33" t="n">
        <v>8751</v>
      </c>
      <c r="B14" s="38" t="n">
        <v>44900</v>
      </c>
      <c r="C14" s="35" t="s">
        <v>147</v>
      </c>
      <c r="D14" s="6" t="str">
        <f aca="false">VLOOKUP(C14,CATALOGO!A:B,2,0)</f>
        <v>CHAM MUJER</v>
      </c>
      <c r="E14" s="6" t="str">
        <f aca="false">VLOOKUP(C14,CATALOGO!A:E,5,0)</f>
        <v>BLANCO</v>
      </c>
      <c r="F14" s="36"/>
      <c r="G14" s="35" t="s">
        <v>76</v>
      </c>
      <c r="H14" s="121" t="str">
        <f aca="false">CONCATENATE(C14,"-",G14)</f>
        <v>A401-001-M</v>
      </c>
      <c r="I14" s="130"/>
      <c r="J14" s="35" t="n">
        <v>48</v>
      </c>
      <c r="K14" s="155" t="n">
        <v>44932</v>
      </c>
      <c r="L14" s="156" t="n">
        <f aca="false">VLOOKUP(C14,CATALOGO!A:F,6,0)</f>
        <v>0.256</v>
      </c>
      <c r="M14" s="157" t="n">
        <f aca="false">L14*J14</f>
        <v>12.288</v>
      </c>
      <c r="N14" s="35" t="s">
        <v>39</v>
      </c>
      <c r="O14" s="35" t="s">
        <v>40</v>
      </c>
      <c r="P14" s="33"/>
      <c r="Q14" s="33"/>
      <c r="R14" s="33"/>
      <c r="S14" s="33"/>
      <c r="T14" s="33"/>
      <c r="U14" s="33"/>
      <c r="V14" s="33" t="s">
        <v>790</v>
      </c>
      <c r="W14" s="35" t="s">
        <v>99</v>
      </c>
      <c r="X14" s="33" t="s">
        <v>150</v>
      </c>
      <c r="Y14" s="33" t="n">
        <v>63.8232</v>
      </c>
      <c r="Z14" s="37" t="n">
        <v>44904</v>
      </c>
      <c r="AA14" s="33"/>
      <c r="AB14" s="158" t="s">
        <v>44</v>
      </c>
      <c r="AC14" s="33"/>
      <c r="AD14" s="33" t="s">
        <v>784</v>
      </c>
      <c r="AE14" s="33"/>
    </row>
    <row r="15" customFormat="false" ht="15" hidden="false" customHeight="false" outlineLevel="0" collapsed="false">
      <c r="A15" s="33" t="n">
        <v>8752</v>
      </c>
      <c r="B15" s="38" t="n">
        <v>44900</v>
      </c>
      <c r="C15" s="35" t="s">
        <v>222</v>
      </c>
      <c r="D15" s="6" t="str">
        <f aca="false">VLOOKUP(C15,CATALOGO!A:B,2,0)</f>
        <v>PANT MUJER</v>
      </c>
      <c r="E15" s="6" t="str">
        <f aca="false">VLOOKUP(C15,CATALOGO!A:E,5,0)</f>
        <v>BLANCO</v>
      </c>
      <c r="F15" s="36"/>
      <c r="G15" s="35" t="s">
        <v>48</v>
      </c>
      <c r="H15" s="121" t="str">
        <f aca="false">CONCATENATE(C15,"-",G15)</f>
        <v>A102-001-L</v>
      </c>
      <c r="I15" s="130"/>
      <c r="J15" s="35" t="n">
        <v>144</v>
      </c>
      <c r="K15" s="155" t="n">
        <v>44932</v>
      </c>
      <c r="L15" s="156" t="n">
        <f aca="false">VLOOKUP(C15,CATALOGO!A:F,6,0)</f>
        <v>0.26</v>
      </c>
      <c r="M15" s="157" t="n">
        <f aca="false">L15*J15</f>
        <v>37.44</v>
      </c>
      <c r="N15" s="35" t="s">
        <v>39</v>
      </c>
      <c r="O15" s="35" t="s">
        <v>85</v>
      </c>
      <c r="P15" s="33"/>
      <c r="Q15" s="33"/>
      <c r="R15" s="33"/>
      <c r="S15" s="33"/>
      <c r="T15" s="33"/>
      <c r="U15" s="33"/>
      <c r="V15" s="33" t="s">
        <v>791</v>
      </c>
      <c r="W15" s="35" t="s">
        <v>99</v>
      </c>
      <c r="X15" s="33" t="s">
        <v>88</v>
      </c>
      <c r="Y15" s="33" t="n">
        <v>200.2392</v>
      </c>
      <c r="Z15" s="37" t="n">
        <v>44903</v>
      </c>
      <c r="AA15" s="33"/>
      <c r="AB15" s="158" t="s">
        <v>44</v>
      </c>
      <c r="AC15" s="33"/>
      <c r="AD15" s="33" t="s">
        <v>784</v>
      </c>
      <c r="AE15" s="33"/>
    </row>
    <row r="16" customFormat="false" ht="15" hidden="false" customHeight="false" outlineLevel="0" collapsed="false">
      <c r="A16" s="33" t="n">
        <v>8753</v>
      </c>
      <c r="B16" s="38" t="n">
        <v>44900</v>
      </c>
      <c r="C16" s="35" t="s">
        <v>222</v>
      </c>
      <c r="D16" s="6" t="str">
        <f aca="false">VLOOKUP(C16,CATALOGO!A:B,2,0)</f>
        <v>PANT MUJER</v>
      </c>
      <c r="E16" s="6" t="str">
        <f aca="false">VLOOKUP(C16,CATALOGO!A:E,5,0)</f>
        <v>BLANCO</v>
      </c>
      <c r="F16" s="36"/>
      <c r="G16" s="35" t="s">
        <v>76</v>
      </c>
      <c r="H16" s="121" t="str">
        <f aca="false">CONCATENATE(C16,"-",G16)</f>
        <v>A102-001-M</v>
      </c>
      <c r="I16" s="130"/>
      <c r="J16" s="35" t="n">
        <v>240</v>
      </c>
      <c r="K16" s="155" t="n">
        <v>44932</v>
      </c>
      <c r="L16" s="156" t="n">
        <f aca="false">VLOOKUP(C16,CATALOGO!A:F,6,0)</f>
        <v>0.26</v>
      </c>
      <c r="M16" s="157" t="n">
        <f aca="false">L16*J16</f>
        <v>62.4</v>
      </c>
      <c r="N16" s="35" t="s">
        <v>39</v>
      </c>
      <c r="O16" s="35" t="s">
        <v>85</v>
      </c>
      <c r="P16" s="33"/>
      <c r="Q16" s="33"/>
      <c r="R16" s="33"/>
      <c r="S16" s="33"/>
      <c r="T16" s="33"/>
      <c r="U16" s="33"/>
      <c r="V16" s="33" t="s">
        <v>791</v>
      </c>
      <c r="W16" s="35" t="s">
        <v>99</v>
      </c>
      <c r="X16" s="33" t="s">
        <v>88</v>
      </c>
      <c r="Y16" s="33" t="n">
        <v>333.732</v>
      </c>
      <c r="Z16" s="37" t="n">
        <v>44903</v>
      </c>
      <c r="AA16" s="33"/>
      <c r="AB16" s="158" t="s">
        <v>44</v>
      </c>
      <c r="AC16" s="33"/>
      <c r="AD16" s="33" t="s">
        <v>784</v>
      </c>
      <c r="AE16" s="33"/>
    </row>
    <row r="17" customFormat="false" ht="15" hidden="false" customHeight="false" outlineLevel="0" collapsed="false">
      <c r="A17" s="33" t="n">
        <v>8754</v>
      </c>
      <c r="B17" s="38" t="n">
        <v>44900</v>
      </c>
      <c r="C17" s="35" t="s">
        <v>222</v>
      </c>
      <c r="D17" s="6" t="str">
        <f aca="false">VLOOKUP(C17,CATALOGO!A:B,2,0)</f>
        <v>PANT MUJER</v>
      </c>
      <c r="E17" s="6" t="str">
        <f aca="false">VLOOKUP(C17,CATALOGO!A:E,5,0)</f>
        <v>BLANCO</v>
      </c>
      <c r="F17" s="36"/>
      <c r="G17" s="35" t="s">
        <v>38</v>
      </c>
      <c r="H17" s="121" t="str">
        <f aca="false">CONCATENATE(C17,"-",G17)</f>
        <v>A102-001-S</v>
      </c>
      <c r="I17" s="130"/>
      <c r="J17" s="35" t="n">
        <v>216</v>
      </c>
      <c r="K17" s="155" t="n">
        <v>44932</v>
      </c>
      <c r="L17" s="156" t="n">
        <f aca="false">VLOOKUP(C17,CATALOGO!A:F,6,0)</f>
        <v>0.26</v>
      </c>
      <c r="M17" s="157" t="n">
        <f aca="false">L17*J17</f>
        <v>56.16</v>
      </c>
      <c r="N17" s="35" t="s">
        <v>39</v>
      </c>
      <c r="O17" s="35" t="s">
        <v>85</v>
      </c>
      <c r="P17" s="33"/>
      <c r="Q17" s="33"/>
      <c r="R17" s="33"/>
      <c r="S17" s="33"/>
      <c r="T17" s="33"/>
      <c r="U17" s="33"/>
      <c r="V17" s="33" t="s">
        <v>791</v>
      </c>
      <c r="W17" s="35" t="s">
        <v>99</v>
      </c>
      <c r="X17" s="33" t="s">
        <v>88</v>
      </c>
      <c r="Y17" s="33" t="n">
        <v>300.3588</v>
      </c>
      <c r="Z17" s="37" t="n">
        <v>44903</v>
      </c>
      <c r="AA17" s="33"/>
      <c r="AB17" s="158" t="s">
        <v>44</v>
      </c>
      <c r="AC17" s="33"/>
      <c r="AD17" s="33" t="s">
        <v>784</v>
      </c>
      <c r="AE17" s="33"/>
    </row>
    <row r="18" customFormat="false" ht="15" hidden="false" customHeight="false" outlineLevel="0" collapsed="false">
      <c r="A18" s="33" t="n">
        <v>8755</v>
      </c>
      <c r="B18" s="38" t="n">
        <v>44900</v>
      </c>
      <c r="C18" s="35" t="s">
        <v>222</v>
      </c>
      <c r="D18" s="6" t="str">
        <f aca="false">VLOOKUP(C18,CATALOGO!A:B,2,0)</f>
        <v>PANT MUJER</v>
      </c>
      <c r="E18" s="6" t="str">
        <f aca="false">VLOOKUP(C18,CATALOGO!A:E,5,0)</f>
        <v>BLANCO</v>
      </c>
      <c r="F18" s="36"/>
      <c r="G18" s="35" t="s">
        <v>52</v>
      </c>
      <c r="H18" s="121" t="str">
        <f aca="false">CONCATENATE(C18,"-",G18)</f>
        <v>A102-001-XL</v>
      </c>
      <c r="I18" s="130"/>
      <c r="J18" s="35" t="n">
        <v>72</v>
      </c>
      <c r="K18" s="155" t="n">
        <v>44932</v>
      </c>
      <c r="L18" s="156" t="n">
        <f aca="false">VLOOKUP(C18,CATALOGO!A:F,6,0)</f>
        <v>0.26</v>
      </c>
      <c r="M18" s="157" t="n">
        <f aca="false">L18*J18</f>
        <v>18.72</v>
      </c>
      <c r="N18" s="35" t="s">
        <v>39</v>
      </c>
      <c r="O18" s="35" t="s">
        <v>85</v>
      </c>
      <c r="P18" s="33"/>
      <c r="Q18" s="33"/>
      <c r="R18" s="33"/>
      <c r="S18" s="33"/>
      <c r="T18" s="33"/>
      <c r="U18" s="33"/>
      <c r="V18" s="33" t="s">
        <v>791</v>
      </c>
      <c r="W18" s="35" t="s">
        <v>99</v>
      </c>
      <c r="X18" s="33" t="s">
        <v>88</v>
      </c>
      <c r="Y18" s="33" t="n">
        <v>100.1196</v>
      </c>
      <c r="Z18" s="37" t="n">
        <v>44903</v>
      </c>
      <c r="AA18" s="33"/>
      <c r="AB18" s="158" t="s">
        <v>44</v>
      </c>
      <c r="AC18" s="33"/>
      <c r="AD18" s="33" t="s">
        <v>784</v>
      </c>
      <c r="AE18" s="33"/>
    </row>
    <row r="19" customFormat="false" ht="15" hidden="false" customHeight="false" outlineLevel="0" collapsed="false">
      <c r="A19" s="33" t="n">
        <v>8756</v>
      </c>
      <c r="B19" s="38" t="n">
        <v>44900</v>
      </c>
      <c r="C19" s="35" t="s">
        <v>222</v>
      </c>
      <c r="D19" s="6" t="str">
        <f aca="false">VLOOKUP(C19,CATALOGO!A:B,2,0)</f>
        <v>PANT MUJER</v>
      </c>
      <c r="E19" s="6" t="str">
        <f aca="false">VLOOKUP(C19,CATALOGO!A:E,5,0)</f>
        <v>BLANCO</v>
      </c>
      <c r="F19" s="36"/>
      <c r="G19" s="35" t="s">
        <v>57</v>
      </c>
      <c r="H19" s="121" t="str">
        <f aca="false">CONCATENATE(C19,"-",G19)</f>
        <v>A102-001-XS</v>
      </c>
      <c r="I19" s="130"/>
      <c r="J19" s="35" t="n">
        <v>120</v>
      </c>
      <c r="K19" s="155" t="n">
        <v>44932</v>
      </c>
      <c r="L19" s="156" t="n">
        <f aca="false">VLOOKUP(C19,CATALOGO!A:F,6,0)</f>
        <v>0.26</v>
      </c>
      <c r="M19" s="157" t="n">
        <f aca="false">L19*J19</f>
        <v>31.2</v>
      </c>
      <c r="N19" s="35" t="s">
        <v>39</v>
      </c>
      <c r="O19" s="35" t="s">
        <v>85</v>
      </c>
      <c r="P19" s="33"/>
      <c r="Q19" s="33"/>
      <c r="R19" s="33"/>
      <c r="S19" s="33"/>
      <c r="T19" s="33"/>
      <c r="U19" s="33"/>
      <c r="V19" s="33" t="s">
        <v>791</v>
      </c>
      <c r="W19" s="35" t="s">
        <v>99</v>
      </c>
      <c r="X19" s="33" t="s">
        <v>88</v>
      </c>
      <c r="Y19" s="33" t="n">
        <v>166.866</v>
      </c>
      <c r="Z19" s="37" t="n">
        <v>44903</v>
      </c>
      <c r="AA19" s="33"/>
      <c r="AB19" s="158" t="s">
        <v>44</v>
      </c>
      <c r="AC19" s="33"/>
      <c r="AD19" s="33" t="s">
        <v>784</v>
      </c>
      <c r="AE19" s="33"/>
    </row>
    <row r="20" customFormat="false" ht="15" hidden="false" customHeight="false" outlineLevel="0" collapsed="false">
      <c r="A20" s="33" t="n">
        <v>8757</v>
      </c>
      <c r="B20" s="38" t="n">
        <v>44900</v>
      </c>
      <c r="C20" s="35" t="s">
        <v>96</v>
      </c>
      <c r="D20" s="6" t="str">
        <f aca="false">VLOOKUP(C20,CATALOGO!A:B,2,0)</f>
        <v>PANT MUJER</v>
      </c>
      <c r="E20" s="6" t="str">
        <f aca="false">VLOOKUP(C20,CATALOGO!A:E,5,0)</f>
        <v>BLANCO</v>
      </c>
      <c r="F20" s="36"/>
      <c r="G20" s="35" t="s">
        <v>76</v>
      </c>
      <c r="H20" s="121" t="str">
        <f aca="false">CONCATENATE(C20,"-",G20)</f>
        <v>A104P-001-M</v>
      </c>
      <c r="I20" s="130"/>
      <c r="J20" s="35" t="n">
        <v>48</v>
      </c>
      <c r="K20" s="155" t="n">
        <v>44932</v>
      </c>
      <c r="L20" s="156" t="n">
        <f aca="false">VLOOKUP(C20,CATALOGO!A:F,6,0)</f>
        <v>0.4633</v>
      </c>
      <c r="M20" s="157" t="n">
        <f aca="false">L20*J20</f>
        <v>22.2384</v>
      </c>
      <c r="N20" s="35" t="s">
        <v>39</v>
      </c>
      <c r="O20" s="35" t="s">
        <v>85</v>
      </c>
      <c r="P20" s="33"/>
      <c r="Q20" s="33"/>
      <c r="R20" s="33"/>
      <c r="S20" s="33"/>
      <c r="T20" s="33"/>
      <c r="U20" s="33"/>
      <c r="V20" s="33" t="s">
        <v>792</v>
      </c>
      <c r="W20" s="35" t="s">
        <v>99</v>
      </c>
      <c r="X20" s="33" t="s">
        <v>94</v>
      </c>
      <c r="Y20" s="33" t="n">
        <v>56.16</v>
      </c>
      <c r="Z20" s="37" t="n">
        <v>44904</v>
      </c>
      <c r="AA20" s="33"/>
      <c r="AB20" s="158" t="s">
        <v>44</v>
      </c>
      <c r="AC20" s="33"/>
      <c r="AD20" s="33" t="s">
        <v>784</v>
      </c>
      <c r="AE20" s="33"/>
    </row>
    <row r="21" customFormat="false" ht="15" hidden="false" customHeight="false" outlineLevel="0" collapsed="false">
      <c r="A21" s="33" t="n">
        <v>8758</v>
      </c>
      <c r="B21" s="38" t="n">
        <v>44900</v>
      </c>
      <c r="C21" s="35" t="s">
        <v>96</v>
      </c>
      <c r="D21" s="6" t="str">
        <f aca="false">VLOOKUP(C21,CATALOGO!A:B,2,0)</f>
        <v>PANT MUJER</v>
      </c>
      <c r="E21" s="6" t="str">
        <f aca="false">VLOOKUP(C21,CATALOGO!A:E,5,0)</f>
        <v>BLANCO</v>
      </c>
      <c r="F21" s="36"/>
      <c r="G21" s="35" t="s">
        <v>38</v>
      </c>
      <c r="H21" s="121" t="str">
        <f aca="false">CONCATENATE(C21,"-",G21)</f>
        <v>A104P-001-S</v>
      </c>
      <c r="I21" s="130"/>
      <c r="J21" s="35" t="n">
        <v>48</v>
      </c>
      <c r="K21" s="155" t="n">
        <v>44932</v>
      </c>
      <c r="L21" s="156" t="n">
        <f aca="false">VLOOKUP(C21,CATALOGO!A:F,6,0)</f>
        <v>0.4633</v>
      </c>
      <c r="M21" s="157" t="n">
        <f aca="false">L21*J21</f>
        <v>22.2384</v>
      </c>
      <c r="N21" s="35" t="s">
        <v>39</v>
      </c>
      <c r="O21" s="35" t="s">
        <v>85</v>
      </c>
      <c r="P21" s="33"/>
      <c r="Q21" s="33"/>
      <c r="R21" s="33"/>
      <c r="S21" s="33"/>
      <c r="T21" s="33"/>
      <c r="U21" s="33"/>
      <c r="V21" s="33" t="s">
        <v>792</v>
      </c>
      <c r="W21" s="35" t="s">
        <v>99</v>
      </c>
      <c r="X21" s="33" t="s">
        <v>94</v>
      </c>
      <c r="Y21" s="33" t="n">
        <v>56.16</v>
      </c>
      <c r="Z21" s="37" t="n">
        <v>44904</v>
      </c>
      <c r="AA21" s="33"/>
      <c r="AB21" s="158" t="s">
        <v>44</v>
      </c>
      <c r="AC21" s="33"/>
      <c r="AD21" s="33" t="s">
        <v>784</v>
      </c>
      <c r="AE21" s="33"/>
    </row>
    <row r="22" customFormat="false" ht="15" hidden="false" customHeight="false" outlineLevel="0" collapsed="false">
      <c r="A22" s="33" t="n">
        <v>8759</v>
      </c>
      <c r="B22" s="38" t="n">
        <v>44900</v>
      </c>
      <c r="C22" s="35" t="s">
        <v>100</v>
      </c>
      <c r="D22" s="6" t="str">
        <f aca="false">VLOOKUP(C22,CATALOGO!A:B,2,0)</f>
        <v>PANT MUJER</v>
      </c>
      <c r="E22" s="6" t="str">
        <f aca="false">VLOOKUP(C22,CATALOGO!A:E,5,0)</f>
        <v>NEGRO</v>
      </c>
      <c r="F22" s="36"/>
      <c r="G22" s="35" t="s">
        <v>48</v>
      </c>
      <c r="H22" s="121" t="str">
        <f aca="false">CONCATENATE(C22,"-",G22)</f>
        <v>A104P-570-L</v>
      </c>
      <c r="I22" s="130"/>
      <c r="J22" s="35" t="n">
        <v>48</v>
      </c>
      <c r="K22" s="155" t="n">
        <v>44932</v>
      </c>
      <c r="L22" s="156" t="n">
        <f aca="false">VLOOKUP(C22,CATALOGO!A:F,6,0)</f>
        <v>0.4633</v>
      </c>
      <c r="M22" s="157" t="n">
        <f aca="false">L22*J22</f>
        <v>22.2384</v>
      </c>
      <c r="N22" s="35" t="s">
        <v>39</v>
      </c>
      <c r="O22" s="35" t="s">
        <v>85</v>
      </c>
      <c r="P22" s="33"/>
      <c r="Q22" s="33"/>
      <c r="R22" s="33"/>
      <c r="S22" s="33"/>
      <c r="T22" s="33"/>
      <c r="U22" s="33"/>
      <c r="V22" s="33" t="s">
        <v>793</v>
      </c>
      <c r="W22" s="35" t="s">
        <v>56</v>
      </c>
      <c r="X22" s="33" t="s">
        <v>94</v>
      </c>
      <c r="Y22" s="33" t="n">
        <v>56.16</v>
      </c>
      <c r="Z22" s="37" t="n">
        <v>44904</v>
      </c>
      <c r="AA22" s="33"/>
      <c r="AB22" s="158" t="s">
        <v>44</v>
      </c>
      <c r="AC22" s="33"/>
      <c r="AD22" s="33" t="s">
        <v>784</v>
      </c>
      <c r="AE22" s="33"/>
    </row>
    <row r="23" customFormat="false" ht="15" hidden="false" customHeight="false" outlineLevel="0" collapsed="false">
      <c r="A23" s="33" t="n">
        <v>8760</v>
      </c>
      <c r="B23" s="38" t="n">
        <v>44900</v>
      </c>
      <c r="C23" s="35" t="s">
        <v>102</v>
      </c>
      <c r="D23" s="6" t="str">
        <f aca="false">VLOOKUP(C23,CATALOGO!A:B,2,0)</f>
        <v>PANT MUJER</v>
      </c>
      <c r="E23" s="6" t="str">
        <f aca="false">VLOOKUP(C23,CATALOGO!A:E,5,0)</f>
        <v>BLANCO</v>
      </c>
      <c r="F23" s="36"/>
      <c r="G23" s="35" t="s">
        <v>57</v>
      </c>
      <c r="H23" s="121" t="str">
        <f aca="false">CONCATENATE(C23,"-",G23)</f>
        <v>A104R-001-XS</v>
      </c>
      <c r="I23" s="130"/>
      <c r="J23" s="35" t="n">
        <v>72</v>
      </c>
      <c r="K23" s="155" t="n">
        <v>44932</v>
      </c>
      <c r="L23" s="156" t="n">
        <f aca="false">VLOOKUP(C23,CATALOGO!A:F,6,0)</f>
        <v>0.4633</v>
      </c>
      <c r="M23" s="157" t="n">
        <f aca="false">L23*J23</f>
        <v>33.3576</v>
      </c>
      <c r="N23" s="35" t="s">
        <v>39</v>
      </c>
      <c r="O23" s="35" t="s">
        <v>85</v>
      </c>
      <c r="P23" s="33"/>
      <c r="Q23" s="33"/>
      <c r="R23" s="33"/>
      <c r="S23" s="33"/>
      <c r="T23" s="33"/>
      <c r="U23" s="33"/>
      <c r="V23" s="33" t="s">
        <v>794</v>
      </c>
      <c r="W23" s="35" t="s">
        <v>99</v>
      </c>
      <c r="X23" s="33" t="s">
        <v>104</v>
      </c>
      <c r="Y23" s="33" t="n">
        <v>84.24</v>
      </c>
      <c r="Z23" s="37" t="n">
        <v>44904</v>
      </c>
      <c r="AA23" s="33"/>
      <c r="AB23" s="158" t="s">
        <v>44</v>
      </c>
      <c r="AC23" s="33"/>
      <c r="AD23" s="33" t="s">
        <v>784</v>
      </c>
      <c r="AE23" s="33"/>
    </row>
    <row r="24" customFormat="false" ht="15" hidden="false" customHeight="false" outlineLevel="0" collapsed="false">
      <c r="A24" s="33" t="n">
        <v>8761</v>
      </c>
      <c r="B24" s="38" t="n">
        <v>44900</v>
      </c>
      <c r="C24" s="35" t="s">
        <v>349</v>
      </c>
      <c r="D24" s="6" t="str">
        <f aca="false">VLOOKUP(C24,CATALOGO!A:B,2,0)</f>
        <v>PANT MUJER</v>
      </c>
      <c r="E24" s="6" t="str">
        <f aca="false">VLOOKUP(C24,CATALOGO!A:E,5,0)</f>
        <v>NAVAL</v>
      </c>
      <c r="F24" s="36"/>
      <c r="G24" s="35" t="s">
        <v>76</v>
      </c>
      <c r="H24" s="121" t="str">
        <f aca="false">CONCATENATE(C24,"-",G24)</f>
        <v>A104R-027-M</v>
      </c>
      <c r="I24" s="130"/>
      <c r="J24" s="35" t="n">
        <v>96</v>
      </c>
      <c r="K24" s="155" t="n">
        <v>44932</v>
      </c>
      <c r="L24" s="156" t="n">
        <f aca="false">VLOOKUP(C24,CATALOGO!A:F,6,0)</f>
        <v>0.4633</v>
      </c>
      <c r="M24" s="157" t="n">
        <f aca="false">L24*J24</f>
        <v>44.4768</v>
      </c>
      <c r="N24" s="35" t="s">
        <v>39</v>
      </c>
      <c r="O24" s="35" t="s">
        <v>85</v>
      </c>
      <c r="P24" s="33"/>
      <c r="Q24" s="33"/>
      <c r="R24" s="33"/>
      <c r="S24" s="33"/>
      <c r="T24" s="33"/>
      <c r="U24" s="33"/>
      <c r="V24" s="33" t="s">
        <v>795</v>
      </c>
      <c r="W24" s="35" t="s">
        <v>110</v>
      </c>
      <c r="X24" s="33" t="s">
        <v>104</v>
      </c>
      <c r="Y24" s="33" t="n">
        <v>112.32</v>
      </c>
      <c r="Z24" s="37" t="n">
        <v>44905</v>
      </c>
      <c r="AA24" s="33"/>
      <c r="AB24" s="158" t="s">
        <v>44</v>
      </c>
      <c r="AC24" s="33"/>
      <c r="AD24" s="33" t="s">
        <v>784</v>
      </c>
      <c r="AE24" s="33"/>
    </row>
    <row r="25" customFormat="false" ht="15" hidden="false" customHeight="false" outlineLevel="0" collapsed="false">
      <c r="A25" s="33" t="n">
        <v>8762</v>
      </c>
      <c r="B25" s="38" t="n">
        <v>44900</v>
      </c>
      <c r="C25" s="35" t="s">
        <v>796</v>
      </c>
      <c r="D25" s="6" t="str">
        <f aca="false">VLOOKUP(C25,CATALOGO!A:B,2,0)</f>
        <v>PANT MUJER</v>
      </c>
      <c r="E25" s="6" t="str">
        <f aca="false">VLOOKUP(C25,CATALOGO!A:E,5,0)</f>
        <v>CENIZA</v>
      </c>
      <c r="F25" s="36"/>
      <c r="G25" s="35" t="s">
        <v>52</v>
      </c>
      <c r="H25" s="121" t="str">
        <f aca="false">CONCATENATE(C25,"-",G25)</f>
        <v>A104R-203-XL</v>
      </c>
      <c r="I25" s="130"/>
      <c r="J25" s="35" t="n">
        <v>24</v>
      </c>
      <c r="K25" s="155" t="n">
        <v>44932</v>
      </c>
      <c r="L25" s="156" t="n">
        <f aca="false">VLOOKUP(C25,CATALOGO!A:F,6,0)</f>
        <v>0.4633</v>
      </c>
      <c r="M25" s="157" t="n">
        <f aca="false">L25*J25</f>
        <v>11.1192</v>
      </c>
      <c r="N25" s="35" t="s">
        <v>39</v>
      </c>
      <c r="O25" s="35" t="s">
        <v>85</v>
      </c>
      <c r="P25" s="33"/>
      <c r="Q25" s="33"/>
      <c r="R25" s="33"/>
      <c r="S25" s="33"/>
      <c r="T25" s="33"/>
      <c r="U25" s="33"/>
      <c r="V25" s="33" t="s">
        <v>797</v>
      </c>
      <c r="W25" s="35" t="s">
        <v>42</v>
      </c>
      <c r="X25" s="33" t="s">
        <v>104</v>
      </c>
      <c r="Y25" s="33" t="n">
        <v>28.08</v>
      </c>
      <c r="Z25" s="37" t="n">
        <v>44905</v>
      </c>
      <c r="AA25" s="33"/>
      <c r="AB25" s="158" t="s">
        <v>44</v>
      </c>
      <c r="AC25" s="33"/>
      <c r="AD25" s="33" t="s">
        <v>784</v>
      </c>
      <c r="AE25" s="33"/>
    </row>
    <row r="26" customFormat="false" ht="15" hidden="false" customHeight="false" outlineLevel="0" collapsed="false">
      <c r="A26" s="33" t="n">
        <v>8763</v>
      </c>
      <c r="B26" s="38" t="n">
        <v>44900</v>
      </c>
      <c r="C26" s="35" t="s">
        <v>353</v>
      </c>
      <c r="D26" s="6" t="str">
        <f aca="false">VLOOKUP(C26,CATALOGO!A:B,2,0)</f>
        <v>PANT MUJER</v>
      </c>
      <c r="E26" s="6" t="str">
        <f aca="false">VLOOKUP(C26,CATALOGO!A:E,5,0)</f>
        <v>NEGRO</v>
      </c>
      <c r="F26" s="36"/>
      <c r="G26" s="35" t="s">
        <v>76</v>
      </c>
      <c r="H26" s="121" t="str">
        <f aca="false">CONCATENATE(C26,"-",G26)</f>
        <v>A104R-570-M</v>
      </c>
      <c r="I26" s="130"/>
      <c r="J26" s="35" t="n">
        <v>120</v>
      </c>
      <c r="K26" s="155" t="n">
        <v>44932</v>
      </c>
      <c r="L26" s="156" t="n">
        <f aca="false">VLOOKUP(C26,CATALOGO!A:F,6,0)</f>
        <v>0.4633</v>
      </c>
      <c r="M26" s="157" t="n">
        <f aca="false">L26*J26</f>
        <v>55.596</v>
      </c>
      <c r="N26" s="35" t="s">
        <v>39</v>
      </c>
      <c r="O26" s="35" t="s">
        <v>85</v>
      </c>
      <c r="P26" s="33"/>
      <c r="Q26" s="33"/>
      <c r="R26" s="33"/>
      <c r="S26" s="33"/>
      <c r="T26" s="33"/>
      <c r="U26" s="33"/>
      <c r="V26" s="33" t="s">
        <v>798</v>
      </c>
      <c r="W26" s="35" t="s">
        <v>56</v>
      </c>
      <c r="X26" s="33" t="s">
        <v>104</v>
      </c>
      <c r="Y26" s="33" t="n">
        <v>140.4</v>
      </c>
      <c r="Z26" s="37" t="n">
        <v>44904</v>
      </c>
      <c r="AA26" s="33"/>
      <c r="AB26" s="158" t="s">
        <v>44</v>
      </c>
      <c r="AC26" s="33"/>
      <c r="AD26" s="33" t="s">
        <v>784</v>
      </c>
      <c r="AE26" s="33"/>
    </row>
    <row r="27" customFormat="false" ht="15" hidden="false" customHeight="false" outlineLevel="0" collapsed="false">
      <c r="A27" s="33"/>
      <c r="B27" s="33"/>
      <c r="C27" s="35"/>
      <c r="D27" s="35"/>
      <c r="E27" s="33"/>
      <c r="F27" s="36"/>
      <c r="G27" s="35"/>
      <c r="H27" s="35"/>
      <c r="I27" s="130"/>
      <c r="J27" s="95" t="n">
        <v>2208</v>
      </c>
      <c r="K27" s="95"/>
      <c r="L27" s="40" t="n">
        <v>7.51</v>
      </c>
      <c r="M27" s="40" t="n">
        <v>715</v>
      </c>
      <c r="N27" s="33"/>
      <c r="O27" s="35"/>
      <c r="P27" s="33"/>
      <c r="Q27" s="33"/>
      <c r="R27" s="33"/>
      <c r="S27" s="33"/>
      <c r="T27" s="33"/>
      <c r="U27" s="33"/>
      <c r="V27" s="33"/>
      <c r="W27" s="35"/>
      <c r="X27" s="33"/>
      <c r="Y27" s="33"/>
      <c r="Z27" s="37"/>
      <c r="AA27" s="33"/>
      <c r="AB27" s="33"/>
      <c r="AC27" s="33"/>
      <c r="AD27" s="33"/>
      <c r="AE27" s="33"/>
    </row>
    <row r="28" customFormat="false" ht="15" hidden="false" customHeight="false" outlineLevel="0" collapsed="false">
      <c r="A28" s="33"/>
      <c r="B28" s="33"/>
      <c r="C28" s="35"/>
      <c r="D28" s="35"/>
      <c r="E28" s="33"/>
      <c r="F28" s="36"/>
      <c r="G28" s="35"/>
      <c r="H28" s="35"/>
      <c r="I28" s="130"/>
      <c r="J28" s="35"/>
      <c r="K28" s="35"/>
      <c r="N28" s="33"/>
      <c r="O28" s="35"/>
      <c r="P28" s="33"/>
      <c r="Q28" s="33"/>
      <c r="R28" s="33"/>
      <c r="S28" s="33"/>
      <c r="T28" s="33"/>
      <c r="U28" s="33"/>
      <c r="V28" s="33"/>
      <c r="W28" s="35"/>
      <c r="X28" s="33"/>
      <c r="Y28" s="33"/>
      <c r="Z28" s="37"/>
      <c r="AA28" s="33"/>
      <c r="AB28" s="33"/>
      <c r="AC28" s="33"/>
      <c r="AD28" s="33"/>
      <c r="AE28" s="33"/>
    </row>
    <row r="29" customFormat="false" ht="15" hidden="false" customHeight="false" outlineLevel="0" collapsed="false">
      <c r="A29" s="33"/>
      <c r="B29" s="159" t="s">
        <v>799</v>
      </c>
      <c r="C29" s="159"/>
      <c r="D29" s="159"/>
      <c r="E29" s="33"/>
      <c r="F29" s="36"/>
      <c r="G29" s="35"/>
      <c r="H29" s="35"/>
      <c r="I29" s="130"/>
      <c r="J29" s="35"/>
      <c r="K29" s="35"/>
      <c r="N29" s="33"/>
      <c r="O29" s="35"/>
      <c r="P29" s="33"/>
      <c r="Q29" s="33"/>
      <c r="R29" s="33"/>
      <c r="S29" s="33"/>
      <c r="T29" s="33"/>
      <c r="U29" s="33"/>
      <c r="V29" s="33"/>
      <c r="W29" s="35"/>
      <c r="X29" s="33"/>
      <c r="Y29" s="33"/>
      <c r="Z29" s="37"/>
      <c r="AA29" s="33"/>
      <c r="AB29" s="33"/>
      <c r="AC29" s="33"/>
      <c r="AD29" s="33"/>
      <c r="AE29" s="33"/>
    </row>
    <row r="30" customFormat="false" ht="15" hidden="false" customHeight="false" outlineLevel="0" collapsed="false">
      <c r="A30" s="33" t="n">
        <v>8764</v>
      </c>
      <c r="B30" s="38" t="n">
        <v>44900</v>
      </c>
      <c r="C30" s="35" t="s">
        <v>65</v>
      </c>
      <c r="D30" s="6" t="str">
        <f aca="false">VLOOKUP(C30,CATALOGO!A:B,2,0)</f>
        <v>TOP MUJER</v>
      </c>
      <c r="E30" s="6" t="str">
        <f aca="false">VLOOKUP(C30,CATALOGO!A:E,5,0)</f>
        <v>NAVAL</v>
      </c>
      <c r="F30" s="160" t="s">
        <v>800</v>
      </c>
      <c r="G30" s="35" t="s">
        <v>57</v>
      </c>
      <c r="H30" s="121" t="str">
        <f aca="false">CONCATENATE(C30,"-",G30)</f>
        <v>I001AF-027-XS</v>
      </c>
      <c r="I30" s="130"/>
      <c r="J30" s="35" t="n">
        <v>65</v>
      </c>
      <c r="K30" s="155" t="n">
        <v>44932</v>
      </c>
      <c r="L30" s="156" t="n">
        <f aca="false">VLOOKUP(C30,CATALOGO!A:F,6,0)</f>
        <v>0.208</v>
      </c>
      <c r="M30" s="157" t="n">
        <f aca="false">L30*J30</f>
        <v>13.52</v>
      </c>
      <c r="N30" s="33" t="s">
        <v>801</v>
      </c>
      <c r="O30" s="35" t="s">
        <v>40</v>
      </c>
      <c r="P30" s="33"/>
      <c r="Q30" s="33"/>
      <c r="R30" s="33"/>
      <c r="S30" s="33"/>
      <c r="T30" s="33"/>
      <c r="U30" s="33"/>
      <c r="V30" s="33" t="s">
        <v>802</v>
      </c>
      <c r="W30" s="35" t="str">
        <f aca="false">VLOOKUP(C30,CATALOGOMEDA1,4,FALSE())</f>
        <v>T/C-19-4027TCX-ESTATE BLUE</v>
      </c>
      <c r="X30" s="33" t="str">
        <f aca="false">MID(C30,1,FIND("-",C30)-1)</f>
        <v>I001AF</v>
      </c>
      <c r="Y30" s="33" t="n">
        <f aca="false">(VLOOKUP(X30,ESTILO3,3,FALSE()))*J30</f>
        <v>60.697</v>
      </c>
      <c r="Z30" s="37" t="n">
        <v>44905</v>
      </c>
      <c r="AA30" s="33"/>
      <c r="AB30" s="158" t="s">
        <v>44</v>
      </c>
      <c r="AC30" s="33"/>
      <c r="AD30" s="33" t="s">
        <v>803</v>
      </c>
      <c r="AE30" s="33"/>
    </row>
    <row r="31" customFormat="false" ht="15" hidden="false" customHeight="false" outlineLevel="0" collapsed="false">
      <c r="A31" s="33" t="n">
        <v>8765</v>
      </c>
      <c r="B31" s="38" t="n">
        <v>44900</v>
      </c>
      <c r="C31" s="35" t="s">
        <v>804</v>
      </c>
      <c r="D31" s="6" t="str">
        <f aca="false">VLOOKUP(C31,CATALOGO!A:B,2,0)</f>
        <v>PANT MUJER</v>
      </c>
      <c r="E31" s="6" t="str">
        <f aca="false">VLOOKUP(C31,CATALOGO!A:E,5,0)</f>
        <v>NAVAL</v>
      </c>
      <c r="F31" s="160" t="s">
        <v>800</v>
      </c>
      <c r="G31" s="35" t="s">
        <v>57</v>
      </c>
      <c r="H31" s="121" t="str">
        <f aca="false">CONCATENATE(C31,"-",G31)</f>
        <v>I101AF-027-XS</v>
      </c>
      <c r="I31" s="130"/>
      <c r="J31" s="35" t="n">
        <v>51</v>
      </c>
      <c r="K31" s="155" t="n">
        <v>44932</v>
      </c>
      <c r="L31" s="156" t="n">
        <f aca="false">VLOOKUP(C31,CATALOGO!A:F,6,0)</f>
        <v>0.2208</v>
      </c>
      <c r="M31" s="157" t="n">
        <f aca="false">L31*J31</f>
        <v>11.2608</v>
      </c>
      <c r="N31" s="33" t="s">
        <v>801</v>
      </c>
      <c r="O31" s="35" t="s">
        <v>85</v>
      </c>
      <c r="P31" s="33"/>
      <c r="Q31" s="33"/>
      <c r="R31" s="33"/>
      <c r="S31" s="33"/>
      <c r="T31" s="33"/>
      <c r="U31" s="33"/>
      <c r="V31" s="33" t="s">
        <v>805</v>
      </c>
      <c r="W31" s="35" t="str">
        <f aca="false">VLOOKUP(C31,CATALOGOMEDA1,4,FALSE())</f>
        <v>T/C-19-4027TCX-ESTATE BLUE</v>
      </c>
      <c r="X31" s="33" t="str">
        <f aca="false">MID(C31,1,FIND("-",C31)-1)</f>
        <v>I101AF</v>
      </c>
      <c r="Y31" s="33" t="n">
        <f aca="false">(VLOOKUP(X31,ESTILO3,3,FALSE()))*J31</f>
        <v>71.4357</v>
      </c>
      <c r="Z31" s="37" t="n">
        <v>44905</v>
      </c>
      <c r="AA31" s="33"/>
      <c r="AB31" s="158" t="s">
        <v>44</v>
      </c>
      <c r="AC31" s="33"/>
      <c r="AD31" s="33" t="s">
        <v>803</v>
      </c>
      <c r="AE31" s="33"/>
    </row>
    <row r="32" customFormat="false" ht="15" hidden="false" customHeight="false" outlineLevel="0" collapsed="false">
      <c r="A32" s="33"/>
      <c r="B32" s="33"/>
      <c r="C32" s="35"/>
      <c r="D32" s="35"/>
      <c r="E32" s="33"/>
      <c r="F32" s="36"/>
      <c r="G32" s="35"/>
      <c r="H32" s="35"/>
      <c r="I32" s="130"/>
      <c r="J32" s="95" t="n">
        <v>116</v>
      </c>
      <c r="K32" s="95"/>
      <c r="L32" s="40" t="n">
        <v>0.4288</v>
      </c>
      <c r="M32" s="40" t="n">
        <v>25</v>
      </c>
      <c r="N32" s="33"/>
      <c r="O32" s="35"/>
      <c r="P32" s="33"/>
      <c r="Q32" s="33"/>
      <c r="R32" s="33"/>
      <c r="S32" s="33"/>
      <c r="T32" s="33"/>
      <c r="U32" s="33"/>
      <c r="V32" s="33"/>
      <c r="W32" s="35"/>
      <c r="X32" s="33"/>
      <c r="Y32" s="33"/>
      <c r="Z32" s="37"/>
      <c r="AA32" s="33"/>
      <c r="AB32" s="33"/>
      <c r="AC32" s="33"/>
      <c r="AD32" s="33"/>
      <c r="AE32" s="33"/>
    </row>
    <row r="33" customFormat="false" ht="15" hidden="false" customHeight="false" outlineLevel="0" collapsed="false">
      <c r="A33" s="33"/>
      <c r="B33" s="33"/>
      <c r="C33" s="35"/>
      <c r="D33" s="35"/>
      <c r="E33" s="33"/>
      <c r="F33" s="36"/>
      <c r="G33" s="35"/>
      <c r="H33" s="35"/>
      <c r="I33" s="130"/>
      <c r="J33" s="95" t="n">
        <f aca="false">SUM(J27+J32)</f>
        <v>2324</v>
      </c>
      <c r="K33" s="95"/>
      <c r="L33" s="40" t="n">
        <f aca="false">SUM(L27+L32)</f>
        <v>7.9388</v>
      </c>
      <c r="M33" s="40" t="n">
        <f aca="false">SUM(M27+M32)</f>
        <v>740</v>
      </c>
      <c r="N33" s="33"/>
      <c r="O33" s="35"/>
      <c r="P33" s="33"/>
      <c r="Q33" s="33"/>
      <c r="R33" s="33"/>
      <c r="S33" s="33"/>
      <c r="T33" s="33"/>
      <c r="U33" s="33"/>
      <c r="V33" s="33"/>
      <c r="W33" s="35"/>
      <c r="X33" s="33"/>
      <c r="Y33" s="33"/>
      <c r="Z33" s="37"/>
      <c r="AA33" s="33"/>
      <c r="AB33" s="33"/>
      <c r="AC33" s="33"/>
      <c r="AD33" s="33"/>
      <c r="AE33" s="33"/>
    </row>
    <row r="34" customFormat="false" ht="15" hidden="false" customHeight="false" outlineLevel="0" collapsed="false">
      <c r="A34" s="33"/>
      <c r="B34" s="161" t="s">
        <v>806</v>
      </c>
      <c r="C34" s="153" t="s">
        <v>807</v>
      </c>
      <c r="D34" s="162"/>
      <c r="E34" s="33"/>
      <c r="F34" s="36"/>
      <c r="G34" s="35"/>
      <c r="H34" s="35"/>
      <c r="I34" s="130"/>
      <c r="J34" s="35"/>
      <c r="K34" s="35"/>
      <c r="N34" s="33"/>
      <c r="O34" s="35"/>
      <c r="P34" s="33"/>
      <c r="Q34" s="33"/>
      <c r="R34" s="33"/>
      <c r="S34" s="33"/>
      <c r="T34" s="33"/>
      <c r="U34" s="33"/>
      <c r="V34" s="33"/>
      <c r="W34" s="35"/>
      <c r="X34" s="33"/>
      <c r="Y34" s="33"/>
      <c r="Z34" s="37"/>
      <c r="AA34" s="33"/>
      <c r="AB34" s="33"/>
      <c r="AC34" s="33"/>
      <c r="AD34" s="33"/>
      <c r="AE34" s="33"/>
    </row>
    <row r="35" customFormat="false" ht="15" hidden="false" customHeight="false" outlineLevel="0" collapsed="false">
      <c r="A35" s="33" t="n">
        <v>8766</v>
      </c>
      <c r="B35" s="38" t="n">
        <v>44908</v>
      </c>
      <c r="C35" s="35" t="s">
        <v>185</v>
      </c>
      <c r="D35" s="6" t="str">
        <f aca="false">VLOOKUP(C35,CATALOGO!A:B,2,0)</f>
        <v>TOP MUJER </v>
      </c>
      <c r="E35" s="6" t="str">
        <f aca="false">VLOOKUP(C35,CATALOGO!A:E,5,0)</f>
        <v>NAVAL</v>
      </c>
      <c r="F35" s="36"/>
      <c r="G35" s="35" t="s">
        <v>76</v>
      </c>
      <c r="H35" s="121" t="str">
        <f aca="false">CONCATENATE(C35,"-",G35)</f>
        <v>A006-027-M</v>
      </c>
      <c r="I35" s="130"/>
      <c r="J35" s="35" t="n">
        <v>144</v>
      </c>
      <c r="K35" s="155" t="n">
        <v>44939</v>
      </c>
      <c r="L35" s="156" t="n">
        <f aca="false">VLOOKUP(C35,CATALOGO!A:F,6,0)</f>
        <v>0.4658</v>
      </c>
      <c r="M35" s="157" t="n">
        <f aca="false">L35*J35</f>
        <v>67.0752</v>
      </c>
      <c r="N35" s="35" t="s">
        <v>39</v>
      </c>
      <c r="O35" s="35" t="s">
        <v>40</v>
      </c>
      <c r="P35" s="33"/>
      <c r="Q35" s="33"/>
      <c r="R35" s="33"/>
      <c r="S35" s="33"/>
      <c r="T35" s="33"/>
      <c r="U35" s="33"/>
      <c r="V35" s="33" t="s">
        <v>808</v>
      </c>
      <c r="W35" s="35" t="s">
        <v>110</v>
      </c>
      <c r="X35" s="33" t="s">
        <v>188</v>
      </c>
      <c r="Y35" s="33" t="n">
        <v>141.12</v>
      </c>
      <c r="Z35" s="37" t="n">
        <v>44910</v>
      </c>
      <c r="AA35" s="33"/>
      <c r="AB35" s="158" t="s">
        <v>44</v>
      </c>
      <c r="AC35" s="33"/>
      <c r="AD35" s="33" t="s">
        <v>784</v>
      </c>
      <c r="AE35" s="33"/>
    </row>
    <row r="36" customFormat="false" ht="15" hidden="false" customHeight="false" outlineLevel="0" collapsed="false">
      <c r="A36" s="33" t="n">
        <v>8767</v>
      </c>
      <c r="B36" s="38" t="n">
        <v>44908</v>
      </c>
      <c r="C36" s="35" t="s">
        <v>185</v>
      </c>
      <c r="D36" s="6" t="str">
        <f aca="false">VLOOKUP(C36,CATALOGO!A:B,2,0)</f>
        <v>TOP MUJER </v>
      </c>
      <c r="E36" s="6" t="str">
        <f aca="false">VLOOKUP(C36,CATALOGO!A:E,5,0)</f>
        <v>NAVAL</v>
      </c>
      <c r="F36" s="36"/>
      <c r="G36" s="35" t="s">
        <v>38</v>
      </c>
      <c r="H36" s="121" t="str">
        <f aca="false">CONCATENATE(C36,"-",G36)</f>
        <v>A006-027-S</v>
      </c>
      <c r="I36" s="130"/>
      <c r="J36" s="35" t="n">
        <v>144</v>
      </c>
      <c r="K36" s="155" t="n">
        <v>44939</v>
      </c>
      <c r="L36" s="156" t="n">
        <f aca="false">VLOOKUP(C36,CATALOGO!A:F,6,0)</f>
        <v>0.4658</v>
      </c>
      <c r="M36" s="157" t="n">
        <f aca="false">L36*J36</f>
        <v>67.0752</v>
      </c>
      <c r="N36" s="35" t="s">
        <v>39</v>
      </c>
      <c r="O36" s="35" t="s">
        <v>40</v>
      </c>
      <c r="P36" s="33"/>
      <c r="Q36" s="33"/>
      <c r="R36" s="33"/>
      <c r="S36" s="33"/>
      <c r="T36" s="33"/>
      <c r="U36" s="33"/>
      <c r="V36" s="33" t="s">
        <v>808</v>
      </c>
      <c r="W36" s="35" t="s">
        <v>110</v>
      </c>
      <c r="X36" s="33" t="s">
        <v>188</v>
      </c>
      <c r="Y36" s="33" t="n">
        <v>141.12</v>
      </c>
      <c r="Z36" s="37" t="n">
        <v>44910</v>
      </c>
      <c r="AA36" s="33"/>
      <c r="AB36" s="158" t="s">
        <v>44</v>
      </c>
      <c r="AC36" s="33"/>
      <c r="AD36" s="33" t="s">
        <v>784</v>
      </c>
      <c r="AE36" s="33"/>
    </row>
    <row r="37" customFormat="false" ht="15" hidden="false" customHeight="false" outlineLevel="0" collapsed="false">
      <c r="A37" s="33" t="n">
        <v>8768</v>
      </c>
      <c r="B37" s="38" t="n">
        <v>44908</v>
      </c>
      <c r="C37" s="35" t="s">
        <v>185</v>
      </c>
      <c r="D37" s="6" t="str">
        <f aca="false">VLOOKUP(C37,CATALOGO!A:B,2,0)</f>
        <v>TOP MUJER </v>
      </c>
      <c r="E37" s="6" t="str">
        <f aca="false">VLOOKUP(C37,CATALOGO!A:E,5,0)</f>
        <v>NAVAL</v>
      </c>
      <c r="F37" s="36"/>
      <c r="G37" s="35" t="s">
        <v>57</v>
      </c>
      <c r="H37" s="121" t="str">
        <f aca="false">CONCATENATE(C37,"-",G37)</f>
        <v>A006-027-XS</v>
      </c>
      <c r="I37" s="130"/>
      <c r="J37" s="35" t="n">
        <v>120</v>
      </c>
      <c r="K37" s="155" t="n">
        <v>44939</v>
      </c>
      <c r="L37" s="156" t="n">
        <f aca="false">VLOOKUP(C37,CATALOGO!A:F,6,0)</f>
        <v>0.4658</v>
      </c>
      <c r="M37" s="157" t="n">
        <f aca="false">L37*J37</f>
        <v>55.896</v>
      </c>
      <c r="N37" s="35" t="s">
        <v>39</v>
      </c>
      <c r="O37" s="35" t="s">
        <v>40</v>
      </c>
      <c r="P37" s="33"/>
      <c r="Q37" s="33"/>
      <c r="R37" s="33"/>
      <c r="S37" s="33"/>
      <c r="T37" s="33"/>
      <c r="U37" s="33"/>
      <c r="V37" s="33" t="s">
        <v>808</v>
      </c>
      <c r="W37" s="35" t="s">
        <v>110</v>
      </c>
      <c r="X37" s="33" t="s">
        <v>188</v>
      </c>
      <c r="Y37" s="33" t="n">
        <v>117.6</v>
      </c>
      <c r="Z37" s="37" t="n">
        <v>44910</v>
      </c>
      <c r="AA37" s="33"/>
      <c r="AB37" s="158" t="s">
        <v>44</v>
      </c>
      <c r="AC37" s="33"/>
      <c r="AD37" s="33" t="s">
        <v>784</v>
      </c>
      <c r="AE37" s="33"/>
    </row>
    <row r="38" customFormat="false" ht="15" hidden="false" customHeight="false" outlineLevel="0" collapsed="false">
      <c r="A38" s="33" t="n">
        <v>8769</v>
      </c>
      <c r="B38" s="38" t="n">
        <v>44908</v>
      </c>
      <c r="C38" s="35" t="s">
        <v>477</v>
      </c>
      <c r="D38" s="6" t="str">
        <f aca="false">VLOOKUP(C38,CATALOGO!A:B,2,0)</f>
        <v>TOP HOMBRE</v>
      </c>
      <c r="E38" s="6" t="str">
        <f aca="false">VLOOKUP(C38,CATALOGO!A:E,5,0)</f>
        <v>BLANCO</v>
      </c>
      <c r="F38" s="36"/>
      <c r="G38" s="35" t="s">
        <v>76</v>
      </c>
      <c r="H38" s="121" t="str">
        <f aca="false">CONCATENATE(C38,"-",G38)</f>
        <v>AH003-001-M</v>
      </c>
      <c r="I38" s="130"/>
      <c r="J38" s="35" t="n">
        <v>48</v>
      </c>
      <c r="K38" s="155" t="n">
        <v>44939</v>
      </c>
      <c r="L38" s="156" t="n">
        <f aca="false">VLOOKUP(C38,CATALOGO!A:F,6,0)</f>
        <v>0.293</v>
      </c>
      <c r="M38" s="157" t="n">
        <f aca="false">L38*J38</f>
        <v>14.064</v>
      </c>
      <c r="N38" s="35" t="s">
        <v>39</v>
      </c>
      <c r="O38" s="35" t="s">
        <v>40</v>
      </c>
      <c r="P38" s="33"/>
      <c r="Q38" s="33"/>
      <c r="R38" s="33"/>
      <c r="S38" s="33"/>
      <c r="T38" s="33"/>
      <c r="U38" s="33"/>
      <c r="V38" s="33" t="s">
        <v>809</v>
      </c>
      <c r="W38" s="35" t="s">
        <v>99</v>
      </c>
      <c r="X38" s="33" t="s">
        <v>207</v>
      </c>
      <c r="Y38" s="33" t="n">
        <v>46.08</v>
      </c>
      <c r="Z38" s="37" t="n">
        <v>44910</v>
      </c>
      <c r="AA38" s="33"/>
      <c r="AB38" s="158" t="s">
        <v>44</v>
      </c>
      <c r="AC38" s="33"/>
      <c r="AD38" s="33" t="s">
        <v>784</v>
      </c>
      <c r="AE38" s="33"/>
    </row>
    <row r="39" customFormat="false" ht="15" hidden="false" customHeight="false" outlineLevel="0" collapsed="false">
      <c r="A39" s="33" t="n">
        <v>8770</v>
      </c>
      <c r="B39" s="38" t="n">
        <v>44908</v>
      </c>
      <c r="C39" s="35" t="s">
        <v>717</v>
      </c>
      <c r="D39" s="6" t="str">
        <f aca="false">VLOOKUP(C39,CATALOGO!A:B,2,0)</f>
        <v>TOP HOMBRE</v>
      </c>
      <c r="E39" s="6" t="str">
        <f aca="false">VLOOKUP(C39,CATALOGO!A:E,5,0)</f>
        <v>OCEANO</v>
      </c>
      <c r="F39" s="36"/>
      <c r="G39" s="35" t="s">
        <v>38</v>
      </c>
      <c r="H39" s="121" t="str">
        <f aca="false">CONCATENATE(C39,"-",G39)</f>
        <v>AH003-4045-S</v>
      </c>
      <c r="I39" s="130"/>
      <c r="J39" s="35" t="n">
        <v>48</v>
      </c>
      <c r="K39" s="155" t="n">
        <v>44939</v>
      </c>
      <c r="L39" s="156" t="n">
        <f aca="false">VLOOKUP(C39,CATALOGO!A:F,6,0)</f>
        <v>0.293</v>
      </c>
      <c r="M39" s="157" t="n">
        <f aca="false">L39*J39</f>
        <v>14.064</v>
      </c>
      <c r="N39" s="35" t="s">
        <v>39</v>
      </c>
      <c r="O39" s="35" t="s">
        <v>40</v>
      </c>
      <c r="P39" s="33"/>
      <c r="Q39" s="33"/>
      <c r="R39" s="33"/>
      <c r="S39" s="33"/>
      <c r="T39" s="33"/>
      <c r="U39" s="33"/>
      <c r="V39" s="33" t="s">
        <v>810</v>
      </c>
      <c r="W39" s="35" t="s">
        <v>197</v>
      </c>
      <c r="X39" s="33" t="s">
        <v>207</v>
      </c>
      <c r="Y39" s="33" t="n">
        <v>46.08</v>
      </c>
      <c r="Z39" s="37" t="n">
        <v>44910</v>
      </c>
      <c r="AA39" s="33"/>
      <c r="AB39" s="158" t="s">
        <v>44</v>
      </c>
      <c r="AC39" s="33"/>
      <c r="AD39" s="33" t="s">
        <v>784</v>
      </c>
      <c r="AE39" s="33"/>
    </row>
    <row r="40" customFormat="false" ht="15" hidden="false" customHeight="false" outlineLevel="0" collapsed="false">
      <c r="A40" s="33" t="n">
        <v>8771</v>
      </c>
      <c r="B40" s="38" t="n">
        <v>44908</v>
      </c>
      <c r="C40" s="35" t="s">
        <v>422</v>
      </c>
      <c r="D40" s="6" t="str">
        <f aca="false">VLOOKUP(C40,CATALOGO!A:B,2,0)</f>
        <v>TOP HOMBRE</v>
      </c>
      <c r="E40" s="6" t="str">
        <f aca="false">VLOOKUP(C40,CATALOGO!A:E,5,0)</f>
        <v>AVENTURINI</v>
      </c>
      <c r="F40" s="36"/>
      <c r="G40" s="35" t="s">
        <v>48</v>
      </c>
      <c r="H40" s="121" t="str">
        <f aca="false">CONCATENATE(C40,"-",G40)</f>
        <v>AH003-421-L</v>
      </c>
      <c r="I40" s="130"/>
      <c r="J40" s="35" t="n">
        <v>72</v>
      </c>
      <c r="K40" s="155" t="n">
        <v>44939</v>
      </c>
      <c r="L40" s="156" t="n">
        <f aca="false">VLOOKUP(C40,CATALOGO!A:F,6,0)</f>
        <v>0.293</v>
      </c>
      <c r="M40" s="157" t="n">
        <f aca="false">L40*J40</f>
        <v>21.096</v>
      </c>
      <c r="N40" s="35" t="s">
        <v>39</v>
      </c>
      <c r="O40" s="35" t="s">
        <v>40</v>
      </c>
      <c r="P40" s="33"/>
      <c r="Q40" s="33"/>
      <c r="R40" s="33"/>
      <c r="S40" s="33"/>
      <c r="T40" s="33"/>
      <c r="U40" s="33"/>
      <c r="V40" s="33" t="s">
        <v>811</v>
      </c>
      <c r="W40" s="35" t="s">
        <v>87</v>
      </c>
      <c r="X40" s="33" t="s">
        <v>207</v>
      </c>
      <c r="Y40" s="33" t="n">
        <v>69.12</v>
      </c>
      <c r="Z40" s="37" t="n">
        <v>44910</v>
      </c>
      <c r="AA40" s="33"/>
      <c r="AB40" s="158" t="s">
        <v>44</v>
      </c>
      <c r="AC40" s="33"/>
      <c r="AD40" s="33" t="s">
        <v>784</v>
      </c>
      <c r="AE40" s="33"/>
    </row>
    <row r="41" customFormat="false" ht="15" hidden="false" customHeight="false" outlineLevel="0" collapsed="false">
      <c r="A41" s="33" t="n">
        <v>8772</v>
      </c>
      <c r="B41" s="38" t="n">
        <v>44908</v>
      </c>
      <c r="C41" s="35" t="s">
        <v>204</v>
      </c>
      <c r="D41" s="6" t="str">
        <f aca="false">VLOOKUP(C41,CATALOGO!A:B,2,0)</f>
        <v>TOP HOMBRE</v>
      </c>
      <c r="E41" s="6" t="str">
        <f aca="false">VLOOKUP(C41,CATALOGO!A:E,5,0)</f>
        <v>NEGRO</v>
      </c>
      <c r="F41" s="36"/>
      <c r="G41" s="35" t="s">
        <v>38</v>
      </c>
      <c r="H41" s="121" t="str">
        <f aca="false">CONCATENATE(C41,"-",G41)</f>
        <v>AH003-570-S</v>
      </c>
      <c r="I41" s="130"/>
      <c r="J41" s="35" t="n">
        <v>144</v>
      </c>
      <c r="K41" s="155" t="n">
        <v>44939</v>
      </c>
      <c r="L41" s="156" t="n">
        <f aca="false">VLOOKUP(C41,CATALOGO!A:F,6,0)</f>
        <v>0.293</v>
      </c>
      <c r="M41" s="157" t="n">
        <f aca="false">L41*J41</f>
        <v>42.192</v>
      </c>
      <c r="N41" s="35" t="s">
        <v>39</v>
      </c>
      <c r="O41" s="35" t="s">
        <v>40</v>
      </c>
      <c r="P41" s="33"/>
      <c r="Q41" s="33"/>
      <c r="R41" s="33"/>
      <c r="S41" s="33"/>
      <c r="T41" s="33"/>
      <c r="U41" s="33"/>
      <c r="V41" s="33" t="s">
        <v>812</v>
      </c>
      <c r="W41" s="35" t="s">
        <v>56</v>
      </c>
      <c r="X41" s="33" t="s">
        <v>207</v>
      </c>
      <c r="Y41" s="33" t="n">
        <v>138.24</v>
      </c>
      <c r="Z41" s="37" t="n">
        <v>44910</v>
      </c>
      <c r="AA41" s="33"/>
      <c r="AB41" s="158" t="s">
        <v>44</v>
      </c>
      <c r="AC41" s="33"/>
      <c r="AD41" s="33" t="s">
        <v>784</v>
      </c>
      <c r="AE41" s="33"/>
    </row>
    <row r="42" customFormat="false" ht="15" hidden="false" customHeight="false" outlineLevel="0" collapsed="false">
      <c r="A42" s="33" t="n">
        <v>8773</v>
      </c>
      <c r="B42" s="38" t="n">
        <v>44908</v>
      </c>
      <c r="C42" s="35" t="s">
        <v>813</v>
      </c>
      <c r="D42" s="6" t="str">
        <f aca="false">VLOOKUP(C42,CATALOGO!A:B,2,0)</f>
        <v>TOP HOMBRE</v>
      </c>
      <c r="E42" s="6" t="str">
        <f aca="false">VLOOKUP(C42,CATALOGO!A:E,5,0)</f>
        <v>BREEZE</v>
      </c>
      <c r="F42" s="36"/>
      <c r="G42" s="35" t="s">
        <v>89</v>
      </c>
      <c r="H42" s="121" t="str">
        <f aca="false">CONCATENATE(C42,"-",G42)</f>
        <v>RFH004-316-XXL</v>
      </c>
      <c r="I42" s="130"/>
      <c r="J42" s="35" t="n">
        <v>48</v>
      </c>
      <c r="K42" s="155" t="n">
        <v>44939</v>
      </c>
      <c r="L42" s="156" t="n">
        <f aca="false">VLOOKUP(C42,CATALOGO!A:F,6,0)</f>
        <v>0.3041</v>
      </c>
      <c r="M42" s="157" t="n">
        <f aca="false">L42*J42</f>
        <v>14.5968</v>
      </c>
      <c r="N42" s="35" t="s">
        <v>39</v>
      </c>
      <c r="O42" s="35" t="s">
        <v>40</v>
      </c>
      <c r="P42" s="33"/>
      <c r="Q42" s="33"/>
      <c r="R42" s="33"/>
      <c r="S42" s="33"/>
      <c r="T42" s="33"/>
      <c r="U42" s="33"/>
      <c r="V42" s="33" t="s">
        <v>814</v>
      </c>
      <c r="W42" s="35" t="s">
        <v>815</v>
      </c>
      <c r="X42" s="33" t="s">
        <v>816</v>
      </c>
      <c r="Y42" s="33" t="n">
        <v>50.4</v>
      </c>
      <c r="Z42" s="37" t="n">
        <v>44910</v>
      </c>
      <c r="AA42" s="33"/>
      <c r="AB42" s="158" t="s">
        <v>44</v>
      </c>
      <c r="AC42" s="33"/>
      <c r="AD42" s="33" t="s">
        <v>817</v>
      </c>
      <c r="AE42" s="33"/>
    </row>
    <row r="43" customFormat="false" ht="15" hidden="false" customHeight="false" outlineLevel="0" collapsed="false">
      <c r="A43" s="33" t="n">
        <v>8774</v>
      </c>
      <c r="B43" s="38" t="n">
        <v>44908</v>
      </c>
      <c r="C43" s="35" t="s">
        <v>818</v>
      </c>
      <c r="D43" s="6" t="str">
        <f aca="false">VLOOKUP(C43,CATALOGO!A:B,2,0)</f>
        <v>TOP HOMBRE</v>
      </c>
      <c r="E43" s="6" t="str">
        <f aca="false">VLOOKUP(C43,CATALOGO!A:E,5,0)</f>
        <v>STORM</v>
      </c>
      <c r="F43" s="36"/>
      <c r="G43" s="35" t="s">
        <v>76</v>
      </c>
      <c r="H43" s="121" t="str">
        <f aca="false">CONCATENATE(C43,"-",G43)</f>
        <v>RFH004-900-M</v>
      </c>
      <c r="I43" s="130"/>
      <c r="J43" s="35" t="n">
        <v>120</v>
      </c>
      <c r="K43" s="155" t="n">
        <v>44939</v>
      </c>
      <c r="L43" s="156" t="n">
        <f aca="false">VLOOKUP(C43,CATALOGO!A:F,6,0)</f>
        <v>0.3041</v>
      </c>
      <c r="M43" s="157" t="n">
        <f aca="false">L43*J43</f>
        <v>36.492</v>
      </c>
      <c r="N43" s="35" t="s">
        <v>39</v>
      </c>
      <c r="O43" s="35" t="s">
        <v>40</v>
      </c>
      <c r="P43" s="33"/>
      <c r="Q43" s="33"/>
      <c r="R43" s="33"/>
      <c r="S43" s="33"/>
      <c r="T43" s="33"/>
      <c r="U43" s="33"/>
      <c r="V43" s="33" t="s">
        <v>819</v>
      </c>
      <c r="W43" s="35" t="s">
        <v>820</v>
      </c>
      <c r="X43" s="33" t="s">
        <v>816</v>
      </c>
      <c r="Y43" s="33" t="n">
        <v>126</v>
      </c>
      <c r="Z43" s="37" t="n">
        <v>44910</v>
      </c>
      <c r="AA43" s="33"/>
      <c r="AB43" s="158" t="s">
        <v>44</v>
      </c>
      <c r="AC43" s="33"/>
      <c r="AD43" s="33" t="s">
        <v>817</v>
      </c>
      <c r="AE43" s="33"/>
    </row>
    <row r="44" customFormat="false" ht="15" hidden="false" customHeight="false" outlineLevel="0" collapsed="false">
      <c r="A44" s="33" t="n">
        <v>8775</v>
      </c>
      <c r="B44" s="38" t="n">
        <v>44908</v>
      </c>
      <c r="C44" s="35" t="s">
        <v>337</v>
      </c>
      <c r="D44" s="6" t="str">
        <f aca="false">VLOOKUP(C44,CATALOGO!A:B,2,0)</f>
        <v>PANT MUJER</v>
      </c>
      <c r="E44" s="6" t="str">
        <f aca="false">VLOOKUP(C44,CATALOGO!A:E,5,0)</f>
        <v>BLANCO</v>
      </c>
      <c r="F44" s="36"/>
      <c r="G44" s="35" t="s">
        <v>48</v>
      </c>
      <c r="H44" s="121" t="str">
        <f aca="false">CONCATENATE(C44,"-",G44)</f>
        <v>A103-001-L</v>
      </c>
      <c r="I44" s="130"/>
      <c r="J44" s="35" t="n">
        <v>192</v>
      </c>
      <c r="K44" s="155" t="n">
        <v>44939</v>
      </c>
      <c r="L44" s="156" t="n">
        <f aca="false">VLOOKUP(C44,CATALOGO!A:F,6,0)</f>
        <v>0.2791</v>
      </c>
      <c r="M44" s="157" t="n">
        <f aca="false">L44*J44</f>
        <v>53.5872</v>
      </c>
      <c r="N44" s="35" t="s">
        <v>39</v>
      </c>
      <c r="O44" s="35" t="s">
        <v>85</v>
      </c>
      <c r="P44" s="33"/>
      <c r="Q44" s="33"/>
      <c r="R44" s="33"/>
      <c r="S44" s="33"/>
      <c r="T44" s="33"/>
      <c r="U44" s="33"/>
      <c r="V44" s="33" t="s">
        <v>821</v>
      </c>
      <c r="W44" s="35" t="s">
        <v>99</v>
      </c>
      <c r="X44" s="33" t="s">
        <v>234</v>
      </c>
      <c r="Y44" s="33" t="n">
        <v>245.76</v>
      </c>
      <c r="Z44" s="37" t="n">
        <v>44910</v>
      </c>
      <c r="AA44" s="33"/>
      <c r="AB44" s="158" t="s">
        <v>44</v>
      </c>
      <c r="AC44" s="33"/>
      <c r="AD44" s="33" t="s">
        <v>784</v>
      </c>
      <c r="AE44" s="33"/>
    </row>
    <row r="45" customFormat="false" ht="15" hidden="false" customHeight="false" outlineLevel="0" collapsed="false">
      <c r="A45" s="33" t="n">
        <v>8776</v>
      </c>
      <c r="B45" s="38" t="n">
        <v>44908</v>
      </c>
      <c r="C45" s="35" t="s">
        <v>337</v>
      </c>
      <c r="D45" s="6" t="str">
        <f aca="false">VLOOKUP(C45,CATALOGO!A:B,2,0)</f>
        <v>PANT MUJER</v>
      </c>
      <c r="E45" s="6" t="str">
        <f aca="false">VLOOKUP(C45,CATALOGO!A:E,5,0)</f>
        <v>BLANCO</v>
      </c>
      <c r="F45" s="36"/>
      <c r="G45" s="35" t="s">
        <v>76</v>
      </c>
      <c r="H45" s="121" t="str">
        <f aca="false">CONCATENATE(C45,"-",G45)</f>
        <v>A103-001-M</v>
      </c>
      <c r="I45" s="130"/>
      <c r="J45" s="35" t="n">
        <v>360</v>
      </c>
      <c r="K45" s="155" t="n">
        <v>44939</v>
      </c>
      <c r="L45" s="156" t="n">
        <f aca="false">VLOOKUP(C45,CATALOGO!A:F,6,0)</f>
        <v>0.2791</v>
      </c>
      <c r="M45" s="157" t="n">
        <f aca="false">L45*J45</f>
        <v>100.476</v>
      </c>
      <c r="N45" s="35" t="s">
        <v>39</v>
      </c>
      <c r="O45" s="35" t="s">
        <v>85</v>
      </c>
      <c r="P45" s="33"/>
      <c r="Q45" s="33"/>
      <c r="R45" s="33"/>
      <c r="S45" s="33"/>
      <c r="T45" s="33"/>
      <c r="U45" s="33"/>
      <c r="V45" s="33" t="s">
        <v>821</v>
      </c>
      <c r="W45" s="35" t="s">
        <v>99</v>
      </c>
      <c r="X45" s="33" t="s">
        <v>234</v>
      </c>
      <c r="Y45" s="33" t="n">
        <v>460.8</v>
      </c>
      <c r="Z45" s="37" t="n">
        <v>44910</v>
      </c>
      <c r="AA45" s="33"/>
      <c r="AB45" s="158" t="s">
        <v>44</v>
      </c>
      <c r="AC45" s="33"/>
      <c r="AD45" s="33" t="s">
        <v>784</v>
      </c>
      <c r="AE45" s="33"/>
    </row>
    <row r="46" customFormat="false" ht="15" hidden="false" customHeight="false" outlineLevel="0" collapsed="false">
      <c r="A46" s="33" t="n">
        <v>8777</v>
      </c>
      <c r="B46" s="38" t="n">
        <v>44908</v>
      </c>
      <c r="C46" s="35" t="s">
        <v>337</v>
      </c>
      <c r="D46" s="6" t="str">
        <f aca="false">VLOOKUP(C46,CATALOGO!A:B,2,0)</f>
        <v>PANT MUJER</v>
      </c>
      <c r="E46" s="6" t="str">
        <f aca="false">VLOOKUP(C46,CATALOGO!A:E,5,0)</f>
        <v>BLANCO</v>
      </c>
      <c r="F46" s="36"/>
      <c r="G46" s="35" t="s">
        <v>38</v>
      </c>
      <c r="H46" s="121" t="str">
        <f aca="false">CONCATENATE(C46,"-",G46)</f>
        <v>A103-001-S</v>
      </c>
      <c r="I46" s="130"/>
      <c r="J46" s="35" t="n">
        <v>336</v>
      </c>
      <c r="K46" s="155" t="n">
        <v>44939</v>
      </c>
      <c r="L46" s="156" t="n">
        <f aca="false">VLOOKUP(C46,CATALOGO!A:F,6,0)</f>
        <v>0.2791</v>
      </c>
      <c r="M46" s="157" t="n">
        <f aca="false">L46*J46</f>
        <v>93.7776</v>
      </c>
      <c r="N46" s="35" t="s">
        <v>39</v>
      </c>
      <c r="O46" s="35" t="s">
        <v>85</v>
      </c>
      <c r="P46" s="33"/>
      <c r="Q46" s="33"/>
      <c r="R46" s="33"/>
      <c r="S46" s="33"/>
      <c r="T46" s="33"/>
      <c r="U46" s="33"/>
      <c r="V46" s="33" t="s">
        <v>821</v>
      </c>
      <c r="W46" s="35" t="s">
        <v>99</v>
      </c>
      <c r="X46" s="33" t="s">
        <v>234</v>
      </c>
      <c r="Y46" s="33" t="n">
        <v>430.08</v>
      </c>
      <c r="Z46" s="37" t="n">
        <v>44910</v>
      </c>
      <c r="AA46" s="33"/>
      <c r="AB46" s="158" t="s">
        <v>44</v>
      </c>
      <c r="AC46" s="33"/>
      <c r="AD46" s="33" t="s">
        <v>784</v>
      </c>
      <c r="AE46" s="33"/>
    </row>
    <row r="47" customFormat="false" ht="15" hidden="false" customHeight="false" outlineLevel="0" collapsed="false">
      <c r="A47" s="33" t="n">
        <v>8778</v>
      </c>
      <c r="B47" s="38" t="n">
        <v>44908</v>
      </c>
      <c r="C47" s="35" t="s">
        <v>337</v>
      </c>
      <c r="D47" s="6" t="str">
        <f aca="false">VLOOKUP(C47,CATALOGO!A:B,2,0)</f>
        <v>PANT MUJER</v>
      </c>
      <c r="E47" s="6" t="str">
        <f aca="false">VLOOKUP(C47,CATALOGO!A:E,5,0)</f>
        <v>BLANCO</v>
      </c>
      <c r="F47" s="36"/>
      <c r="G47" s="35" t="s">
        <v>52</v>
      </c>
      <c r="H47" s="121" t="str">
        <f aca="false">CONCATENATE(C47,"-",G47)</f>
        <v>A103-001-XL</v>
      </c>
      <c r="I47" s="130"/>
      <c r="J47" s="35" t="n">
        <v>72</v>
      </c>
      <c r="K47" s="155" t="n">
        <v>44939</v>
      </c>
      <c r="L47" s="156" t="n">
        <f aca="false">VLOOKUP(C47,CATALOGO!A:F,6,0)</f>
        <v>0.2791</v>
      </c>
      <c r="M47" s="157" t="n">
        <f aca="false">L47*J47</f>
        <v>20.0952</v>
      </c>
      <c r="N47" s="35" t="s">
        <v>39</v>
      </c>
      <c r="O47" s="35" t="s">
        <v>85</v>
      </c>
      <c r="P47" s="33"/>
      <c r="Q47" s="33"/>
      <c r="R47" s="33"/>
      <c r="S47" s="33"/>
      <c r="T47" s="33"/>
      <c r="U47" s="33"/>
      <c r="V47" s="33" t="s">
        <v>821</v>
      </c>
      <c r="W47" s="35" t="s">
        <v>99</v>
      </c>
      <c r="X47" s="33" t="s">
        <v>234</v>
      </c>
      <c r="Y47" s="33" t="n">
        <v>92.16</v>
      </c>
      <c r="Z47" s="37" t="n">
        <v>44910</v>
      </c>
      <c r="AA47" s="33"/>
      <c r="AB47" s="158" t="s">
        <v>44</v>
      </c>
      <c r="AC47" s="33"/>
      <c r="AD47" s="33" t="s">
        <v>784</v>
      </c>
      <c r="AE47" s="33"/>
    </row>
    <row r="48" customFormat="false" ht="15" hidden="false" customHeight="false" outlineLevel="0" collapsed="false">
      <c r="A48" s="33" t="n">
        <v>8779</v>
      </c>
      <c r="B48" s="38" t="n">
        <v>44908</v>
      </c>
      <c r="C48" s="35" t="s">
        <v>337</v>
      </c>
      <c r="D48" s="6" t="str">
        <f aca="false">VLOOKUP(C48,CATALOGO!A:B,2,0)</f>
        <v>PANT MUJER</v>
      </c>
      <c r="E48" s="6" t="str">
        <f aca="false">VLOOKUP(C48,CATALOGO!A:E,5,0)</f>
        <v>BLANCO</v>
      </c>
      <c r="F48" s="36"/>
      <c r="G48" s="35" t="s">
        <v>57</v>
      </c>
      <c r="H48" s="121" t="str">
        <f aca="false">CONCATENATE(C48,"-",G48)</f>
        <v>A103-001-XS</v>
      </c>
      <c r="I48" s="130"/>
      <c r="J48" s="35" t="n">
        <v>192</v>
      </c>
      <c r="K48" s="155" t="n">
        <v>44939</v>
      </c>
      <c r="L48" s="156" t="n">
        <f aca="false">VLOOKUP(C48,CATALOGO!A:F,6,0)</f>
        <v>0.2791</v>
      </c>
      <c r="M48" s="157" t="n">
        <f aca="false">L48*J48</f>
        <v>53.5872</v>
      </c>
      <c r="N48" s="35" t="s">
        <v>39</v>
      </c>
      <c r="O48" s="35" t="s">
        <v>85</v>
      </c>
      <c r="P48" s="33"/>
      <c r="Q48" s="33"/>
      <c r="R48" s="33"/>
      <c r="S48" s="33"/>
      <c r="T48" s="33"/>
      <c r="U48" s="33"/>
      <c r="V48" s="33" t="s">
        <v>821</v>
      </c>
      <c r="W48" s="35" t="s">
        <v>99</v>
      </c>
      <c r="X48" s="33" t="s">
        <v>234</v>
      </c>
      <c r="Y48" s="33" t="n">
        <v>245.76</v>
      </c>
      <c r="Z48" s="37" t="n">
        <v>44910</v>
      </c>
      <c r="AA48" s="33"/>
      <c r="AB48" s="158" t="s">
        <v>44</v>
      </c>
      <c r="AC48" s="33"/>
      <c r="AD48" s="33" t="s">
        <v>784</v>
      </c>
      <c r="AE48" s="33"/>
    </row>
    <row r="49" customFormat="false" ht="15" hidden="false" customHeight="false" outlineLevel="0" collapsed="false">
      <c r="A49" s="33" t="n">
        <v>8780</v>
      </c>
      <c r="B49" s="38" t="n">
        <v>44908</v>
      </c>
      <c r="C49" s="35" t="s">
        <v>437</v>
      </c>
      <c r="D49" s="6" t="str">
        <f aca="false">VLOOKUP(C49,CATALOGO!A:B,2,0)</f>
        <v>PANT MUJER</v>
      </c>
      <c r="E49" s="6" t="str">
        <f aca="false">VLOOKUP(C49,CATALOGO!A:E,5,0)</f>
        <v>AVENTURINI</v>
      </c>
      <c r="F49" s="36"/>
      <c r="G49" s="35" t="s">
        <v>76</v>
      </c>
      <c r="H49" s="121" t="str">
        <f aca="false">CONCATENATE(C49,"-",G49)</f>
        <v>A103-421-M</v>
      </c>
      <c r="I49" s="130"/>
      <c r="J49" s="35" t="n">
        <v>96</v>
      </c>
      <c r="K49" s="155" t="n">
        <v>44939</v>
      </c>
      <c r="L49" s="156" t="n">
        <f aca="false">VLOOKUP(C49,CATALOGO!A:F,6,0)</f>
        <v>0.2791</v>
      </c>
      <c r="M49" s="157" t="n">
        <f aca="false">L49*J49</f>
        <v>26.7936</v>
      </c>
      <c r="N49" s="35" t="s">
        <v>39</v>
      </c>
      <c r="O49" s="35" t="s">
        <v>85</v>
      </c>
      <c r="P49" s="33"/>
      <c r="Q49" s="33"/>
      <c r="R49" s="33"/>
      <c r="S49" s="33"/>
      <c r="T49" s="33"/>
      <c r="U49" s="33"/>
      <c r="V49" s="33" t="s">
        <v>822</v>
      </c>
      <c r="W49" s="35" t="s">
        <v>87</v>
      </c>
      <c r="X49" s="33" t="s">
        <v>234</v>
      </c>
      <c r="Y49" s="33" t="n">
        <v>122.88</v>
      </c>
      <c r="Z49" s="37" t="n">
        <v>44910</v>
      </c>
      <c r="AA49" s="33"/>
      <c r="AB49" s="158" t="s">
        <v>44</v>
      </c>
      <c r="AC49" s="33"/>
      <c r="AD49" s="33" t="s">
        <v>784</v>
      </c>
      <c r="AE49" s="33"/>
    </row>
    <row r="50" customFormat="false" ht="15" hidden="false" customHeight="false" outlineLevel="0" collapsed="false">
      <c r="A50" s="33" t="n">
        <v>8781</v>
      </c>
      <c r="B50" s="38" t="n">
        <v>44908</v>
      </c>
      <c r="C50" s="35" t="s">
        <v>437</v>
      </c>
      <c r="D50" s="6" t="str">
        <f aca="false">VLOOKUP(C50,CATALOGO!A:B,2,0)</f>
        <v>PANT MUJER</v>
      </c>
      <c r="E50" s="6" t="str">
        <f aca="false">VLOOKUP(C50,CATALOGO!A:E,5,0)</f>
        <v>AVENTURINI</v>
      </c>
      <c r="F50" s="36"/>
      <c r="G50" s="35" t="s">
        <v>38</v>
      </c>
      <c r="H50" s="121" t="str">
        <f aca="false">CONCATENATE(C50,"-",G50)</f>
        <v>A103-421-S</v>
      </c>
      <c r="I50" s="130"/>
      <c r="J50" s="35" t="n">
        <v>96</v>
      </c>
      <c r="K50" s="155" t="n">
        <v>44939</v>
      </c>
      <c r="L50" s="156" t="n">
        <f aca="false">VLOOKUP(C50,CATALOGO!A:F,6,0)</f>
        <v>0.2791</v>
      </c>
      <c r="M50" s="157" t="n">
        <f aca="false">L50*J50</f>
        <v>26.7936</v>
      </c>
      <c r="N50" s="35" t="s">
        <v>39</v>
      </c>
      <c r="O50" s="35" t="s">
        <v>85</v>
      </c>
      <c r="P50" s="33"/>
      <c r="Q50" s="33"/>
      <c r="R50" s="33"/>
      <c r="S50" s="33"/>
      <c r="T50" s="33"/>
      <c r="U50" s="33"/>
      <c r="V50" s="33" t="s">
        <v>822</v>
      </c>
      <c r="W50" s="35" t="s">
        <v>87</v>
      </c>
      <c r="X50" s="33" t="s">
        <v>234</v>
      </c>
      <c r="Y50" s="33" t="n">
        <v>122.88</v>
      </c>
      <c r="Z50" s="37" t="n">
        <v>44910</v>
      </c>
      <c r="AA50" s="33"/>
      <c r="AB50" s="158" t="s">
        <v>44</v>
      </c>
      <c r="AC50" s="33"/>
      <c r="AD50" s="33" t="s">
        <v>784</v>
      </c>
      <c r="AE50" s="33"/>
    </row>
    <row r="51" customFormat="false" ht="15" hidden="false" customHeight="false" outlineLevel="0" collapsed="false">
      <c r="A51" s="33" t="n">
        <v>8782</v>
      </c>
      <c r="B51" s="38" t="n">
        <v>44908</v>
      </c>
      <c r="C51" s="35" t="s">
        <v>437</v>
      </c>
      <c r="D51" s="6" t="str">
        <f aca="false">VLOOKUP(C51,CATALOGO!A:B,2,0)</f>
        <v>PANT MUJER</v>
      </c>
      <c r="E51" s="6" t="str">
        <f aca="false">VLOOKUP(C51,CATALOGO!A:E,5,0)</f>
        <v>AVENTURINI</v>
      </c>
      <c r="F51" s="36"/>
      <c r="G51" s="35" t="s">
        <v>57</v>
      </c>
      <c r="H51" s="121" t="str">
        <f aca="false">CONCATENATE(C51,"-",G51)</f>
        <v>A103-421-XS</v>
      </c>
      <c r="I51" s="130"/>
      <c r="J51" s="35" t="n">
        <v>72</v>
      </c>
      <c r="K51" s="155" t="n">
        <v>44939</v>
      </c>
      <c r="L51" s="156" t="n">
        <f aca="false">VLOOKUP(C51,CATALOGO!A:F,6,0)</f>
        <v>0.2791</v>
      </c>
      <c r="M51" s="157" t="n">
        <f aca="false">L51*J51</f>
        <v>20.0952</v>
      </c>
      <c r="N51" s="35" t="s">
        <v>39</v>
      </c>
      <c r="O51" s="35" t="s">
        <v>85</v>
      </c>
      <c r="P51" s="33"/>
      <c r="Q51" s="33"/>
      <c r="R51" s="33"/>
      <c r="S51" s="33"/>
      <c r="T51" s="33"/>
      <c r="U51" s="33"/>
      <c r="V51" s="33" t="s">
        <v>822</v>
      </c>
      <c r="W51" s="35" t="s">
        <v>87</v>
      </c>
      <c r="X51" s="33" t="s">
        <v>234</v>
      </c>
      <c r="Y51" s="33" t="n">
        <v>92.16</v>
      </c>
      <c r="Z51" s="37" t="n">
        <v>44910</v>
      </c>
      <c r="AA51" s="33"/>
      <c r="AB51" s="158" t="s">
        <v>44</v>
      </c>
      <c r="AC51" s="33"/>
      <c r="AD51" s="33" t="s">
        <v>784</v>
      </c>
      <c r="AE51" s="33"/>
    </row>
    <row r="52" customFormat="false" ht="15" hidden="false" customHeight="false" outlineLevel="0" collapsed="false">
      <c r="A52" s="33" t="n">
        <v>8783</v>
      </c>
      <c r="B52" s="38" t="n">
        <v>44908</v>
      </c>
      <c r="C52" s="35" t="s">
        <v>105</v>
      </c>
      <c r="D52" s="6" t="str">
        <f aca="false">VLOOKUP(C52,CATALOGO!A:B,2,0)</f>
        <v>PANT HOMBRE</v>
      </c>
      <c r="E52" s="6" t="str">
        <f aca="false">VLOOKUP(C52,CATALOGO!A:E,5,0)</f>
        <v>BLANCO</v>
      </c>
      <c r="F52" s="36"/>
      <c r="G52" s="35" t="s">
        <v>38</v>
      </c>
      <c r="H52" s="121" t="str">
        <f aca="false">CONCATENATE(C52,"-",G52)</f>
        <v>AH101-001-S</v>
      </c>
      <c r="I52" s="130"/>
      <c r="J52" s="35" t="n">
        <v>96</v>
      </c>
      <c r="K52" s="155" t="n">
        <v>44939</v>
      </c>
      <c r="L52" s="156" t="n">
        <f aca="false">VLOOKUP(C52,CATALOGO!A:F,6,0)</f>
        <v>0.375</v>
      </c>
      <c r="M52" s="157" t="n">
        <f aca="false">L52*J52</f>
        <v>36</v>
      </c>
      <c r="N52" s="35" t="s">
        <v>39</v>
      </c>
      <c r="O52" s="35" t="s">
        <v>85</v>
      </c>
      <c r="P52" s="33"/>
      <c r="Q52" s="33"/>
      <c r="R52" s="33"/>
      <c r="S52" s="33"/>
      <c r="T52" s="33"/>
      <c r="U52" s="33"/>
      <c r="V52" s="33" t="s">
        <v>823</v>
      </c>
      <c r="W52" s="35" t="s">
        <v>99</v>
      </c>
      <c r="X52" s="33" t="s">
        <v>107</v>
      </c>
      <c r="Y52" s="33" t="n">
        <v>149.0832</v>
      </c>
      <c r="Z52" s="37" t="n">
        <v>44910</v>
      </c>
      <c r="AA52" s="33"/>
      <c r="AB52" s="158" t="s">
        <v>44</v>
      </c>
      <c r="AC52" s="33"/>
      <c r="AD52" s="33" t="s">
        <v>784</v>
      </c>
      <c r="AE52" s="33"/>
    </row>
    <row r="53" customFormat="false" ht="15" hidden="false" customHeight="false" outlineLevel="0" collapsed="false">
      <c r="A53" s="33"/>
      <c r="B53" s="33"/>
      <c r="C53" s="35"/>
      <c r="D53" s="35"/>
      <c r="E53" s="33"/>
      <c r="F53" s="36"/>
      <c r="G53" s="35"/>
      <c r="H53" s="35"/>
      <c r="I53" s="130"/>
      <c r="J53" s="95" t="n">
        <v>2400</v>
      </c>
      <c r="K53" s="35"/>
      <c r="L53" s="40" t="n">
        <v>5.7824</v>
      </c>
      <c r="M53" s="40" t="n">
        <v>764</v>
      </c>
      <c r="N53" s="33"/>
      <c r="O53" s="35"/>
      <c r="P53" s="33"/>
      <c r="Q53" s="33"/>
      <c r="R53" s="33"/>
      <c r="S53" s="33"/>
      <c r="T53" s="33"/>
      <c r="U53" s="33"/>
      <c r="V53" s="33"/>
      <c r="W53" s="35"/>
      <c r="X53" s="33"/>
      <c r="Y53" s="33"/>
      <c r="Z53" s="37"/>
      <c r="AA53" s="33"/>
      <c r="AB53" s="33"/>
      <c r="AC53" s="33"/>
      <c r="AD53" s="33"/>
      <c r="AE53" s="33"/>
    </row>
    <row r="54" customFormat="false" ht="15" hidden="false" customHeight="false" outlineLevel="0" collapsed="false">
      <c r="A54" s="33"/>
      <c r="B54" s="33"/>
      <c r="C54" s="35"/>
      <c r="D54" s="35"/>
      <c r="E54" s="33"/>
      <c r="F54" s="36"/>
      <c r="G54" s="36"/>
      <c r="H54" s="35"/>
      <c r="I54" s="130"/>
      <c r="J54" s="35"/>
      <c r="K54" s="35"/>
      <c r="N54" s="33"/>
      <c r="O54" s="35"/>
      <c r="P54" s="33"/>
      <c r="Q54" s="33"/>
      <c r="R54" s="33"/>
      <c r="S54" s="33"/>
      <c r="T54" s="33"/>
      <c r="U54" s="33"/>
      <c r="V54" s="33"/>
      <c r="W54" s="35"/>
      <c r="X54" s="33"/>
      <c r="Y54" s="33"/>
      <c r="Z54" s="37"/>
      <c r="AA54" s="33"/>
      <c r="AB54" s="33"/>
      <c r="AC54" s="33"/>
      <c r="AD54" s="33"/>
      <c r="AE54" s="33"/>
    </row>
    <row r="55" customFormat="false" ht="15" hidden="false" customHeight="false" outlineLevel="0" collapsed="false">
      <c r="A55" s="33"/>
      <c r="B55" s="161" t="s">
        <v>824</v>
      </c>
      <c r="C55" s="153" t="s">
        <v>825</v>
      </c>
      <c r="D55" s="162"/>
      <c r="E55" s="33"/>
      <c r="F55" s="36"/>
      <c r="G55" s="36"/>
      <c r="H55" s="35"/>
      <c r="I55" s="130"/>
      <c r="J55" s="35"/>
      <c r="K55" s="35"/>
      <c r="N55" s="33"/>
      <c r="O55" s="35"/>
      <c r="P55" s="33"/>
      <c r="Q55" s="33"/>
      <c r="R55" s="33"/>
      <c r="S55" s="33"/>
      <c r="T55" s="33"/>
      <c r="U55" s="33"/>
      <c r="V55" s="33"/>
      <c r="W55" s="35"/>
      <c r="X55" s="33"/>
      <c r="Y55" s="33"/>
      <c r="Z55" s="37"/>
      <c r="AA55" s="33"/>
      <c r="AB55" s="33"/>
      <c r="AC55" s="33"/>
      <c r="AD55" s="33"/>
      <c r="AE55" s="33"/>
    </row>
    <row r="56" customFormat="false" ht="15" hidden="false" customHeight="false" outlineLevel="0" collapsed="false">
      <c r="A56" s="104" t="n">
        <v>8784</v>
      </c>
      <c r="B56" s="163" t="n">
        <v>44914</v>
      </c>
      <c r="C56" s="121" t="s">
        <v>375</v>
      </c>
      <c r="D56" s="6" t="str">
        <f aca="false">VLOOKUP(C56,CATALOGO!A:B,2,0)</f>
        <v>TOP MUJER</v>
      </c>
      <c r="E56" s="6" t="str">
        <f aca="false">VLOOKUP(C56,CATALOGO!A:E,5,0)</f>
        <v>BLANCO</v>
      </c>
      <c r="F56" s="36"/>
      <c r="G56" s="164" t="s">
        <v>38</v>
      </c>
      <c r="H56" s="121" t="str">
        <f aca="false">CONCATENATE(C56,"-",G56)</f>
        <v>A005-001-S</v>
      </c>
      <c r="I56" s="130"/>
      <c r="J56" s="137" t="n">
        <v>72</v>
      </c>
      <c r="K56" s="155" t="n">
        <v>44946</v>
      </c>
      <c r="L56" s="156" t="n">
        <f aca="false">VLOOKUP(C56,CATALOGO!A:F,6,0)</f>
        <v>0.347</v>
      </c>
      <c r="M56" s="157" t="n">
        <f aca="false">L56*J56</f>
        <v>24.984</v>
      </c>
      <c r="N56" s="35" t="s">
        <v>39</v>
      </c>
      <c r="O56" s="35" t="s">
        <v>40</v>
      </c>
      <c r="P56" s="33"/>
      <c r="Q56" s="33"/>
      <c r="R56" s="33"/>
      <c r="S56" s="33"/>
      <c r="T56" s="33"/>
      <c r="U56" s="33"/>
      <c r="V56" s="33" t="s">
        <v>826</v>
      </c>
      <c r="W56" s="35" t="s">
        <v>99</v>
      </c>
      <c r="X56" s="33" t="s">
        <v>51</v>
      </c>
      <c r="Y56" s="33" t="n">
        <v>75.05316</v>
      </c>
      <c r="Z56" s="37" t="n">
        <v>44915</v>
      </c>
      <c r="AA56" s="33"/>
      <c r="AB56" s="158" t="s">
        <v>44</v>
      </c>
      <c r="AC56" s="33"/>
      <c r="AD56" s="33" t="str">
        <f aca="false">VLOOKUP(W56,PORCENTAJETELA,2,FALSE())</f>
        <v>74% poliester 20% rayon 6% spandex </v>
      </c>
      <c r="AE56" s="33"/>
    </row>
    <row r="57" customFormat="false" ht="15" hidden="false" customHeight="false" outlineLevel="0" collapsed="false">
      <c r="A57" s="104" t="n">
        <v>8785</v>
      </c>
      <c r="B57" s="163" t="n">
        <v>44914</v>
      </c>
      <c r="C57" s="121" t="s">
        <v>375</v>
      </c>
      <c r="D57" s="6" t="str">
        <f aca="false">VLOOKUP(C57,CATALOGO!A:B,2,0)</f>
        <v>TOP MUJER</v>
      </c>
      <c r="E57" s="6" t="str">
        <f aca="false">VLOOKUP(C57,CATALOGO!A:E,5,0)</f>
        <v>BLANCO</v>
      </c>
      <c r="F57" s="36"/>
      <c r="G57" s="164" t="s">
        <v>57</v>
      </c>
      <c r="H57" s="121" t="str">
        <f aca="false">CONCATENATE(C57,"-",G57)</f>
        <v>A005-001-XS</v>
      </c>
      <c r="I57" s="130"/>
      <c r="J57" s="137" t="n">
        <v>72</v>
      </c>
      <c r="K57" s="155" t="n">
        <v>44946</v>
      </c>
      <c r="L57" s="156" t="n">
        <f aca="false">VLOOKUP(C57,CATALOGO!A:F,6,0)</f>
        <v>0.347</v>
      </c>
      <c r="M57" s="157" t="n">
        <f aca="false">L57*J57</f>
        <v>24.984</v>
      </c>
      <c r="N57" s="35" t="s">
        <v>39</v>
      </c>
      <c r="O57" s="35" t="s">
        <v>40</v>
      </c>
      <c r="P57" s="33"/>
      <c r="Q57" s="33"/>
      <c r="R57" s="33"/>
      <c r="S57" s="33"/>
      <c r="T57" s="33"/>
      <c r="U57" s="33"/>
      <c r="V57" s="33" t="s">
        <v>826</v>
      </c>
      <c r="W57" s="35" t="s">
        <v>99</v>
      </c>
      <c r="X57" s="33" t="s">
        <v>51</v>
      </c>
      <c r="Y57" s="33" t="n">
        <v>75.05316</v>
      </c>
      <c r="Z57" s="37" t="n">
        <v>44915</v>
      </c>
      <c r="AA57" s="33"/>
      <c r="AB57" s="158" t="s">
        <v>44</v>
      </c>
      <c r="AC57" s="33"/>
      <c r="AD57" s="33" t="str">
        <f aca="false">VLOOKUP(W57,PORCENTAJETELA,2,FALSE())</f>
        <v>74% poliester 20% rayon 6% spandex </v>
      </c>
      <c r="AE57" s="33"/>
    </row>
    <row r="58" customFormat="false" ht="15" hidden="false" customHeight="false" outlineLevel="0" collapsed="false">
      <c r="A58" s="104" t="n">
        <v>8786</v>
      </c>
      <c r="B58" s="163" t="n">
        <v>44914</v>
      </c>
      <c r="C58" s="121" t="s">
        <v>53</v>
      </c>
      <c r="D58" s="6" t="str">
        <f aca="false">VLOOKUP(C58,CATALOGO!A:B,2,0)</f>
        <v>TOP MUJER</v>
      </c>
      <c r="E58" s="6" t="str">
        <f aca="false">VLOOKUP(C58,CATALOGO!A:E,5,0)</f>
        <v>NEGRO</v>
      </c>
      <c r="F58" s="36"/>
      <c r="G58" s="164" t="s">
        <v>38</v>
      </c>
      <c r="H58" s="121" t="str">
        <f aca="false">CONCATENATE(C58,"-",G58)</f>
        <v>A005-570-S</v>
      </c>
      <c r="I58" s="130"/>
      <c r="J58" s="137" t="n">
        <v>168</v>
      </c>
      <c r="K58" s="155" t="n">
        <v>44946</v>
      </c>
      <c r="L58" s="156" t="n">
        <f aca="false">VLOOKUP(C58,CATALOGO!A:F,6,0)</f>
        <v>0.347</v>
      </c>
      <c r="M58" s="157" t="n">
        <f aca="false">L58*J58</f>
        <v>58.296</v>
      </c>
      <c r="N58" s="35" t="s">
        <v>39</v>
      </c>
      <c r="O58" s="35" t="s">
        <v>40</v>
      </c>
      <c r="P58" s="33"/>
      <c r="Q58" s="33"/>
      <c r="R58" s="33"/>
      <c r="S58" s="33"/>
      <c r="T58" s="33"/>
      <c r="U58" s="33"/>
      <c r="V58" s="33" t="s">
        <v>827</v>
      </c>
      <c r="W58" s="35" t="s">
        <v>56</v>
      </c>
      <c r="X58" s="33" t="s">
        <v>51</v>
      </c>
      <c r="Y58" s="33" t="n">
        <v>175.12404</v>
      </c>
      <c r="Z58" s="37" t="n">
        <v>44915</v>
      </c>
      <c r="AA58" s="33"/>
      <c r="AB58" s="158" t="s">
        <v>44</v>
      </c>
      <c r="AC58" s="33"/>
      <c r="AD58" s="33" t="str">
        <f aca="false">VLOOKUP(W58,PORCENTAJETELA,2,FALSE())</f>
        <v>74% poliester 20% rayon 6% spandex </v>
      </c>
      <c r="AE58" s="33"/>
    </row>
    <row r="59" customFormat="false" ht="15" hidden="false" customHeight="false" outlineLevel="0" collapsed="false">
      <c r="A59" s="104" t="n">
        <v>8787</v>
      </c>
      <c r="B59" s="163" t="n">
        <v>44914</v>
      </c>
      <c r="C59" s="121" t="s">
        <v>53</v>
      </c>
      <c r="D59" s="6" t="str">
        <f aca="false">VLOOKUP(C59,CATALOGO!A:B,2,0)</f>
        <v>TOP MUJER</v>
      </c>
      <c r="E59" s="6" t="str">
        <f aca="false">VLOOKUP(C59,CATALOGO!A:E,5,0)</f>
        <v>NEGRO</v>
      </c>
      <c r="F59" s="36"/>
      <c r="G59" s="164" t="s">
        <v>52</v>
      </c>
      <c r="H59" s="121" t="str">
        <f aca="false">CONCATENATE(C59,"-",G59)</f>
        <v>A005-570-XL</v>
      </c>
      <c r="I59" s="130"/>
      <c r="J59" s="137" t="n">
        <v>24</v>
      </c>
      <c r="K59" s="155" t="n">
        <v>44946</v>
      </c>
      <c r="L59" s="156" t="n">
        <f aca="false">VLOOKUP(C59,CATALOGO!A:F,6,0)</f>
        <v>0.347</v>
      </c>
      <c r="M59" s="157" t="n">
        <f aca="false">L59*J59</f>
        <v>8.328</v>
      </c>
      <c r="N59" s="35" t="s">
        <v>39</v>
      </c>
      <c r="O59" s="35" t="s">
        <v>40</v>
      </c>
      <c r="P59" s="33"/>
      <c r="Q59" s="33"/>
      <c r="R59" s="33"/>
      <c r="S59" s="33"/>
      <c r="T59" s="33"/>
      <c r="U59" s="33"/>
      <c r="V59" s="33" t="s">
        <v>827</v>
      </c>
      <c r="W59" s="35" t="s">
        <v>56</v>
      </c>
      <c r="X59" s="33" t="s">
        <v>51</v>
      </c>
      <c r="Y59" s="33" t="n">
        <v>25.01772</v>
      </c>
      <c r="Z59" s="37" t="n">
        <v>44915</v>
      </c>
      <c r="AA59" s="33"/>
      <c r="AB59" s="158" t="s">
        <v>44</v>
      </c>
      <c r="AC59" s="33"/>
      <c r="AD59" s="33" t="str">
        <f aca="false">VLOOKUP(W59,PORCENTAJETELA,2,FALSE())</f>
        <v>74% poliester 20% rayon 6% spandex </v>
      </c>
      <c r="AE59" s="33"/>
    </row>
    <row r="60" customFormat="false" ht="15" hidden="false" customHeight="false" outlineLevel="0" collapsed="false">
      <c r="A60" s="104" t="n">
        <v>8788</v>
      </c>
      <c r="B60" s="163" t="n">
        <v>44914</v>
      </c>
      <c r="C60" s="121" t="s">
        <v>828</v>
      </c>
      <c r="D60" s="6" t="str">
        <f aca="false">VLOOKUP(C60,CATALOGO!A:B,2,0)</f>
        <v>TOP DAMA</v>
      </c>
      <c r="E60" s="6" t="str">
        <f aca="false">VLOOKUP(C60,CATALOGO!A:E,5,0)</f>
        <v>BREEZE</v>
      </c>
      <c r="F60" s="36"/>
      <c r="G60" s="164" t="s">
        <v>38</v>
      </c>
      <c r="H60" s="121" t="str">
        <f aca="false">CONCATENATE(C60,"-",G60)</f>
        <v>RF009-316-S</v>
      </c>
      <c r="I60" s="130"/>
      <c r="J60" s="137" t="n">
        <v>96</v>
      </c>
      <c r="K60" s="155" t="n">
        <v>44946</v>
      </c>
      <c r="L60" s="156" t="n">
        <f aca="false">VLOOKUP(C60,CATALOGO!A:F,6,0)</f>
        <v>0.3</v>
      </c>
      <c r="M60" s="157" t="n">
        <f aca="false">L60*J60</f>
        <v>28.8</v>
      </c>
      <c r="N60" s="35" t="s">
        <v>39</v>
      </c>
      <c r="O60" s="35" t="s">
        <v>40</v>
      </c>
      <c r="P60" s="33"/>
      <c r="Q60" s="33"/>
      <c r="R60" s="33"/>
      <c r="S60" s="33"/>
      <c r="T60" s="33"/>
      <c r="U60" s="33"/>
      <c r="V60" s="33" t="s">
        <v>829</v>
      </c>
      <c r="W60" s="35" t="s">
        <v>815</v>
      </c>
      <c r="X60" s="33" t="s">
        <v>830</v>
      </c>
      <c r="Y60" s="33" t="n">
        <v>85.44</v>
      </c>
      <c r="Z60" s="37" t="n">
        <v>44916</v>
      </c>
      <c r="AA60" s="33"/>
      <c r="AB60" s="158" t="s">
        <v>44</v>
      </c>
      <c r="AC60" s="33"/>
      <c r="AD60" s="33" t="str">
        <f aca="false">VLOOKUP(W60,PORCENTAJETELA,2,FALSE())</f>
        <v>77% poliester 18% rayon 5% spandex </v>
      </c>
      <c r="AE60" s="33"/>
    </row>
    <row r="61" customFormat="false" ht="15" hidden="false" customHeight="false" outlineLevel="0" collapsed="false">
      <c r="A61" s="104" t="n">
        <v>8789</v>
      </c>
      <c r="B61" s="163" t="n">
        <v>44914</v>
      </c>
      <c r="C61" s="121" t="s">
        <v>831</v>
      </c>
      <c r="D61" s="6" t="str">
        <f aca="false">VLOOKUP(C61,CATALOGO!A:B,2,0)</f>
        <v>TOP DAMA</v>
      </c>
      <c r="E61" s="6" t="str">
        <f aca="false">VLOOKUP(C61,CATALOGO!A:E,5,0)</f>
        <v>AIR</v>
      </c>
      <c r="F61" s="36"/>
      <c r="G61" s="164" t="s">
        <v>48</v>
      </c>
      <c r="H61" s="121" t="str">
        <f aca="false">CONCATENATE(C61,"-",G61)</f>
        <v>RF009-518-L</v>
      </c>
      <c r="I61" s="130"/>
      <c r="J61" s="137" t="n">
        <v>72</v>
      </c>
      <c r="K61" s="155" t="n">
        <v>44946</v>
      </c>
      <c r="L61" s="156" t="n">
        <f aca="false">VLOOKUP(C61,CATALOGO!A:F,6,0)</f>
        <v>0.3</v>
      </c>
      <c r="M61" s="157" t="n">
        <f aca="false">L61*J61</f>
        <v>21.6</v>
      </c>
      <c r="N61" s="35" t="s">
        <v>39</v>
      </c>
      <c r="O61" s="35" t="s">
        <v>40</v>
      </c>
      <c r="P61" s="33"/>
      <c r="Q61" s="33"/>
      <c r="R61" s="33"/>
      <c r="S61" s="33"/>
      <c r="T61" s="33"/>
      <c r="U61" s="33"/>
      <c r="V61" s="33" t="s">
        <v>832</v>
      </c>
      <c r="W61" s="35" t="s">
        <v>833</v>
      </c>
      <c r="X61" s="33" t="s">
        <v>830</v>
      </c>
      <c r="Y61" s="33" t="n">
        <v>64.08</v>
      </c>
      <c r="Z61" s="37" t="n">
        <v>44916</v>
      </c>
      <c r="AA61" s="33"/>
      <c r="AB61" s="158" t="s">
        <v>44</v>
      </c>
      <c r="AC61" s="33"/>
      <c r="AD61" s="33" t="str">
        <f aca="false">VLOOKUP(W61,PORCENTAJETELA,2,FALSE())</f>
        <v>77% poliester 18% rayon 5% spandex </v>
      </c>
      <c r="AE61" s="33"/>
    </row>
    <row r="62" customFormat="false" ht="15" hidden="false" customHeight="false" outlineLevel="0" collapsed="false">
      <c r="A62" s="104" t="n">
        <v>8790</v>
      </c>
      <c r="B62" s="163" t="n">
        <v>44914</v>
      </c>
      <c r="C62" s="121" t="s">
        <v>831</v>
      </c>
      <c r="D62" s="6" t="str">
        <f aca="false">VLOOKUP(C62,CATALOGO!A:B,2,0)</f>
        <v>TOP DAMA</v>
      </c>
      <c r="E62" s="6" t="str">
        <f aca="false">VLOOKUP(C62,CATALOGO!A:E,5,0)</f>
        <v>AIR</v>
      </c>
      <c r="F62" s="36"/>
      <c r="G62" s="164" t="s">
        <v>76</v>
      </c>
      <c r="H62" s="121" t="str">
        <f aca="false">CONCATENATE(C62,"-",G62)</f>
        <v>RF009-518-M</v>
      </c>
      <c r="I62" s="130"/>
      <c r="J62" s="137" t="n">
        <v>144</v>
      </c>
      <c r="K62" s="155" t="n">
        <v>44946</v>
      </c>
      <c r="L62" s="156" t="n">
        <f aca="false">VLOOKUP(C62,CATALOGO!A:F,6,0)</f>
        <v>0.3</v>
      </c>
      <c r="M62" s="157" t="n">
        <f aca="false">L62*J62</f>
        <v>43.2</v>
      </c>
      <c r="N62" s="35" t="s">
        <v>39</v>
      </c>
      <c r="O62" s="35" t="s">
        <v>40</v>
      </c>
      <c r="P62" s="33"/>
      <c r="Q62" s="33"/>
      <c r="R62" s="33"/>
      <c r="S62" s="33"/>
      <c r="T62" s="33"/>
      <c r="U62" s="33"/>
      <c r="V62" s="33" t="s">
        <v>832</v>
      </c>
      <c r="W62" s="35" t="s">
        <v>833</v>
      </c>
      <c r="X62" s="33" t="s">
        <v>830</v>
      </c>
      <c r="Y62" s="33" t="n">
        <v>128.16</v>
      </c>
      <c r="Z62" s="37" t="n">
        <v>44916</v>
      </c>
      <c r="AA62" s="33"/>
      <c r="AB62" s="158" t="s">
        <v>44</v>
      </c>
      <c r="AC62" s="33"/>
      <c r="AD62" s="33" t="str">
        <f aca="false">VLOOKUP(W62,PORCENTAJETELA,2,FALSE())</f>
        <v>77% poliester 18% rayon 5% spandex </v>
      </c>
      <c r="AE62" s="33"/>
    </row>
    <row r="63" customFormat="false" ht="15" hidden="false" customHeight="false" outlineLevel="0" collapsed="false">
      <c r="A63" s="104" t="n">
        <v>8791</v>
      </c>
      <c r="B63" s="163" t="n">
        <v>44914</v>
      </c>
      <c r="C63" s="121" t="s">
        <v>834</v>
      </c>
      <c r="D63" s="6" t="str">
        <f aca="false">VLOOKUP(C63,CATALOGO!A:B,2,0)</f>
        <v>TOP DAMA</v>
      </c>
      <c r="E63" s="6" t="str">
        <f aca="false">VLOOKUP(C63,CATALOGO!A:E,5,0)</f>
        <v>STORM</v>
      </c>
      <c r="F63" s="36"/>
      <c r="G63" s="164" t="s">
        <v>48</v>
      </c>
      <c r="H63" s="121" t="str">
        <f aca="false">CONCATENATE(C63,"-",G63)</f>
        <v>RF009-900-L</v>
      </c>
      <c r="I63" s="130"/>
      <c r="J63" s="137" t="n">
        <v>48</v>
      </c>
      <c r="K63" s="155" t="n">
        <v>44946</v>
      </c>
      <c r="L63" s="156" t="n">
        <f aca="false">VLOOKUP(C63,CATALOGO!A:F,6,0)</f>
        <v>0.3</v>
      </c>
      <c r="M63" s="157" t="n">
        <f aca="false">L63*J63</f>
        <v>14.4</v>
      </c>
      <c r="N63" s="35" t="s">
        <v>39</v>
      </c>
      <c r="O63" s="35" t="s">
        <v>40</v>
      </c>
      <c r="P63" s="33"/>
      <c r="Q63" s="33"/>
      <c r="R63" s="33"/>
      <c r="S63" s="33"/>
      <c r="T63" s="33"/>
      <c r="U63" s="33"/>
      <c r="V63" s="33" t="s">
        <v>835</v>
      </c>
      <c r="W63" s="35" t="s">
        <v>820</v>
      </c>
      <c r="X63" s="33" t="s">
        <v>830</v>
      </c>
      <c r="Y63" s="33" t="n">
        <v>42.72</v>
      </c>
      <c r="Z63" s="37" t="n">
        <v>44915</v>
      </c>
      <c r="AA63" s="33"/>
      <c r="AB63" s="158" t="s">
        <v>44</v>
      </c>
      <c r="AC63" s="33"/>
      <c r="AD63" s="33" t="str">
        <f aca="false">VLOOKUP(W63,PORCENTAJETELA,2,FALSE())</f>
        <v>77% poliester 18% rayon 5% spandex </v>
      </c>
      <c r="AE63" s="33"/>
    </row>
    <row r="64" customFormat="false" ht="15" hidden="false" customHeight="false" outlineLevel="0" collapsed="false">
      <c r="A64" s="104" t="n">
        <v>8792</v>
      </c>
      <c r="B64" s="163" t="n">
        <v>44914</v>
      </c>
      <c r="C64" s="121" t="s">
        <v>834</v>
      </c>
      <c r="D64" s="6" t="str">
        <f aca="false">VLOOKUP(C64,CATALOGO!A:B,2,0)</f>
        <v>TOP DAMA</v>
      </c>
      <c r="E64" s="6" t="str">
        <f aca="false">VLOOKUP(C64,CATALOGO!A:E,5,0)</f>
        <v>STORM</v>
      </c>
      <c r="F64" s="36"/>
      <c r="G64" s="164" t="s">
        <v>76</v>
      </c>
      <c r="H64" s="121" t="str">
        <f aca="false">CONCATENATE(C64,"-",G64)</f>
        <v>RF009-900-M</v>
      </c>
      <c r="I64" s="130"/>
      <c r="J64" s="137" t="n">
        <v>96</v>
      </c>
      <c r="K64" s="155" t="n">
        <v>44946</v>
      </c>
      <c r="L64" s="156" t="n">
        <f aca="false">VLOOKUP(C64,CATALOGO!A:F,6,0)</f>
        <v>0.3</v>
      </c>
      <c r="M64" s="157" t="n">
        <f aca="false">L64*J64</f>
        <v>28.8</v>
      </c>
      <c r="N64" s="35" t="s">
        <v>39</v>
      </c>
      <c r="O64" s="35" t="s">
        <v>40</v>
      </c>
      <c r="P64" s="33"/>
      <c r="Q64" s="33"/>
      <c r="R64" s="33"/>
      <c r="S64" s="33"/>
      <c r="T64" s="33"/>
      <c r="U64" s="33"/>
      <c r="V64" s="33" t="s">
        <v>835</v>
      </c>
      <c r="W64" s="35" t="s">
        <v>820</v>
      </c>
      <c r="X64" s="33" t="s">
        <v>830</v>
      </c>
      <c r="Y64" s="33" t="n">
        <v>85.44</v>
      </c>
      <c r="Z64" s="37" t="n">
        <v>44915</v>
      </c>
      <c r="AA64" s="33"/>
      <c r="AB64" s="158" t="s">
        <v>44</v>
      </c>
      <c r="AC64" s="33"/>
      <c r="AD64" s="33" t="str">
        <f aca="false">VLOOKUP(W64,PORCENTAJETELA,2,FALSE())</f>
        <v>77% poliester 18% rayon 5% spandex </v>
      </c>
      <c r="AE64" s="33"/>
    </row>
    <row r="65" customFormat="false" ht="15" hidden="false" customHeight="false" outlineLevel="0" collapsed="false">
      <c r="A65" s="104" t="n">
        <v>8793</v>
      </c>
      <c r="B65" s="163" t="n">
        <v>44914</v>
      </c>
      <c r="C65" s="121" t="s">
        <v>836</v>
      </c>
      <c r="D65" s="6" t="str">
        <f aca="false">VLOOKUP(C65,CATALOGO!A:B,2,0)</f>
        <v>PANTALON DE DAMA</v>
      </c>
      <c r="E65" s="6" t="str">
        <f aca="false">VLOOKUP(C65,CATALOGO!A:E,5,0)</f>
        <v>BREEZE</v>
      </c>
      <c r="F65" s="36"/>
      <c r="G65" s="164" t="s">
        <v>76</v>
      </c>
      <c r="H65" s="121" t="str">
        <f aca="false">CONCATENATE(C65,"-",G65)</f>
        <v>RF105-316-M</v>
      </c>
      <c r="I65" s="130"/>
      <c r="J65" s="137" t="n">
        <v>72</v>
      </c>
      <c r="K65" s="155" t="n">
        <v>44946</v>
      </c>
      <c r="L65" s="156" t="n">
        <f aca="false">VLOOKUP(C65,CATALOGO!A:F,6,0)</f>
        <v>0.405</v>
      </c>
      <c r="M65" s="157" t="n">
        <f aca="false">L65*J65</f>
        <v>29.16</v>
      </c>
      <c r="N65" s="35" t="s">
        <v>39</v>
      </c>
      <c r="O65" s="35" t="s">
        <v>85</v>
      </c>
      <c r="P65" s="33"/>
      <c r="Q65" s="33"/>
      <c r="R65" s="33"/>
      <c r="S65" s="33"/>
      <c r="T65" s="33"/>
      <c r="U65" s="33"/>
      <c r="V65" s="33" t="s">
        <v>837</v>
      </c>
      <c r="W65" s="35" t="s">
        <v>815</v>
      </c>
      <c r="X65" s="33" t="s">
        <v>838</v>
      </c>
      <c r="Y65" s="33" t="n">
        <v>79.2</v>
      </c>
      <c r="Z65" s="37" t="n">
        <v>44916</v>
      </c>
      <c r="AA65" s="33"/>
      <c r="AB65" s="158" t="s">
        <v>44</v>
      </c>
      <c r="AC65" s="33"/>
      <c r="AD65" s="33" t="str">
        <f aca="false">VLOOKUP(W65,PORCENTAJETELA,2,FALSE())</f>
        <v>77% poliester 18% rayon 5% spandex </v>
      </c>
      <c r="AE65" s="33"/>
    </row>
    <row r="66" customFormat="false" ht="15" hidden="false" customHeight="false" outlineLevel="0" collapsed="false">
      <c r="A66" s="104" t="n">
        <v>8794</v>
      </c>
      <c r="B66" s="163" t="n">
        <v>44914</v>
      </c>
      <c r="C66" s="121" t="s">
        <v>839</v>
      </c>
      <c r="D66" s="6" t="str">
        <f aca="false">VLOOKUP(C66,CATALOGO!A:B,2,0)</f>
        <v>PANTALON DE DAMA</v>
      </c>
      <c r="E66" s="165" t="str">
        <f aca="false">VLOOKUP(C66,CATALOGO!A:E,5,0)</f>
        <v>AIR</v>
      </c>
      <c r="F66" s="36"/>
      <c r="G66" s="164" t="s">
        <v>48</v>
      </c>
      <c r="H66" s="121" t="str">
        <f aca="false">CONCATENATE(C66,"-",G66)</f>
        <v>RF105-518-L</v>
      </c>
      <c r="I66" s="130"/>
      <c r="J66" s="137" t="n">
        <v>48</v>
      </c>
      <c r="K66" s="155" t="n">
        <v>44946</v>
      </c>
      <c r="L66" s="156" t="n">
        <f aca="false">VLOOKUP(C66,CATALOGO!A:F,6,0)</f>
        <v>0.405</v>
      </c>
      <c r="M66" s="157" t="n">
        <f aca="false">L66*J66</f>
        <v>19.44</v>
      </c>
      <c r="N66" s="35" t="s">
        <v>39</v>
      </c>
      <c r="O66" s="35" t="s">
        <v>85</v>
      </c>
      <c r="P66" s="33"/>
      <c r="Q66" s="33"/>
      <c r="R66" s="33"/>
      <c r="S66" s="33"/>
      <c r="T66" s="33"/>
      <c r="U66" s="33"/>
      <c r="V66" s="33" t="s">
        <v>840</v>
      </c>
      <c r="W66" s="35" t="s">
        <v>833</v>
      </c>
      <c r="X66" s="33" t="s">
        <v>838</v>
      </c>
      <c r="Y66" s="33" t="n">
        <v>52.8</v>
      </c>
      <c r="Z66" s="37" t="n">
        <v>44916</v>
      </c>
      <c r="AA66" s="33"/>
      <c r="AB66" s="158" t="s">
        <v>44</v>
      </c>
      <c r="AC66" s="33"/>
      <c r="AD66" s="33" t="str">
        <f aca="false">VLOOKUP(W66,PORCENTAJETELA,2,FALSE())</f>
        <v>77% poliester 18% rayon 5% spandex </v>
      </c>
      <c r="AE66" s="33"/>
    </row>
    <row r="67" customFormat="false" ht="15" hidden="false" customHeight="false" outlineLevel="0" collapsed="false">
      <c r="A67" s="104" t="n">
        <v>8795</v>
      </c>
      <c r="B67" s="163" t="n">
        <v>44914</v>
      </c>
      <c r="C67" s="121" t="s">
        <v>841</v>
      </c>
      <c r="D67" s="6" t="str">
        <f aca="false">VLOOKUP(C67,CATALOGO!A:B,2,0)</f>
        <v>PANTALON DE DAMA</v>
      </c>
      <c r="E67" s="6" t="str">
        <f aca="false">VLOOKUP(C67,CATALOGO!A:E,5,0)</f>
        <v>TORNADO</v>
      </c>
      <c r="F67" s="36"/>
      <c r="G67" s="164" t="s">
        <v>76</v>
      </c>
      <c r="H67" s="121" t="str">
        <f aca="false">CONCATENATE(C67,"-",G67)</f>
        <v>RF105-532-M</v>
      </c>
      <c r="I67" s="130"/>
      <c r="J67" s="137" t="n">
        <v>144</v>
      </c>
      <c r="K67" s="155" t="n">
        <v>44946</v>
      </c>
      <c r="L67" s="156" t="n">
        <f aca="false">VLOOKUP(C67,CATALOGO!A:F,6,0)</f>
        <v>0.405</v>
      </c>
      <c r="M67" s="157" t="n">
        <f aca="false">L67*J67</f>
        <v>58.32</v>
      </c>
      <c r="N67" s="35" t="s">
        <v>39</v>
      </c>
      <c r="O67" s="35" t="s">
        <v>85</v>
      </c>
      <c r="P67" s="33"/>
      <c r="Q67" s="33"/>
      <c r="R67" s="33"/>
      <c r="S67" s="33"/>
      <c r="T67" s="33"/>
      <c r="U67" s="33"/>
      <c r="V67" s="33" t="s">
        <v>842</v>
      </c>
      <c r="W67" s="35" t="s">
        <v>843</v>
      </c>
      <c r="X67" s="33" t="s">
        <v>838</v>
      </c>
      <c r="Y67" s="33" t="n">
        <v>158.4</v>
      </c>
      <c r="Z67" s="37" t="n">
        <v>44915</v>
      </c>
      <c r="AA67" s="33"/>
      <c r="AB67" s="158" t="s">
        <v>44</v>
      </c>
      <c r="AC67" s="33"/>
      <c r="AD67" s="33" t="str">
        <f aca="false">VLOOKUP(W67,PORCENTAJETELA,2,FALSE())</f>
        <v>77% poliester 18% rayon 5% spandex </v>
      </c>
      <c r="AE67" s="33"/>
    </row>
    <row r="68" customFormat="false" ht="15" hidden="false" customHeight="false" outlineLevel="0" collapsed="false">
      <c r="A68" s="104" t="n">
        <v>8796</v>
      </c>
      <c r="B68" s="163" t="n">
        <v>44914</v>
      </c>
      <c r="C68" s="121" t="s">
        <v>841</v>
      </c>
      <c r="D68" s="6" t="str">
        <f aca="false">VLOOKUP(C68,CATALOGO!A:B,2,0)</f>
        <v>PANTALON DE DAMA</v>
      </c>
      <c r="E68" s="6" t="str">
        <f aca="false">VLOOKUP(C68,CATALOGO!A:E,5,0)</f>
        <v>TORNADO</v>
      </c>
      <c r="F68" s="36"/>
      <c r="G68" s="164" t="s">
        <v>38</v>
      </c>
      <c r="H68" s="121" t="str">
        <f aca="false">CONCATENATE(C68,"-",G68)</f>
        <v>RF105-532-S</v>
      </c>
      <c r="I68" s="130"/>
      <c r="J68" s="137" t="n">
        <v>120</v>
      </c>
      <c r="K68" s="155" t="n">
        <v>44946</v>
      </c>
      <c r="L68" s="156" t="n">
        <f aca="false">VLOOKUP(C68,CATALOGO!A:F,6,0)</f>
        <v>0.405</v>
      </c>
      <c r="M68" s="157" t="n">
        <f aca="false">L68*J68</f>
        <v>48.6</v>
      </c>
      <c r="N68" s="35" t="s">
        <v>39</v>
      </c>
      <c r="O68" s="35" t="s">
        <v>85</v>
      </c>
      <c r="P68" s="33"/>
      <c r="Q68" s="33"/>
      <c r="R68" s="33"/>
      <c r="S68" s="33"/>
      <c r="T68" s="33"/>
      <c r="U68" s="33"/>
      <c r="V68" s="33" t="s">
        <v>842</v>
      </c>
      <c r="W68" s="35" t="s">
        <v>843</v>
      </c>
      <c r="X68" s="33" t="s">
        <v>838</v>
      </c>
      <c r="Y68" s="33" t="n">
        <v>132</v>
      </c>
      <c r="Z68" s="37" t="n">
        <v>44915</v>
      </c>
      <c r="AA68" s="33"/>
      <c r="AB68" s="158" t="s">
        <v>44</v>
      </c>
      <c r="AC68" s="33"/>
      <c r="AD68" s="33" t="str">
        <f aca="false">VLOOKUP(W68,PORCENTAJETELA,2,FALSE())</f>
        <v>77% poliester 18% rayon 5% spandex </v>
      </c>
      <c r="AE68" s="33"/>
    </row>
    <row r="69" customFormat="false" ht="15" hidden="false" customHeight="false" outlineLevel="0" collapsed="false">
      <c r="A69" s="104" t="n">
        <v>8797</v>
      </c>
      <c r="B69" s="163" t="n">
        <v>44914</v>
      </c>
      <c r="C69" s="121" t="s">
        <v>844</v>
      </c>
      <c r="D69" s="6" t="str">
        <f aca="false">VLOOKUP(C69,CATALOGO!A:B,2,0)</f>
        <v>PANTALON DE DAMA</v>
      </c>
      <c r="E69" s="6" t="str">
        <f aca="false">VLOOKUP(C69,CATALOGO!A:E,5,0)</f>
        <v>STORM</v>
      </c>
      <c r="F69" s="36"/>
      <c r="G69" s="164" t="s">
        <v>76</v>
      </c>
      <c r="H69" s="121" t="str">
        <f aca="false">CONCATENATE(C69,"-",G69)</f>
        <v>RF105-900-M</v>
      </c>
      <c r="I69" s="130"/>
      <c r="J69" s="137" t="n">
        <v>72</v>
      </c>
      <c r="K69" s="155" t="n">
        <v>44946</v>
      </c>
      <c r="L69" s="156" t="n">
        <f aca="false">VLOOKUP(C69,CATALOGO!A:F,6,0)</f>
        <v>0.405</v>
      </c>
      <c r="M69" s="157" t="n">
        <f aca="false">L69*J69</f>
        <v>29.16</v>
      </c>
      <c r="N69" s="35" t="s">
        <v>39</v>
      </c>
      <c r="O69" s="35" t="s">
        <v>85</v>
      </c>
      <c r="P69" s="33"/>
      <c r="Q69" s="33"/>
      <c r="R69" s="33"/>
      <c r="S69" s="33"/>
      <c r="T69" s="33"/>
      <c r="U69" s="33"/>
      <c r="V69" s="33" t="s">
        <v>845</v>
      </c>
      <c r="W69" s="35" t="s">
        <v>820</v>
      </c>
      <c r="X69" s="33" t="s">
        <v>838</v>
      </c>
      <c r="Y69" s="33" t="n">
        <v>79.2</v>
      </c>
      <c r="Z69" s="37" t="n">
        <v>44915</v>
      </c>
      <c r="AA69" s="33"/>
      <c r="AB69" s="158" t="s">
        <v>44</v>
      </c>
      <c r="AC69" s="33"/>
      <c r="AD69" s="33" t="str">
        <f aca="false">VLOOKUP(W69,PORCENTAJETELA,2,FALSE())</f>
        <v>77% poliester 18% rayon 5% spandex </v>
      </c>
      <c r="AE69" s="33"/>
    </row>
    <row r="70" customFormat="false" ht="15" hidden="false" customHeight="false" outlineLevel="0" collapsed="false">
      <c r="A70" s="104" t="n">
        <v>8798</v>
      </c>
      <c r="B70" s="163" t="n">
        <v>44914</v>
      </c>
      <c r="C70" s="121" t="s">
        <v>846</v>
      </c>
      <c r="D70" s="6" t="str">
        <f aca="false">VLOOKUP(C70,CATALOGO!A:B,2,0)</f>
        <v>PANTALON DE DAMA</v>
      </c>
      <c r="E70" s="6" t="str">
        <f aca="false">VLOOKUP(C70,CATALOGO!A:E,5,0)</f>
        <v>BREEZE</v>
      </c>
      <c r="F70" s="36"/>
      <c r="G70" s="164" t="s">
        <v>38</v>
      </c>
      <c r="H70" s="121" t="str">
        <f aca="false">CONCATENATE(C70,"-",G70)</f>
        <v>RF106P-316-S</v>
      </c>
      <c r="I70" s="130"/>
      <c r="J70" s="137" t="n">
        <v>48</v>
      </c>
      <c r="K70" s="155" t="n">
        <v>44946</v>
      </c>
      <c r="L70" s="156" t="n">
        <f aca="false">VLOOKUP(C70,CATALOGO!A:F,6,0)</f>
        <v>0.3958</v>
      </c>
      <c r="M70" s="157" t="n">
        <f aca="false">L70*J70</f>
        <v>18.9984</v>
      </c>
      <c r="N70" s="35" t="s">
        <v>39</v>
      </c>
      <c r="O70" s="35" t="s">
        <v>85</v>
      </c>
      <c r="P70" s="33"/>
      <c r="Q70" s="33"/>
      <c r="R70" s="33"/>
      <c r="S70" s="33"/>
      <c r="T70" s="33"/>
      <c r="U70" s="33"/>
      <c r="V70" s="33" t="s">
        <v>847</v>
      </c>
      <c r="W70" s="35" t="s">
        <v>815</v>
      </c>
      <c r="X70" s="33" t="s">
        <v>848</v>
      </c>
      <c r="Y70" s="33" t="n">
        <v>48</v>
      </c>
      <c r="Z70" s="37" t="n">
        <v>44916</v>
      </c>
      <c r="AA70" s="33"/>
      <c r="AB70" s="158" t="s">
        <v>44</v>
      </c>
      <c r="AC70" s="33"/>
      <c r="AD70" s="33" t="str">
        <f aca="false">VLOOKUP(W70,PORCENTAJETELA,2,FALSE())</f>
        <v>77% poliester 18% rayon 5% spandex </v>
      </c>
      <c r="AE70" s="33"/>
    </row>
    <row r="71" customFormat="false" ht="15" hidden="false" customHeight="false" outlineLevel="0" collapsed="false">
      <c r="A71" s="104" t="n">
        <v>8799</v>
      </c>
      <c r="B71" s="163" t="n">
        <v>44914</v>
      </c>
      <c r="C71" s="121" t="s">
        <v>849</v>
      </c>
      <c r="D71" s="6" t="str">
        <f aca="false">VLOOKUP(C71,CATALOGO!A:B,2,0)</f>
        <v>PANTALON DE DAMA</v>
      </c>
      <c r="E71" s="6" t="str">
        <f aca="false">VLOOKUP(C71,CATALOGO!A:E,5,0)</f>
        <v>TORNADO</v>
      </c>
      <c r="F71" s="36"/>
      <c r="G71" s="164" t="s">
        <v>38</v>
      </c>
      <c r="H71" s="121" t="str">
        <f aca="false">CONCATENATE(C71,"-",G71)</f>
        <v>RF106P-532-S</v>
      </c>
      <c r="I71" s="130"/>
      <c r="J71" s="137" t="n">
        <v>48</v>
      </c>
      <c r="K71" s="155" t="n">
        <v>44946</v>
      </c>
      <c r="L71" s="156" t="n">
        <f aca="false">VLOOKUP(C71,CATALOGO!A:F,6,0)</f>
        <v>0.3958</v>
      </c>
      <c r="M71" s="157" t="n">
        <f aca="false">L71*J71</f>
        <v>18.9984</v>
      </c>
      <c r="N71" s="35" t="s">
        <v>39</v>
      </c>
      <c r="O71" s="35" t="s">
        <v>85</v>
      </c>
      <c r="P71" s="33"/>
      <c r="Q71" s="33"/>
      <c r="R71" s="33"/>
      <c r="S71" s="33"/>
      <c r="T71" s="33"/>
      <c r="U71" s="33"/>
      <c r="V71" s="33" t="s">
        <v>850</v>
      </c>
      <c r="W71" s="35" t="s">
        <v>843</v>
      </c>
      <c r="X71" s="33" t="s">
        <v>848</v>
      </c>
      <c r="Y71" s="33" t="n">
        <v>48</v>
      </c>
      <c r="Z71" s="37" t="n">
        <v>44915</v>
      </c>
      <c r="AA71" s="33"/>
      <c r="AB71" s="158" t="s">
        <v>44</v>
      </c>
      <c r="AC71" s="33"/>
      <c r="AD71" s="33" t="str">
        <f aca="false">VLOOKUP(W71,PORCENTAJETELA,2,FALSE())</f>
        <v>77% poliester 18% rayon 5% spandex </v>
      </c>
      <c r="AE71" s="33"/>
    </row>
    <row r="72" customFormat="false" ht="15" hidden="false" customHeight="false" outlineLevel="0" collapsed="false">
      <c r="A72" s="104" t="n">
        <v>8800</v>
      </c>
      <c r="B72" s="163" t="n">
        <v>44914</v>
      </c>
      <c r="C72" s="121" t="s">
        <v>851</v>
      </c>
      <c r="D72" s="6" t="str">
        <f aca="false">VLOOKUP(C72,CATALOGO!A:B,2,0)</f>
        <v>PAN MUJER</v>
      </c>
      <c r="E72" s="6" t="str">
        <f aca="false">VLOOKUP(C72,CATALOGO!A:E,5,0)</f>
        <v>AIR</v>
      </c>
      <c r="F72" s="36"/>
      <c r="G72" s="164" t="s">
        <v>38</v>
      </c>
      <c r="H72" s="121" t="str">
        <f aca="false">CONCATENATE(C72,"-",G72)</f>
        <v>RF106R-518-S</v>
      </c>
      <c r="I72" s="130"/>
      <c r="J72" s="137" t="n">
        <v>96</v>
      </c>
      <c r="K72" s="155" t="n">
        <v>44946</v>
      </c>
      <c r="L72" s="156" t="n">
        <f aca="false">VLOOKUP(C72,CATALOGO!A:F,6,0)</f>
        <v>0.3958</v>
      </c>
      <c r="M72" s="157" t="n">
        <f aca="false">L72*J72</f>
        <v>37.9968</v>
      </c>
      <c r="N72" s="35" t="s">
        <v>39</v>
      </c>
      <c r="O72" s="35" t="s">
        <v>85</v>
      </c>
      <c r="P72" s="33"/>
      <c r="Q72" s="33"/>
      <c r="R72" s="33"/>
      <c r="S72" s="33"/>
      <c r="T72" s="33"/>
      <c r="U72" s="33"/>
      <c r="V72" s="33" t="s">
        <v>852</v>
      </c>
      <c r="W72" s="35" t="s">
        <v>833</v>
      </c>
      <c r="X72" s="33" t="s">
        <v>853</v>
      </c>
      <c r="Y72" s="33" t="n">
        <v>96</v>
      </c>
      <c r="Z72" s="37" t="n">
        <v>44916</v>
      </c>
      <c r="AA72" s="33"/>
      <c r="AB72" s="158" t="s">
        <v>44</v>
      </c>
      <c r="AC72" s="33"/>
      <c r="AD72" s="33" t="str">
        <f aca="false">VLOOKUP(W72,PORCENTAJETELA,2,FALSE())</f>
        <v>77% poliester 18% rayon 5% spandex </v>
      </c>
      <c r="AE72" s="33"/>
    </row>
    <row r="73" customFormat="false" ht="15" hidden="false" customHeight="false" outlineLevel="0" collapsed="false">
      <c r="A73" s="104" t="n">
        <v>8801</v>
      </c>
      <c r="B73" s="163" t="n">
        <v>44914</v>
      </c>
      <c r="C73" s="121" t="s">
        <v>854</v>
      </c>
      <c r="D73" s="6" t="str">
        <f aca="false">VLOOKUP(C73,CATALOGO!A:B,2,0)</f>
        <v>PANTALON DE DAMA</v>
      </c>
      <c r="E73" s="6" t="str">
        <f aca="false">VLOOKUP(C73,CATALOGO!A:E,5,0)</f>
        <v>TORNADO</v>
      </c>
      <c r="F73" s="36"/>
      <c r="G73" s="164" t="s">
        <v>76</v>
      </c>
      <c r="H73" s="121" t="str">
        <f aca="false">CONCATENATE(C73,"-",G73)</f>
        <v>RF106R-532-M</v>
      </c>
      <c r="I73" s="130"/>
      <c r="J73" s="137" t="n">
        <v>96</v>
      </c>
      <c r="K73" s="155" t="n">
        <v>44946</v>
      </c>
      <c r="L73" s="156" t="n">
        <f aca="false">VLOOKUP(C73,CATALOGO!A:F,6,0)</f>
        <v>0.3958</v>
      </c>
      <c r="M73" s="157" t="n">
        <f aca="false">L73*J73</f>
        <v>37.9968</v>
      </c>
      <c r="N73" s="35" t="s">
        <v>39</v>
      </c>
      <c r="O73" s="35" t="s">
        <v>85</v>
      </c>
      <c r="P73" s="33"/>
      <c r="Q73" s="33"/>
      <c r="R73" s="33"/>
      <c r="S73" s="33"/>
      <c r="T73" s="33"/>
      <c r="U73" s="33"/>
      <c r="V73" s="33" t="s">
        <v>855</v>
      </c>
      <c r="W73" s="35" t="s">
        <v>843</v>
      </c>
      <c r="X73" s="33" t="s">
        <v>853</v>
      </c>
      <c r="Y73" s="33" t="n">
        <v>96</v>
      </c>
      <c r="Z73" s="37" t="n">
        <v>44915</v>
      </c>
      <c r="AA73" s="33"/>
      <c r="AB73" s="158" t="s">
        <v>44</v>
      </c>
      <c r="AC73" s="33"/>
      <c r="AD73" s="33" t="str">
        <f aca="false">VLOOKUP(W73,PORCENTAJETELA,2,FALSE())</f>
        <v>77% poliester 18% rayon 5% spandex </v>
      </c>
      <c r="AE73" s="33"/>
    </row>
    <row r="74" customFormat="false" ht="15" hidden="false" customHeight="false" outlineLevel="0" collapsed="false">
      <c r="A74" s="104" t="n">
        <v>8802</v>
      </c>
      <c r="B74" s="163" t="n">
        <v>44914</v>
      </c>
      <c r="C74" s="121" t="s">
        <v>856</v>
      </c>
      <c r="D74" s="6" t="str">
        <f aca="false">VLOOKUP(C74,CATALOGO!A:B,2,0)</f>
        <v>PANTALON DE DAMA</v>
      </c>
      <c r="E74" s="6" t="str">
        <f aca="false">VLOOKUP(C74,CATALOGO!A:E,5,0)</f>
        <v>STORM</v>
      </c>
      <c r="F74" s="36"/>
      <c r="G74" s="164" t="s">
        <v>48</v>
      </c>
      <c r="H74" s="121" t="str">
        <f aca="false">CONCATENATE(C74,"-",G74)</f>
        <v>RF106R-900-L</v>
      </c>
      <c r="I74" s="130"/>
      <c r="J74" s="137" t="n">
        <v>24</v>
      </c>
      <c r="K74" s="155" t="n">
        <v>44946</v>
      </c>
      <c r="L74" s="156" t="n">
        <f aca="false">VLOOKUP(C74,CATALOGO!A:F,6,0)</f>
        <v>0.3958</v>
      </c>
      <c r="M74" s="157" t="n">
        <f aca="false">L74*J74</f>
        <v>9.4992</v>
      </c>
      <c r="N74" s="35" t="s">
        <v>39</v>
      </c>
      <c r="O74" s="35" t="s">
        <v>85</v>
      </c>
      <c r="P74" s="33"/>
      <c r="Q74" s="33"/>
      <c r="R74" s="33"/>
      <c r="S74" s="33"/>
      <c r="T74" s="33"/>
      <c r="U74" s="33"/>
      <c r="V74" s="33" t="s">
        <v>857</v>
      </c>
      <c r="W74" s="35" t="s">
        <v>820</v>
      </c>
      <c r="X74" s="33" t="s">
        <v>853</v>
      </c>
      <c r="Y74" s="33" t="n">
        <v>24</v>
      </c>
      <c r="Z74" s="37" t="n">
        <v>44915</v>
      </c>
      <c r="AA74" s="33"/>
      <c r="AB74" s="158" t="s">
        <v>44</v>
      </c>
      <c r="AC74" s="33"/>
      <c r="AD74" s="33" t="str">
        <f aca="false">VLOOKUP(W74,PORCENTAJETELA,2,FALSE())</f>
        <v>77% poliester 18% rayon 5% spandex </v>
      </c>
      <c r="AE74" s="33"/>
    </row>
    <row r="75" customFormat="false" ht="15" hidden="false" customHeight="false" outlineLevel="0" collapsed="false">
      <c r="A75" s="104" t="n">
        <v>8803</v>
      </c>
      <c r="B75" s="163" t="n">
        <v>44914</v>
      </c>
      <c r="C75" s="121" t="s">
        <v>856</v>
      </c>
      <c r="D75" s="6" t="str">
        <f aca="false">VLOOKUP(C75,CATALOGO!A:B,2,0)</f>
        <v>PANTALON DE DAMA</v>
      </c>
      <c r="E75" s="6" t="str">
        <f aca="false">VLOOKUP(C75,CATALOGO!A:E,5,0)</f>
        <v>STORM</v>
      </c>
      <c r="F75" s="36"/>
      <c r="G75" s="164" t="s">
        <v>76</v>
      </c>
      <c r="H75" s="121" t="str">
        <f aca="false">CONCATENATE(C75,"-",G75)</f>
        <v>RF106R-900-M</v>
      </c>
      <c r="I75" s="130"/>
      <c r="J75" s="137" t="n">
        <v>48</v>
      </c>
      <c r="K75" s="155" t="n">
        <v>44946</v>
      </c>
      <c r="L75" s="156" t="n">
        <f aca="false">VLOOKUP(C75,CATALOGO!A:F,6,0)</f>
        <v>0.3958</v>
      </c>
      <c r="M75" s="157" t="n">
        <f aca="false">L75*J75</f>
        <v>18.9984</v>
      </c>
      <c r="N75" s="35" t="s">
        <v>39</v>
      </c>
      <c r="O75" s="35" t="s">
        <v>85</v>
      </c>
      <c r="P75" s="33"/>
      <c r="Q75" s="33"/>
      <c r="R75" s="33"/>
      <c r="S75" s="33"/>
      <c r="T75" s="33"/>
      <c r="U75" s="33"/>
      <c r="V75" s="33" t="s">
        <v>857</v>
      </c>
      <c r="W75" s="35" t="s">
        <v>820</v>
      </c>
      <c r="X75" s="33" t="s">
        <v>853</v>
      </c>
      <c r="Y75" s="33" t="n">
        <v>48</v>
      </c>
      <c r="Z75" s="37" t="n">
        <v>44915</v>
      </c>
      <c r="AA75" s="33"/>
      <c r="AB75" s="158" t="s">
        <v>44</v>
      </c>
      <c r="AC75" s="33"/>
      <c r="AD75" s="33" t="str">
        <f aca="false">VLOOKUP(W75,PORCENTAJETELA,2,FALSE())</f>
        <v>77% poliester 18% rayon 5% spandex </v>
      </c>
      <c r="AE75" s="33"/>
    </row>
    <row r="76" customFormat="false" ht="15" hidden="false" customHeight="false" outlineLevel="0" collapsed="false">
      <c r="A76" s="104" t="n">
        <v>8804</v>
      </c>
      <c r="B76" s="163" t="n">
        <v>44914</v>
      </c>
      <c r="C76" s="121" t="s">
        <v>856</v>
      </c>
      <c r="D76" s="6" t="str">
        <f aca="false">VLOOKUP(C76,CATALOGO!A:B,2,0)</f>
        <v>PANTALON DE DAMA</v>
      </c>
      <c r="E76" s="6" t="str">
        <f aca="false">VLOOKUP(C76,CATALOGO!A:E,5,0)</f>
        <v>STORM</v>
      </c>
      <c r="F76" s="36"/>
      <c r="G76" s="164" t="s">
        <v>38</v>
      </c>
      <c r="H76" s="121" t="str">
        <f aca="false">CONCATENATE(C76,"-",G76)</f>
        <v>RF106R-900-S</v>
      </c>
      <c r="I76" s="130"/>
      <c r="J76" s="137" t="n">
        <v>48</v>
      </c>
      <c r="K76" s="155" t="n">
        <v>44946</v>
      </c>
      <c r="L76" s="156" t="n">
        <f aca="false">VLOOKUP(C76,CATALOGO!A:F,6,0)</f>
        <v>0.3958</v>
      </c>
      <c r="M76" s="157" t="n">
        <f aca="false">L76*J76</f>
        <v>18.9984</v>
      </c>
      <c r="N76" s="35" t="s">
        <v>39</v>
      </c>
      <c r="O76" s="35" t="s">
        <v>85</v>
      </c>
      <c r="P76" s="33"/>
      <c r="Q76" s="33"/>
      <c r="R76" s="33"/>
      <c r="S76" s="33"/>
      <c r="T76" s="33"/>
      <c r="U76" s="33"/>
      <c r="V76" s="33" t="s">
        <v>857</v>
      </c>
      <c r="W76" s="35" t="s">
        <v>820</v>
      </c>
      <c r="X76" s="33" t="s">
        <v>853</v>
      </c>
      <c r="Y76" s="33" t="n">
        <v>48</v>
      </c>
      <c r="Z76" s="37" t="n">
        <v>44915</v>
      </c>
      <c r="AA76" s="33"/>
      <c r="AB76" s="158" t="s">
        <v>44</v>
      </c>
      <c r="AC76" s="33"/>
      <c r="AD76" s="33" t="str">
        <f aca="false">VLOOKUP(W76,PORCENTAJETELA,2,FALSE())</f>
        <v>77% poliester 18% rayon 5% spandex </v>
      </c>
      <c r="AE76" s="33"/>
    </row>
    <row r="77" customFormat="false" ht="15" hidden="false" customHeight="false" outlineLevel="0" collapsed="false">
      <c r="A77" s="104" t="n">
        <v>8805</v>
      </c>
      <c r="B77" s="163" t="n">
        <v>44914</v>
      </c>
      <c r="C77" s="121" t="s">
        <v>559</v>
      </c>
      <c r="D77" s="6" t="str">
        <f aca="false">VLOOKUP(C77,CATALOGO!A:B,2,0)</f>
        <v>BATA MUJER</v>
      </c>
      <c r="E77" s="6" t="str">
        <f aca="false">VLOOKUP(C77,CATALOGO!A:E,5,0)</f>
        <v>BLANCO</v>
      </c>
      <c r="F77" s="36"/>
      <c r="G77" s="164" t="s">
        <v>48</v>
      </c>
      <c r="H77" s="121" t="str">
        <f aca="false">CONCATENATE(C77,"-",G77)</f>
        <v>E202-001-L</v>
      </c>
      <c r="I77" s="130"/>
      <c r="J77" s="137" t="n">
        <v>72</v>
      </c>
      <c r="K77" s="155" t="n">
        <v>44946</v>
      </c>
      <c r="L77" s="156" t="n">
        <f aca="false">VLOOKUP(C77,CATALOGO!A:F,6,0)</f>
        <v>0.4908</v>
      </c>
      <c r="M77" s="157" t="n">
        <f aca="false">L77*J77</f>
        <v>35.3376</v>
      </c>
      <c r="N77" s="35" t="s">
        <v>136</v>
      </c>
      <c r="O77" s="35" t="s">
        <v>137</v>
      </c>
      <c r="P77" s="33"/>
      <c r="Q77" s="33"/>
      <c r="R77" s="33"/>
      <c r="S77" s="33"/>
      <c r="T77" s="33"/>
      <c r="U77" s="33"/>
      <c r="V77" s="33" t="s">
        <v>858</v>
      </c>
      <c r="W77" s="35" t="s">
        <v>139</v>
      </c>
      <c r="X77" s="33" t="s">
        <v>562</v>
      </c>
      <c r="Y77" s="33" t="n">
        <v>126.4284</v>
      </c>
      <c r="Z77" s="37" t="n">
        <v>44915</v>
      </c>
      <c r="AA77" s="33"/>
      <c r="AB77" s="158" t="s">
        <v>44</v>
      </c>
      <c r="AC77" s="33"/>
      <c r="AD77" s="33" t="str">
        <f aca="false">VLOOKUP(W77,PORCENTAJETELA,2,FALSE())</f>
        <v>65% poliester 32% algodon 3% spandex </v>
      </c>
      <c r="AE77" s="33"/>
    </row>
    <row r="78" customFormat="false" ht="15" hidden="false" customHeight="false" outlineLevel="0" collapsed="false">
      <c r="A78" s="104" t="n">
        <v>8806</v>
      </c>
      <c r="B78" s="163" t="n">
        <v>44914</v>
      </c>
      <c r="C78" s="121" t="s">
        <v>559</v>
      </c>
      <c r="D78" s="6" t="str">
        <f aca="false">VLOOKUP(C78,CATALOGO!A:B,2,0)</f>
        <v>BATA MUJER</v>
      </c>
      <c r="E78" s="6" t="str">
        <f aca="false">VLOOKUP(C78,CATALOGO!A:E,5,0)</f>
        <v>BLANCO</v>
      </c>
      <c r="F78" s="36"/>
      <c r="G78" s="164" t="s">
        <v>76</v>
      </c>
      <c r="H78" s="121" t="str">
        <f aca="false">CONCATENATE(C78,"-",G78)</f>
        <v>E202-001-M</v>
      </c>
      <c r="I78" s="130"/>
      <c r="J78" s="137" t="n">
        <v>96</v>
      </c>
      <c r="K78" s="155" t="n">
        <v>44946</v>
      </c>
      <c r="L78" s="156" t="n">
        <f aca="false">VLOOKUP(C78,CATALOGO!A:F,6,0)</f>
        <v>0.4908</v>
      </c>
      <c r="M78" s="157" t="n">
        <f aca="false">L78*J78</f>
        <v>47.1168</v>
      </c>
      <c r="N78" s="35" t="s">
        <v>136</v>
      </c>
      <c r="O78" s="35" t="s">
        <v>137</v>
      </c>
      <c r="P78" s="33"/>
      <c r="Q78" s="33"/>
      <c r="R78" s="33"/>
      <c r="S78" s="33"/>
      <c r="T78" s="33"/>
      <c r="U78" s="33"/>
      <c r="V78" s="33" t="s">
        <v>858</v>
      </c>
      <c r="W78" s="35" t="s">
        <v>139</v>
      </c>
      <c r="X78" s="33" t="s">
        <v>562</v>
      </c>
      <c r="Y78" s="33" t="n">
        <v>168.5712</v>
      </c>
      <c r="Z78" s="37" t="n">
        <v>44915</v>
      </c>
      <c r="AA78" s="33"/>
      <c r="AB78" s="158" t="s">
        <v>44</v>
      </c>
      <c r="AC78" s="33"/>
      <c r="AD78" s="33" t="str">
        <f aca="false">VLOOKUP(W78,PORCENTAJETELA,2,FALSE())</f>
        <v>65% poliester 32% algodon 3% spandex </v>
      </c>
      <c r="AE78" s="33"/>
    </row>
    <row r="79" customFormat="false" ht="15" hidden="false" customHeight="false" outlineLevel="0" collapsed="false">
      <c r="A79" s="104" t="n">
        <v>8807</v>
      </c>
      <c r="B79" s="163" t="n">
        <v>44914</v>
      </c>
      <c r="C79" s="121" t="s">
        <v>141</v>
      </c>
      <c r="D79" s="6" t="str">
        <f aca="false">VLOOKUP(C79,CATALOGO!A:B,2,0)</f>
        <v>BATA MUJER</v>
      </c>
      <c r="E79" s="6" t="str">
        <f aca="false">VLOOKUP(C79,CATALOGO!A:E,5,0)</f>
        <v>BLANCO</v>
      </c>
      <c r="F79" s="36"/>
      <c r="G79" s="164" t="s">
        <v>48</v>
      </c>
      <c r="H79" s="121" t="str">
        <f aca="false">CONCATENATE(C79,"-",G79)</f>
        <v>E203-001-L</v>
      </c>
      <c r="I79" s="130"/>
      <c r="J79" s="137" t="n">
        <v>48</v>
      </c>
      <c r="K79" s="155" t="n">
        <v>44946</v>
      </c>
      <c r="L79" s="156" t="n">
        <f aca="false">VLOOKUP(C79,CATALOGO!A:F,6,0)</f>
        <v>0.2492</v>
      </c>
      <c r="M79" s="157" t="n">
        <f aca="false">L79*J79</f>
        <v>11.9616</v>
      </c>
      <c r="N79" s="35" t="s">
        <v>136</v>
      </c>
      <c r="O79" s="35" t="s">
        <v>137</v>
      </c>
      <c r="P79" s="33"/>
      <c r="Q79" s="33"/>
      <c r="R79" s="33"/>
      <c r="S79" s="33"/>
      <c r="T79" s="33"/>
      <c r="U79" s="33"/>
      <c r="V79" s="33" t="s">
        <v>859</v>
      </c>
      <c r="W79" s="35" t="s">
        <v>139</v>
      </c>
      <c r="X79" s="33" t="s">
        <v>143</v>
      </c>
      <c r="Y79" s="33" t="n">
        <v>84.2856</v>
      </c>
      <c r="Z79" s="37" t="n">
        <v>44915</v>
      </c>
      <c r="AA79" s="33"/>
      <c r="AB79" s="158" t="s">
        <v>44</v>
      </c>
      <c r="AC79" s="33"/>
      <c r="AD79" s="33" t="str">
        <f aca="false">VLOOKUP(W79,PORCENTAJETELA,2,FALSE())</f>
        <v>65% poliester 32% algodon 3% spandex </v>
      </c>
      <c r="AE79" s="33"/>
    </row>
    <row r="80" customFormat="false" ht="15" hidden="false" customHeight="false" outlineLevel="0" collapsed="false">
      <c r="A80" s="104" t="n">
        <v>8808</v>
      </c>
      <c r="B80" s="163" t="n">
        <v>44914</v>
      </c>
      <c r="C80" s="121" t="s">
        <v>141</v>
      </c>
      <c r="D80" s="6" t="str">
        <f aca="false">VLOOKUP(C80,CATALOGO!A:B,2,0)</f>
        <v>BATA MUJER</v>
      </c>
      <c r="E80" s="6" t="str">
        <f aca="false">VLOOKUP(C80,CATALOGO!A:E,5,0)</f>
        <v>BLANCO</v>
      </c>
      <c r="F80" s="36"/>
      <c r="G80" s="137" t="s">
        <v>76</v>
      </c>
      <c r="H80" s="121" t="str">
        <f aca="false">CONCATENATE(C80,"-",G80)</f>
        <v>E203-001-M</v>
      </c>
      <c r="I80" s="130"/>
      <c r="J80" s="137" t="n">
        <v>48</v>
      </c>
      <c r="K80" s="155" t="n">
        <v>44946</v>
      </c>
      <c r="L80" s="156" t="n">
        <f aca="false">VLOOKUP(C80,CATALOGO!A:F,6,0)</f>
        <v>0.2492</v>
      </c>
      <c r="M80" s="157" t="n">
        <f aca="false">L80*J80</f>
        <v>11.9616</v>
      </c>
      <c r="N80" s="35" t="s">
        <v>136</v>
      </c>
      <c r="O80" s="35" t="s">
        <v>137</v>
      </c>
      <c r="P80" s="33"/>
      <c r="Q80" s="33"/>
      <c r="R80" s="33"/>
      <c r="S80" s="33"/>
      <c r="T80" s="33"/>
      <c r="U80" s="33"/>
      <c r="V80" s="33" t="s">
        <v>859</v>
      </c>
      <c r="W80" s="35" t="s">
        <v>139</v>
      </c>
      <c r="X80" s="33" t="s">
        <v>143</v>
      </c>
      <c r="Y80" s="33" t="n">
        <v>84.2856</v>
      </c>
      <c r="Z80" s="37" t="n">
        <v>44915</v>
      </c>
      <c r="AA80" s="33"/>
      <c r="AB80" s="158" t="s">
        <v>44</v>
      </c>
      <c r="AC80" s="33"/>
      <c r="AD80" s="33" t="str">
        <f aca="false">VLOOKUP(W80,PORCENTAJETELA,2,FALSE())</f>
        <v>65% poliester 32% algodon 3% spandex </v>
      </c>
      <c r="AE80" s="33"/>
    </row>
    <row r="81" customFormat="false" ht="15" hidden="false" customHeight="false" outlineLevel="0" collapsed="false">
      <c r="A81" s="104" t="n">
        <v>8809</v>
      </c>
      <c r="B81" s="163" t="n">
        <v>44914</v>
      </c>
      <c r="C81" s="121" t="s">
        <v>141</v>
      </c>
      <c r="D81" s="6" t="str">
        <f aca="false">VLOOKUP(C81,CATALOGO!A:B,2,0)</f>
        <v>BATA MUJER</v>
      </c>
      <c r="E81" s="6" t="str">
        <f aca="false">VLOOKUP(C81,CATALOGO!A:E,5,0)</f>
        <v>BLANCO</v>
      </c>
      <c r="F81" s="36"/>
      <c r="G81" s="137" t="s">
        <v>52</v>
      </c>
      <c r="H81" s="121" t="str">
        <f aca="false">CONCATENATE(C81,"-",G81)</f>
        <v>E203-001-XL</v>
      </c>
      <c r="I81" s="130"/>
      <c r="J81" s="137" t="n">
        <v>24</v>
      </c>
      <c r="K81" s="155" t="n">
        <v>44946</v>
      </c>
      <c r="L81" s="156" t="n">
        <f aca="false">VLOOKUP(C81,CATALOGO!A:F,6,0)</f>
        <v>0.2492</v>
      </c>
      <c r="M81" s="157" t="n">
        <f aca="false">L81*J81</f>
        <v>5.9808</v>
      </c>
      <c r="N81" s="35" t="s">
        <v>136</v>
      </c>
      <c r="O81" s="35" t="s">
        <v>137</v>
      </c>
      <c r="P81" s="33"/>
      <c r="Q81" s="33"/>
      <c r="R81" s="33"/>
      <c r="S81" s="33"/>
      <c r="T81" s="33"/>
      <c r="U81" s="33"/>
      <c r="V81" s="33" t="s">
        <v>859</v>
      </c>
      <c r="W81" s="35" t="s">
        <v>139</v>
      </c>
      <c r="X81" s="33" t="s">
        <v>143</v>
      </c>
      <c r="Y81" s="33" t="n">
        <v>42.1428</v>
      </c>
      <c r="Z81" s="37" t="n">
        <v>44915</v>
      </c>
      <c r="AA81" s="33"/>
      <c r="AB81" s="158" t="s">
        <v>44</v>
      </c>
      <c r="AC81" s="33"/>
      <c r="AD81" s="33" t="str">
        <f aca="false">VLOOKUP(W81,PORCENTAJETELA,2,FALSE())</f>
        <v>65% poliester 32% algodon 3% spandex </v>
      </c>
      <c r="AE81" s="33"/>
    </row>
    <row r="82" customFormat="false" ht="15" hidden="false" customHeight="false" outlineLevel="0" collapsed="false">
      <c r="A82" s="33"/>
      <c r="B82" s="33"/>
      <c r="C82" s="35"/>
      <c r="D82" s="35"/>
      <c r="E82" s="33"/>
      <c r="F82" s="36"/>
      <c r="G82" s="35"/>
      <c r="H82" s="35"/>
      <c r="I82" s="130"/>
      <c r="J82" s="95" t="n">
        <v>1944</v>
      </c>
      <c r="K82" s="95"/>
      <c r="L82" s="40" t="n">
        <v>9.4128</v>
      </c>
      <c r="M82" s="40" t="n">
        <v>712</v>
      </c>
      <c r="N82" s="33"/>
      <c r="O82" s="35"/>
      <c r="P82" s="33"/>
      <c r="Q82" s="33"/>
      <c r="R82" s="33"/>
      <c r="S82" s="33"/>
      <c r="T82" s="33"/>
      <c r="U82" s="33"/>
      <c r="V82" s="33"/>
      <c r="W82" s="35"/>
      <c r="X82" s="33"/>
      <c r="Y82" s="33"/>
      <c r="Z82" s="37"/>
      <c r="AA82" s="33"/>
      <c r="AB82" s="33"/>
      <c r="AC82" s="33"/>
      <c r="AD82" s="33"/>
      <c r="AE82" s="33"/>
    </row>
    <row r="83" customFormat="false" ht="15" hidden="false" customHeight="false" outlineLevel="0" collapsed="false">
      <c r="A83" s="33"/>
      <c r="B83" s="159" t="s">
        <v>860</v>
      </c>
      <c r="C83" s="159"/>
      <c r="D83" s="159"/>
      <c r="E83" s="33"/>
      <c r="F83" s="36"/>
      <c r="G83" s="35"/>
      <c r="H83" s="35"/>
      <c r="I83" s="130"/>
      <c r="J83" s="35"/>
      <c r="K83" s="35"/>
      <c r="N83" s="33"/>
      <c r="O83" s="35"/>
      <c r="P83" s="33"/>
      <c r="Q83" s="33"/>
      <c r="R83" s="33"/>
      <c r="S83" s="33"/>
      <c r="T83" s="33"/>
      <c r="U83" s="33"/>
      <c r="V83" s="33"/>
      <c r="W83" s="35"/>
      <c r="X83" s="33"/>
      <c r="Y83" s="33"/>
      <c r="Z83" s="37"/>
      <c r="AA83" s="33"/>
      <c r="AB83" s="33"/>
      <c r="AC83" s="33"/>
      <c r="AD83" s="33"/>
      <c r="AE83" s="33"/>
    </row>
    <row r="84" customFormat="false" ht="15" hidden="false" customHeight="false" outlineLevel="0" collapsed="false">
      <c r="A84" s="33" t="n">
        <v>8810</v>
      </c>
      <c r="B84" s="155" t="n">
        <v>44914</v>
      </c>
      <c r="C84" s="35" t="s">
        <v>375</v>
      </c>
      <c r="D84" s="6" t="str">
        <f aca="false">VLOOKUP(C84,CATALOGO!A:B,2,0)</f>
        <v>TOP MUJER</v>
      </c>
      <c r="E84" s="6" t="str">
        <f aca="false">VLOOKUP(C84,CATALOGO!A:E,5,0)</f>
        <v>BLANCO</v>
      </c>
      <c r="F84" s="36"/>
      <c r="G84" s="35" t="s">
        <v>48</v>
      </c>
      <c r="H84" s="121" t="str">
        <f aca="false">CONCATENATE(C84,"-",G84)</f>
        <v>A005-001-L</v>
      </c>
      <c r="I84" s="130"/>
      <c r="J84" s="35" t="n">
        <v>7</v>
      </c>
      <c r="K84" s="155" t="n">
        <v>44946</v>
      </c>
      <c r="L84" s="156" t="n">
        <f aca="false">VLOOKUP(C84,CATALOGO!A:F,6,0)</f>
        <v>0.347</v>
      </c>
      <c r="M84" s="157" t="n">
        <f aca="false">L84*J84</f>
        <v>2.429</v>
      </c>
      <c r="N84" s="35" t="s">
        <v>39</v>
      </c>
      <c r="O84" s="35" t="s">
        <v>40</v>
      </c>
      <c r="P84" s="33"/>
      <c r="Q84" s="33"/>
      <c r="R84" s="33"/>
      <c r="S84" s="33"/>
      <c r="T84" s="33"/>
      <c r="U84" s="33"/>
      <c r="V84" s="33" t="s">
        <v>861</v>
      </c>
      <c r="W84" s="35" t="s">
        <v>99</v>
      </c>
      <c r="X84" s="33" t="s">
        <v>51</v>
      </c>
      <c r="Y84" s="33" t="n">
        <v>7.296835</v>
      </c>
      <c r="Z84" s="37" t="n">
        <v>44915</v>
      </c>
      <c r="AA84" s="33"/>
      <c r="AB84" s="158" t="s">
        <v>44</v>
      </c>
      <c r="AC84" s="33"/>
      <c r="AD84" s="33" t="str">
        <f aca="false">VLOOKUP(W84,PORCENTAJETELA,2,FALSE())</f>
        <v>74% poliester 20% rayon 6% spandex </v>
      </c>
      <c r="AE84" s="33"/>
    </row>
    <row r="85" customFormat="false" ht="15" hidden="false" customHeight="false" outlineLevel="0" collapsed="false">
      <c r="A85" s="33"/>
      <c r="B85" s="33"/>
      <c r="C85" s="35"/>
      <c r="D85" s="35"/>
      <c r="E85" s="33"/>
      <c r="F85" s="36"/>
      <c r="G85" s="35"/>
      <c r="H85" s="35"/>
      <c r="I85" s="130"/>
      <c r="J85" s="95" t="n">
        <f aca="false">SUM(J82+J84)</f>
        <v>1951</v>
      </c>
      <c r="K85" s="35"/>
      <c r="L85" s="40" t="n">
        <f aca="false">SUM(L82+L84)</f>
        <v>9.7598</v>
      </c>
      <c r="M85" s="97" t="n">
        <f aca="false">SUM(M82+M84)</f>
        <v>714.429</v>
      </c>
      <c r="N85" s="33"/>
      <c r="O85" s="35"/>
      <c r="P85" s="33"/>
      <c r="Q85" s="33"/>
      <c r="R85" s="33"/>
      <c r="S85" s="33"/>
      <c r="T85" s="33"/>
      <c r="U85" s="33"/>
      <c r="V85" s="33"/>
      <c r="W85" s="35"/>
      <c r="X85" s="33"/>
      <c r="Y85" s="33"/>
      <c r="Z85" s="37"/>
      <c r="AA85" s="33"/>
      <c r="AB85" s="33"/>
      <c r="AC85" s="33"/>
      <c r="AD85" s="33"/>
      <c r="AE85" s="33"/>
    </row>
    <row r="86" customFormat="false" ht="15" hidden="false" customHeight="false" outlineLevel="0" collapsed="false">
      <c r="A86" s="33"/>
      <c r="B86" s="33"/>
      <c r="C86" s="35"/>
      <c r="D86" s="35"/>
      <c r="E86" s="33"/>
      <c r="F86" s="36"/>
      <c r="G86" s="35"/>
      <c r="H86" s="35"/>
      <c r="I86" s="130"/>
      <c r="J86" s="35"/>
      <c r="K86" s="35"/>
      <c r="N86" s="33"/>
      <c r="O86" s="35"/>
      <c r="P86" s="33"/>
      <c r="Q86" s="33"/>
      <c r="R86" s="33"/>
      <c r="S86" s="33"/>
      <c r="T86" s="33"/>
      <c r="U86" s="33"/>
      <c r="V86" s="33"/>
      <c r="W86" s="35"/>
      <c r="X86" s="33"/>
      <c r="Y86" s="33"/>
      <c r="Z86" s="37"/>
      <c r="AA86" s="33"/>
      <c r="AB86" s="33"/>
      <c r="AC86" s="33"/>
      <c r="AD86" s="33"/>
      <c r="AE86" s="33"/>
    </row>
    <row r="87" customFormat="false" ht="18.75" hidden="false" customHeight="false" outlineLevel="0" collapsed="false">
      <c r="A87" s="33"/>
      <c r="B87" s="166" t="s">
        <v>862</v>
      </c>
      <c r="C87" s="167"/>
      <c r="D87" s="168"/>
      <c r="E87" s="33"/>
      <c r="F87" s="36"/>
      <c r="G87" s="35"/>
      <c r="H87" s="35"/>
      <c r="I87" s="130"/>
      <c r="J87" s="35"/>
      <c r="K87" s="35"/>
      <c r="N87" s="33"/>
      <c r="O87" s="35"/>
      <c r="P87" s="33"/>
      <c r="Q87" s="33"/>
      <c r="R87" s="33"/>
      <c r="S87" s="33"/>
      <c r="T87" s="33"/>
      <c r="U87" s="33"/>
      <c r="V87" s="33"/>
      <c r="W87" s="35"/>
      <c r="X87" s="33"/>
      <c r="Y87" s="33"/>
      <c r="Z87" s="37"/>
      <c r="AA87" s="33"/>
      <c r="AB87" s="33"/>
      <c r="AC87" s="33"/>
      <c r="AD87" s="33"/>
      <c r="AE87" s="33"/>
    </row>
    <row r="88" customFormat="false" ht="15" hidden="false" customHeight="false" outlineLevel="0" collapsed="false">
      <c r="A88" s="33" t="n">
        <v>8811</v>
      </c>
      <c r="B88" s="163" t="n">
        <v>44928</v>
      </c>
      <c r="C88" s="35" t="s">
        <v>375</v>
      </c>
      <c r="D88" s="6" t="str">
        <f aca="false">VLOOKUP(C88,CATALOGO!A:B,2,0)</f>
        <v>TOP MUJER</v>
      </c>
      <c r="E88" s="6" t="str">
        <f aca="false">VLOOKUP(C88,CATALOGO!A:E,5,0)</f>
        <v>BLANCO</v>
      </c>
      <c r="F88" s="36"/>
      <c r="G88" s="35" t="s">
        <v>48</v>
      </c>
      <c r="H88" s="121" t="str">
        <f aca="false">CONCATENATE(C88,"-",G88)</f>
        <v>A005-001-L</v>
      </c>
      <c r="I88" s="130"/>
      <c r="J88" s="35" t="n">
        <v>48</v>
      </c>
      <c r="K88" s="155" t="n">
        <v>44953</v>
      </c>
      <c r="L88" s="156" t="n">
        <f aca="false">VLOOKUP(C88,CATALOGO!A:F,6,0)</f>
        <v>0.347</v>
      </c>
      <c r="M88" s="157" t="n">
        <f aca="false">L88*J88</f>
        <v>16.656</v>
      </c>
      <c r="N88" s="35" t="s">
        <v>39</v>
      </c>
      <c r="O88" s="35" t="s">
        <v>40</v>
      </c>
      <c r="P88" s="33"/>
      <c r="Q88" s="33"/>
      <c r="R88" s="33"/>
      <c r="S88" s="33"/>
      <c r="T88" s="33"/>
      <c r="U88" s="33"/>
      <c r="V88" s="33" t="s">
        <v>863</v>
      </c>
      <c r="W88" s="35" t="str">
        <f aca="false">VLOOKUP(C88,CATALOGOMEDA1,4,FALSE())</f>
        <v>TTR-WHIT</v>
      </c>
      <c r="X88" s="33" t="str">
        <f aca="false">MID(C88,1,FIND("-",C88)-1)</f>
        <v>A005</v>
      </c>
      <c r="Y88" s="33" t="n">
        <f aca="false">(VLOOKUP(X88,ESTILO3,3,FALSE()))*J88</f>
        <v>50.03544</v>
      </c>
      <c r="Z88" s="37" t="n">
        <v>44930</v>
      </c>
      <c r="AA88" s="33"/>
      <c r="AB88" s="158" t="s">
        <v>44</v>
      </c>
      <c r="AC88" s="33"/>
      <c r="AD88" s="33" t="str">
        <f aca="false">VLOOKUP(W88,PORCENTAJETELA,2,FALSE())</f>
        <v>74% poliester 20% rayon 6% spandex </v>
      </c>
      <c r="AE88" s="33"/>
    </row>
    <row r="89" customFormat="false" ht="15" hidden="false" customHeight="false" outlineLevel="0" collapsed="false">
      <c r="A89" s="33" t="n">
        <v>8812</v>
      </c>
      <c r="B89" s="163" t="n">
        <v>44928</v>
      </c>
      <c r="C89" s="35" t="s">
        <v>53</v>
      </c>
      <c r="D89" s="6" t="str">
        <f aca="false">VLOOKUP(C89,CATALOGO!A:B,2,0)</f>
        <v>TOP MUJER</v>
      </c>
      <c r="E89" s="6" t="str">
        <f aca="false">VLOOKUP(C89,CATALOGO!A:E,5,0)</f>
        <v>NEGRO</v>
      </c>
      <c r="F89" s="36"/>
      <c r="G89" s="35" t="s">
        <v>48</v>
      </c>
      <c r="H89" s="121" t="str">
        <f aca="false">CONCATENATE(C89,"-",G89)</f>
        <v>A005-570-L</v>
      </c>
      <c r="I89" s="130"/>
      <c r="J89" s="35" t="n">
        <v>72</v>
      </c>
      <c r="K89" s="155" t="n">
        <v>44953</v>
      </c>
      <c r="L89" s="156" t="n">
        <f aca="false">VLOOKUP(C89,CATALOGO!A:F,6,0)</f>
        <v>0.347</v>
      </c>
      <c r="M89" s="157" t="n">
        <f aca="false">L89*J89</f>
        <v>24.984</v>
      </c>
      <c r="N89" s="35" t="s">
        <v>39</v>
      </c>
      <c r="O89" s="35" t="s">
        <v>40</v>
      </c>
      <c r="P89" s="33"/>
      <c r="Q89" s="33"/>
      <c r="R89" s="33"/>
      <c r="S89" s="33"/>
      <c r="T89" s="33"/>
      <c r="U89" s="33"/>
      <c r="V89" s="33" t="s">
        <v>864</v>
      </c>
      <c r="W89" s="35" t="str">
        <f aca="false">VLOOKUP(C89,CATALOGOMEDA1,4,FALSE())</f>
        <v>TTR-19-570TCX-BLACK</v>
      </c>
      <c r="X89" s="33" t="str">
        <f aca="false">MID(C89,1,FIND("-",C89)-1)</f>
        <v>A005</v>
      </c>
      <c r="Y89" s="33" t="n">
        <f aca="false">(VLOOKUP(X89,ESTILO3,3,FALSE()))*J89</f>
        <v>75.05316</v>
      </c>
      <c r="Z89" s="37" t="n">
        <v>44930</v>
      </c>
      <c r="AA89" s="33"/>
      <c r="AB89" s="158" t="s">
        <v>44</v>
      </c>
      <c r="AC89" s="33"/>
      <c r="AD89" s="33" t="str">
        <f aca="false">VLOOKUP(W89,PORCENTAJETELA,2,FALSE())</f>
        <v>74% poliester 20% rayon 6% spandex </v>
      </c>
      <c r="AE89" s="33"/>
    </row>
    <row r="90" customFormat="false" ht="15" hidden="false" customHeight="false" outlineLevel="0" collapsed="false">
      <c r="A90" s="33" t="n">
        <v>8813</v>
      </c>
      <c r="B90" s="163" t="n">
        <v>44928</v>
      </c>
      <c r="C90" s="35" t="s">
        <v>53</v>
      </c>
      <c r="D90" s="6" t="str">
        <f aca="false">VLOOKUP(C90,CATALOGO!A:B,2,0)</f>
        <v>TOP MUJER</v>
      </c>
      <c r="E90" s="6" t="str">
        <f aca="false">VLOOKUP(C90,CATALOGO!A:E,5,0)</f>
        <v>NEGRO</v>
      </c>
      <c r="F90" s="36"/>
      <c r="G90" s="35" t="s">
        <v>76</v>
      </c>
      <c r="H90" s="121" t="str">
        <f aca="false">CONCATENATE(C90,"-",G90)</f>
        <v>A005-570-M</v>
      </c>
      <c r="I90" s="130"/>
      <c r="J90" s="35" t="n">
        <v>168</v>
      </c>
      <c r="K90" s="155" t="n">
        <v>44953</v>
      </c>
      <c r="L90" s="156" t="n">
        <f aca="false">VLOOKUP(C90,CATALOGO!A:F,6,0)</f>
        <v>0.347</v>
      </c>
      <c r="M90" s="157" t="n">
        <f aca="false">L90*J90</f>
        <v>58.296</v>
      </c>
      <c r="N90" s="35" t="s">
        <v>39</v>
      </c>
      <c r="O90" s="35" t="s">
        <v>40</v>
      </c>
      <c r="P90" s="33"/>
      <c r="Q90" s="33"/>
      <c r="R90" s="33"/>
      <c r="S90" s="33"/>
      <c r="T90" s="33"/>
      <c r="U90" s="33"/>
      <c r="V90" s="33" t="s">
        <v>864</v>
      </c>
      <c r="W90" s="35" t="str">
        <f aca="false">VLOOKUP(C90,CATALOGOMEDA1,4,FALSE())</f>
        <v>TTR-19-570TCX-BLACK</v>
      </c>
      <c r="X90" s="33" t="str">
        <f aca="false">MID(C90,1,FIND("-",C90)-1)</f>
        <v>A005</v>
      </c>
      <c r="Y90" s="33" t="n">
        <f aca="false">(VLOOKUP(X90,ESTILO3,3,FALSE()))*J90</f>
        <v>175.12404</v>
      </c>
      <c r="Z90" s="37" t="n">
        <v>44930</v>
      </c>
      <c r="AA90" s="33"/>
      <c r="AB90" s="158" t="s">
        <v>44</v>
      </c>
      <c r="AC90" s="33"/>
      <c r="AD90" s="33" t="str">
        <f aca="false">VLOOKUP(W90,PORCENTAJETELA,2,FALSE())</f>
        <v>74% poliester 20% rayon 6% spandex </v>
      </c>
      <c r="AE90" s="33"/>
    </row>
    <row r="91" customFormat="false" ht="15" hidden="false" customHeight="false" outlineLevel="0" collapsed="false">
      <c r="A91" s="33" t="n">
        <v>8814</v>
      </c>
      <c r="B91" s="163" t="n">
        <v>44928</v>
      </c>
      <c r="C91" s="35" t="s">
        <v>53</v>
      </c>
      <c r="D91" s="6" t="str">
        <f aca="false">VLOOKUP(C91,CATALOGO!A:B,2,0)</f>
        <v>TOP MUJER</v>
      </c>
      <c r="E91" s="6" t="str">
        <f aca="false">VLOOKUP(C91,CATALOGO!A:E,5,0)</f>
        <v>NEGRO</v>
      </c>
      <c r="F91" s="36"/>
      <c r="G91" s="35" t="s">
        <v>57</v>
      </c>
      <c r="H91" s="121" t="str">
        <f aca="false">CONCATENATE(C91,"-",G91)</f>
        <v>A005-570-XS</v>
      </c>
      <c r="I91" s="130"/>
      <c r="J91" s="35" t="n">
        <v>120</v>
      </c>
      <c r="K91" s="155" t="n">
        <v>44953</v>
      </c>
      <c r="L91" s="156" t="n">
        <f aca="false">VLOOKUP(C91,CATALOGO!A:F,6,0)</f>
        <v>0.347</v>
      </c>
      <c r="M91" s="157" t="n">
        <f aca="false">L91*J91</f>
        <v>41.64</v>
      </c>
      <c r="N91" s="35" t="s">
        <v>39</v>
      </c>
      <c r="O91" s="35" t="s">
        <v>40</v>
      </c>
      <c r="P91" s="33"/>
      <c r="Q91" s="33"/>
      <c r="R91" s="33"/>
      <c r="S91" s="33"/>
      <c r="T91" s="33"/>
      <c r="U91" s="33"/>
      <c r="V91" s="33" t="s">
        <v>864</v>
      </c>
      <c r="W91" s="35" t="str">
        <f aca="false">VLOOKUP(C91,CATALOGOMEDA1,4,FALSE())</f>
        <v>TTR-19-570TCX-BLACK</v>
      </c>
      <c r="X91" s="33" t="str">
        <f aca="false">MID(C91,1,FIND("-",C91)-1)</f>
        <v>A005</v>
      </c>
      <c r="Y91" s="33" t="n">
        <f aca="false">(VLOOKUP(X91,ESTILO3,3,FALSE()))*J91</f>
        <v>125.0886</v>
      </c>
      <c r="Z91" s="37" t="n">
        <v>44930</v>
      </c>
      <c r="AA91" s="33"/>
      <c r="AB91" s="158" t="s">
        <v>44</v>
      </c>
      <c r="AC91" s="33"/>
      <c r="AD91" s="33" t="str">
        <f aca="false">VLOOKUP(W91,PORCENTAJETELA,2,FALSE())</f>
        <v>74% poliester 20% rayon 6% spandex </v>
      </c>
      <c r="AE91" s="33"/>
    </row>
    <row r="92" customFormat="false" ht="15" hidden="false" customHeight="false" outlineLevel="0" collapsed="false">
      <c r="A92" s="33" t="n">
        <v>8815</v>
      </c>
      <c r="B92" s="163" t="n">
        <v>44928</v>
      </c>
      <c r="C92" s="35" t="s">
        <v>53</v>
      </c>
      <c r="D92" s="6" t="str">
        <f aca="false">VLOOKUP(C92,CATALOGO!A:B,2,0)</f>
        <v>TOP MUJER</v>
      </c>
      <c r="E92" s="6" t="str">
        <f aca="false">VLOOKUP(C92,CATALOGO!A:E,5,0)</f>
        <v>NEGRO</v>
      </c>
      <c r="F92" s="36"/>
      <c r="G92" s="35" t="s">
        <v>89</v>
      </c>
      <c r="H92" s="121" t="str">
        <f aca="false">CONCATENATE(C92,"-",G92)</f>
        <v>A005-570-XXL</v>
      </c>
      <c r="I92" s="130"/>
      <c r="J92" s="35" t="n">
        <v>24</v>
      </c>
      <c r="K92" s="155" t="n">
        <v>44953</v>
      </c>
      <c r="L92" s="156" t="n">
        <f aca="false">VLOOKUP(C92,CATALOGO!A:F,6,0)</f>
        <v>0.347</v>
      </c>
      <c r="M92" s="157" t="n">
        <f aca="false">L92*J92</f>
        <v>8.328</v>
      </c>
      <c r="N92" s="35" t="s">
        <v>39</v>
      </c>
      <c r="O92" s="35" t="s">
        <v>40</v>
      </c>
      <c r="P92" s="33"/>
      <c r="Q92" s="33"/>
      <c r="R92" s="33"/>
      <c r="S92" s="33"/>
      <c r="T92" s="33"/>
      <c r="U92" s="33"/>
      <c r="V92" s="33" t="s">
        <v>864</v>
      </c>
      <c r="W92" s="35" t="str">
        <f aca="false">VLOOKUP(C92,CATALOGOMEDA1,4,FALSE())</f>
        <v>TTR-19-570TCX-BLACK</v>
      </c>
      <c r="X92" s="33" t="str">
        <f aca="false">MID(C92,1,FIND("-",C92)-1)</f>
        <v>A005</v>
      </c>
      <c r="Y92" s="33" t="n">
        <f aca="false">(VLOOKUP(X92,ESTILO3,3,FALSE()))*J92</f>
        <v>25.01772</v>
      </c>
      <c r="Z92" s="37" t="n">
        <v>44930</v>
      </c>
      <c r="AA92" s="33"/>
      <c r="AB92" s="158" t="s">
        <v>44</v>
      </c>
      <c r="AC92" s="33"/>
      <c r="AD92" s="33" t="str">
        <f aca="false">VLOOKUP(W92,PORCENTAJETELA,2,FALSE())</f>
        <v>74% poliester 20% rayon 6% spandex </v>
      </c>
      <c r="AE92" s="33"/>
    </row>
    <row r="93" customFormat="false" ht="15" hidden="false" customHeight="false" outlineLevel="0" collapsed="false">
      <c r="A93" s="33" t="n">
        <v>8816</v>
      </c>
      <c r="B93" s="163" t="n">
        <v>44928</v>
      </c>
      <c r="C93" s="35" t="s">
        <v>185</v>
      </c>
      <c r="D93" s="6" t="str">
        <f aca="false">VLOOKUP(C93,CATALOGO!A:B,2,0)</f>
        <v>TOP MUJER </v>
      </c>
      <c r="E93" s="6" t="str">
        <f aca="false">VLOOKUP(C93,CATALOGO!A:E,5,0)</f>
        <v>NAVAL</v>
      </c>
      <c r="F93" s="36"/>
      <c r="G93" s="35" t="s">
        <v>48</v>
      </c>
      <c r="H93" s="121" t="str">
        <f aca="false">CONCATENATE(C93,"-",G93)</f>
        <v>A006-027-L</v>
      </c>
      <c r="I93" s="130"/>
      <c r="J93" s="35" t="n">
        <v>120</v>
      </c>
      <c r="K93" s="155" t="n">
        <v>44953</v>
      </c>
      <c r="L93" s="156" t="n">
        <f aca="false">VLOOKUP(C93,CATALOGO!A:F,6,0)</f>
        <v>0.4658</v>
      </c>
      <c r="M93" s="157" t="n">
        <f aca="false">L93*J93</f>
        <v>55.896</v>
      </c>
      <c r="N93" s="35" t="s">
        <v>39</v>
      </c>
      <c r="O93" s="35" t="s">
        <v>40</v>
      </c>
      <c r="P93" s="33"/>
      <c r="Q93" s="33"/>
      <c r="R93" s="33"/>
      <c r="S93" s="33"/>
      <c r="T93" s="33"/>
      <c r="U93" s="33"/>
      <c r="V93" s="33" t="s">
        <v>865</v>
      </c>
      <c r="W93" s="35" t="str">
        <f aca="false">VLOOKUP(C93,CATALOGOMEDA1,4,FALSE())</f>
        <v>TTR-19-4027TCX-MEDIEVAL</v>
      </c>
      <c r="X93" s="33" t="str">
        <f aca="false">MID(C93,1,FIND("-",C93)-1)</f>
        <v>A006</v>
      </c>
      <c r="Y93" s="33" t="n">
        <f aca="false">(VLOOKUP(X93,ESTILO3,3,FALSE()))*J93</f>
        <v>117.6</v>
      </c>
      <c r="Z93" s="37" t="n">
        <v>44930</v>
      </c>
      <c r="AA93" s="33"/>
      <c r="AB93" s="158" t="s">
        <v>44</v>
      </c>
      <c r="AC93" s="33"/>
      <c r="AD93" s="33" t="str">
        <f aca="false">VLOOKUP(W93,PORCENTAJETELA,2,FALSE())</f>
        <v>74% poliester 20% rayon 6% spandex </v>
      </c>
      <c r="AE93" s="33"/>
    </row>
    <row r="94" customFormat="false" ht="15" hidden="false" customHeight="false" outlineLevel="0" collapsed="false">
      <c r="A94" s="33" t="n">
        <v>8817</v>
      </c>
      <c r="B94" s="163" t="n">
        <v>44928</v>
      </c>
      <c r="C94" s="35" t="s">
        <v>185</v>
      </c>
      <c r="D94" s="6" t="str">
        <f aca="false">VLOOKUP(C94,CATALOGO!A:B,2,0)</f>
        <v>TOP MUJER </v>
      </c>
      <c r="E94" s="6" t="str">
        <f aca="false">VLOOKUP(C94,CATALOGO!A:E,5,0)</f>
        <v>NAVAL</v>
      </c>
      <c r="F94" s="36"/>
      <c r="G94" s="35" t="s">
        <v>52</v>
      </c>
      <c r="H94" s="121" t="str">
        <f aca="false">CONCATENATE(C94,"-",G94)</f>
        <v>A006-027-XL</v>
      </c>
      <c r="I94" s="130"/>
      <c r="J94" s="35" t="n">
        <v>48</v>
      </c>
      <c r="K94" s="155" t="n">
        <v>44953</v>
      </c>
      <c r="L94" s="156" t="n">
        <f aca="false">VLOOKUP(C94,CATALOGO!A:F,6,0)</f>
        <v>0.4658</v>
      </c>
      <c r="M94" s="157" t="n">
        <f aca="false">L94*J94</f>
        <v>22.3584</v>
      </c>
      <c r="N94" s="35" t="s">
        <v>39</v>
      </c>
      <c r="O94" s="35" t="s">
        <v>40</v>
      </c>
      <c r="P94" s="33"/>
      <c r="Q94" s="33"/>
      <c r="R94" s="33"/>
      <c r="S94" s="33"/>
      <c r="T94" s="33"/>
      <c r="U94" s="33"/>
      <c r="V94" s="33" t="s">
        <v>865</v>
      </c>
      <c r="W94" s="35" t="str">
        <f aca="false">VLOOKUP(C94,CATALOGOMEDA1,4,FALSE())</f>
        <v>TTR-19-4027TCX-MEDIEVAL</v>
      </c>
      <c r="X94" s="33" t="str">
        <f aca="false">MID(C94,1,FIND("-",C94)-1)</f>
        <v>A006</v>
      </c>
      <c r="Y94" s="33" t="n">
        <f aca="false">(VLOOKUP(X94,ESTILO3,3,FALSE()))*J94</f>
        <v>47.04</v>
      </c>
      <c r="Z94" s="37" t="n">
        <v>44930</v>
      </c>
      <c r="AA94" s="33"/>
      <c r="AB94" s="158" t="s">
        <v>44</v>
      </c>
      <c r="AC94" s="33"/>
      <c r="AD94" s="33" t="str">
        <f aca="false">VLOOKUP(W94,PORCENTAJETELA,2,FALSE())</f>
        <v>74% poliester 20% rayon 6% spandex </v>
      </c>
      <c r="AE94" s="33"/>
    </row>
    <row r="95" customFormat="false" ht="15" hidden="false" customHeight="false" outlineLevel="0" collapsed="false">
      <c r="A95" s="33" t="n">
        <v>8818</v>
      </c>
      <c r="B95" s="163" t="n">
        <v>44928</v>
      </c>
      <c r="C95" s="35" t="s">
        <v>185</v>
      </c>
      <c r="D95" s="6" t="str">
        <f aca="false">VLOOKUP(C95,CATALOGO!A:B,2,0)</f>
        <v>TOP MUJER </v>
      </c>
      <c r="E95" s="6" t="str">
        <f aca="false">VLOOKUP(C95,CATALOGO!A:E,5,0)</f>
        <v>NAVAL</v>
      </c>
      <c r="F95" s="36"/>
      <c r="G95" s="35" t="s">
        <v>89</v>
      </c>
      <c r="H95" s="121" t="str">
        <f aca="false">CONCATENATE(C95,"-",G95)</f>
        <v>A006-027-XXL</v>
      </c>
      <c r="I95" s="130"/>
      <c r="J95" s="35" t="n">
        <v>24</v>
      </c>
      <c r="K95" s="155" t="n">
        <v>44953</v>
      </c>
      <c r="L95" s="156" t="n">
        <f aca="false">VLOOKUP(C95,CATALOGO!A:F,6,0)</f>
        <v>0.4658</v>
      </c>
      <c r="M95" s="157" t="n">
        <f aca="false">L95*J95</f>
        <v>11.1792</v>
      </c>
      <c r="N95" s="35" t="s">
        <v>39</v>
      </c>
      <c r="O95" s="35" t="s">
        <v>40</v>
      </c>
      <c r="P95" s="33"/>
      <c r="Q95" s="33"/>
      <c r="R95" s="33"/>
      <c r="S95" s="33"/>
      <c r="T95" s="33"/>
      <c r="U95" s="33"/>
      <c r="V95" s="33" t="s">
        <v>865</v>
      </c>
      <c r="W95" s="35" t="str">
        <f aca="false">VLOOKUP(C95,CATALOGOMEDA1,4,FALSE())</f>
        <v>TTR-19-4027TCX-MEDIEVAL</v>
      </c>
      <c r="X95" s="33" t="str">
        <f aca="false">MID(C95,1,FIND("-",C95)-1)</f>
        <v>A006</v>
      </c>
      <c r="Y95" s="33" t="n">
        <f aca="false">(VLOOKUP(X95,ESTILO3,3,FALSE()))*J95</f>
        <v>23.52</v>
      </c>
      <c r="Z95" s="37" t="n">
        <v>44930</v>
      </c>
      <c r="AA95" s="33"/>
      <c r="AB95" s="158" t="s">
        <v>44</v>
      </c>
      <c r="AC95" s="33"/>
      <c r="AD95" s="33" t="str">
        <f aca="false">VLOOKUP(W95,PORCENTAJETELA,2,FALSE())</f>
        <v>74% poliester 20% rayon 6% spandex </v>
      </c>
      <c r="AE95" s="33"/>
    </row>
    <row r="96" customFormat="false" ht="15" hidden="false" customHeight="false" outlineLevel="0" collapsed="false">
      <c r="A96" s="33" t="n">
        <v>8819</v>
      </c>
      <c r="B96" s="163" t="n">
        <v>44928</v>
      </c>
      <c r="C96" s="35" t="s">
        <v>579</v>
      </c>
      <c r="D96" s="6" t="str">
        <f aca="false">VLOOKUP(C96,CATALOGO!A:B,2,0)</f>
        <v>TOP MUJER</v>
      </c>
      <c r="E96" s="6" t="str">
        <f aca="false">VLOOKUP(C96,CATALOGO!A:E,5,0)</f>
        <v>NEGRO</v>
      </c>
      <c r="F96" s="36"/>
      <c r="G96" s="35" t="s">
        <v>48</v>
      </c>
      <c r="H96" s="121" t="str">
        <f aca="false">CONCATENATE(C96,"-",G96)</f>
        <v>A006-570-L</v>
      </c>
      <c r="I96" s="130"/>
      <c r="J96" s="35" t="n">
        <v>24</v>
      </c>
      <c r="K96" s="155" t="n">
        <v>44953</v>
      </c>
      <c r="L96" s="156" t="n">
        <f aca="false">VLOOKUP(C96,CATALOGO!A:F,6,0)</f>
        <v>0.4658</v>
      </c>
      <c r="M96" s="157" t="n">
        <f aca="false">L96*J96</f>
        <v>11.1792</v>
      </c>
      <c r="N96" s="35" t="s">
        <v>39</v>
      </c>
      <c r="O96" s="35" t="s">
        <v>40</v>
      </c>
      <c r="P96" s="33"/>
      <c r="Q96" s="33"/>
      <c r="R96" s="33"/>
      <c r="S96" s="33"/>
      <c r="T96" s="33"/>
      <c r="U96" s="33"/>
      <c r="V96" s="33" t="s">
        <v>866</v>
      </c>
      <c r="W96" s="35" t="str">
        <f aca="false">VLOOKUP(C96,CATALOGOMEDA1,4,FALSE())</f>
        <v>TTR-19-570TCX-BLACK</v>
      </c>
      <c r="X96" s="33" t="str">
        <f aca="false">MID(C96,1,FIND("-",C96)-1)</f>
        <v>A006</v>
      </c>
      <c r="Y96" s="33" t="n">
        <f aca="false">(VLOOKUP(X96,ESTILO3,3,FALSE()))*J96</f>
        <v>23.52</v>
      </c>
      <c r="Z96" s="37" t="n">
        <v>44930</v>
      </c>
      <c r="AA96" s="33"/>
      <c r="AB96" s="158" t="s">
        <v>44</v>
      </c>
      <c r="AC96" s="33"/>
      <c r="AD96" s="33" t="str">
        <f aca="false">VLOOKUP(W96,PORCENTAJETELA,2,FALSE())</f>
        <v>74% poliester 20% rayon 6% spandex </v>
      </c>
      <c r="AE96" s="33"/>
    </row>
    <row r="97" customFormat="false" ht="15" hidden="false" customHeight="false" outlineLevel="0" collapsed="false">
      <c r="A97" s="33" t="n">
        <v>8820</v>
      </c>
      <c r="B97" s="163" t="n">
        <v>44928</v>
      </c>
      <c r="C97" s="35" t="s">
        <v>579</v>
      </c>
      <c r="D97" s="6" t="str">
        <f aca="false">VLOOKUP(C97,CATALOGO!A:B,2,0)</f>
        <v>TOP MUJER</v>
      </c>
      <c r="E97" s="6" t="str">
        <f aca="false">VLOOKUP(C97,CATALOGO!A:E,5,0)</f>
        <v>NEGRO</v>
      </c>
      <c r="F97" s="36"/>
      <c r="G97" s="35" t="s">
        <v>76</v>
      </c>
      <c r="H97" s="121" t="str">
        <f aca="false">CONCATENATE(C97,"-",G97)</f>
        <v>A006-570-M</v>
      </c>
      <c r="I97" s="130"/>
      <c r="J97" s="35" t="n">
        <v>48</v>
      </c>
      <c r="K97" s="155" t="n">
        <v>44953</v>
      </c>
      <c r="L97" s="156" t="n">
        <f aca="false">VLOOKUP(C97,CATALOGO!A:F,6,0)</f>
        <v>0.4658</v>
      </c>
      <c r="M97" s="157" t="n">
        <f aca="false">L97*J97</f>
        <v>22.3584</v>
      </c>
      <c r="N97" s="35" t="s">
        <v>39</v>
      </c>
      <c r="O97" s="35" t="s">
        <v>40</v>
      </c>
      <c r="P97" s="33"/>
      <c r="Q97" s="33"/>
      <c r="R97" s="33"/>
      <c r="S97" s="33"/>
      <c r="T97" s="33"/>
      <c r="U97" s="33"/>
      <c r="V97" s="33" t="s">
        <v>866</v>
      </c>
      <c r="W97" s="35" t="str">
        <f aca="false">VLOOKUP(C97,CATALOGOMEDA1,4,FALSE())</f>
        <v>TTR-19-570TCX-BLACK</v>
      </c>
      <c r="X97" s="33" t="str">
        <f aca="false">MID(C97,1,FIND("-",C97)-1)</f>
        <v>A006</v>
      </c>
      <c r="Y97" s="33" t="n">
        <f aca="false">(VLOOKUP(X97,ESTILO3,3,FALSE()))*J97</f>
        <v>47.04</v>
      </c>
      <c r="Z97" s="37" t="n">
        <v>44930</v>
      </c>
      <c r="AA97" s="33"/>
      <c r="AB97" s="158" t="s">
        <v>44</v>
      </c>
      <c r="AC97" s="33"/>
      <c r="AD97" s="33" t="str">
        <f aca="false">VLOOKUP(W97,PORCENTAJETELA,2,FALSE())</f>
        <v>74% poliester 20% rayon 6% spandex </v>
      </c>
      <c r="AE97" s="33"/>
    </row>
    <row r="98" customFormat="false" ht="15" hidden="false" customHeight="false" outlineLevel="0" collapsed="false">
      <c r="A98" s="33" t="n">
        <v>8821</v>
      </c>
      <c r="B98" s="163" t="n">
        <v>44928</v>
      </c>
      <c r="C98" s="35" t="s">
        <v>579</v>
      </c>
      <c r="D98" s="6" t="str">
        <f aca="false">VLOOKUP(C98,CATALOGO!A:B,2,0)</f>
        <v>TOP MUJER</v>
      </c>
      <c r="E98" s="6" t="str">
        <f aca="false">VLOOKUP(C98,CATALOGO!A:E,5,0)</f>
        <v>NEGRO</v>
      </c>
      <c r="F98" s="36"/>
      <c r="G98" s="35" t="s">
        <v>38</v>
      </c>
      <c r="H98" s="121" t="str">
        <f aca="false">CONCATENATE(C98,"-",G98)</f>
        <v>A006-570-S</v>
      </c>
      <c r="I98" s="130"/>
      <c r="J98" s="35" t="n">
        <v>24</v>
      </c>
      <c r="K98" s="155" t="n">
        <v>44953</v>
      </c>
      <c r="L98" s="156" t="n">
        <f aca="false">VLOOKUP(C98,CATALOGO!A:F,6,0)</f>
        <v>0.4658</v>
      </c>
      <c r="M98" s="157" t="n">
        <f aca="false">L98*J98</f>
        <v>11.1792</v>
      </c>
      <c r="N98" s="35" t="s">
        <v>39</v>
      </c>
      <c r="O98" s="35" t="s">
        <v>40</v>
      </c>
      <c r="P98" s="33"/>
      <c r="Q98" s="33"/>
      <c r="R98" s="33"/>
      <c r="S98" s="33"/>
      <c r="T98" s="33"/>
      <c r="U98" s="33"/>
      <c r="V98" s="33" t="s">
        <v>866</v>
      </c>
      <c r="W98" s="35" t="str">
        <f aca="false">VLOOKUP(C98,CATALOGOMEDA1,4,FALSE())</f>
        <v>TTR-19-570TCX-BLACK</v>
      </c>
      <c r="X98" s="33" t="str">
        <f aca="false">MID(C98,1,FIND("-",C98)-1)</f>
        <v>A006</v>
      </c>
      <c r="Y98" s="33" t="n">
        <f aca="false">(VLOOKUP(X98,ESTILO3,3,FALSE()))*J98</f>
        <v>23.52</v>
      </c>
      <c r="Z98" s="37" t="n">
        <v>44930</v>
      </c>
      <c r="AA98" s="33"/>
      <c r="AB98" s="158" t="s">
        <v>44</v>
      </c>
      <c r="AC98" s="33"/>
      <c r="AD98" s="33" t="str">
        <f aca="false">VLOOKUP(W98,PORCENTAJETELA,2,FALSE())</f>
        <v>74% poliester 20% rayon 6% spandex </v>
      </c>
      <c r="AE98" s="33"/>
    </row>
    <row r="99" customFormat="false" ht="15" hidden="false" customHeight="false" outlineLevel="0" collapsed="false">
      <c r="A99" s="33" t="n">
        <v>8822</v>
      </c>
      <c r="B99" s="163" t="n">
        <v>44928</v>
      </c>
      <c r="C99" s="35" t="s">
        <v>579</v>
      </c>
      <c r="D99" s="6" t="str">
        <f aca="false">VLOOKUP(C99,CATALOGO!A:B,2,0)</f>
        <v>TOP MUJER</v>
      </c>
      <c r="E99" s="6" t="str">
        <f aca="false">VLOOKUP(C99,CATALOGO!A:E,5,0)</f>
        <v>NEGRO</v>
      </c>
      <c r="F99" s="36"/>
      <c r="G99" s="35" t="s">
        <v>57</v>
      </c>
      <c r="H99" s="121" t="str">
        <f aca="false">CONCATENATE(C99,"-",G99)</f>
        <v>A006-570-XS</v>
      </c>
      <c r="I99" s="130"/>
      <c r="J99" s="35" t="n">
        <v>24</v>
      </c>
      <c r="K99" s="155" t="n">
        <v>44953</v>
      </c>
      <c r="L99" s="156" t="n">
        <f aca="false">VLOOKUP(C99,CATALOGO!A:F,6,0)</f>
        <v>0.4658</v>
      </c>
      <c r="M99" s="157" t="n">
        <f aca="false">L99*J99</f>
        <v>11.1792</v>
      </c>
      <c r="N99" s="35" t="s">
        <v>39</v>
      </c>
      <c r="O99" s="35" t="s">
        <v>40</v>
      </c>
      <c r="P99" s="33"/>
      <c r="Q99" s="33"/>
      <c r="R99" s="33"/>
      <c r="S99" s="33"/>
      <c r="T99" s="33"/>
      <c r="U99" s="33"/>
      <c r="V99" s="33" t="s">
        <v>866</v>
      </c>
      <c r="W99" s="35" t="str">
        <f aca="false">VLOOKUP(C99,CATALOGOMEDA1,4,FALSE())</f>
        <v>TTR-19-570TCX-BLACK</v>
      </c>
      <c r="X99" s="33" t="str">
        <f aca="false">MID(C99,1,FIND("-",C99)-1)</f>
        <v>A006</v>
      </c>
      <c r="Y99" s="33" t="n">
        <f aca="false">(VLOOKUP(X99,ESTILO3,3,FALSE()))*J99</f>
        <v>23.52</v>
      </c>
      <c r="Z99" s="37" t="n">
        <v>44930</v>
      </c>
      <c r="AA99" s="33"/>
      <c r="AB99" s="158" t="s">
        <v>44</v>
      </c>
      <c r="AC99" s="33"/>
      <c r="AD99" s="33" t="str">
        <f aca="false">VLOOKUP(W99,PORCENTAJETELA,2,FALSE())</f>
        <v>74% poliester 20% rayon 6% spandex </v>
      </c>
      <c r="AE99" s="33"/>
    </row>
    <row r="100" customFormat="false" ht="15" hidden="false" customHeight="false" outlineLevel="0" collapsed="false">
      <c r="A100" s="33" t="n">
        <v>8823</v>
      </c>
      <c r="B100" s="163" t="n">
        <v>44928</v>
      </c>
      <c r="C100" s="35" t="s">
        <v>405</v>
      </c>
      <c r="D100" s="6" t="str">
        <f aca="false">VLOOKUP(C100,CATALOGO!A:B,2,0)</f>
        <v>CHAM MUJER</v>
      </c>
      <c r="E100" s="6" t="str">
        <f aca="false">VLOOKUP(C100,CATALOGO!A:E,5,0)</f>
        <v>NAVAL</v>
      </c>
      <c r="F100" s="36"/>
      <c r="G100" s="35" t="s">
        <v>48</v>
      </c>
      <c r="H100" s="121" t="str">
        <f aca="false">CONCATENATE(C100,"-",G100)</f>
        <v>A401-027-L</v>
      </c>
      <c r="I100" s="130"/>
      <c r="J100" s="35" t="n">
        <v>24</v>
      </c>
      <c r="K100" s="155" t="n">
        <v>44953</v>
      </c>
      <c r="L100" s="156" t="n">
        <f aca="false">VLOOKUP(C100,CATALOGO!A:F,6,0)</f>
        <v>0.256</v>
      </c>
      <c r="M100" s="157" t="n">
        <f aca="false">L100*J100</f>
        <v>6.144</v>
      </c>
      <c r="N100" s="35" t="s">
        <v>39</v>
      </c>
      <c r="O100" s="35" t="s">
        <v>40</v>
      </c>
      <c r="P100" s="33"/>
      <c r="Q100" s="33"/>
      <c r="R100" s="33"/>
      <c r="S100" s="33"/>
      <c r="T100" s="33"/>
      <c r="U100" s="33"/>
      <c r="V100" s="33" t="s">
        <v>867</v>
      </c>
      <c r="W100" s="35" t="str">
        <f aca="false">VLOOKUP(C100,CATALOGOMEDA1,4,FALSE())</f>
        <v>TTR-19-4027TCX-MEDIEVAL</v>
      </c>
      <c r="X100" s="33" t="str">
        <f aca="false">MID(C100,1,FIND("-",C100)-1)</f>
        <v>A401</v>
      </c>
      <c r="Y100" s="33" t="n">
        <f aca="false">(VLOOKUP(X100,ESTILO3,3,FALSE()))*J100</f>
        <v>31.9116</v>
      </c>
      <c r="Z100" s="37" t="n">
        <v>44930</v>
      </c>
      <c r="AA100" s="33"/>
      <c r="AB100" s="158" t="s">
        <v>44</v>
      </c>
      <c r="AC100" s="33"/>
      <c r="AD100" s="33" t="str">
        <f aca="false">VLOOKUP(W100,PORCENTAJETELA,2,FALSE())</f>
        <v>74% poliester 20% rayon 6% spandex </v>
      </c>
      <c r="AE100" s="33"/>
    </row>
    <row r="101" customFormat="false" ht="15" hidden="false" customHeight="false" outlineLevel="0" collapsed="false">
      <c r="A101" s="33" t="n">
        <v>8824</v>
      </c>
      <c r="B101" s="163" t="n">
        <v>44928</v>
      </c>
      <c r="C101" s="35" t="s">
        <v>405</v>
      </c>
      <c r="D101" s="6" t="str">
        <f aca="false">VLOOKUP(C101,CATALOGO!A:B,2,0)</f>
        <v>CHAM MUJER</v>
      </c>
      <c r="E101" s="6" t="str">
        <f aca="false">VLOOKUP(C101,CATALOGO!A:E,5,0)</f>
        <v>NAVAL</v>
      </c>
      <c r="F101" s="36"/>
      <c r="G101" s="35" t="s">
        <v>57</v>
      </c>
      <c r="H101" s="121" t="str">
        <f aca="false">CONCATENATE(C101,"-",G101)</f>
        <v>A401-027-XS</v>
      </c>
      <c r="I101" s="130"/>
      <c r="J101" s="35" t="n">
        <v>48</v>
      </c>
      <c r="K101" s="155" t="n">
        <v>44953</v>
      </c>
      <c r="L101" s="156" t="n">
        <f aca="false">VLOOKUP(C101,CATALOGO!A:F,6,0)</f>
        <v>0.256</v>
      </c>
      <c r="M101" s="157" t="n">
        <f aca="false">L101*J101</f>
        <v>12.288</v>
      </c>
      <c r="N101" s="35" t="s">
        <v>39</v>
      </c>
      <c r="O101" s="35" t="s">
        <v>40</v>
      </c>
      <c r="P101" s="33"/>
      <c r="Q101" s="33"/>
      <c r="R101" s="33"/>
      <c r="S101" s="33"/>
      <c r="T101" s="33"/>
      <c r="U101" s="33"/>
      <c r="V101" s="33" t="s">
        <v>867</v>
      </c>
      <c r="W101" s="35" t="str">
        <f aca="false">VLOOKUP(C101,CATALOGOMEDA1,4,FALSE())</f>
        <v>TTR-19-4027TCX-MEDIEVAL</v>
      </c>
      <c r="X101" s="33" t="str">
        <f aca="false">MID(C101,1,FIND("-",C101)-1)</f>
        <v>A401</v>
      </c>
      <c r="Y101" s="33" t="n">
        <f aca="false">(VLOOKUP(X101,ESTILO3,3,FALSE()))*J101</f>
        <v>63.8232</v>
      </c>
      <c r="Z101" s="37" t="n">
        <v>44930</v>
      </c>
      <c r="AA101" s="33"/>
      <c r="AB101" s="158" t="s">
        <v>44</v>
      </c>
      <c r="AC101" s="33"/>
      <c r="AD101" s="33" t="str">
        <f aca="false">VLOOKUP(W101,PORCENTAJETELA,2,FALSE())</f>
        <v>74% poliester 20% rayon 6% spandex </v>
      </c>
      <c r="AE101" s="33"/>
    </row>
    <row r="102" customFormat="false" ht="15" hidden="false" customHeight="false" outlineLevel="0" collapsed="false">
      <c r="A102" s="33" t="n">
        <v>8825</v>
      </c>
      <c r="B102" s="163" t="n">
        <v>44928</v>
      </c>
      <c r="C102" s="35" t="s">
        <v>189</v>
      </c>
      <c r="D102" s="6" t="str">
        <f aca="false">VLOOKUP(C102,CATALOGO!A:B,2,0)</f>
        <v>CHAM MUJER</v>
      </c>
      <c r="E102" s="6" t="str">
        <f aca="false">VLOOKUP(C102,CATALOGO!A:E,5,0)</f>
        <v>NEGRO</v>
      </c>
      <c r="F102" s="36"/>
      <c r="G102" s="35" t="s">
        <v>48</v>
      </c>
      <c r="H102" s="121" t="str">
        <f aca="false">CONCATENATE(C102,"-",G102)</f>
        <v>A401-570-L</v>
      </c>
      <c r="I102" s="130"/>
      <c r="J102" s="35" t="n">
        <v>48</v>
      </c>
      <c r="K102" s="155" t="n">
        <v>44953</v>
      </c>
      <c r="L102" s="156" t="n">
        <f aca="false">VLOOKUP(C102,CATALOGO!A:F,6,0)</f>
        <v>0.256</v>
      </c>
      <c r="M102" s="157" t="n">
        <f aca="false">L102*J102</f>
        <v>12.288</v>
      </c>
      <c r="N102" s="35" t="s">
        <v>39</v>
      </c>
      <c r="O102" s="35" t="s">
        <v>40</v>
      </c>
      <c r="P102" s="33"/>
      <c r="Q102" s="33"/>
      <c r="R102" s="33"/>
      <c r="S102" s="33"/>
      <c r="T102" s="33"/>
      <c r="U102" s="33"/>
      <c r="V102" s="33" t="s">
        <v>868</v>
      </c>
      <c r="W102" s="35" t="str">
        <f aca="false">VLOOKUP(C102,CATALOGOMEDA1,4,FALSE())</f>
        <v>TTR-19-570TCX-BLACK</v>
      </c>
      <c r="X102" s="33" t="str">
        <f aca="false">MID(C102,1,FIND("-",C102)-1)</f>
        <v>A401</v>
      </c>
      <c r="Y102" s="33" t="n">
        <f aca="false">(VLOOKUP(X102,ESTILO3,3,FALSE()))*J102</f>
        <v>63.8232</v>
      </c>
      <c r="Z102" s="37" t="n">
        <v>44930</v>
      </c>
      <c r="AA102" s="33"/>
      <c r="AB102" s="158" t="s">
        <v>44</v>
      </c>
      <c r="AC102" s="33"/>
      <c r="AD102" s="33" t="str">
        <f aca="false">VLOOKUP(W102,PORCENTAJETELA,2,FALSE())</f>
        <v>74% poliester 20% rayon 6% spandex </v>
      </c>
      <c r="AE102" s="33"/>
    </row>
    <row r="103" customFormat="false" ht="15" hidden="false" customHeight="false" outlineLevel="0" collapsed="false">
      <c r="A103" s="33" t="n">
        <v>8826</v>
      </c>
      <c r="B103" s="163" t="n">
        <v>44928</v>
      </c>
      <c r="C103" s="35" t="s">
        <v>189</v>
      </c>
      <c r="D103" s="6" t="str">
        <f aca="false">VLOOKUP(C103,CATALOGO!A:B,2,0)</f>
        <v>CHAM MUJER</v>
      </c>
      <c r="E103" s="6" t="str">
        <f aca="false">VLOOKUP(C103,CATALOGO!A:E,5,0)</f>
        <v>NEGRO</v>
      </c>
      <c r="F103" s="36"/>
      <c r="G103" s="35" t="s">
        <v>38</v>
      </c>
      <c r="H103" s="121" t="str">
        <f aca="false">CONCATENATE(C103,"-",G103)</f>
        <v>A401-570-S</v>
      </c>
      <c r="I103" s="130"/>
      <c r="J103" s="35" t="n">
        <v>24</v>
      </c>
      <c r="K103" s="155" t="n">
        <v>44953</v>
      </c>
      <c r="L103" s="156" t="n">
        <f aca="false">VLOOKUP(C103,CATALOGO!A:F,6,0)</f>
        <v>0.256</v>
      </c>
      <c r="M103" s="157" t="n">
        <f aca="false">L103*J103</f>
        <v>6.144</v>
      </c>
      <c r="N103" s="35" t="s">
        <v>39</v>
      </c>
      <c r="O103" s="35" t="s">
        <v>40</v>
      </c>
      <c r="P103" s="33"/>
      <c r="Q103" s="33"/>
      <c r="R103" s="33"/>
      <c r="S103" s="33"/>
      <c r="T103" s="33"/>
      <c r="U103" s="33"/>
      <c r="V103" s="33" t="s">
        <v>868</v>
      </c>
      <c r="W103" s="35" t="str">
        <f aca="false">VLOOKUP(C103,CATALOGOMEDA1,4,FALSE())</f>
        <v>TTR-19-570TCX-BLACK</v>
      </c>
      <c r="X103" s="33" t="str">
        <f aca="false">MID(C103,1,FIND("-",C103)-1)</f>
        <v>A401</v>
      </c>
      <c r="Y103" s="33" t="n">
        <f aca="false">(VLOOKUP(X103,ESTILO3,3,FALSE()))*J103</f>
        <v>31.9116</v>
      </c>
      <c r="Z103" s="37" t="n">
        <v>44930</v>
      </c>
      <c r="AA103" s="33"/>
      <c r="AB103" s="158" t="s">
        <v>44</v>
      </c>
      <c r="AC103" s="33"/>
      <c r="AD103" s="33" t="str">
        <f aca="false">VLOOKUP(W103,PORCENTAJETELA,2,FALSE())</f>
        <v>74% poliester 20% rayon 6% spandex </v>
      </c>
      <c r="AE103" s="33"/>
    </row>
    <row r="104" customFormat="false" ht="15" hidden="false" customHeight="false" outlineLevel="0" collapsed="false">
      <c r="A104" s="33" t="n">
        <v>8827</v>
      </c>
      <c r="B104" s="163" t="n">
        <v>44928</v>
      </c>
      <c r="C104" s="35" t="s">
        <v>869</v>
      </c>
      <c r="D104" s="6" t="str">
        <f aca="false">VLOOKUP(C104,CATALOGO!A:B,2,0)</f>
        <v>GORRITOS</v>
      </c>
      <c r="E104" s="6" t="str">
        <f aca="false">VLOOKUP(C104,CATALOGO!A:E,5,0)</f>
        <v>NAVAL</v>
      </c>
      <c r="F104" s="36"/>
      <c r="G104" s="35" t="s">
        <v>48</v>
      </c>
      <c r="H104" s="121" t="str">
        <f aca="false">CONCATENATE(C104,"-",G104)</f>
        <v>AGU001-027-L</v>
      </c>
      <c r="I104" s="130"/>
      <c r="J104" s="35" t="n">
        <v>24</v>
      </c>
      <c r="K104" s="155" t="n">
        <v>44953</v>
      </c>
      <c r="L104" s="156" t="n">
        <f aca="false">VLOOKUP(C104,CATALOGO!A:F,6,0)</f>
        <v>0.085</v>
      </c>
      <c r="M104" s="157" t="n">
        <f aca="false">L104*J104</f>
        <v>2.04</v>
      </c>
      <c r="N104" s="35" t="s">
        <v>39</v>
      </c>
      <c r="O104" s="35" t="s">
        <v>40</v>
      </c>
      <c r="P104" s="33"/>
      <c r="Q104" s="33"/>
      <c r="R104" s="33"/>
      <c r="S104" s="33"/>
      <c r="T104" s="33"/>
      <c r="U104" s="33"/>
      <c r="V104" s="33" t="s">
        <v>870</v>
      </c>
      <c r="W104" s="35" t="str">
        <f aca="false">VLOOKUP(C104,CATALOGOMEDA1,4,FALSE())</f>
        <v>TTR-19-4027TCX-MEDIEVAL</v>
      </c>
      <c r="X104" s="33" t="str">
        <f aca="false">MID(C104,1,FIND("-",C104)-1)</f>
        <v>AGU001</v>
      </c>
      <c r="Y104" s="33" t="n">
        <f aca="false">(VLOOKUP(X104,ESTILO3,3,FALSE()))*J104</f>
        <v>2.64</v>
      </c>
      <c r="Z104" s="37" t="n">
        <v>44930</v>
      </c>
      <c r="AA104" s="33"/>
      <c r="AB104" s="158" t="s">
        <v>44</v>
      </c>
      <c r="AC104" s="33"/>
      <c r="AD104" s="33" t="str">
        <f aca="false">VLOOKUP(W104,PORCENTAJETELA,2,FALSE())</f>
        <v>74% poliester 20% rayon 6% spandex </v>
      </c>
      <c r="AE104" s="33"/>
    </row>
    <row r="105" customFormat="false" ht="15" hidden="false" customHeight="false" outlineLevel="0" collapsed="false">
      <c r="A105" s="33" t="n">
        <v>8828</v>
      </c>
      <c r="B105" s="163" t="n">
        <v>44928</v>
      </c>
      <c r="C105" s="35" t="s">
        <v>511</v>
      </c>
      <c r="D105" s="6" t="str">
        <f aca="false">VLOOKUP(C105,CATALOGO!A:B,2,0)</f>
        <v>TOP HOMBRE</v>
      </c>
      <c r="E105" s="6" t="str">
        <f aca="false">VLOOKUP(C105,CATALOGO!A:E,5,0)</f>
        <v>NAVAL</v>
      </c>
      <c r="F105" s="36"/>
      <c r="G105" s="35" t="s">
        <v>48</v>
      </c>
      <c r="H105" s="121" t="str">
        <f aca="false">CONCATENATE(C105,"-",G105)</f>
        <v>AH001-027-L</v>
      </c>
      <c r="I105" s="130"/>
      <c r="J105" s="35" t="n">
        <v>120</v>
      </c>
      <c r="K105" s="155" t="n">
        <v>44953</v>
      </c>
      <c r="L105" s="156" t="n">
        <f aca="false">VLOOKUP(C105,CATALOGO!A:F,6,0)</f>
        <v>0.2283</v>
      </c>
      <c r="M105" s="157" t="n">
        <f aca="false">L105*J105</f>
        <v>27.396</v>
      </c>
      <c r="N105" s="35" t="s">
        <v>39</v>
      </c>
      <c r="O105" s="35" t="s">
        <v>40</v>
      </c>
      <c r="P105" s="33"/>
      <c r="Q105" s="33"/>
      <c r="R105" s="33"/>
      <c r="S105" s="33"/>
      <c r="T105" s="33"/>
      <c r="U105" s="33"/>
      <c r="V105" s="33" t="s">
        <v>871</v>
      </c>
      <c r="W105" s="35" t="str">
        <f aca="false">VLOOKUP(C105,CATALOGOMEDA1,4,FALSE())</f>
        <v>TTR-19-4027TCX-MEDIEVAL</v>
      </c>
      <c r="X105" s="33" t="str">
        <f aca="false">MID(C105,1,FIND("-",C105)-1)</f>
        <v>AH001</v>
      </c>
      <c r="Y105" s="33" t="n">
        <f aca="false">(VLOOKUP(X105,ESTILO3,3,FALSE()))*J105</f>
        <v>118.146</v>
      </c>
      <c r="Z105" s="37" t="n">
        <v>44930</v>
      </c>
      <c r="AA105" s="33"/>
      <c r="AB105" s="158" t="s">
        <v>44</v>
      </c>
      <c r="AC105" s="33"/>
      <c r="AD105" s="33" t="str">
        <f aca="false">VLOOKUP(W105,PORCENTAJETELA,2,FALSE())</f>
        <v>74% poliester 20% rayon 6% spandex </v>
      </c>
      <c r="AE105" s="33"/>
    </row>
    <row r="106" customFormat="false" ht="15" hidden="false" customHeight="false" outlineLevel="0" collapsed="false">
      <c r="A106" s="33" t="n">
        <v>8829</v>
      </c>
      <c r="B106" s="163" t="n">
        <v>44928</v>
      </c>
      <c r="C106" s="35" t="s">
        <v>511</v>
      </c>
      <c r="D106" s="6" t="str">
        <f aca="false">VLOOKUP(C106,CATALOGO!A:B,2,0)</f>
        <v>TOP HOMBRE</v>
      </c>
      <c r="E106" s="6" t="str">
        <f aca="false">VLOOKUP(C106,CATALOGO!A:E,5,0)</f>
        <v>NAVAL</v>
      </c>
      <c r="F106" s="36"/>
      <c r="G106" s="35" t="s">
        <v>76</v>
      </c>
      <c r="H106" s="121" t="str">
        <f aca="false">CONCATENATE(C106,"-",G106)</f>
        <v>AH001-027-M</v>
      </c>
      <c r="I106" s="130"/>
      <c r="J106" s="35" t="n">
        <v>120</v>
      </c>
      <c r="K106" s="155" t="n">
        <v>44953</v>
      </c>
      <c r="L106" s="156" t="n">
        <f aca="false">VLOOKUP(C106,CATALOGO!A:F,6,0)</f>
        <v>0.2283</v>
      </c>
      <c r="M106" s="157" t="n">
        <f aca="false">L106*J106</f>
        <v>27.396</v>
      </c>
      <c r="N106" s="35" t="s">
        <v>39</v>
      </c>
      <c r="O106" s="35" t="s">
        <v>40</v>
      </c>
      <c r="P106" s="33"/>
      <c r="Q106" s="33"/>
      <c r="R106" s="33"/>
      <c r="S106" s="33"/>
      <c r="T106" s="33"/>
      <c r="U106" s="33"/>
      <c r="V106" s="33" t="s">
        <v>871</v>
      </c>
      <c r="W106" s="35" t="str">
        <f aca="false">VLOOKUP(C106,CATALOGOMEDA1,4,FALSE())</f>
        <v>TTR-19-4027TCX-MEDIEVAL</v>
      </c>
      <c r="X106" s="33" t="str">
        <f aca="false">MID(C106,1,FIND("-",C106)-1)</f>
        <v>AH001</v>
      </c>
      <c r="Y106" s="33" t="n">
        <f aca="false">(VLOOKUP(X106,ESTILO3,3,FALSE()))*J106</f>
        <v>118.146</v>
      </c>
      <c r="Z106" s="37" t="n">
        <v>44930</v>
      </c>
      <c r="AA106" s="33"/>
      <c r="AB106" s="158" t="s">
        <v>44</v>
      </c>
      <c r="AC106" s="33"/>
      <c r="AD106" s="33" t="str">
        <f aca="false">VLOOKUP(W106,PORCENTAJETELA,2,FALSE())</f>
        <v>74% poliester 20% rayon 6% spandex </v>
      </c>
      <c r="AE106" s="33"/>
    </row>
    <row r="107" customFormat="false" ht="15" hidden="false" customHeight="false" outlineLevel="0" collapsed="false">
      <c r="A107" s="33" t="n">
        <v>8830</v>
      </c>
      <c r="B107" s="163" t="n">
        <v>44928</v>
      </c>
      <c r="C107" s="35" t="s">
        <v>511</v>
      </c>
      <c r="D107" s="6" t="str">
        <f aca="false">VLOOKUP(C107,CATALOGO!A:B,2,0)</f>
        <v>TOP HOMBRE</v>
      </c>
      <c r="E107" s="6" t="str">
        <f aca="false">VLOOKUP(C107,CATALOGO!A:E,5,0)</f>
        <v>NAVAL</v>
      </c>
      <c r="F107" s="36"/>
      <c r="G107" s="35" t="s">
        <v>89</v>
      </c>
      <c r="H107" s="121" t="str">
        <f aca="false">CONCATENATE(C107,"-",G107)</f>
        <v>AH001-027-XXL</v>
      </c>
      <c r="I107" s="130"/>
      <c r="J107" s="35" t="n">
        <v>24</v>
      </c>
      <c r="K107" s="155" t="n">
        <v>44953</v>
      </c>
      <c r="L107" s="156" t="n">
        <f aca="false">VLOOKUP(C107,CATALOGO!A:F,6,0)</f>
        <v>0.2283</v>
      </c>
      <c r="M107" s="157" t="n">
        <f aca="false">L107*J107</f>
        <v>5.4792</v>
      </c>
      <c r="N107" s="35" t="s">
        <v>39</v>
      </c>
      <c r="O107" s="35" t="s">
        <v>40</v>
      </c>
      <c r="P107" s="33"/>
      <c r="Q107" s="33"/>
      <c r="R107" s="33"/>
      <c r="S107" s="33"/>
      <c r="T107" s="33"/>
      <c r="U107" s="33"/>
      <c r="V107" s="33" t="s">
        <v>871</v>
      </c>
      <c r="W107" s="35" t="str">
        <f aca="false">VLOOKUP(C107,CATALOGOMEDA1,4,FALSE())</f>
        <v>TTR-19-4027TCX-MEDIEVAL</v>
      </c>
      <c r="X107" s="33" t="str">
        <f aca="false">MID(C107,1,FIND("-",C107)-1)</f>
        <v>AH001</v>
      </c>
      <c r="Y107" s="33" t="n">
        <f aca="false">(VLOOKUP(X107,ESTILO3,3,FALSE()))*J107</f>
        <v>23.6292</v>
      </c>
      <c r="Z107" s="37" t="n">
        <v>44930</v>
      </c>
      <c r="AA107" s="33"/>
      <c r="AB107" s="158" t="s">
        <v>44</v>
      </c>
      <c r="AC107" s="33"/>
      <c r="AD107" s="33" t="str">
        <f aca="false">VLOOKUP(W107,PORCENTAJETELA,2,FALSE())</f>
        <v>74% poliester 20% rayon 6% spandex </v>
      </c>
      <c r="AE107" s="33"/>
    </row>
    <row r="108" customFormat="false" ht="15" hidden="false" customHeight="false" outlineLevel="0" collapsed="false">
      <c r="A108" s="33" t="n">
        <v>8831</v>
      </c>
      <c r="B108" s="163" t="n">
        <v>44928</v>
      </c>
      <c r="C108" s="35" t="s">
        <v>192</v>
      </c>
      <c r="D108" s="6" t="str">
        <f aca="false">VLOOKUP(C108,CATALOGO!A:B,2,0)</f>
        <v>TOP HOMBRE</v>
      </c>
      <c r="E108" s="6" t="str">
        <f aca="false">VLOOKUP(C108,CATALOGO!A:E,5,0)</f>
        <v>OCEANO</v>
      </c>
      <c r="F108" s="36"/>
      <c r="G108" s="35" t="s">
        <v>48</v>
      </c>
      <c r="H108" s="121" t="str">
        <f aca="false">CONCATENATE(C108,"-",G108)</f>
        <v>AH001-4045-L</v>
      </c>
      <c r="I108" s="130"/>
      <c r="J108" s="35" t="n">
        <v>24</v>
      </c>
      <c r="K108" s="155" t="n">
        <v>44953</v>
      </c>
      <c r="L108" s="156" t="n">
        <f aca="false">VLOOKUP(C108,CATALOGO!A:F,6,0)</f>
        <v>0.2283</v>
      </c>
      <c r="M108" s="157" t="n">
        <f aca="false">L108*J108</f>
        <v>5.4792</v>
      </c>
      <c r="N108" s="35" t="s">
        <v>39</v>
      </c>
      <c r="O108" s="35" t="s">
        <v>40</v>
      </c>
      <c r="P108" s="33"/>
      <c r="Q108" s="33"/>
      <c r="R108" s="33"/>
      <c r="S108" s="33"/>
      <c r="T108" s="33"/>
      <c r="U108" s="33"/>
      <c r="V108" s="33" t="s">
        <v>872</v>
      </c>
      <c r="W108" s="35" t="str">
        <f aca="false">VLOOKUP(C108,CATALOGOMEDA1,4,FALSE())</f>
        <v>TTR-19-4045TCX-LAPIS BLUE</v>
      </c>
      <c r="X108" s="33" t="str">
        <f aca="false">MID(C108,1,FIND("-",C108)-1)</f>
        <v>AH001</v>
      </c>
      <c r="Y108" s="33" t="n">
        <f aca="false">(VLOOKUP(X108,ESTILO3,3,FALSE()))*J108</f>
        <v>23.6292</v>
      </c>
      <c r="Z108" s="37" t="n">
        <v>44930</v>
      </c>
      <c r="AA108" s="33"/>
      <c r="AB108" s="158" t="s">
        <v>44</v>
      </c>
      <c r="AC108" s="33"/>
      <c r="AD108" s="33" t="str">
        <f aca="false">VLOOKUP(W108,PORCENTAJETELA,2,FALSE())</f>
        <v>74% poliester 20% rayon 6% spandex </v>
      </c>
      <c r="AE108" s="33"/>
    </row>
    <row r="109" customFormat="false" ht="15" hidden="false" customHeight="false" outlineLevel="0" collapsed="false">
      <c r="A109" s="33" t="n">
        <v>8832</v>
      </c>
      <c r="B109" s="163" t="n">
        <v>44928</v>
      </c>
      <c r="C109" s="35" t="s">
        <v>192</v>
      </c>
      <c r="D109" s="6" t="str">
        <f aca="false">VLOOKUP(C109,CATALOGO!A:B,2,0)</f>
        <v>TOP HOMBRE</v>
      </c>
      <c r="E109" s="6" t="str">
        <f aca="false">VLOOKUP(C109,CATALOGO!A:E,5,0)</f>
        <v>OCEANO</v>
      </c>
      <c r="F109" s="36"/>
      <c r="G109" s="35" t="s">
        <v>76</v>
      </c>
      <c r="H109" s="121" t="str">
        <f aca="false">CONCATENATE(C109,"-",G109)</f>
        <v>AH001-4045-M</v>
      </c>
      <c r="I109" s="130"/>
      <c r="J109" s="35" t="n">
        <v>48</v>
      </c>
      <c r="K109" s="155" t="n">
        <v>44953</v>
      </c>
      <c r="L109" s="156" t="n">
        <f aca="false">VLOOKUP(C109,CATALOGO!A:F,6,0)</f>
        <v>0.2283</v>
      </c>
      <c r="M109" s="157" t="n">
        <f aca="false">L109*J109</f>
        <v>10.9584</v>
      </c>
      <c r="N109" s="35" t="s">
        <v>39</v>
      </c>
      <c r="O109" s="35" t="s">
        <v>40</v>
      </c>
      <c r="P109" s="33"/>
      <c r="Q109" s="33"/>
      <c r="R109" s="33"/>
      <c r="S109" s="33"/>
      <c r="T109" s="33"/>
      <c r="U109" s="33"/>
      <c r="V109" s="33" t="s">
        <v>872</v>
      </c>
      <c r="W109" s="35" t="str">
        <f aca="false">VLOOKUP(C109,CATALOGOMEDA1,4,FALSE())</f>
        <v>TTR-19-4045TCX-LAPIS BLUE</v>
      </c>
      <c r="X109" s="33" t="str">
        <f aca="false">MID(C109,1,FIND("-",C109)-1)</f>
        <v>AH001</v>
      </c>
      <c r="Y109" s="33" t="n">
        <f aca="false">(VLOOKUP(X109,ESTILO3,3,FALSE()))*J109</f>
        <v>47.2584</v>
      </c>
      <c r="Z109" s="37" t="n">
        <v>44930</v>
      </c>
      <c r="AA109" s="33"/>
      <c r="AB109" s="158" t="s">
        <v>44</v>
      </c>
      <c r="AC109" s="33"/>
      <c r="AD109" s="33" t="str">
        <f aca="false">VLOOKUP(W109,PORCENTAJETELA,2,FALSE())</f>
        <v>74% poliester 20% rayon 6% spandex </v>
      </c>
      <c r="AE109" s="33"/>
    </row>
    <row r="110" customFormat="false" ht="15" hidden="false" customHeight="false" outlineLevel="0" collapsed="false">
      <c r="A110" s="33" t="n">
        <v>8833</v>
      </c>
      <c r="B110" s="163" t="n">
        <v>44928</v>
      </c>
      <c r="C110" s="35" t="s">
        <v>192</v>
      </c>
      <c r="D110" s="6" t="str">
        <f aca="false">VLOOKUP(C110,CATALOGO!A:B,2,0)</f>
        <v>TOP HOMBRE</v>
      </c>
      <c r="E110" s="6" t="str">
        <f aca="false">VLOOKUP(C110,CATALOGO!A:E,5,0)</f>
        <v>OCEANO</v>
      </c>
      <c r="F110" s="36"/>
      <c r="G110" s="35" t="s">
        <v>52</v>
      </c>
      <c r="H110" s="121" t="str">
        <f aca="false">CONCATENATE(C110,"-",G110)</f>
        <v>AH001-4045-XL</v>
      </c>
      <c r="I110" s="130"/>
      <c r="J110" s="35" t="n">
        <v>24</v>
      </c>
      <c r="K110" s="155" t="n">
        <v>44953</v>
      </c>
      <c r="L110" s="156" t="n">
        <f aca="false">VLOOKUP(C110,CATALOGO!A:F,6,0)</f>
        <v>0.2283</v>
      </c>
      <c r="M110" s="157" t="n">
        <f aca="false">L110*J110</f>
        <v>5.4792</v>
      </c>
      <c r="N110" s="35" t="s">
        <v>39</v>
      </c>
      <c r="O110" s="35" t="s">
        <v>40</v>
      </c>
      <c r="P110" s="33"/>
      <c r="Q110" s="33"/>
      <c r="R110" s="33"/>
      <c r="S110" s="33"/>
      <c r="T110" s="33"/>
      <c r="U110" s="33"/>
      <c r="V110" s="33" t="s">
        <v>872</v>
      </c>
      <c r="W110" s="35" t="str">
        <f aca="false">VLOOKUP(C110,CATALOGOMEDA1,4,FALSE())</f>
        <v>TTR-19-4045TCX-LAPIS BLUE</v>
      </c>
      <c r="X110" s="33" t="str">
        <f aca="false">MID(C110,1,FIND("-",C110)-1)</f>
        <v>AH001</v>
      </c>
      <c r="Y110" s="33" t="n">
        <f aca="false">(VLOOKUP(X110,ESTILO3,3,FALSE()))*J110</f>
        <v>23.6292</v>
      </c>
      <c r="Z110" s="37" t="n">
        <v>44930</v>
      </c>
      <c r="AA110" s="33"/>
      <c r="AB110" s="158" t="s">
        <v>44</v>
      </c>
      <c r="AC110" s="33"/>
      <c r="AD110" s="33" t="str">
        <f aca="false">VLOOKUP(W110,PORCENTAJETELA,2,FALSE())</f>
        <v>74% poliester 20% rayon 6% spandex </v>
      </c>
      <c r="AE110" s="33"/>
    </row>
    <row r="111" customFormat="false" ht="15" hidden="false" customHeight="false" outlineLevel="0" collapsed="false">
      <c r="A111" s="33" t="n">
        <v>8834</v>
      </c>
      <c r="B111" s="163" t="n">
        <v>44928</v>
      </c>
      <c r="C111" s="35" t="s">
        <v>412</v>
      </c>
      <c r="D111" s="6" t="str">
        <f aca="false">VLOOKUP(C111,CATALOGO!A:B,2,0)</f>
        <v>TOP HOMBRE</v>
      </c>
      <c r="E111" s="6" t="str">
        <f aca="false">VLOOKUP(C111,CATALOGO!A:E,5,0)</f>
        <v>AVENTURINI</v>
      </c>
      <c r="F111" s="36"/>
      <c r="G111" s="35" t="s">
        <v>52</v>
      </c>
      <c r="H111" s="121" t="str">
        <f aca="false">CONCATENATE(C111,"-",G111)</f>
        <v>AH001-421-XL</v>
      </c>
      <c r="I111" s="130"/>
      <c r="J111" s="35" t="n">
        <v>24</v>
      </c>
      <c r="K111" s="155" t="n">
        <v>44953</v>
      </c>
      <c r="L111" s="156" t="n">
        <f aca="false">VLOOKUP(C111,CATALOGO!A:F,6,0)</f>
        <v>0.2283</v>
      </c>
      <c r="M111" s="157" t="n">
        <f aca="false">L111*J111</f>
        <v>5.4792</v>
      </c>
      <c r="N111" s="35" t="s">
        <v>39</v>
      </c>
      <c r="O111" s="35" t="s">
        <v>40</v>
      </c>
      <c r="P111" s="33"/>
      <c r="Q111" s="33"/>
      <c r="R111" s="33"/>
      <c r="S111" s="33"/>
      <c r="T111" s="33"/>
      <c r="U111" s="33"/>
      <c r="V111" s="33" t="s">
        <v>873</v>
      </c>
      <c r="W111" s="35" t="str">
        <f aca="false">VLOOKUP(C111,CATALOGOMEDA1,4,FALSE())</f>
        <v>TTR-19-5421TCX AVENTURINE</v>
      </c>
      <c r="X111" s="33" t="str">
        <f aca="false">MID(C111,1,FIND("-",C111)-1)</f>
        <v>AH001</v>
      </c>
      <c r="Y111" s="33" t="n">
        <f aca="false">(VLOOKUP(X111,ESTILO3,3,FALSE()))*J111</f>
        <v>23.6292</v>
      </c>
      <c r="Z111" s="37" t="n">
        <v>44930</v>
      </c>
      <c r="AA111" s="33"/>
      <c r="AB111" s="158" t="s">
        <v>44</v>
      </c>
      <c r="AC111" s="33"/>
      <c r="AD111" s="33" t="str">
        <f aca="false">VLOOKUP(W111,PORCENTAJETELA,2,FALSE())</f>
        <v>74% poliester 20% rayon 6% spandex </v>
      </c>
      <c r="AE111" s="33"/>
    </row>
    <row r="112" customFormat="false" ht="15" hidden="false" customHeight="false" outlineLevel="0" collapsed="false">
      <c r="A112" s="33" t="n">
        <v>8835</v>
      </c>
      <c r="B112" s="163" t="n">
        <v>44928</v>
      </c>
      <c r="C112" s="35" t="s">
        <v>874</v>
      </c>
      <c r="D112" s="6" t="str">
        <f aca="false">VLOOKUP(C112,CATALOGO!A:B,2,0)</f>
        <v>CHAM HOMBRE</v>
      </c>
      <c r="E112" s="6" t="str">
        <f aca="false">VLOOKUP(C112,CATALOGO!A:E,5,0)</f>
        <v>NAVAL</v>
      </c>
      <c r="F112" s="36"/>
      <c r="G112" s="35" t="s">
        <v>76</v>
      </c>
      <c r="H112" s="121" t="str">
        <f aca="false">CONCATENATE(C112,"-",G112)</f>
        <v>AH401-027-M</v>
      </c>
      <c r="I112" s="130"/>
      <c r="J112" s="35" t="n">
        <v>24</v>
      </c>
      <c r="K112" s="155" t="n">
        <v>44953</v>
      </c>
      <c r="L112" s="156" t="n">
        <f aca="false">VLOOKUP(C112,CATALOGO!A:F,6,0)</f>
        <v>0.233</v>
      </c>
      <c r="M112" s="157" t="n">
        <f aca="false">L112*J112</f>
        <v>5.592</v>
      </c>
      <c r="N112" s="35" t="s">
        <v>39</v>
      </c>
      <c r="O112" s="35" t="s">
        <v>40</v>
      </c>
      <c r="P112" s="33"/>
      <c r="Q112" s="33"/>
      <c r="R112" s="33"/>
      <c r="S112" s="33"/>
      <c r="T112" s="33"/>
      <c r="U112" s="33"/>
      <c r="V112" s="33" t="s">
        <v>875</v>
      </c>
      <c r="W112" s="35" t="str">
        <f aca="false">VLOOKUP(C112,CATALOGOMEDA1,4,FALSE())</f>
        <v>TTR-19-4027TCX-MEDIEVAL</v>
      </c>
      <c r="X112" s="33" t="str">
        <f aca="false">MID(C112,1,FIND("-",C112)-1)</f>
        <v>AH401</v>
      </c>
      <c r="Y112" s="33" t="n">
        <f aca="false">(VLOOKUP(X112,ESTILO3,3,FALSE()))*J112</f>
        <v>35.0784</v>
      </c>
      <c r="Z112" s="37" t="n">
        <v>44930</v>
      </c>
      <c r="AA112" s="33"/>
      <c r="AB112" s="158" t="s">
        <v>44</v>
      </c>
      <c r="AC112" s="33"/>
      <c r="AD112" s="33" t="str">
        <f aca="false">VLOOKUP(W112,PORCENTAJETELA,2,FALSE())</f>
        <v>74% poliester 20% rayon 6% spandex </v>
      </c>
      <c r="AE112" s="33"/>
    </row>
    <row r="113" customFormat="false" ht="15" hidden="false" customHeight="false" outlineLevel="0" collapsed="false">
      <c r="A113" s="33" t="n">
        <v>8836</v>
      </c>
      <c r="B113" s="163" t="n">
        <v>44928</v>
      </c>
      <c r="C113" s="35" t="s">
        <v>874</v>
      </c>
      <c r="D113" s="6" t="str">
        <f aca="false">VLOOKUP(C113,CATALOGO!A:B,2,0)</f>
        <v>CHAM HOMBRE</v>
      </c>
      <c r="E113" s="6" t="str">
        <f aca="false">VLOOKUP(C113,CATALOGO!A:E,5,0)</f>
        <v>NAVAL</v>
      </c>
      <c r="F113" s="36"/>
      <c r="G113" s="35" t="s">
        <v>38</v>
      </c>
      <c r="H113" s="121" t="str">
        <f aca="false">CONCATENATE(C113,"-",G113)</f>
        <v>AH401-027-S</v>
      </c>
      <c r="I113" s="130"/>
      <c r="J113" s="35" t="n">
        <v>24</v>
      </c>
      <c r="K113" s="155" t="n">
        <v>44953</v>
      </c>
      <c r="L113" s="156" t="n">
        <f aca="false">VLOOKUP(C113,CATALOGO!A:F,6,0)</f>
        <v>0.233</v>
      </c>
      <c r="M113" s="157" t="n">
        <f aca="false">L113*J113</f>
        <v>5.592</v>
      </c>
      <c r="N113" s="35" t="s">
        <v>39</v>
      </c>
      <c r="O113" s="35" t="s">
        <v>40</v>
      </c>
      <c r="P113" s="33"/>
      <c r="Q113" s="33"/>
      <c r="R113" s="33"/>
      <c r="S113" s="33"/>
      <c r="T113" s="33"/>
      <c r="U113" s="33"/>
      <c r="V113" s="33" t="s">
        <v>875</v>
      </c>
      <c r="W113" s="35" t="str">
        <f aca="false">VLOOKUP(C113,CATALOGOMEDA1,4,FALSE())</f>
        <v>TTR-19-4027TCX-MEDIEVAL</v>
      </c>
      <c r="X113" s="33" t="str">
        <f aca="false">MID(C113,1,FIND("-",C113)-1)</f>
        <v>AH401</v>
      </c>
      <c r="Y113" s="33" t="n">
        <f aca="false">(VLOOKUP(X113,ESTILO3,3,FALSE()))*J113</f>
        <v>35.0784</v>
      </c>
      <c r="Z113" s="37" t="n">
        <v>44930</v>
      </c>
      <c r="AA113" s="33"/>
      <c r="AB113" s="158" t="s">
        <v>44</v>
      </c>
      <c r="AC113" s="33"/>
      <c r="AD113" s="33" t="str">
        <f aca="false">VLOOKUP(W113,PORCENTAJETELA,2,FALSE())</f>
        <v>74% poliester 20% rayon 6% spandex </v>
      </c>
      <c r="AE113" s="33"/>
    </row>
    <row r="114" customFormat="false" ht="15" hidden="false" customHeight="false" outlineLevel="0" collapsed="false">
      <c r="A114" s="33" t="n">
        <v>8837</v>
      </c>
      <c r="B114" s="163" t="n">
        <v>44928</v>
      </c>
      <c r="C114" s="35" t="s">
        <v>684</v>
      </c>
      <c r="D114" s="6" t="str">
        <f aca="false">VLOOKUP(C114,CATALOGO!A:B,2,0)</f>
        <v>CHAM HOMBRE</v>
      </c>
      <c r="E114" s="6" t="str">
        <f aca="false">VLOOKUP(C114,CATALOGO!A:E,5,0)</f>
        <v>CENIZA</v>
      </c>
      <c r="F114" s="36"/>
      <c r="G114" s="35" t="s">
        <v>76</v>
      </c>
      <c r="H114" s="121" t="str">
        <f aca="false">CONCATENATE(C114,"-",G114)</f>
        <v>AH401-203-M</v>
      </c>
      <c r="I114" s="130"/>
      <c r="J114" s="35" t="n">
        <v>24</v>
      </c>
      <c r="K114" s="155" t="n">
        <v>44953</v>
      </c>
      <c r="L114" s="156" t="n">
        <f aca="false">VLOOKUP(C114,CATALOGO!A:F,6,0)</f>
        <v>0.233</v>
      </c>
      <c r="M114" s="157" t="n">
        <f aca="false">L114*J114</f>
        <v>5.592</v>
      </c>
      <c r="N114" s="35" t="s">
        <v>39</v>
      </c>
      <c r="O114" s="35" t="s">
        <v>40</v>
      </c>
      <c r="P114" s="33"/>
      <c r="Q114" s="33"/>
      <c r="R114" s="33"/>
      <c r="S114" s="33"/>
      <c r="T114" s="33"/>
      <c r="U114" s="33"/>
      <c r="V114" s="33" t="s">
        <v>876</v>
      </c>
      <c r="W114" s="35" t="str">
        <f aca="false">VLOOKUP(C114,CATALOGOMEDA1,4,FALSE())</f>
        <v>TTR-18-5203TCX-PEWTER</v>
      </c>
      <c r="X114" s="33" t="str">
        <f aca="false">MID(C114,1,FIND("-",C114)-1)</f>
        <v>AH401</v>
      </c>
      <c r="Y114" s="33" t="n">
        <f aca="false">(VLOOKUP(X114,ESTILO3,3,FALSE()))*J114</f>
        <v>35.0784</v>
      </c>
      <c r="Z114" s="37" t="n">
        <v>44930</v>
      </c>
      <c r="AA114" s="33"/>
      <c r="AB114" s="158" t="s">
        <v>44</v>
      </c>
      <c r="AC114" s="33"/>
      <c r="AD114" s="33" t="str">
        <f aca="false">VLOOKUP(W114,PORCENTAJETELA,2,FALSE())</f>
        <v>74% poliester 20% rayon 6% spandex </v>
      </c>
      <c r="AE114" s="33"/>
    </row>
    <row r="115" customFormat="false" ht="15" hidden="false" customHeight="false" outlineLevel="0" collapsed="false">
      <c r="A115" s="33" t="n">
        <v>8838</v>
      </c>
      <c r="B115" s="163" t="n">
        <v>44928</v>
      </c>
      <c r="C115" s="35" t="s">
        <v>684</v>
      </c>
      <c r="D115" s="6" t="str">
        <f aca="false">VLOOKUP(C115,CATALOGO!A:B,2,0)</f>
        <v>CHAM HOMBRE</v>
      </c>
      <c r="E115" s="6" t="str">
        <f aca="false">VLOOKUP(C115,CATALOGO!A:E,5,0)</f>
        <v>CENIZA</v>
      </c>
      <c r="F115" s="36"/>
      <c r="G115" s="35" t="s">
        <v>38</v>
      </c>
      <c r="H115" s="121" t="str">
        <f aca="false">CONCATENATE(C115,"-",G115)</f>
        <v>AH401-203-S</v>
      </c>
      <c r="I115" s="130"/>
      <c r="J115" s="35" t="n">
        <v>24</v>
      </c>
      <c r="K115" s="155" t="n">
        <v>44953</v>
      </c>
      <c r="L115" s="156" t="n">
        <f aca="false">VLOOKUP(C115,CATALOGO!A:F,6,0)</f>
        <v>0.233</v>
      </c>
      <c r="M115" s="157" t="n">
        <f aca="false">L115*J115</f>
        <v>5.592</v>
      </c>
      <c r="N115" s="35" t="s">
        <v>39</v>
      </c>
      <c r="O115" s="35" t="s">
        <v>40</v>
      </c>
      <c r="P115" s="33"/>
      <c r="Q115" s="33"/>
      <c r="R115" s="33"/>
      <c r="S115" s="33"/>
      <c r="T115" s="33"/>
      <c r="U115" s="33"/>
      <c r="V115" s="33" t="s">
        <v>876</v>
      </c>
      <c r="W115" s="35" t="str">
        <f aca="false">VLOOKUP(C115,CATALOGOMEDA1,4,FALSE())</f>
        <v>TTR-18-5203TCX-PEWTER</v>
      </c>
      <c r="X115" s="33" t="str">
        <f aca="false">MID(C115,1,FIND("-",C115)-1)</f>
        <v>AH401</v>
      </c>
      <c r="Y115" s="33" t="n">
        <f aca="false">(VLOOKUP(X115,ESTILO3,3,FALSE()))*J115</f>
        <v>35.0784</v>
      </c>
      <c r="Z115" s="37" t="n">
        <v>44930</v>
      </c>
      <c r="AA115" s="33"/>
      <c r="AB115" s="158" t="s">
        <v>44</v>
      </c>
      <c r="AC115" s="33"/>
      <c r="AD115" s="33" t="str">
        <f aca="false">VLOOKUP(W115,PORCENTAJETELA,2,FALSE())</f>
        <v>74% poliester 20% rayon 6% spandex </v>
      </c>
      <c r="AE115" s="33"/>
    </row>
    <row r="116" customFormat="false" ht="15" hidden="false" customHeight="false" outlineLevel="0" collapsed="false">
      <c r="A116" s="33" t="n">
        <v>8839</v>
      </c>
      <c r="B116" s="163" t="n">
        <v>44928</v>
      </c>
      <c r="C116" s="35" t="s">
        <v>65</v>
      </c>
      <c r="D116" s="6" t="str">
        <f aca="false">VLOOKUP(C116,CATALOGO!A:B,2,0)</f>
        <v>TOP MUJER</v>
      </c>
      <c r="E116" s="6" t="str">
        <f aca="false">VLOOKUP(C116,CATALOGO!A:E,5,0)</f>
        <v>NAVAL</v>
      </c>
      <c r="F116" s="36"/>
      <c r="G116" s="35" t="s">
        <v>48</v>
      </c>
      <c r="H116" s="121" t="str">
        <f aca="false">CONCATENATE(C116,"-",G116)</f>
        <v>I001AF-027-L</v>
      </c>
      <c r="I116" s="130"/>
      <c r="J116" s="35" t="n">
        <v>48</v>
      </c>
      <c r="K116" s="155" t="n">
        <v>44953</v>
      </c>
      <c r="L116" s="156" t="n">
        <f aca="false">VLOOKUP(C116,CATALOGO!A:F,6,0)</f>
        <v>0.208</v>
      </c>
      <c r="M116" s="157" t="n">
        <f aca="false">L116*J116</f>
        <v>9.984</v>
      </c>
      <c r="N116" s="35" t="s">
        <v>60</v>
      </c>
      <c r="O116" s="35" t="s">
        <v>40</v>
      </c>
      <c r="P116" s="33"/>
      <c r="Q116" s="33"/>
      <c r="R116" s="33"/>
      <c r="S116" s="33"/>
      <c r="T116" s="33"/>
      <c r="U116" s="33"/>
      <c r="V116" s="33" t="s">
        <v>877</v>
      </c>
      <c r="W116" s="35" t="str">
        <f aca="false">VLOOKUP(C116,CATALOGOMEDA1,4,FALSE())</f>
        <v>T/C-19-4027TCX-ESTATE BLUE</v>
      </c>
      <c r="X116" s="33" t="str">
        <f aca="false">MID(C116,1,FIND("-",C116)-1)</f>
        <v>I001AF</v>
      </c>
      <c r="Y116" s="33" t="n">
        <f aca="false">(VLOOKUP(X116,ESTILO3,3,FALSE()))*J116</f>
        <v>44.8224</v>
      </c>
      <c r="Z116" s="37" t="n">
        <v>44930</v>
      </c>
      <c r="AA116" s="33"/>
      <c r="AB116" s="158" t="s">
        <v>44</v>
      </c>
      <c r="AC116" s="33"/>
      <c r="AD116" s="33" t="str">
        <f aca="false">VLOOKUP(W116,PORCENTAJETELA,2,FALSE())</f>
        <v>65% poliester 32% algodon 3% spandex </v>
      </c>
      <c r="AE116" s="33" t="n">
        <v>205</v>
      </c>
    </row>
    <row r="117" customFormat="false" ht="15" hidden="false" customHeight="false" outlineLevel="0" collapsed="false">
      <c r="A117" s="33" t="n">
        <v>8840</v>
      </c>
      <c r="B117" s="163" t="n">
        <v>44928</v>
      </c>
      <c r="C117" s="35" t="s">
        <v>65</v>
      </c>
      <c r="D117" s="6" t="str">
        <f aca="false">VLOOKUP(C117,CATALOGO!A:B,2,0)</f>
        <v>TOP MUJER</v>
      </c>
      <c r="E117" s="6" t="str">
        <f aca="false">VLOOKUP(C117,CATALOGO!A:E,5,0)</f>
        <v>NAVAL</v>
      </c>
      <c r="F117" s="36"/>
      <c r="G117" s="35" t="s">
        <v>76</v>
      </c>
      <c r="H117" s="121" t="str">
        <f aca="false">CONCATENATE(C117,"-",G117)</f>
        <v>I001AF-027-M</v>
      </c>
      <c r="I117" s="130"/>
      <c r="J117" s="35" t="n">
        <v>72</v>
      </c>
      <c r="K117" s="155" t="n">
        <v>44953</v>
      </c>
      <c r="L117" s="156" t="n">
        <f aca="false">VLOOKUP(C117,CATALOGO!A:F,6,0)</f>
        <v>0.208</v>
      </c>
      <c r="M117" s="157" t="n">
        <f aca="false">L117*J117</f>
        <v>14.976</v>
      </c>
      <c r="N117" s="35" t="s">
        <v>60</v>
      </c>
      <c r="O117" s="35" t="s">
        <v>40</v>
      </c>
      <c r="P117" s="33"/>
      <c r="Q117" s="33"/>
      <c r="R117" s="33"/>
      <c r="S117" s="33"/>
      <c r="T117" s="33"/>
      <c r="U117" s="33"/>
      <c r="V117" s="33" t="s">
        <v>877</v>
      </c>
      <c r="W117" s="35" t="str">
        <f aca="false">VLOOKUP(C117,CATALOGOMEDA1,4,FALSE())</f>
        <v>T/C-19-4027TCX-ESTATE BLUE</v>
      </c>
      <c r="X117" s="33" t="str">
        <f aca="false">MID(C117,1,FIND("-",C117)-1)</f>
        <v>I001AF</v>
      </c>
      <c r="Y117" s="33" t="n">
        <f aca="false">(VLOOKUP(X117,ESTILO3,3,FALSE()))*J117</f>
        <v>67.2336</v>
      </c>
      <c r="Z117" s="37" t="n">
        <v>44930</v>
      </c>
      <c r="AA117" s="33"/>
      <c r="AB117" s="158" t="s">
        <v>44</v>
      </c>
      <c r="AC117" s="33"/>
      <c r="AD117" s="33" t="str">
        <f aca="false">VLOOKUP(W117,PORCENTAJETELA,2,FALSE())</f>
        <v>65% poliester 32% algodon 3% spandex </v>
      </c>
      <c r="AE117" s="33"/>
    </row>
    <row r="118" customFormat="false" ht="15" hidden="false" customHeight="false" outlineLevel="0" collapsed="false">
      <c r="A118" s="33" t="n">
        <v>8841</v>
      </c>
      <c r="B118" s="163" t="n">
        <v>44928</v>
      </c>
      <c r="C118" s="35" t="s">
        <v>65</v>
      </c>
      <c r="D118" s="6" t="str">
        <f aca="false">VLOOKUP(C118,CATALOGO!A:B,2,0)</f>
        <v>TOP MUJER</v>
      </c>
      <c r="E118" s="6" t="str">
        <f aca="false">VLOOKUP(C118,CATALOGO!A:E,5,0)</f>
        <v>NAVAL</v>
      </c>
      <c r="F118" s="36"/>
      <c r="G118" s="35" t="s">
        <v>38</v>
      </c>
      <c r="H118" s="121" t="str">
        <f aca="false">CONCATENATE(C118,"-",G118)</f>
        <v>I001AF-027-S</v>
      </c>
      <c r="I118" s="130"/>
      <c r="J118" s="35" t="n">
        <v>72</v>
      </c>
      <c r="K118" s="155" t="n">
        <v>44953</v>
      </c>
      <c r="L118" s="156" t="n">
        <f aca="false">VLOOKUP(C118,CATALOGO!A:F,6,0)</f>
        <v>0.208</v>
      </c>
      <c r="M118" s="157" t="n">
        <f aca="false">L118*J118</f>
        <v>14.976</v>
      </c>
      <c r="N118" s="35" t="s">
        <v>60</v>
      </c>
      <c r="O118" s="35" t="s">
        <v>40</v>
      </c>
      <c r="P118" s="33"/>
      <c r="Q118" s="33"/>
      <c r="R118" s="33"/>
      <c r="S118" s="33"/>
      <c r="T118" s="33"/>
      <c r="U118" s="33"/>
      <c r="V118" s="33" t="s">
        <v>877</v>
      </c>
      <c r="W118" s="35" t="str">
        <f aca="false">VLOOKUP(C118,CATALOGOMEDA1,4,FALSE())</f>
        <v>T/C-19-4027TCX-ESTATE BLUE</v>
      </c>
      <c r="X118" s="33" t="str">
        <f aca="false">MID(C118,1,FIND("-",C118)-1)</f>
        <v>I001AF</v>
      </c>
      <c r="Y118" s="33" t="n">
        <f aca="false">(VLOOKUP(X118,ESTILO3,3,FALSE()))*J118</f>
        <v>67.2336</v>
      </c>
      <c r="Z118" s="37" t="n">
        <v>44930</v>
      </c>
      <c r="AA118" s="33"/>
      <c r="AB118" s="158" t="s">
        <v>44</v>
      </c>
      <c r="AC118" s="33"/>
      <c r="AD118" s="33" t="str">
        <f aca="false">VLOOKUP(W118,PORCENTAJETELA,2,FALSE())</f>
        <v>65% poliester 32% algodon 3% spandex </v>
      </c>
      <c r="AE118" s="33"/>
    </row>
    <row r="119" customFormat="false" ht="15" hidden="false" customHeight="false" outlineLevel="0" collapsed="false">
      <c r="A119" s="33" t="n">
        <v>8842</v>
      </c>
      <c r="B119" s="163" t="n">
        <v>44928</v>
      </c>
      <c r="C119" s="35" t="s">
        <v>65</v>
      </c>
      <c r="D119" s="6" t="str">
        <f aca="false">VLOOKUP(C119,CATALOGO!A:B,2,0)</f>
        <v>TOP MUJER</v>
      </c>
      <c r="E119" s="6" t="str">
        <f aca="false">VLOOKUP(C119,CATALOGO!A:E,5,0)</f>
        <v>NAVAL</v>
      </c>
      <c r="F119" s="36"/>
      <c r="G119" s="35" t="s">
        <v>52</v>
      </c>
      <c r="H119" s="121" t="str">
        <f aca="false">CONCATENATE(C119,"-",G119)</f>
        <v>I001AF-027-XL</v>
      </c>
      <c r="I119" s="130"/>
      <c r="J119" s="35" t="n">
        <v>24</v>
      </c>
      <c r="K119" s="155" t="n">
        <v>44953</v>
      </c>
      <c r="L119" s="156" t="n">
        <f aca="false">VLOOKUP(C119,CATALOGO!A:F,6,0)</f>
        <v>0.208</v>
      </c>
      <c r="M119" s="157" t="n">
        <f aca="false">L119*J119</f>
        <v>4.992</v>
      </c>
      <c r="N119" s="35" t="s">
        <v>60</v>
      </c>
      <c r="O119" s="35" t="s">
        <v>40</v>
      </c>
      <c r="P119" s="33"/>
      <c r="Q119" s="33"/>
      <c r="R119" s="33"/>
      <c r="S119" s="33"/>
      <c r="T119" s="33"/>
      <c r="U119" s="33"/>
      <c r="V119" s="33" t="s">
        <v>877</v>
      </c>
      <c r="W119" s="35" t="str">
        <f aca="false">VLOOKUP(C119,CATALOGOMEDA1,4,FALSE())</f>
        <v>T/C-19-4027TCX-ESTATE BLUE</v>
      </c>
      <c r="X119" s="33" t="str">
        <f aca="false">MID(C119,1,FIND("-",C119)-1)</f>
        <v>I001AF</v>
      </c>
      <c r="Y119" s="33" t="n">
        <f aca="false">(VLOOKUP(X119,ESTILO3,3,FALSE()))*J119</f>
        <v>22.4112</v>
      </c>
      <c r="Z119" s="37" t="n">
        <v>44930</v>
      </c>
      <c r="AA119" s="33"/>
      <c r="AB119" s="158" t="s">
        <v>44</v>
      </c>
      <c r="AC119" s="33"/>
      <c r="AD119" s="33" t="str">
        <f aca="false">VLOOKUP(W119,PORCENTAJETELA,2,FALSE())</f>
        <v>65% poliester 32% algodon 3% spandex </v>
      </c>
      <c r="AE119" s="33"/>
    </row>
    <row r="120" customFormat="false" ht="15" hidden="false" customHeight="false" outlineLevel="0" collapsed="false">
      <c r="A120" s="33" t="n">
        <v>8843</v>
      </c>
      <c r="B120" s="163" t="n">
        <v>44928</v>
      </c>
      <c r="C120" s="35" t="s">
        <v>74</v>
      </c>
      <c r="D120" s="6" t="str">
        <f aca="false">VLOOKUP(C120,CATALOGO!A:B,2,0)</f>
        <v>TOP MUJER</v>
      </c>
      <c r="E120" s="6" t="str">
        <f aca="false">VLOOKUP(C120,CATALOGO!A:E,5,0)</f>
        <v>ROUJA</v>
      </c>
      <c r="F120" s="36"/>
      <c r="G120" s="35" t="s">
        <v>76</v>
      </c>
      <c r="H120" s="121" t="str">
        <f aca="false">CONCATENATE(C120,"-",G120)</f>
        <v>I001AF-510-M</v>
      </c>
      <c r="I120" s="130"/>
      <c r="J120" s="35" t="n">
        <v>48</v>
      </c>
      <c r="K120" s="155" t="n">
        <v>44953</v>
      </c>
      <c r="L120" s="156" t="n">
        <f aca="false">VLOOKUP(C120,CATALOGO!A:F,6,0)</f>
        <v>0.208</v>
      </c>
      <c r="M120" s="157" t="n">
        <f aca="false">L120*J120</f>
        <v>9.984</v>
      </c>
      <c r="N120" s="35" t="s">
        <v>60</v>
      </c>
      <c r="O120" s="35" t="s">
        <v>40</v>
      </c>
      <c r="P120" s="33"/>
      <c r="Q120" s="33"/>
      <c r="R120" s="33"/>
      <c r="S120" s="33"/>
      <c r="T120" s="33"/>
      <c r="U120" s="33"/>
      <c r="V120" s="33" t="s">
        <v>878</v>
      </c>
      <c r="W120" s="35" t="str">
        <f aca="false">VLOOKUP(C120,CATALOGOMEDA1,4,FALSE())</f>
        <v>T/C-4101C-WINE</v>
      </c>
      <c r="X120" s="33" t="str">
        <f aca="false">MID(C120,1,FIND("-",C120)-1)</f>
        <v>I001AF</v>
      </c>
      <c r="Y120" s="33" t="n">
        <f aca="false">(VLOOKUP(X120,ESTILO3,3,FALSE()))*J120</f>
        <v>44.8224</v>
      </c>
      <c r="Z120" s="37" t="n">
        <v>44930</v>
      </c>
      <c r="AA120" s="33"/>
      <c r="AB120" s="158" t="s">
        <v>44</v>
      </c>
      <c r="AC120" s="33"/>
      <c r="AD120" s="33" t="str">
        <f aca="false">VLOOKUP(W120,PORCENTAJETELA,2,FALSE())</f>
        <v>65% poliester 32% algodon 3% spandex </v>
      </c>
      <c r="AE120" s="33"/>
    </row>
    <row r="121" customFormat="false" ht="15" hidden="false" customHeight="false" outlineLevel="0" collapsed="false">
      <c r="A121" s="33" t="n">
        <v>8844</v>
      </c>
      <c r="B121" s="163" t="n">
        <v>44928</v>
      </c>
      <c r="C121" s="35" t="s">
        <v>235</v>
      </c>
      <c r="D121" s="6" t="str">
        <f aca="false">VLOOKUP(C121,CATALOGO!A:B,2,0)</f>
        <v>PANT MUJER</v>
      </c>
      <c r="E121" s="6" t="str">
        <f aca="false">VLOOKUP(C121,CATALOGO!A:E,5,0)</f>
        <v>NAVAL</v>
      </c>
      <c r="F121" s="36"/>
      <c r="G121" s="35" t="s">
        <v>76</v>
      </c>
      <c r="H121" s="121" t="str">
        <f aca="false">CONCATENATE(C121,"-",G121)</f>
        <v>A103-027-M</v>
      </c>
      <c r="I121" s="130"/>
      <c r="J121" s="35" t="n">
        <v>216</v>
      </c>
      <c r="K121" s="155" t="n">
        <v>44953</v>
      </c>
      <c r="L121" s="156" t="n">
        <f aca="false">VLOOKUP(C121,CATALOGO!A:F,6,0)</f>
        <v>0.2791</v>
      </c>
      <c r="M121" s="157" t="n">
        <f aca="false">L121*J121</f>
        <v>60.2856</v>
      </c>
      <c r="N121" s="35" t="s">
        <v>39</v>
      </c>
      <c r="O121" s="35" t="s">
        <v>85</v>
      </c>
      <c r="P121" s="33"/>
      <c r="Q121" s="33"/>
      <c r="R121" s="33"/>
      <c r="S121" s="33"/>
      <c r="T121" s="33"/>
      <c r="U121" s="33"/>
      <c r="V121" s="33" t="s">
        <v>879</v>
      </c>
      <c r="W121" s="35" t="str">
        <f aca="false">VLOOKUP(C121,CATALOGOMEDA1,4,FALSE())</f>
        <v>TTR-19-4027TCX-MEDIEVAL</v>
      </c>
      <c r="X121" s="33" t="str">
        <f aca="false">MID(C121,1,FIND("-",C121)-1)</f>
        <v>A103</v>
      </c>
      <c r="Y121" s="33" t="n">
        <f aca="false">(VLOOKUP(X121,ESTILO3,3,FALSE()))*J121</f>
        <v>276.48</v>
      </c>
      <c r="Z121" s="37" t="n">
        <v>44930</v>
      </c>
      <c r="AA121" s="33"/>
      <c r="AB121" s="158" t="s">
        <v>44</v>
      </c>
      <c r="AC121" s="33"/>
      <c r="AD121" s="33" t="str">
        <f aca="false">VLOOKUP(W121,PORCENTAJETELA,2,FALSE())</f>
        <v>74% poliester 20% rayon 6% spandex </v>
      </c>
      <c r="AE121" s="33"/>
    </row>
    <row r="122" customFormat="false" ht="15" hidden="false" customHeight="false" outlineLevel="0" collapsed="false">
      <c r="A122" s="33" t="n">
        <v>8845</v>
      </c>
      <c r="B122" s="163" t="n">
        <v>44928</v>
      </c>
      <c r="C122" s="35" t="s">
        <v>235</v>
      </c>
      <c r="D122" s="6" t="str">
        <f aca="false">VLOOKUP(C122,CATALOGO!A:B,2,0)</f>
        <v>PANT MUJER</v>
      </c>
      <c r="E122" s="6" t="str">
        <f aca="false">VLOOKUP(C122,CATALOGO!A:E,5,0)</f>
        <v>NAVAL</v>
      </c>
      <c r="F122" s="36"/>
      <c r="G122" s="35" t="s">
        <v>52</v>
      </c>
      <c r="H122" s="121" t="str">
        <f aca="false">CONCATENATE(C122,"-",G122)</f>
        <v>A103-027-XL</v>
      </c>
      <c r="I122" s="130"/>
      <c r="J122" s="35" t="n">
        <v>48</v>
      </c>
      <c r="K122" s="155" t="n">
        <v>44953</v>
      </c>
      <c r="L122" s="156" t="n">
        <f aca="false">VLOOKUP(C122,CATALOGO!A:F,6,0)</f>
        <v>0.2791</v>
      </c>
      <c r="M122" s="157" t="n">
        <f aca="false">L122*J122</f>
        <v>13.3968</v>
      </c>
      <c r="N122" s="35" t="s">
        <v>39</v>
      </c>
      <c r="O122" s="35" t="s">
        <v>85</v>
      </c>
      <c r="P122" s="33"/>
      <c r="Q122" s="33"/>
      <c r="R122" s="33"/>
      <c r="S122" s="33"/>
      <c r="T122" s="33"/>
      <c r="U122" s="33"/>
      <c r="V122" s="33" t="s">
        <v>879</v>
      </c>
      <c r="W122" s="35" t="str">
        <f aca="false">VLOOKUP(C122,CATALOGOMEDA1,4,FALSE())</f>
        <v>TTR-19-4027TCX-MEDIEVAL</v>
      </c>
      <c r="X122" s="33" t="str">
        <f aca="false">MID(C122,1,FIND("-",C122)-1)</f>
        <v>A103</v>
      </c>
      <c r="Y122" s="33" t="n">
        <f aca="false">(VLOOKUP(X122,ESTILO3,3,FALSE()))*J122</f>
        <v>61.44</v>
      </c>
      <c r="Z122" s="37" t="n">
        <v>44930</v>
      </c>
      <c r="AA122" s="33"/>
      <c r="AB122" s="158" t="s">
        <v>44</v>
      </c>
      <c r="AC122" s="33"/>
      <c r="AD122" s="33" t="str">
        <f aca="false">VLOOKUP(W122,PORCENTAJETELA,2,FALSE())</f>
        <v>74% poliester 20% rayon 6% spandex </v>
      </c>
      <c r="AE122" s="33"/>
    </row>
    <row r="123" customFormat="false" ht="15" hidden="false" customHeight="false" outlineLevel="0" collapsed="false">
      <c r="A123" s="33" t="n">
        <v>8846</v>
      </c>
      <c r="B123" s="163" t="n">
        <v>44928</v>
      </c>
      <c r="C123" s="35" t="s">
        <v>235</v>
      </c>
      <c r="D123" s="6" t="str">
        <f aca="false">VLOOKUP(C123,CATALOGO!A:B,2,0)</f>
        <v>PANT MUJER</v>
      </c>
      <c r="E123" s="6" t="str">
        <f aca="false">VLOOKUP(C123,CATALOGO!A:E,5,0)</f>
        <v>NAVAL</v>
      </c>
      <c r="F123" s="36"/>
      <c r="G123" s="35" t="s">
        <v>89</v>
      </c>
      <c r="H123" s="121" t="str">
        <f aca="false">CONCATENATE(C123,"-",G123)</f>
        <v>A103-027-XXL</v>
      </c>
      <c r="I123" s="130"/>
      <c r="J123" s="35" t="n">
        <v>24</v>
      </c>
      <c r="K123" s="155" t="n">
        <v>44953</v>
      </c>
      <c r="L123" s="156" t="n">
        <f aca="false">VLOOKUP(C123,CATALOGO!A:F,6,0)</f>
        <v>0.2791</v>
      </c>
      <c r="M123" s="157" t="n">
        <f aca="false">L123*J123</f>
        <v>6.6984</v>
      </c>
      <c r="N123" s="35" t="s">
        <v>39</v>
      </c>
      <c r="O123" s="35" t="s">
        <v>85</v>
      </c>
      <c r="P123" s="33"/>
      <c r="Q123" s="33"/>
      <c r="R123" s="33"/>
      <c r="S123" s="33"/>
      <c r="T123" s="33"/>
      <c r="U123" s="33"/>
      <c r="V123" s="33" t="s">
        <v>879</v>
      </c>
      <c r="W123" s="35" t="str">
        <f aca="false">VLOOKUP(C123,CATALOGOMEDA1,4,FALSE())</f>
        <v>TTR-19-4027TCX-MEDIEVAL</v>
      </c>
      <c r="X123" s="33" t="str">
        <f aca="false">MID(C123,1,FIND("-",C123)-1)</f>
        <v>A103</v>
      </c>
      <c r="Y123" s="33" t="n">
        <f aca="false">(VLOOKUP(X123,ESTILO3,3,FALSE()))*J123</f>
        <v>30.72</v>
      </c>
      <c r="Z123" s="37" t="n">
        <v>44930</v>
      </c>
      <c r="AA123" s="33"/>
      <c r="AB123" s="158" t="s">
        <v>44</v>
      </c>
      <c r="AC123" s="33"/>
      <c r="AD123" s="33" t="str">
        <f aca="false">VLOOKUP(W123,PORCENTAJETELA,2,FALSE())</f>
        <v>74% poliester 20% rayon 6% spandex </v>
      </c>
      <c r="AE123" s="33"/>
    </row>
    <row r="124" customFormat="false" ht="15" hidden="false" customHeight="false" outlineLevel="0" collapsed="false">
      <c r="A124" s="33" t="n">
        <v>8847</v>
      </c>
      <c r="B124" s="163" t="n">
        <v>44928</v>
      </c>
      <c r="C124" s="35" t="s">
        <v>344</v>
      </c>
      <c r="D124" s="6" t="str">
        <f aca="false">VLOOKUP(C124,CATALOGO!A:B,2,0)</f>
        <v>PANT MUJER</v>
      </c>
      <c r="E124" s="6" t="str">
        <f aca="false">VLOOKUP(C124,CATALOGO!A:E,5,0)</f>
        <v>NEGRO</v>
      </c>
      <c r="F124" s="36"/>
      <c r="G124" s="35" t="s">
        <v>76</v>
      </c>
      <c r="H124" s="121" t="str">
        <f aca="false">CONCATENATE(C124,"-",G124)</f>
        <v>A103-570-M</v>
      </c>
      <c r="I124" s="130"/>
      <c r="J124" s="35" t="n">
        <v>192</v>
      </c>
      <c r="K124" s="155" t="n">
        <v>44953</v>
      </c>
      <c r="L124" s="156" t="n">
        <f aca="false">VLOOKUP(C124,CATALOGO!A:F,6,0)</f>
        <v>0.2791</v>
      </c>
      <c r="M124" s="157" t="n">
        <f aca="false">L124*J124</f>
        <v>53.5872</v>
      </c>
      <c r="N124" s="35" t="s">
        <v>39</v>
      </c>
      <c r="O124" s="35" t="s">
        <v>85</v>
      </c>
      <c r="P124" s="33"/>
      <c r="Q124" s="33"/>
      <c r="R124" s="33"/>
      <c r="S124" s="33"/>
      <c r="T124" s="33"/>
      <c r="U124" s="33"/>
      <c r="V124" s="33" t="s">
        <v>880</v>
      </c>
      <c r="W124" s="35" t="str">
        <f aca="false">VLOOKUP(C124,CATALOGOMEDA1,4,FALSE())</f>
        <v>TTR-19-570TCX-BLACK</v>
      </c>
      <c r="X124" s="33" t="str">
        <f aca="false">MID(C124,1,FIND("-",C124)-1)</f>
        <v>A103</v>
      </c>
      <c r="Y124" s="33" t="n">
        <f aca="false">(VLOOKUP(X124,ESTILO3,3,FALSE()))*J124</f>
        <v>245.76</v>
      </c>
      <c r="Z124" s="37" t="n">
        <v>44930</v>
      </c>
      <c r="AA124" s="33"/>
      <c r="AB124" s="158" t="s">
        <v>44</v>
      </c>
      <c r="AC124" s="33"/>
      <c r="AD124" s="33" t="str">
        <f aca="false">VLOOKUP(W124,PORCENTAJETELA,2,FALSE())</f>
        <v>74% poliester 20% rayon 6% spandex </v>
      </c>
      <c r="AE124" s="33" t="n">
        <v>554</v>
      </c>
    </row>
    <row r="125" customFormat="false" ht="15" hidden="false" customHeight="false" outlineLevel="0" collapsed="false">
      <c r="A125" s="33" t="n">
        <v>8848</v>
      </c>
      <c r="B125" s="163" t="n">
        <v>44928</v>
      </c>
      <c r="C125" s="35" t="s">
        <v>344</v>
      </c>
      <c r="D125" s="6" t="str">
        <f aca="false">VLOOKUP(C125,CATALOGO!A:B,2,0)</f>
        <v>PANT MUJER</v>
      </c>
      <c r="E125" s="6" t="str">
        <f aca="false">VLOOKUP(C125,CATALOGO!A:E,5,0)</f>
        <v>NEGRO</v>
      </c>
      <c r="F125" s="36"/>
      <c r="G125" s="35" t="s">
        <v>38</v>
      </c>
      <c r="H125" s="121" t="str">
        <f aca="false">CONCATENATE(C125,"-",G125)</f>
        <v>A103-570-S</v>
      </c>
      <c r="I125" s="130"/>
      <c r="J125" s="35" t="n">
        <v>168</v>
      </c>
      <c r="K125" s="155" t="n">
        <v>44953</v>
      </c>
      <c r="L125" s="156" t="n">
        <f aca="false">VLOOKUP(C125,CATALOGO!A:F,6,0)</f>
        <v>0.2791</v>
      </c>
      <c r="M125" s="157" t="n">
        <f aca="false">L125*J125</f>
        <v>46.8888</v>
      </c>
      <c r="N125" s="35" t="s">
        <v>39</v>
      </c>
      <c r="O125" s="35" t="s">
        <v>85</v>
      </c>
      <c r="P125" s="33"/>
      <c r="Q125" s="33"/>
      <c r="R125" s="33"/>
      <c r="S125" s="33"/>
      <c r="T125" s="33"/>
      <c r="U125" s="33"/>
      <c r="V125" s="33" t="s">
        <v>880</v>
      </c>
      <c r="W125" s="35" t="str">
        <f aca="false">VLOOKUP(C125,CATALOGOMEDA1,4,FALSE())</f>
        <v>TTR-19-570TCX-BLACK</v>
      </c>
      <c r="X125" s="33" t="str">
        <f aca="false">MID(C125,1,FIND("-",C125)-1)</f>
        <v>A103</v>
      </c>
      <c r="Y125" s="33" t="n">
        <f aca="false">(VLOOKUP(X125,ESTILO3,3,FALSE()))*J125</f>
        <v>215.04</v>
      </c>
      <c r="Z125" s="37" t="n">
        <v>44930</v>
      </c>
      <c r="AA125" s="33"/>
      <c r="AB125" s="158" t="s">
        <v>44</v>
      </c>
      <c r="AC125" s="33"/>
      <c r="AD125" s="33" t="str">
        <f aca="false">VLOOKUP(W125,PORCENTAJETELA,2,FALSE())</f>
        <v>74% poliester 20% rayon 6% spandex </v>
      </c>
      <c r="AE125" s="33"/>
    </row>
    <row r="126" customFormat="false" ht="15" hidden="false" customHeight="false" outlineLevel="0" collapsed="false">
      <c r="A126" s="33" t="n">
        <v>8849</v>
      </c>
      <c r="B126" s="163" t="n">
        <v>44928</v>
      </c>
      <c r="C126" s="35" t="s">
        <v>344</v>
      </c>
      <c r="D126" s="6" t="str">
        <f aca="false">VLOOKUP(C126,CATALOGO!A:B,2,0)</f>
        <v>PANT MUJER</v>
      </c>
      <c r="E126" s="6" t="str">
        <f aca="false">VLOOKUP(C126,CATALOGO!A:E,5,0)</f>
        <v>NEGRO</v>
      </c>
      <c r="F126" s="36"/>
      <c r="G126" s="35" t="s">
        <v>52</v>
      </c>
      <c r="H126" s="121" t="str">
        <f aca="false">CONCATENATE(C126,"-",G126)</f>
        <v>A103-570-XL</v>
      </c>
      <c r="I126" s="130"/>
      <c r="J126" s="35" t="n">
        <v>24</v>
      </c>
      <c r="K126" s="155" t="n">
        <v>44953</v>
      </c>
      <c r="L126" s="156" t="n">
        <f aca="false">VLOOKUP(C126,CATALOGO!A:F,6,0)</f>
        <v>0.2791</v>
      </c>
      <c r="M126" s="157" t="n">
        <f aca="false">L126*J126</f>
        <v>6.6984</v>
      </c>
      <c r="N126" s="35" t="s">
        <v>39</v>
      </c>
      <c r="O126" s="35" t="s">
        <v>85</v>
      </c>
      <c r="P126" s="33"/>
      <c r="Q126" s="33"/>
      <c r="R126" s="33"/>
      <c r="S126" s="33"/>
      <c r="T126" s="33"/>
      <c r="U126" s="33"/>
      <c r="V126" s="33" t="s">
        <v>880</v>
      </c>
      <c r="W126" s="35" t="str">
        <f aca="false">VLOOKUP(C126,CATALOGOMEDA1,4,FALSE())</f>
        <v>TTR-19-570TCX-BLACK</v>
      </c>
      <c r="X126" s="33" t="str">
        <f aca="false">MID(C126,1,FIND("-",C126)-1)</f>
        <v>A103</v>
      </c>
      <c r="Y126" s="33" t="n">
        <f aca="false">(VLOOKUP(X126,ESTILO3,3,FALSE()))*J126</f>
        <v>30.72</v>
      </c>
      <c r="Z126" s="37" t="n">
        <v>44930</v>
      </c>
      <c r="AA126" s="33"/>
      <c r="AB126" s="158" t="s">
        <v>44</v>
      </c>
      <c r="AC126" s="33"/>
      <c r="AD126" s="33" t="str">
        <f aca="false">VLOOKUP(W126,PORCENTAJETELA,2,FALSE())</f>
        <v>74% poliester 20% rayon 6% spandex </v>
      </c>
      <c r="AE126" s="33"/>
    </row>
    <row r="127" customFormat="false" ht="15" hidden="false" customHeight="false" outlineLevel="0" collapsed="false">
      <c r="A127" s="33" t="n">
        <v>8850</v>
      </c>
      <c r="B127" s="163" t="n">
        <v>44928</v>
      </c>
      <c r="C127" s="35" t="s">
        <v>344</v>
      </c>
      <c r="D127" s="6" t="str">
        <f aca="false">VLOOKUP(C127,CATALOGO!A:B,2,0)</f>
        <v>PANT MUJER</v>
      </c>
      <c r="E127" s="6" t="str">
        <f aca="false">VLOOKUP(C127,CATALOGO!A:E,5,0)</f>
        <v>NEGRO</v>
      </c>
      <c r="F127" s="36"/>
      <c r="G127" s="35" t="s">
        <v>57</v>
      </c>
      <c r="H127" s="121" t="str">
        <f aca="false">CONCATENATE(C127,"-",G127)</f>
        <v>A103-570-XS</v>
      </c>
      <c r="I127" s="130"/>
      <c r="J127" s="35" t="n">
        <v>72</v>
      </c>
      <c r="K127" s="155" t="n">
        <v>44953</v>
      </c>
      <c r="L127" s="156" t="n">
        <f aca="false">VLOOKUP(C127,CATALOGO!A:F,6,0)</f>
        <v>0.2791</v>
      </c>
      <c r="M127" s="157" t="n">
        <f aca="false">L127*J127</f>
        <v>20.0952</v>
      </c>
      <c r="N127" s="35" t="s">
        <v>39</v>
      </c>
      <c r="O127" s="35" t="s">
        <v>85</v>
      </c>
      <c r="P127" s="33"/>
      <c r="Q127" s="33"/>
      <c r="R127" s="33"/>
      <c r="S127" s="33"/>
      <c r="T127" s="33"/>
      <c r="U127" s="33"/>
      <c r="V127" s="33" t="s">
        <v>880</v>
      </c>
      <c r="W127" s="35" t="str">
        <f aca="false">VLOOKUP(C127,CATALOGOMEDA1,4,FALSE())</f>
        <v>TTR-19-570TCX-BLACK</v>
      </c>
      <c r="X127" s="33" t="str">
        <f aca="false">MID(C127,1,FIND("-",C127)-1)</f>
        <v>A103</v>
      </c>
      <c r="Y127" s="33" t="n">
        <f aca="false">(VLOOKUP(X127,ESTILO3,3,FALSE()))*J127</f>
        <v>92.16</v>
      </c>
      <c r="Z127" s="37" t="n">
        <v>44930</v>
      </c>
      <c r="AA127" s="33"/>
      <c r="AB127" s="158" t="s">
        <v>44</v>
      </c>
      <c r="AC127" s="33"/>
      <c r="AD127" s="33" t="str">
        <f aca="false">VLOOKUP(W127,PORCENTAJETELA,2,FALSE())</f>
        <v>74% poliester 20% rayon 6% spandex </v>
      </c>
      <c r="AE127" s="33"/>
    </row>
    <row r="128" s="178" customFormat="true" ht="15" hidden="false" customHeight="false" outlineLevel="0" collapsed="false">
      <c r="A128" s="33" t="n">
        <v>8851</v>
      </c>
      <c r="B128" s="163" t="n">
        <v>44928</v>
      </c>
      <c r="C128" s="169" t="s">
        <v>881</v>
      </c>
      <c r="D128" s="170" t="str">
        <f aca="false">VLOOKUP(C128,CATALOGO!A:B,2,0)</f>
        <v>Pantalon Dama</v>
      </c>
      <c r="E128" s="170" t="str">
        <f aca="false">VLOOKUP(C128,CATALOGO!A:E,5,0)</f>
        <v>Robin</v>
      </c>
      <c r="F128" s="171"/>
      <c r="G128" s="172" t="s">
        <v>76</v>
      </c>
      <c r="H128" s="173" t="str">
        <f aca="false">CONCATENATE(C128,"-",G128)</f>
        <v>A109R-945-M</v>
      </c>
      <c r="I128" s="174"/>
      <c r="J128" s="172" t="n">
        <v>12</v>
      </c>
      <c r="K128" s="155" t="n">
        <v>44953</v>
      </c>
      <c r="L128" s="175" t="n">
        <f aca="false">VLOOKUP(C128,CATALOGO!A:F,6,0)</f>
        <v>0.3508</v>
      </c>
      <c r="M128" s="157" t="n">
        <f aca="false">L128*J128</f>
        <v>4.2096</v>
      </c>
      <c r="N128" s="35" t="s">
        <v>39</v>
      </c>
      <c r="O128" s="35" t="s">
        <v>85</v>
      </c>
      <c r="P128" s="176"/>
      <c r="Q128" s="176"/>
      <c r="R128" s="176"/>
      <c r="S128" s="176"/>
      <c r="T128" s="176"/>
      <c r="U128" s="176"/>
      <c r="V128" s="33" t="s">
        <v>882</v>
      </c>
      <c r="W128" s="172" t="str">
        <f aca="false">VLOOKUP(C128,CATALOGOMEDA1,4,FALSE())</f>
        <v>TTR-18-1945TCX BRIGHT ROSE</v>
      </c>
      <c r="X128" s="176" t="str">
        <f aca="false">MID(C128,1,FIND("-",C128)-1)</f>
        <v>A109R</v>
      </c>
      <c r="Y128" s="176" t="n">
        <f aca="false">(VLOOKUP(X128,ESTILO3,3,FALSE()))*J128</f>
        <v>15.6</v>
      </c>
      <c r="Z128" s="177" t="n">
        <v>44930</v>
      </c>
      <c r="AA128" s="176"/>
      <c r="AB128" s="158" t="s">
        <v>44</v>
      </c>
      <c r="AC128" s="176"/>
      <c r="AD128" s="176" t="str">
        <f aca="false">VLOOKUP(W128,PORCENTAJETELA,2,FALSE())</f>
        <v>74% poliester 20% rayon 6% spandex </v>
      </c>
      <c r="AE128" s="176"/>
    </row>
    <row r="129" customFormat="false" ht="15" hidden="false" customHeight="false" outlineLevel="0" collapsed="false">
      <c r="A129" s="33" t="n">
        <v>8852</v>
      </c>
      <c r="B129" s="163" t="n">
        <v>44928</v>
      </c>
      <c r="C129" s="35" t="s">
        <v>883</v>
      </c>
      <c r="D129" s="6" t="str">
        <f aca="false">VLOOKUP(C129,CATALOGO!A:B,2,0)</f>
        <v>PANT HOMBRE</v>
      </c>
      <c r="E129" s="6" t="str">
        <f aca="false">VLOOKUP(C129,CATALOGO!A:E,5,0)</f>
        <v>OCEANO</v>
      </c>
      <c r="F129" s="36"/>
      <c r="G129" s="35" t="s">
        <v>52</v>
      </c>
      <c r="H129" s="121" t="str">
        <f aca="false">CONCATENATE(C129,"-",G129)</f>
        <v>AH102-4045-XL</v>
      </c>
      <c r="I129" s="130"/>
      <c r="J129" s="35" t="n">
        <v>24</v>
      </c>
      <c r="K129" s="155" t="n">
        <v>44953</v>
      </c>
      <c r="L129" s="156" t="n">
        <f aca="false">VLOOKUP(C129,CATALOGO!A:F,6,0)</f>
        <v>0.287</v>
      </c>
      <c r="M129" s="157" t="n">
        <f aca="false">L129*J129</f>
        <v>6.888</v>
      </c>
      <c r="N129" s="35" t="s">
        <v>39</v>
      </c>
      <c r="O129" s="35" t="s">
        <v>85</v>
      </c>
      <c r="P129" s="33"/>
      <c r="Q129" s="33"/>
      <c r="R129" s="33"/>
      <c r="S129" s="33"/>
      <c r="T129" s="33"/>
      <c r="U129" s="33"/>
      <c r="V129" s="33" t="s">
        <v>884</v>
      </c>
      <c r="W129" s="35" t="str">
        <f aca="false">VLOOKUP(C129,CATALOGOMEDA1,4,FALSE())</f>
        <v>TTR-19-4045TCX-LAPIS BLUE</v>
      </c>
      <c r="X129" s="33" t="str">
        <f aca="false">MID(C129,1,FIND("-",C129)-1)</f>
        <v>AH102</v>
      </c>
      <c r="Y129" s="33" t="n">
        <f aca="false">(VLOOKUP(X129,ESTILO3,3,FALSE()))*J129</f>
        <v>26.796</v>
      </c>
      <c r="Z129" s="37" t="n">
        <v>44930</v>
      </c>
      <c r="AA129" s="33"/>
      <c r="AB129" s="158" t="s">
        <v>44</v>
      </c>
      <c r="AC129" s="33"/>
      <c r="AD129" s="33" t="str">
        <f aca="false">VLOOKUP(W129,PORCENTAJETELA,2,FALSE())</f>
        <v>74% poliester 20% rayon 6% spandex </v>
      </c>
      <c r="AE129" s="33"/>
    </row>
    <row r="130" customFormat="false" ht="15" hidden="false" customHeight="false" outlineLevel="0" collapsed="false">
      <c r="A130" s="33" t="n">
        <v>8853</v>
      </c>
      <c r="B130" s="163" t="n">
        <v>44928</v>
      </c>
      <c r="C130" s="35" t="s">
        <v>453</v>
      </c>
      <c r="D130" s="6" t="str">
        <f aca="false">VLOOKUP(C130,CATALOGO!A:B,2,0)</f>
        <v>PANT Hombre</v>
      </c>
      <c r="E130" s="6" t="str">
        <f aca="false">VLOOKUP(C130,CATALOGO!A:E,5,0)</f>
        <v>AVENTURINI</v>
      </c>
      <c r="F130" s="36"/>
      <c r="G130" s="35" t="s">
        <v>52</v>
      </c>
      <c r="H130" s="121" t="str">
        <f aca="false">CONCATENATE(C130,"-",G130)</f>
        <v>AH102-421-XL</v>
      </c>
      <c r="I130" s="130"/>
      <c r="J130" s="35" t="n">
        <v>24</v>
      </c>
      <c r="K130" s="155" t="n">
        <v>44953</v>
      </c>
      <c r="L130" s="156" t="n">
        <f aca="false">VLOOKUP(C130,CATALOGO!A:F,6,0)</f>
        <v>0.287</v>
      </c>
      <c r="M130" s="157" t="n">
        <f aca="false">L130*J130</f>
        <v>6.888</v>
      </c>
      <c r="N130" s="35" t="s">
        <v>39</v>
      </c>
      <c r="O130" s="35" t="s">
        <v>85</v>
      </c>
      <c r="P130" s="33"/>
      <c r="Q130" s="33"/>
      <c r="R130" s="33"/>
      <c r="S130" s="33"/>
      <c r="T130" s="33"/>
      <c r="U130" s="33"/>
      <c r="V130" s="33" t="s">
        <v>885</v>
      </c>
      <c r="W130" s="35" t="str">
        <f aca="false">VLOOKUP(C130,CATALOGOMEDA1,4,FALSE())</f>
        <v>TTR-19-5421TCX AVENTURINE</v>
      </c>
      <c r="X130" s="33" t="str">
        <f aca="false">MID(C130,1,FIND("-",C130)-1)</f>
        <v>AH102</v>
      </c>
      <c r="Y130" s="33" t="n">
        <f aca="false">(VLOOKUP(X130,ESTILO3,3,FALSE()))*J130</f>
        <v>26.796</v>
      </c>
      <c r="Z130" s="37" t="n">
        <v>44930</v>
      </c>
      <c r="AA130" s="33"/>
      <c r="AB130" s="158" t="s">
        <v>44</v>
      </c>
      <c r="AC130" s="33"/>
      <c r="AD130" s="33" t="str">
        <f aca="false">VLOOKUP(W130,PORCENTAJETELA,2,FALSE())</f>
        <v>74% poliester 20% rayon 6% spandex </v>
      </c>
      <c r="AE130" s="33"/>
    </row>
    <row r="131" customFormat="false" ht="15" hidden="false" customHeight="false" outlineLevel="0" collapsed="false">
      <c r="A131" s="33" t="n">
        <v>8854</v>
      </c>
      <c r="B131" s="163" t="n">
        <v>44928</v>
      </c>
      <c r="C131" s="35" t="s">
        <v>113</v>
      </c>
      <c r="D131" s="6" t="str">
        <f aca="false">VLOOKUP(C131,CATALOGO!A:B,2,0)</f>
        <v>PANT HOMBRE</v>
      </c>
      <c r="E131" s="6" t="str">
        <f aca="false">VLOOKUP(C131,CATALOGO!A:E,5,0)</f>
        <v>NEGRO</v>
      </c>
      <c r="F131" s="36"/>
      <c r="G131" s="35" t="s">
        <v>48</v>
      </c>
      <c r="H131" s="121" t="str">
        <f aca="false">CONCATENATE(C131,"-",G131)</f>
        <v>AH102-570-L</v>
      </c>
      <c r="I131" s="130"/>
      <c r="J131" s="35" t="n">
        <v>72</v>
      </c>
      <c r="K131" s="155" t="n">
        <v>44953</v>
      </c>
      <c r="L131" s="156" t="n">
        <f aca="false">VLOOKUP(C131,CATALOGO!A:F,6,0)</f>
        <v>0.287</v>
      </c>
      <c r="M131" s="157" t="n">
        <f aca="false">L131*J131</f>
        <v>20.664</v>
      </c>
      <c r="N131" s="35" t="s">
        <v>39</v>
      </c>
      <c r="O131" s="35" t="s">
        <v>85</v>
      </c>
      <c r="P131" s="33"/>
      <c r="Q131" s="33"/>
      <c r="R131" s="33"/>
      <c r="S131" s="33"/>
      <c r="T131" s="33"/>
      <c r="U131" s="33"/>
      <c r="V131" s="33" t="s">
        <v>886</v>
      </c>
      <c r="W131" s="35" t="str">
        <f aca="false">VLOOKUP(C131,CATALOGOMEDA1,4,FALSE())</f>
        <v>TTR-19-570TCX-BLACK</v>
      </c>
      <c r="X131" s="33" t="str">
        <f aca="false">MID(C131,1,FIND("-",C131)-1)</f>
        <v>AH102</v>
      </c>
      <c r="Y131" s="33" t="n">
        <f aca="false">(VLOOKUP(X131,ESTILO3,3,FALSE()))*J131</f>
        <v>80.388</v>
      </c>
      <c r="Z131" s="37" t="n">
        <v>44930</v>
      </c>
      <c r="AA131" s="33"/>
      <c r="AB131" s="158" t="s">
        <v>44</v>
      </c>
      <c r="AC131" s="33"/>
      <c r="AD131" s="33" t="str">
        <f aca="false">VLOOKUP(W131,PORCENTAJETELA,2,FALSE())</f>
        <v>74% poliester 20% rayon 6% spandex </v>
      </c>
      <c r="AE131" s="33"/>
    </row>
    <row r="132" customFormat="false" ht="15" hidden="false" customHeight="false" outlineLevel="0" collapsed="false">
      <c r="A132" s="33" t="n">
        <v>8855</v>
      </c>
      <c r="B132" s="163" t="n">
        <v>44928</v>
      </c>
      <c r="C132" s="35" t="s">
        <v>113</v>
      </c>
      <c r="D132" s="6" t="str">
        <f aca="false">VLOOKUP(C132,CATALOGO!A:B,2,0)</f>
        <v>PANT HOMBRE</v>
      </c>
      <c r="E132" s="6" t="str">
        <f aca="false">VLOOKUP(C132,CATALOGO!A:E,5,0)</f>
        <v>NEGRO</v>
      </c>
      <c r="F132" s="36"/>
      <c r="G132" s="35" t="s">
        <v>57</v>
      </c>
      <c r="H132" s="121" t="str">
        <f aca="false">CONCATENATE(C132,"-",G132)</f>
        <v>AH102-570-XS</v>
      </c>
      <c r="I132" s="130"/>
      <c r="J132" s="35" t="n">
        <v>24</v>
      </c>
      <c r="K132" s="155" t="n">
        <v>44953</v>
      </c>
      <c r="L132" s="156" t="n">
        <f aca="false">VLOOKUP(C132,CATALOGO!A:F,6,0)</f>
        <v>0.287</v>
      </c>
      <c r="M132" s="157" t="n">
        <f aca="false">L132*J132</f>
        <v>6.888</v>
      </c>
      <c r="N132" s="35" t="s">
        <v>39</v>
      </c>
      <c r="O132" s="35" t="s">
        <v>85</v>
      </c>
      <c r="P132" s="33"/>
      <c r="Q132" s="33"/>
      <c r="R132" s="33"/>
      <c r="S132" s="33"/>
      <c r="T132" s="33"/>
      <c r="U132" s="33"/>
      <c r="V132" s="33" t="s">
        <v>886</v>
      </c>
      <c r="W132" s="35" t="str">
        <f aca="false">VLOOKUP(C132,CATALOGOMEDA1,4,FALSE())</f>
        <v>TTR-19-570TCX-BLACK</v>
      </c>
      <c r="X132" s="33" t="str">
        <f aca="false">MID(C132,1,FIND("-",C132)-1)</f>
        <v>AH102</v>
      </c>
      <c r="Y132" s="33" t="n">
        <f aca="false">(VLOOKUP(X132,ESTILO3,3,FALSE()))*J132</f>
        <v>26.796</v>
      </c>
      <c r="Z132" s="37" t="n">
        <v>44930</v>
      </c>
      <c r="AA132" s="33"/>
      <c r="AB132" s="158" t="s">
        <v>44</v>
      </c>
      <c r="AC132" s="33"/>
      <c r="AD132" s="33" t="str">
        <f aca="false">VLOOKUP(W132,PORCENTAJETELA,2,FALSE())</f>
        <v>74% poliester 20% rayon 6% spandex </v>
      </c>
      <c r="AE132" s="33"/>
    </row>
    <row r="133" customFormat="false" ht="15" hidden="false" customHeight="false" outlineLevel="0" collapsed="false">
      <c r="A133" s="33" t="n">
        <v>8856</v>
      </c>
      <c r="B133" s="163" t="n">
        <v>44928</v>
      </c>
      <c r="C133" s="35" t="s">
        <v>887</v>
      </c>
      <c r="D133" s="6" t="str">
        <f aca="false">VLOOKUP(C133,CATALOGO!A:B,2,0)</f>
        <v>PANT MATER MUJER</v>
      </c>
      <c r="E133" s="6" t="str">
        <f aca="false">VLOOKUP(C133,CATALOGO!A:E,5,0)</f>
        <v>NAVAL</v>
      </c>
      <c r="F133" s="36"/>
      <c r="G133" s="35" t="s">
        <v>52</v>
      </c>
      <c r="H133" s="121" t="str">
        <f aca="false">CONCATENATE(C133,"-",G133)</f>
        <v>AM108-027-XL</v>
      </c>
      <c r="I133" s="130"/>
      <c r="J133" s="35" t="n">
        <v>24</v>
      </c>
      <c r="K133" s="155" t="n">
        <v>44953</v>
      </c>
      <c r="L133" s="156" t="n">
        <f aca="false">VLOOKUP(C133,CATALOGO!A:F,6,0)</f>
        <v>0.2925</v>
      </c>
      <c r="M133" s="157" t="n">
        <f aca="false">L133*J133</f>
        <v>7.02</v>
      </c>
      <c r="N133" s="35" t="s">
        <v>39</v>
      </c>
      <c r="O133" s="35" t="s">
        <v>85</v>
      </c>
      <c r="P133" s="33"/>
      <c r="Q133" s="33"/>
      <c r="R133" s="33"/>
      <c r="S133" s="33"/>
      <c r="T133" s="33"/>
      <c r="U133" s="33"/>
      <c r="V133" s="33" t="s">
        <v>888</v>
      </c>
      <c r="W133" s="35" t="str">
        <f aca="false">VLOOKUP(C133,CATALOGOMEDA1,4,FALSE())</f>
        <v>TTR-19-4027TCX-MEDIEVAL</v>
      </c>
      <c r="X133" s="33" t="str">
        <f aca="false">MID(C133,1,FIND("-",C133)-1)</f>
        <v>AM108</v>
      </c>
      <c r="Y133" s="33" t="n">
        <f aca="false">(VLOOKUP(X133,ESTILO3,3,FALSE()))*J133</f>
        <v>30</v>
      </c>
      <c r="Z133" s="37" t="n">
        <v>44930</v>
      </c>
      <c r="AA133" s="33"/>
      <c r="AB133" s="158" t="s">
        <v>44</v>
      </c>
      <c r="AC133" s="33"/>
      <c r="AD133" s="33" t="str">
        <f aca="false">VLOOKUP(W133,PORCENTAJETELA,2,FALSE())</f>
        <v>74% poliester 20% rayon 6% spandex </v>
      </c>
      <c r="AE133" s="33"/>
    </row>
    <row r="134" customFormat="false" ht="15" hidden="false" customHeight="false" outlineLevel="0" collapsed="false">
      <c r="A134" s="33" t="n">
        <v>8857</v>
      </c>
      <c r="B134" s="163" t="n">
        <v>44928</v>
      </c>
      <c r="C134" s="35" t="s">
        <v>889</v>
      </c>
      <c r="D134" s="6" t="str">
        <f aca="false">VLOOKUP(C134,CATALOGO!A:B,2,0)</f>
        <v>Pantalon Caballero</v>
      </c>
      <c r="E134" s="6" t="str">
        <f aca="false">VLOOKUP(C134,CATALOGO!A:E,5,0)</f>
        <v>Flamingo</v>
      </c>
      <c r="F134" s="36"/>
      <c r="G134" s="35" t="s">
        <v>57</v>
      </c>
      <c r="H134" s="121" t="str">
        <f aca="false">CONCATENATE(C134,"-",G134)</f>
        <v>AH102-656-XS</v>
      </c>
      <c r="I134" s="130"/>
      <c r="J134" s="35" t="n">
        <v>12</v>
      </c>
      <c r="K134" s="155" t="n">
        <v>44953</v>
      </c>
      <c r="L134" s="156" t="n">
        <f aca="false">VLOOKUP(C134,CATALOGO!A:F,6,0)</f>
        <v>0.2883</v>
      </c>
      <c r="M134" s="157" t="n">
        <f aca="false">L134*J134</f>
        <v>3.4596</v>
      </c>
      <c r="N134" s="35" t="s">
        <v>39</v>
      </c>
      <c r="O134" s="35" t="s">
        <v>85</v>
      </c>
      <c r="P134" s="33"/>
      <c r="Q134" s="33"/>
      <c r="R134" s="33"/>
      <c r="S134" s="33"/>
      <c r="T134" s="33"/>
      <c r="U134" s="33"/>
      <c r="V134" s="33" t="s">
        <v>890</v>
      </c>
      <c r="W134" s="35" t="str">
        <f aca="false">VLOOKUP(C134,CATALOGOMEDA1,4,FALSE())</f>
        <v>TTRC#2 17-1656TCX HOT CORAL</v>
      </c>
      <c r="X134" s="33" t="str">
        <f aca="false">MID(C134,1,FIND("-",C134)-1)</f>
        <v>AH102</v>
      </c>
      <c r="Y134" s="33" t="n">
        <f aca="false">(VLOOKUP(X134,ESTILO3,3,FALSE()))*J134</f>
        <v>13.398</v>
      </c>
      <c r="Z134" s="37" t="n">
        <v>44930</v>
      </c>
      <c r="AA134" s="33"/>
      <c r="AB134" s="158" t="s">
        <v>44</v>
      </c>
      <c r="AC134" s="33"/>
      <c r="AD134" s="33" t="str">
        <f aca="false">VLOOKUP(W134,PORCENTAJETELA,2,FALSE())</f>
        <v>77% poliester 17% rayon 6% spandex </v>
      </c>
      <c r="AE134" s="33"/>
    </row>
    <row r="135" customFormat="false" ht="15" hidden="false" customHeight="false" outlineLevel="0" collapsed="false">
      <c r="A135" s="33" t="n">
        <v>8858</v>
      </c>
      <c r="B135" s="163" t="n">
        <v>44928</v>
      </c>
      <c r="C135" s="35" t="s">
        <v>889</v>
      </c>
      <c r="D135" s="6" t="str">
        <f aca="false">VLOOKUP(C135,CATALOGO!A:B,2,0)</f>
        <v>Pantalon Caballero</v>
      </c>
      <c r="E135" s="6" t="str">
        <f aca="false">VLOOKUP(C135,CATALOGO!A:E,5,0)</f>
        <v>Flamingo</v>
      </c>
      <c r="F135" s="36"/>
      <c r="G135" s="35" t="s">
        <v>38</v>
      </c>
      <c r="H135" s="121" t="str">
        <f aca="false">CONCATENATE(C135,"-",G135)</f>
        <v>AH102-656-S</v>
      </c>
      <c r="I135" s="130"/>
      <c r="J135" s="35" t="n">
        <v>48</v>
      </c>
      <c r="K135" s="155" t="n">
        <v>44953</v>
      </c>
      <c r="L135" s="156" t="n">
        <f aca="false">VLOOKUP(C135,CATALOGO!A:F,6,0)</f>
        <v>0.2883</v>
      </c>
      <c r="M135" s="157" t="n">
        <f aca="false">L135*J135</f>
        <v>13.8384</v>
      </c>
      <c r="N135" s="35" t="s">
        <v>39</v>
      </c>
      <c r="O135" s="35" t="s">
        <v>85</v>
      </c>
      <c r="P135" s="33"/>
      <c r="Q135" s="33"/>
      <c r="R135" s="33"/>
      <c r="S135" s="33"/>
      <c r="T135" s="33"/>
      <c r="U135" s="33"/>
      <c r="V135" s="33" t="s">
        <v>890</v>
      </c>
      <c r="W135" s="35" t="str">
        <f aca="false">VLOOKUP(C135,CATALOGOMEDA1,4,FALSE())</f>
        <v>TTRC#2 17-1656TCX HOT CORAL</v>
      </c>
      <c r="X135" s="33" t="str">
        <f aca="false">MID(C135,1,FIND("-",C135)-1)</f>
        <v>AH102</v>
      </c>
      <c r="Y135" s="33" t="n">
        <f aca="false">(VLOOKUP(X135,ESTILO3,3,FALSE()))*J135</f>
        <v>53.592</v>
      </c>
      <c r="Z135" s="37" t="n">
        <v>44930</v>
      </c>
      <c r="AA135" s="33"/>
      <c r="AB135" s="158" t="s">
        <v>44</v>
      </c>
      <c r="AC135" s="33"/>
      <c r="AD135" s="33" t="str">
        <f aca="false">VLOOKUP(W135,PORCENTAJETELA,2,FALSE())</f>
        <v>77% poliester 17% rayon 6% spandex </v>
      </c>
      <c r="AE135" s="33"/>
    </row>
    <row r="136" customFormat="false" ht="15" hidden="false" customHeight="false" outlineLevel="0" collapsed="false">
      <c r="A136" s="33" t="n">
        <v>8859</v>
      </c>
      <c r="B136" s="163" t="n">
        <v>44928</v>
      </c>
      <c r="C136" s="35" t="s">
        <v>889</v>
      </c>
      <c r="D136" s="6" t="str">
        <f aca="false">VLOOKUP(C136,CATALOGO!A:B,2,0)</f>
        <v>Pantalon Caballero</v>
      </c>
      <c r="E136" s="6" t="str">
        <f aca="false">VLOOKUP(C136,CATALOGO!A:E,5,0)</f>
        <v>Flamingo</v>
      </c>
      <c r="F136" s="36"/>
      <c r="G136" s="35" t="s">
        <v>76</v>
      </c>
      <c r="H136" s="121" t="str">
        <f aca="false">CONCATENATE(C136,"-",G136)</f>
        <v>AH102-656-M</v>
      </c>
      <c r="I136" s="130"/>
      <c r="J136" s="35" t="n">
        <v>72</v>
      </c>
      <c r="K136" s="155" t="n">
        <v>44953</v>
      </c>
      <c r="L136" s="156" t="n">
        <f aca="false">VLOOKUP(C136,CATALOGO!A:F,6,0)</f>
        <v>0.2883</v>
      </c>
      <c r="M136" s="157" t="n">
        <f aca="false">L136*J136</f>
        <v>20.7576</v>
      </c>
      <c r="N136" s="35" t="s">
        <v>39</v>
      </c>
      <c r="O136" s="35" t="s">
        <v>85</v>
      </c>
      <c r="P136" s="33"/>
      <c r="Q136" s="33"/>
      <c r="R136" s="33"/>
      <c r="S136" s="33"/>
      <c r="T136" s="33"/>
      <c r="U136" s="33"/>
      <c r="V136" s="33" t="s">
        <v>890</v>
      </c>
      <c r="W136" s="35" t="str">
        <f aca="false">VLOOKUP(C136,CATALOGOMEDA1,4,FALSE())</f>
        <v>TTRC#2 17-1656TCX HOT CORAL</v>
      </c>
      <c r="X136" s="33" t="str">
        <f aca="false">MID(C136,1,FIND("-",C136)-1)</f>
        <v>AH102</v>
      </c>
      <c r="Y136" s="33" t="n">
        <f aca="false">(VLOOKUP(X136,ESTILO3,3,FALSE()))*J136</f>
        <v>80.388</v>
      </c>
      <c r="Z136" s="37" t="n">
        <v>44930</v>
      </c>
      <c r="AA136" s="33"/>
      <c r="AB136" s="158" t="s">
        <v>44</v>
      </c>
      <c r="AC136" s="33"/>
      <c r="AD136" s="33" t="str">
        <f aca="false">VLOOKUP(W136,PORCENTAJETELA,2,FALSE())</f>
        <v>77% poliester 17% rayon 6% spandex </v>
      </c>
      <c r="AE136" s="33"/>
    </row>
    <row r="137" customFormat="false" ht="15" hidden="false" customHeight="false" outlineLevel="0" collapsed="false">
      <c r="A137" s="33" t="n">
        <v>8860</v>
      </c>
      <c r="B137" s="163" t="n">
        <v>44928</v>
      </c>
      <c r="C137" s="35" t="s">
        <v>889</v>
      </c>
      <c r="D137" s="6" t="str">
        <f aca="false">VLOOKUP(C137,CATALOGO!A:B,2,0)</f>
        <v>Pantalon Caballero</v>
      </c>
      <c r="E137" s="6" t="str">
        <f aca="false">VLOOKUP(C137,CATALOGO!A:E,5,0)</f>
        <v>Flamingo</v>
      </c>
      <c r="F137" s="36"/>
      <c r="G137" s="35" t="s">
        <v>48</v>
      </c>
      <c r="H137" s="121" t="str">
        <f aca="false">CONCATENATE(C137,"-",G137)</f>
        <v>AH102-656-L</v>
      </c>
      <c r="I137" s="130"/>
      <c r="J137" s="35" t="n">
        <v>48</v>
      </c>
      <c r="K137" s="155" t="n">
        <v>44953</v>
      </c>
      <c r="L137" s="156" t="n">
        <f aca="false">VLOOKUP(C137,CATALOGO!A:F,6,0)</f>
        <v>0.2883</v>
      </c>
      <c r="M137" s="157" t="n">
        <f aca="false">L137*J137</f>
        <v>13.8384</v>
      </c>
      <c r="N137" s="35" t="s">
        <v>39</v>
      </c>
      <c r="O137" s="35" t="s">
        <v>85</v>
      </c>
      <c r="P137" s="33"/>
      <c r="Q137" s="33"/>
      <c r="R137" s="33"/>
      <c r="S137" s="33"/>
      <c r="T137" s="33"/>
      <c r="U137" s="33"/>
      <c r="V137" s="33" t="s">
        <v>890</v>
      </c>
      <c r="W137" s="35" t="str">
        <f aca="false">VLOOKUP(C137,CATALOGOMEDA1,4,FALSE())</f>
        <v>TTRC#2 17-1656TCX HOT CORAL</v>
      </c>
      <c r="X137" s="33" t="str">
        <f aca="false">MID(C137,1,FIND("-",C137)-1)</f>
        <v>AH102</v>
      </c>
      <c r="Y137" s="33" t="n">
        <f aca="false">(VLOOKUP(X137,ESTILO3,3,FALSE()))*J137</f>
        <v>53.592</v>
      </c>
      <c r="Z137" s="37" t="n">
        <v>44930</v>
      </c>
      <c r="AA137" s="33"/>
      <c r="AB137" s="158" t="s">
        <v>44</v>
      </c>
      <c r="AC137" s="33"/>
      <c r="AD137" s="33" t="str">
        <f aca="false">VLOOKUP(W137,PORCENTAJETELA,2,FALSE())</f>
        <v>77% poliester 17% rayon 6% spandex </v>
      </c>
      <c r="AE137" s="33"/>
    </row>
    <row r="138" customFormat="false" ht="15" hidden="false" customHeight="false" outlineLevel="0" collapsed="false">
      <c r="A138" s="33" t="n">
        <v>8861</v>
      </c>
      <c r="B138" s="163" t="n">
        <v>44928</v>
      </c>
      <c r="C138" s="35" t="s">
        <v>889</v>
      </c>
      <c r="D138" s="6" t="str">
        <f aca="false">VLOOKUP(C138,CATALOGO!A:B,2,0)</f>
        <v>Pantalon Caballero</v>
      </c>
      <c r="E138" s="6" t="str">
        <f aca="false">VLOOKUP(C138,CATALOGO!A:E,5,0)</f>
        <v>Flamingo</v>
      </c>
      <c r="F138" s="36"/>
      <c r="G138" s="35" t="s">
        <v>52</v>
      </c>
      <c r="H138" s="121" t="str">
        <f aca="false">CONCATENATE(C138,"-",G138)</f>
        <v>AH102-656-XL</v>
      </c>
      <c r="I138" s="130"/>
      <c r="J138" s="35" t="n">
        <v>24</v>
      </c>
      <c r="K138" s="155" t="n">
        <v>44953</v>
      </c>
      <c r="L138" s="156" t="n">
        <f aca="false">VLOOKUP(C138,CATALOGO!A:F,6,0)</f>
        <v>0.2883</v>
      </c>
      <c r="M138" s="157" t="n">
        <f aca="false">L138*J138</f>
        <v>6.9192</v>
      </c>
      <c r="N138" s="35" t="s">
        <v>39</v>
      </c>
      <c r="O138" s="35" t="s">
        <v>85</v>
      </c>
      <c r="P138" s="33"/>
      <c r="Q138" s="33"/>
      <c r="R138" s="33"/>
      <c r="S138" s="33"/>
      <c r="T138" s="33"/>
      <c r="U138" s="33"/>
      <c r="V138" s="33" t="s">
        <v>890</v>
      </c>
      <c r="W138" s="35" t="str">
        <f aca="false">VLOOKUP(C138,CATALOGOMEDA1,4,FALSE())</f>
        <v>TTRC#2 17-1656TCX HOT CORAL</v>
      </c>
      <c r="X138" s="33" t="str">
        <f aca="false">MID(C138,1,FIND("-",C138)-1)</f>
        <v>AH102</v>
      </c>
      <c r="Y138" s="33" t="n">
        <f aca="false">(VLOOKUP(X138,ESTILO3,3,FALSE()))*J138</f>
        <v>26.796</v>
      </c>
      <c r="Z138" s="37" t="n">
        <v>44930</v>
      </c>
      <c r="AA138" s="33"/>
      <c r="AB138" s="158" t="s">
        <v>44</v>
      </c>
      <c r="AC138" s="33"/>
      <c r="AD138" s="33" t="str">
        <f aca="false">VLOOKUP(W138,PORCENTAJETELA,2,FALSE())</f>
        <v>77% poliester 17% rayon 6% spandex </v>
      </c>
      <c r="AE138" s="33"/>
    </row>
    <row r="139" customFormat="false" ht="15" hidden="false" customHeight="false" outlineLevel="0" collapsed="false">
      <c r="A139" s="33" t="n">
        <v>8862</v>
      </c>
      <c r="B139" s="163" t="n">
        <v>44928</v>
      </c>
      <c r="C139" s="35" t="s">
        <v>891</v>
      </c>
      <c r="D139" s="6" t="str">
        <f aca="false">VLOOKUP(C139,CATALOGO!A:B,2,0)</f>
        <v>PANT MUJER</v>
      </c>
      <c r="E139" s="6" t="str">
        <f aca="false">VLOOKUP(C139,CATALOGO!A:E,5,0)</f>
        <v>ROSE BUD</v>
      </c>
      <c r="F139" s="36"/>
      <c r="G139" s="35" t="s">
        <v>38</v>
      </c>
      <c r="H139" s="121" t="str">
        <f aca="false">CONCATENATE(C139,"-",G139)</f>
        <v>I102AF-023-S</v>
      </c>
      <c r="I139" s="130"/>
      <c r="J139" s="35" t="n">
        <v>24</v>
      </c>
      <c r="K139" s="155" t="n">
        <v>44953</v>
      </c>
      <c r="L139" s="156" t="n">
        <f aca="false">VLOOKUP(C139,CATALOGO!A:F,6,0)</f>
        <v>0.2065</v>
      </c>
      <c r="M139" s="157" t="n">
        <f aca="false">L139*J139</f>
        <v>4.956</v>
      </c>
      <c r="N139" s="35" t="s">
        <v>60</v>
      </c>
      <c r="O139" s="35" t="s">
        <v>85</v>
      </c>
      <c r="P139" s="33"/>
      <c r="Q139" s="33"/>
      <c r="R139" s="33"/>
      <c r="S139" s="33"/>
      <c r="T139" s="33"/>
      <c r="U139" s="33"/>
      <c r="V139" s="33" t="s">
        <v>892</v>
      </c>
      <c r="W139" s="35" t="str">
        <f aca="false">VLOOKUP(C139,CATALOGOMEDA1,4,FALSE())</f>
        <v>T/C-17-3023TCX-ROSEBUD</v>
      </c>
      <c r="X139" s="33" t="str">
        <f aca="false">MID(C139,1,FIND("-",C139)-1)</f>
        <v>I102AF</v>
      </c>
      <c r="Y139" s="33" t="n">
        <f aca="false">(VLOOKUP(X139,ESTILO3,3,FALSE()))*J139</f>
        <v>32.6424</v>
      </c>
      <c r="Z139" s="37" t="n">
        <v>44930</v>
      </c>
      <c r="AA139" s="33"/>
      <c r="AB139" s="158" t="s">
        <v>44</v>
      </c>
      <c r="AC139" s="33"/>
      <c r="AD139" s="33" t="str">
        <f aca="false">VLOOKUP(W139,PORCENTAJETELA,2,FALSE())</f>
        <v>65% poliester 32% algodon 3% spandex </v>
      </c>
      <c r="AE139" s="33"/>
    </row>
    <row r="140" customFormat="false" ht="15" hidden="false" customHeight="false" outlineLevel="0" collapsed="false">
      <c r="A140" s="33" t="n">
        <v>8863</v>
      </c>
      <c r="B140" s="163" t="n">
        <v>44928</v>
      </c>
      <c r="C140" s="35" t="s">
        <v>893</v>
      </c>
      <c r="D140" s="6" t="str">
        <f aca="false">VLOOKUP(C140,CATALOGO!A:B,2,0)</f>
        <v>PANT MUJER</v>
      </c>
      <c r="E140" s="6" t="str">
        <f aca="false">VLOOKUP(C140,CATALOGO!A:E,5,0)</f>
        <v>NAVAL</v>
      </c>
      <c r="F140" s="36"/>
      <c r="G140" s="35" t="s">
        <v>76</v>
      </c>
      <c r="H140" s="121" t="str">
        <f aca="false">CONCATENATE(C140,"-",G140)</f>
        <v>I102AF-027-M</v>
      </c>
      <c r="I140" s="130"/>
      <c r="J140" s="35" t="n">
        <v>24</v>
      </c>
      <c r="K140" s="155" t="n">
        <v>44953</v>
      </c>
      <c r="L140" s="156" t="n">
        <f aca="false">VLOOKUP(C140,CATALOGO!A:F,6,0)</f>
        <v>0.2065</v>
      </c>
      <c r="M140" s="157" t="n">
        <f aca="false">L140*J140</f>
        <v>4.956</v>
      </c>
      <c r="N140" s="35" t="s">
        <v>60</v>
      </c>
      <c r="O140" s="35" t="s">
        <v>85</v>
      </c>
      <c r="P140" s="33"/>
      <c r="Q140" s="33"/>
      <c r="R140" s="33"/>
      <c r="S140" s="33"/>
      <c r="T140" s="33"/>
      <c r="U140" s="33"/>
      <c r="V140" s="33" t="s">
        <v>894</v>
      </c>
      <c r="W140" s="35" t="str">
        <f aca="false">VLOOKUP(C140,CATALOGOMEDA1,4,FALSE())</f>
        <v>T/C-19-4027TCX-ESTATE BLUE</v>
      </c>
      <c r="X140" s="33" t="str">
        <f aca="false">MID(C140,1,FIND("-",C140)-1)</f>
        <v>I102AF</v>
      </c>
      <c r="Y140" s="33" t="n">
        <f aca="false">(VLOOKUP(X140,ESTILO3,3,FALSE()))*J140</f>
        <v>32.6424</v>
      </c>
      <c r="Z140" s="37" t="n">
        <v>44930</v>
      </c>
      <c r="AA140" s="33"/>
      <c r="AB140" s="158" t="s">
        <v>44</v>
      </c>
      <c r="AC140" s="33"/>
      <c r="AD140" s="33" t="str">
        <f aca="false">VLOOKUP(W140,PORCENTAJETELA,2,FALSE())</f>
        <v>65% poliester 32% algodon 3% spandex </v>
      </c>
      <c r="AE140" s="33" t="n">
        <v>63</v>
      </c>
    </row>
    <row r="141" customFormat="false" ht="15" hidden="false" customHeight="false" outlineLevel="0" collapsed="false">
      <c r="A141" s="33" t="n">
        <v>8864</v>
      </c>
      <c r="B141" s="163" t="n">
        <v>44928</v>
      </c>
      <c r="C141" s="35" t="s">
        <v>893</v>
      </c>
      <c r="D141" s="6" t="str">
        <f aca="false">VLOOKUP(C141,CATALOGO!A:B,2,0)</f>
        <v>PANT MUJER</v>
      </c>
      <c r="E141" s="6" t="str">
        <f aca="false">VLOOKUP(C141,CATALOGO!A:E,5,0)</f>
        <v>NAVAL</v>
      </c>
      <c r="F141" s="36"/>
      <c r="G141" s="35" t="s">
        <v>57</v>
      </c>
      <c r="H141" s="121" t="str">
        <f aca="false">CONCATENATE(C141,"-",G141)</f>
        <v>I102AF-027-XS</v>
      </c>
      <c r="I141" s="130"/>
      <c r="J141" s="35" t="n">
        <v>24</v>
      </c>
      <c r="K141" s="155" t="n">
        <v>44953</v>
      </c>
      <c r="L141" s="156" t="n">
        <f aca="false">VLOOKUP(C141,CATALOGO!A:F,6,0)</f>
        <v>0.2065</v>
      </c>
      <c r="M141" s="157" t="n">
        <f aca="false">L141*J141</f>
        <v>4.956</v>
      </c>
      <c r="N141" s="35" t="s">
        <v>60</v>
      </c>
      <c r="O141" s="35" t="s">
        <v>85</v>
      </c>
      <c r="P141" s="33"/>
      <c r="Q141" s="33"/>
      <c r="R141" s="33"/>
      <c r="S141" s="33"/>
      <c r="T141" s="33"/>
      <c r="U141" s="33"/>
      <c r="V141" s="33" t="s">
        <v>894</v>
      </c>
      <c r="W141" s="35" t="str">
        <f aca="false">VLOOKUP(C141,CATALOGOMEDA1,4,FALSE())</f>
        <v>T/C-19-4027TCX-ESTATE BLUE</v>
      </c>
      <c r="X141" s="33" t="str">
        <f aca="false">MID(C141,1,FIND("-",C141)-1)</f>
        <v>I102AF</v>
      </c>
      <c r="Y141" s="33" t="n">
        <f aca="false">(VLOOKUP(X141,ESTILO3,3,FALSE()))*J141</f>
        <v>32.6424</v>
      </c>
      <c r="Z141" s="37" t="n">
        <v>44930</v>
      </c>
      <c r="AA141" s="33"/>
      <c r="AB141" s="158" t="s">
        <v>44</v>
      </c>
      <c r="AC141" s="33"/>
      <c r="AD141" s="33" t="str">
        <f aca="false">VLOOKUP(W141,PORCENTAJETELA,2,FALSE())</f>
        <v>65% poliester 32% algodon 3% spandex </v>
      </c>
      <c r="AE141" s="33"/>
    </row>
    <row r="142" customFormat="false" ht="15" hidden="false" customHeight="false" outlineLevel="0" collapsed="false">
      <c r="A142" s="33"/>
      <c r="B142" s="163"/>
      <c r="C142" s="35"/>
      <c r="D142" s="6"/>
      <c r="E142" s="6"/>
      <c r="F142" s="36"/>
      <c r="G142" s="35"/>
      <c r="H142" s="121"/>
      <c r="I142" s="130"/>
      <c r="J142" s="95" t="n">
        <v>2868</v>
      </c>
      <c r="K142" s="95"/>
      <c r="L142" s="126" t="n">
        <v>15.7737</v>
      </c>
      <c r="M142" s="154" t="n">
        <v>836</v>
      </c>
      <c r="N142" s="33"/>
      <c r="O142" s="35"/>
      <c r="P142" s="33"/>
      <c r="Q142" s="33"/>
      <c r="R142" s="33"/>
      <c r="S142" s="33"/>
      <c r="T142" s="33"/>
      <c r="U142" s="33"/>
      <c r="V142" s="33"/>
      <c r="W142" s="35"/>
      <c r="X142" s="33"/>
      <c r="Y142" s="33"/>
      <c r="Z142" s="37"/>
      <c r="AA142" s="33"/>
      <c r="AB142" s="33"/>
      <c r="AC142" s="33"/>
      <c r="AD142" s="33"/>
      <c r="AE142" s="33"/>
    </row>
    <row r="143" customFormat="false" ht="18.75" hidden="false" customHeight="false" outlineLevel="0" collapsed="false">
      <c r="A143" s="33"/>
      <c r="B143" s="166" t="s">
        <v>895</v>
      </c>
      <c r="C143" s="167"/>
      <c r="D143" s="168"/>
      <c r="E143" s="33"/>
      <c r="F143" s="36"/>
      <c r="G143" s="35"/>
      <c r="H143" s="35"/>
      <c r="I143" s="130"/>
      <c r="J143" s="95"/>
      <c r="K143" s="35"/>
      <c r="L143" s="40"/>
      <c r="M143" s="40"/>
      <c r="N143" s="33"/>
      <c r="O143" s="35"/>
      <c r="P143" s="33"/>
      <c r="Q143" s="33"/>
      <c r="R143" s="33"/>
      <c r="S143" s="33"/>
      <c r="T143" s="33"/>
      <c r="U143" s="33"/>
      <c r="V143" s="33"/>
      <c r="W143" s="35"/>
      <c r="X143" s="33"/>
      <c r="Y143" s="33"/>
      <c r="Z143" s="37"/>
      <c r="AA143" s="33"/>
      <c r="AB143" s="33"/>
      <c r="AC143" s="33"/>
      <c r="AD143" s="33"/>
      <c r="AE143" s="33"/>
    </row>
    <row r="144" customFormat="false" ht="15" hidden="false" customHeight="false" outlineLevel="0" collapsed="false">
      <c r="A144" s="33" t="n">
        <v>8865</v>
      </c>
      <c r="B144" s="155" t="n">
        <v>44935</v>
      </c>
      <c r="C144" s="35" t="s">
        <v>312</v>
      </c>
      <c r="D144" s="6" t="str">
        <f aca="false">VLOOKUP(C144,CATALOGO!A:B,2,0)</f>
        <v>TOP MUJER </v>
      </c>
      <c r="E144" s="6" t="str">
        <f aca="false">VLOOKUP(C144,CATALOGO!A:E,5,0)</f>
        <v>BLANCO</v>
      </c>
      <c r="F144" s="36"/>
      <c r="G144" s="35" t="s">
        <v>52</v>
      </c>
      <c r="H144" s="121" t="str">
        <f aca="false">CONCATENATE(C144,"-",G144)</f>
        <v>A007-001-XL</v>
      </c>
      <c r="I144" s="130"/>
      <c r="J144" s="35" t="n">
        <v>48</v>
      </c>
      <c r="K144" s="155" t="n">
        <v>44960</v>
      </c>
      <c r="L144" s="156" t="n">
        <f aca="false">VLOOKUP(C144,CATALOGO!A:F,6,0)</f>
        <v>0.4383</v>
      </c>
      <c r="M144" s="157" t="n">
        <f aca="false">L144*J144</f>
        <v>21.0384</v>
      </c>
      <c r="N144" s="35" t="s">
        <v>39</v>
      </c>
      <c r="O144" s="35" t="s">
        <v>40</v>
      </c>
      <c r="P144" s="33"/>
      <c r="Q144" s="33"/>
      <c r="R144" s="33"/>
      <c r="S144" s="33"/>
      <c r="T144" s="33"/>
      <c r="U144" s="33"/>
      <c r="V144" s="33" t="s">
        <v>896</v>
      </c>
      <c r="W144" s="35" t="s">
        <v>99</v>
      </c>
      <c r="X144" s="33" t="s">
        <v>315</v>
      </c>
      <c r="Y144" s="33" t="n">
        <v>47.04</v>
      </c>
      <c r="Z144" s="37" t="n">
        <v>44937</v>
      </c>
      <c r="AA144" s="33"/>
      <c r="AB144" s="33"/>
      <c r="AC144" s="33"/>
      <c r="AD144" s="33"/>
      <c r="AE144" s="33"/>
    </row>
    <row r="145" customFormat="false" ht="15" hidden="false" customHeight="false" outlineLevel="0" collapsed="false">
      <c r="A145" s="33" t="n">
        <v>8866</v>
      </c>
      <c r="B145" s="155" t="n">
        <v>44935</v>
      </c>
      <c r="C145" s="35" t="s">
        <v>897</v>
      </c>
      <c r="D145" s="6" t="str">
        <f aca="false">VLOOKUP(C145,CATALOGO!A:B,2,0)</f>
        <v>Top Dama</v>
      </c>
      <c r="E145" s="6" t="str">
        <f aca="false">VLOOKUP(C145,CATALOGO!A:E,5,0)</f>
        <v>Violeta</v>
      </c>
      <c r="F145" s="36"/>
      <c r="G145" s="35" t="s">
        <v>76</v>
      </c>
      <c r="H145" s="121" t="str">
        <f aca="false">CONCATENATE(C145,"-",G145)</f>
        <v>A007-528-M</v>
      </c>
      <c r="I145" s="130"/>
      <c r="J145" s="35" t="n">
        <v>144</v>
      </c>
      <c r="K145" s="155" t="n">
        <v>44960</v>
      </c>
      <c r="L145" s="156" t="n">
        <f aca="false">VLOOKUP(C145,CATALOGO!A:F,6,0)</f>
        <v>0.4383</v>
      </c>
      <c r="M145" s="157" t="n">
        <f aca="false">L145*J145</f>
        <v>63.1152</v>
      </c>
      <c r="N145" s="35" t="s">
        <v>39</v>
      </c>
      <c r="O145" s="35" t="s">
        <v>40</v>
      </c>
      <c r="P145" s="33"/>
      <c r="Q145" s="33"/>
      <c r="R145" s="33"/>
      <c r="S145" s="33"/>
      <c r="T145" s="33"/>
      <c r="U145" s="33"/>
      <c r="V145" s="33" t="s">
        <v>898</v>
      </c>
      <c r="W145" s="35" t="s">
        <v>899</v>
      </c>
      <c r="X145" s="33" t="s">
        <v>315</v>
      </c>
      <c r="Y145" s="33" t="n">
        <v>141.12</v>
      </c>
      <c r="Z145" s="37" t="n">
        <v>44937</v>
      </c>
      <c r="AA145" s="33"/>
      <c r="AB145" s="33"/>
      <c r="AC145" s="33"/>
      <c r="AD145" s="33"/>
      <c r="AE145" s="33"/>
    </row>
    <row r="146" customFormat="false" ht="15" hidden="false" customHeight="false" outlineLevel="0" collapsed="false">
      <c r="A146" s="33" t="n">
        <v>8867</v>
      </c>
      <c r="B146" s="155" t="n">
        <v>44935</v>
      </c>
      <c r="C146" s="35" t="s">
        <v>897</v>
      </c>
      <c r="D146" s="6" t="str">
        <f aca="false">VLOOKUP(C146,CATALOGO!A:B,2,0)</f>
        <v>Top Dama</v>
      </c>
      <c r="E146" s="6" t="str">
        <f aca="false">VLOOKUP(C146,CATALOGO!A:E,5,0)</f>
        <v>Violeta</v>
      </c>
      <c r="F146" s="36"/>
      <c r="G146" s="35" t="s">
        <v>52</v>
      </c>
      <c r="H146" s="121" t="str">
        <f aca="false">CONCATENATE(C146,"-",G146)</f>
        <v>A007-528-XL</v>
      </c>
      <c r="I146" s="130"/>
      <c r="J146" s="35" t="n">
        <v>48</v>
      </c>
      <c r="K146" s="155" t="n">
        <v>44960</v>
      </c>
      <c r="L146" s="156" t="n">
        <f aca="false">VLOOKUP(C146,CATALOGO!A:F,6,0)</f>
        <v>0.4383</v>
      </c>
      <c r="M146" s="157" t="n">
        <f aca="false">L146*J146</f>
        <v>21.0384</v>
      </c>
      <c r="N146" s="35" t="s">
        <v>39</v>
      </c>
      <c r="O146" s="35" t="s">
        <v>40</v>
      </c>
      <c r="P146" s="33"/>
      <c r="Q146" s="33"/>
      <c r="R146" s="33"/>
      <c r="S146" s="33"/>
      <c r="T146" s="33"/>
      <c r="U146" s="33"/>
      <c r="V146" s="33" t="s">
        <v>898</v>
      </c>
      <c r="W146" s="35" t="s">
        <v>899</v>
      </c>
      <c r="X146" s="33" t="s">
        <v>315</v>
      </c>
      <c r="Y146" s="33" t="n">
        <v>47.04</v>
      </c>
      <c r="Z146" s="37" t="n">
        <v>44937</v>
      </c>
      <c r="AA146" s="33"/>
      <c r="AB146" s="33"/>
      <c r="AC146" s="33"/>
      <c r="AD146" s="33"/>
      <c r="AE146" s="33"/>
    </row>
    <row r="147" customFormat="false" ht="15" hidden="false" customHeight="false" outlineLevel="0" collapsed="false">
      <c r="A147" s="33" t="n">
        <v>8868</v>
      </c>
      <c r="B147" s="155" t="n">
        <v>44935</v>
      </c>
      <c r="C147" s="35" t="s">
        <v>897</v>
      </c>
      <c r="D147" s="6" t="str">
        <f aca="false">VLOOKUP(C147,CATALOGO!A:B,2,0)</f>
        <v>Top Dama</v>
      </c>
      <c r="E147" s="6" t="str">
        <f aca="false">VLOOKUP(C147,CATALOGO!A:E,5,0)</f>
        <v>Violeta</v>
      </c>
      <c r="F147" s="36"/>
      <c r="G147" s="35" t="s">
        <v>57</v>
      </c>
      <c r="H147" s="121" t="str">
        <f aca="false">CONCATENATE(C147,"-",G147)</f>
        <v>A007-528-XS</v>
      </c>
      <c r="I147" s="130"/>
      <c r="J147" s="35" t="n">
        <v>144</v>
      </c>
      <c r="K147" s="155" t="n">
        <v>44960</v>
      </c>
      <c r="L147" s="156" t="n">
        <f aca="false">VLOOKUP(C147,CATALOGO!A:F,6,0)</f>
        <v>0.4383</v>
      </c>
      <c r="M147" s="157" t="n">
        <f aca="false">L147*J147</f>
        <v>63.1152</v>
      </c>
      <c r="N147" s="35" t="s">
        <v>39</v>
      </c>
      <c r="O147" s="35" t="s">
        <v>40</v>
      </c>
      <c r="P147" s="33"/>
      <c r="Q147" s="33"/>
      <c r="R147" s="33"/>
      <c r="S147" s="33"/>
      <c r="T147" s="33"/>
      <c r="U147" s="33"/>
      <c r="V147" s="33" t="s">
        <v>898</v>
      </c>
      <c r="W147" s="35" t="s">
        <v>899</v>
      </c>
      <c r="X147" s="33" t="s">
        <v>315</v>
      </c>
      <c r="Y147" s="33" t="n">
        <v>141.12</v>
      </c>
      <c r="Z147" s="37" t="n">
        <v>44937</v>
      </c>
      <c r="AA147" s="33"/>
      <c r="AB147" s="33"/>
      <c r="AC147" s="33"/>
      <c r="AD147" s="33"/>
      <c r="AE147" s="33"/>
    </row>
    <row r="148" customFormat="false" ht="15" hidden="false" customHeight="false" outlineLevel="0" collapsed="false">
      <c r="A148" s="33" t="n">
        <v>8869</v>
      </c>
      <c r="B148" s="155" t="n">
        <v>44935</v>
      </c>
      <c r="C148" s="35" t="s">
        <v>665</v>
      </c>
      <c r="D148" s="6" t="str">
        <f aca="false">VLOOKUP(C148,CATALOGO!A:B,2,0)</f>
        <v>TOP MUJER</v>
      </c>
      <c r="E148" s="6" t="str">
        <f aca="false">VLOOKUP(C148,CATALOGO!A:E,5,0)</f>
        <v>NEGRO</v>
      </c>
      <c r="F148" s="36"/>
      <c r="G148" s="35" t="s">
        <v>52</v>
      </c>
      <c r="H148" s="121" t="str">
        <f aca="false">CONCATENATE(C148,"-",G148)</f>
        <v>A007-570-XL</v>
      </c>
      <c r="I148" s="130"/>
      <c r="J148" s="35" t="n">
        <v>24</v>
      </c>
      <c r="K148" s="155" t="n">
        <v>44960</v>
      </c>
      <c r="L148" s="156" t="n">
        <f aca="false">VLOOKUP(C148,CATALOGO!A:F,6,0)</f>
        <v>0.438</v>
      </c>
      <c r="M148" s="157" t="n">
        <f aca="false">L148*J148</f>
        <v>10.512</v>
      </c>
      <c r="N148" s="35" t="s">
        <v>39</v>
      </c>
      <c r="O148" s="35" t="s">
        <v>40</v>
      </c>
      <c r="P148" s="33"/>
      <c r="Q148" s="33"/>
      <c r="R148" s="33"/>
      <c r="S148" s="33"/>
      <c r="T148" s="33"/>
      <c r="U148" s="33"/>
      <c r="V148" s="33" t="s">
        <v>900</v>
      </c>
      <c r="W148" s="35" t="s">
        <v>56</v>
      </c>
      <c r="X148" s="33" t="s">
        <v>315</v>
      </c>
      <c r="Y148" s="33" t="n">
        <v>23.52</v>
      </c>
      <c r="Z148" s="37" t="n">
        <v>44937</v>
      </c>
      <c r="AA148" s="33"/>
      <c r="AB148" s="33"/>
      <c r="AC148" s="33"/>
      <c r="AD148" s="33"/>
      <c r="AE148" s="33"/>
    </row>
    <row r="149" customFormat="false" ht="15" hidden="false" customHeight="false" outlineLevel="0" collapsed="false">
      <c r="A149" s="33" t="n">
        <v>8870</v>
      </c>
      <c r="B149" s="155" t="n">
        <v>44935</v>
      </c>
      <c r="C149" s="35" t="s">
        <v>901</v>
      </c>
      <c r="D149" s="6" t="str">
        <f aca="false">VLOOKUP(C149,CATALOGO!A:B,2,0)</f>
        <v>Top Dama</v>
      </c>
      <c r="E149" s="6" t="str">
        <f aca="false">VLOOKUP(C149,CATALOGO!A:E,5,0)</f>
        <v>Flamingo</v>
      </c>
      <c r="F149" s="36"/>
      <c r="G149" s="35" t="s">
        <v>57</v>
      </c>
      <c r="H149" s="121" t="str">
        <f aca="false">CONCATENATE(C149,"-",G149)</f>
        <v>A007-656-XS</v>
      </c>
      <c r="I149" s="130"/>
      <c r="J149" s="35" t="n">
        <v>72</v>
      </c>
      <c r="K149" s="155" t="n">
        <v>44960</v>
      </c>
      <c r="L149" s="156" t="n">
        <f aca="false">VLOOKUP(C149,CATALOGO!A:F,6,0)</f>
        <v>0.4383</v>
      </c>
      <c r="M149" s="157" t="n">
        <f aca="false">L149*J149</f>
        <v>31.5576</v>
      </c>
      <c r="N149" s="35" t="s">
        <v>39</v>
      </c>
      <c r="O149" s="35" t="s">
        <v>40</v>
      </c>
      <c r="P149" s="33"/>
      <c r="Q149" s="33"/>
      <c r="R149" s="33"/>
      <c r="S149" s="33"/>
      <c r="T149" s="33"/>
      <c r="U149" s="33"/>
      <c r="V149" s="33" t="s">
        <v>902</v>
      </c>
      <c r="W149" s="35" t="s">
        <v>903</v>
      </c>
      <c r="X149" s="33" t="s">
        <v>315</v>
      </c>
      <c r="Y149" s="33" t="n">
        <v>70.56</v>
      </c>
      <c r="Z149" s="37" t="n">
        <v>44937</v>
      </c>
      <c r="AA149" s="33"/>
      <c r="AB149" s="33"/>
      <c r="AC149" s="33"/>
      <c r="AD149" s="33"/>
      <c r="AE149" s="33"/>
    </row>
    <row r="150" customFormat="false" ht="15" hidden="false" customHeight="false" outlineLevel="0" collapsed="false">
      <c r="A150" s="33" t="n">
        <v>8871</v>
      </c>
      <c r="B150" s="155" t="n">
        <v>44935</v>
      </c>
      <c r="C150" s="35" t="s">
        <v>901</v>
      </c>
      <c r="D150" s="6" t="str">
        <f aca="false">VLOOKUP(C150,CATALOGO!A:B,2,0)</f>
        <v>Top Dama</v>
      </c>
      <c r="E150" s="6" t="str">
        <f aca="false">VLOOKUP(C150,CATALOGO!A:E,5,0)</f>
        <v>Flamingo</v>
      </c>
      <c r="F150" s="36"/>
      <c r="G150" s="35" t="s">
        <v>38</v>
      </c>
      <c r="H150" s="121" t="str">
        <f aca="false">CONCATENATE(C150,"-",G150)</f>
        <v>A007-656-S</v>
      </c>
      <c r="I150" s="130"/>
      <c r="J150" s="35" t="n">
        <v>72</v>
      </c>
      <c r="K150" s="155" t="n">
        <v>44960</v>
      </c>
      <c r="L150" s="156" t="n">
        <f aca="false">VLOOKUP(C150,CATALOGO!A:F,6,0)</f>
        <v>0.4383</v>
      </c>
      <c r="M150" s="157" t="n">
        <f aca="false">L150*J150</f>
        <v>31.5576</v>
      </c>
      <c r="N150" s="35" t="s">
        <v>39</v>
      </c>
      <c r="O150" s="35" t="s">
        <v>40</v>
      </c>
      <c r="P150" s="33"/>
      <c r="Q150" s="33"/>
      <c r="R150" s="33"/>
      <c r="S150" s="33"/>
      <c r="T150" s="33"/>
      <c r="U150" s="33"/>
      <c r="V150" s="33" t="s">
        <v>902</v>
      </c>
      <c r="W150" s="35" t="s">
        <v>903</v>
      </c>
      <c r="X150" s="33" t="s">
        <v>315</v>
      </c>
      <c r="Y150" s="33" t="n">
        <v>70.56</v>
      </c>
      <c r="Z150" s="37" t="n">
        <v>44937</v>
      </c>
      <c r="AA150" s="33"/>
      <c r="AB150" s="33"/>
      <c r="AC150" s="33"/>
      <c r="AD150" s="33"/>
      <c r="AE150" s="33"/>
    </row>
    <row r="151" customFormat="false" ht="15" hidden="false" customHeight="false" outlineLevel="0" collapsed="false">
      <c r="A151" s="33" t="n">
        <v>8872</v>
      </c>
      <c r="B151" s="155" t="n">
        <v>44935</v>
      </c>
      <c r="C151" s="35" t="s">
        <v>901</v>
      </c>
      <c r="D151" s="6" t="str">
        <f aca="false">VLOOKUP(C151,CATALOGO!A:B,2,0)</f>
        <v>Top Dama</v>
      </c>
      <c r="E151" s="6" t="str">
        <f aca="false">VLOOKUP(C151,CATALOGO!A:E,5,0)</f>
        <v>Flamingo</v>
      </c>
      <c r="F151" s="36"/>
      <c r="G151" s="35" t="s">
        <v>76</v>
      </c>
      <c r="H151" s="121" t="str">
        <f aca="false">CONCATENATE(C151,"-",G151)</f>
        <v>A007-656-M</v>
      </c>
      <c r="I151" s="130"/>
      <c r="J151" s="35" t="n">
        <v>72</v>
      </c>
      <c r="K151" s="155" t="n">
        <v>44960</v>
      </c>
      <c r="L151" s="156" t="n">
        <f aca="false">VLOOKUP(C151,CATALOGO!A:F,6,0)</f>
        <v>0.4383</v>
      </c>
      <c r="M151" s="157" t="n">
        <f aca="false">L151*J151</f>
        <v>31.5576</v>
      </c>
      <c r="N151" s="35" t="s">
        <v>39</v>
      </c>
      <c r="O151" s="35" t="s">
        <v>40</v>
      </c>
      <c r="P151" s="33"/>
      <c r="Q151" s="33"/>
      <c r="R151" s="33"/>
      <c r="S151" s="33"/>
      <c r="T151" s="33"/>
      <c r="U151" s="33"/>
      <c r="V151" s="33" t="s">
        <v>902</v>
      </c>
      <c r="W151" s="35" t="s">
        <v>903</v>
      </c>
      <c r="X151" s="33" t="s">
        <v>315</v>
      </c>
      <c r="Y151" s="33" t="n">
        <v>70.56</v>
      </c>
      <c r="Z151" s="37" t="n">
        <v>44937</v>
      </c>
      <c r="AA151" s="33"/>
      <c r="AB151" s="33"/>
      <c r="AC151" s="33"/>
      <c r="AD151" s="33"/>
      <c r="AE151" s="33"/>
    </row>
    <row r="152" customFormat="false" ht="15" hidden="false" customHeight="false" outlineLevel="0" collapsed="false">
      <c r="A152" s="33" t="n">
        <v>8873</v>
      </c>
      <c r="B152" s="155" t="n">
        <v>44935</v>
      </c>
      <c r="C152" s="35" t="s">
        <v>901</v>
      </c>
      <c r="D152" s="6" t="str">
        <f aca="false">VLOOKUP(C152,CATALOGO!A:B,2,0)</f>
        <v>Top Dama</v>
      </c>
      <c r="E152" s="6" t="str">
        <f aca="false">VLOOKUP(C152,CATALOGO!A:E,5,0)</f>
        <v>Flamingo</v>
      </c>
      <c r="F152" s="36"/>
      <c r="G152" s="35" t="s">
        <v>48</v>
      </c>
      <c r="H152" s="121" t="str">
        <f aca="false">CONCATENATE(C152,"-",G152)</f>
        <v>A007-656-L</v>
      </c>
      <c r="I152" s="130"/>
      <c r="J152" s="35" t="n">
        <v>24</v>
      </c>
      <c r="K152" s="155" t="n">
        <v>44960</v>
      </c>
      <c r="L152" s="156" t="n">
        <f aca="false">VLOOKUP(C152,CATALOGO!A:F,6,0)</f>
        <v>0.4383</v>
      </c>
      <c r="M152" s="157" t="n">
        <f aca="false">L152*J152</f>
        <v>10.5192</v>
      </c>
      <c r="N152" s="35" t="s">
        <v>39</v>
      </c>
      <c r="O152" s="35" t="s">
        <v>40</v>
      </c>
      <c r="P152" s="33"/>
      <c r="Q152" s="33"/>
      <c r="R152" s="33"/>
      <c r="S152" s="33"/>
      <c r="T152" s="33"/>
      <c r="U152" s="33"/>
      <c r="V152" s="33" t="s">
        <v>902</v>
      </c>
      <c r="W152" s="35" t="s">
        <v>903</v>
      </c>
      <c r="X152" s="33" t="s">
        <v>315</v>
      </c>
      <c r="Y152" s="33" t="n">
        <v>23.52</v>
      </c>
      <c r="Z152" s="37" t="n">
        <v>44937</v>
      </c>
      <c r="AA152" s="33"/>
      <c r="AB152" s="33"/>
      <c r="AC152" s="33"/>
      <c r="AD152" s="33"/>
      <c r="AE152" s="33"/>
    </row>
    <row r="153" customFormat="false" ht="15" hidden="false" customHeight="false" outlineLevel="0" collapsed="false">
      <c r="A153" s="33" t="n">
        <v>8874</v>
      </c>
      <c r="B153" s="155" t="n">
        <v>44935</v>
      </c>
      <c r="C153" s="35" t="s">
        <v>901</v>
      </c>
      <c r="D153" s="6" t="str">
        <f aca="false">VLOOKUP(C153,CATALOGO!A:B,2,0)</f>
        <v>Top Dama</v>
      </c>
      <c r="E153" s="6" t="str">
        <f aca="false">VLOOKUP(C153,CATALOGO!A:E,5,0)</f>
        <v>Flamingo</v>
      </c>
      <c r="F153" s="36"/>
      <c r="G153" s="35" t="s">
        <v>52</v>
      </c>
      <c r="H153" s="121" t="str">
        <f aca="false">CONCATENATE(C153,"-",G153)</f>
        <v>A007-656-XL</v>
      </c>
      <c r="I153" s="130"/>
      <c r="J153" s="35" t="n">
        <v>24</v>
      </c>
      <c r="K153" s="155" t="n">
        <v>44960</v>
      </c>
      <c r="L153" s="156" t="n">
        <f aca="false">VLOOKUP(C153,CATALOGO!A:F,6,0)</f>
        <v>0.4383</v>
      </c>
      <c r="M153" s="157" t="n">
        <f aca="false">L153*J153</f>
        <v>10.5192</v>
      </c>
      <c r="N153" s="35" t="s">
        <v>39</v>
      </c>
      <c r="O153" s="35" t="s">
        <v>40</v>
      </c>
      <c r="P153" s="33"/>
      <c r="Q153" s="33"/>
      <c r="R153" s="33"/>
      <c r="S153" s="33"/>
      <c r="T153" s="33"/>
      <c r="U153" s="33"/>
      <c r="V153" s="33" t="s">
        <v>902</v>
      </c>
      <c r="W153" s="35" t="s">
        <v>903</v>
      </c>
      <c r="X153" s="33" t="s">
        <v>315</v>
      </c>
      <c r="Y153" s="33" t="n">
        <v>23.52</v>
      </c>
      <c r="Z153" s="37" t="n">
        <v>44937</v>
      </c>
      <c r="AA153" s="33"/>
      <c r="AB153" s="33"/>
      <c r="AC153" s="33"/>
      <c r="AD153" s="33"/>
      <c r="AE153" s="33"/>
    </row>
    <row r="154" customFormat="false" ht="15" hidden="false" customHeight="false" outlineLevel="0" collapsed="false">
      <c r="A154" s="33" t="n">
        <v>8875</v>
      </c>
      <c r="B154" s="155" t="n">
        <v>44935</v>
      </c>
      <c r="C154" s="35" t="s">
        <v>709</v>
      </c>
      <c r="D154" s="6" t="str">
        <f aca="false">VLOOKUP(C154,CATALOGO!A:B,2,0)</f>
        <v>TOP HOMBRE</v>
      </c>
      <c r="E154" s="6" t="str">
        <f aca="false">VLOOKUP(C154,CATALOGO!A:E,5,0)</f>
        <v>CENIZA</v>
      </c>
      <c r="F154" s="36"/>
      <c r="G154" s="35" t="s">
        <v>52</v>
      </c>
      <c r="H154" s="121" t="str">
        <f aca="false">CONCATENATE(C154,"-",G154)</f>
        <v>AH003-203-XL</v>
      </c>
      <c r="I154" s="130"/>
      <c r="J154" s="35" t="n">
        <v>24</v>
      </c>
      <c r="K154" s="155" t="n">
        <v>44960</v>
      </c>
      <c r="L154" s="156" t="n">
        <f aca="false">VLOOKUP(C154,CATALOGO!A:F,6,0)</f>
        <v>0.293</v>
      </c>
      <c r="M154" s="157" t="n">
        <f aca="false">L154*J154</f>
        <v>7.032</v>
      </c>
      <c r="N154" s="35" t="s">
        <v>39</v>
      </c>
      <c r="O154" s="35" t="s">
        <v>40</v>
      </c>
      <c r="P154" s="33"/>
      <c r="Q154" s="33"/>
      <c r="R154" s="33"/>
      <c r="S154" s="33"/>
      <c r="T154" s="33"/>
      <c r="U154" s="33"/>
      <c r="V154" s="33" t="s">
        <v>904</v>
      </c>
      <c r="W154" s="35" t="s">
        <v>42</v>
      </c>
      <c r="X154" s="33" t="s">
        <v>207</v>
      </c>
      <c r="Y154" s="33" t="n">
        <v>23.04</v>
      </c>
      <c r="Z154" s="37" t="n">
        <v>44937</v>
      </c>
      <c r="AA154" s="33"/>
      <c r="AB154" s="33"/>
      <c r="AC154" s="33"/>
      <c r="AD154" s="33"/>
      <c r="AE154" s="33"/>
    </row>
    <row r="155" customFormat="false" ht="15" hidden="false" customHeight="false" outlineLevel="0" collapsed="false">
      <c r="A155" s="33" t="n">
        <v>8876</v>
      </c>
      <c r="B155" s="155" t="n">
        <v>44935</v>
      </c>
      <c r="C155" s="35" t="s">
        <v>717</v>
      </c>
      <c r="D155" s="6" t="str">
        <f aca="false">VLOOKUP(C155,CATALOGO!A:B,2,0)</f>
        <v>TOP HOMBRE</v>
      </c>
      <c r="E155" s="6" t="str">
        <f aca="false">VLOOKUP(C155,CATALOGO!A:E,5,0)</f>
        <v>OCEANO</v>
      </c>
      <c r="F155" s="36"/>
      <c r="G155" s="35" t="s">
        <v>48</v>
      </c>
      <c r="H155" s="121" t="str">
        <f aca="false">CONCATENATE(C155,"-",G155)</f>
        <v>AH003-4045-L</v>
      </c>
      <c r="I155" s="130"/>
      <c r="J155" s="35" t="n">
        <v>24</v>
      </c>
      <c r="K155" s="155" t="n">
        <v>44960</v>
      </c>
      <c r="L155" s="156" t="n">
        <f aca="false">VLOOKUP(C155,CATALOGO!A:F,6,0)</f>
        <v>0.293</v>
      </c>
      <c r="M155" s="157" t="n">
        <f aca="false">L155*J155</f>
        <v>7.032</v>
      </c>
      <c r="N155" s="35" t="s">
        <v>39</v>
      </c>
      <c r="O155" s="35" t="s">
        <v>40</v>
      </c>
      <c r="P155" s="33"/>
      <c r="Q155" s="33"/>
      <c r="R155" s="33"/>
      <c r="S155" s="33"/>
      <c r="T155" s="33"/>
      <c r="U155" s="33"/>
      <c r="V155" s="33" t="s">
        <v>905</v>
      </c>
      <c r="W155" s="35" t="s">
        <v>197</v>
      </c>
      <c r="X155" s="33" t="s">
        <v>207</v>
      </c>
      <c r="Y155" s="33" t="n">
        <v>23.04</v>
      </c>
      <c r="Z155" s="37" t="n">
        <v>44937</v>
      </c>
      <c r="AA155" s="33"/>
      <c r="AB155" s="33"/>
      <c r="AC155" s="33"/>
      <c r="AD155" s="33"/>
      <c r="AE155" s="33"/>
    </row>
    <row r="156" customFormat="false" ht="15" hidden="false" customHeight="false" outlineLevel="0" collapsed="false">
      <c r="A156" s="33" t="n">
        <v>8877</v>
      </c>
      <c r="B156" s="155" t="n">
        <v>44935</v>
      </c>
      <c r="C156" s="35" t="s">
        <v>422</v>
      </c>
      <c r="D156" s="6" t="str">
        <f aca="false">VLOOKUP(C156,CATALOGO!A:B,2,0)</f>
        <v>TOP HOMBRE</v>
      </c>
      <c r="E156" s="6" t="str">
        <f aca="false">VLOOKUP(C156,CATALOGO!A:E,5,0)</f>
        <v>AVENTURINI</v>
      </c>
      <c r="F156" s="36"/>
      <c r="G156" s="35" t="s">
        <v>38</v>
      </c>
      <c r="H156" s="121" t="str">
        <f aca="false">CONCATENATE(C156,"-",G156)</f>
        <v>AH003-421-S</v>
      </c>
      <c r="I156" s="130"/>
      <c r="J156" s="35" t="n">
        <v>96</v>
      </c>
      <c r="K156" s="155" t="n">
        <v>44960</v>
      </c>
      <c r="L156" s="156" t="n">
        <f aca="false">VLOOKUP(C156,CATALOGO!A:F,6,0)</f>
        <v>0.293</v>
      </c>
      <c r="M156" s="157" t="n">
        <f aca="false">L156*J156</f>
        <v>28.128</v>
      </c>
      <c r="N156" s="35" t="s">
        <v>39</v>
      </c>
      <c r="O156" s="35" t="s">
        <v>40</v>
      </c>
      <c r="P156" s="33"/>
      <c r="Q156" s="33"/>
      <c r="R156" s="33"/>
      <c r="S156" s="33"/>
      <c r="T156" s="33"/>
      <c r="U156" s="33"/>
      <c r="V156" s="33" t="s">
        <v>906</v>
      </c>
      <c r="W156" s="35" t="s">
        <v>87</v>
      </c>
      <c r="X156" s="33" t="s">
        <v>207</v>
      </c>
      <c r="Y156" s="33" t="n">
        <v>92.16</v>
      </c>
      <c r="Z156" s="37" t="n">
        <v>44937</v>
      </c>
      <c r="AA156" s="33"/>
      <c r="AB156" s="33"/>
      <c r="AC156" s="33"/>
      <c r="AD156" s="33"/>
      <c r="AE156" s="33"/>
    </row>
    <row r="157" customFormat="false" ht="15" hidden="false" customHeight="false" outlineLevel="0" collapsed="false">
      <c r="A157" s="33" t="n">
        <v>8878</v>
      </c>
      <c r="B157" s="155" t="n">
        <v>44935</v>
      </c>
      <c r="C157" s="35" t="s">
        <v>204</v>
      </c>
      <c r="D157" s="6" t="str">
        <f aca="false">VLOOKUP(C157,CATALOGO!A:B,2,0)</f>
        <v>TOP HOMBRE</v>
      </c>
      <c r="E157" s="6" t="str">
        <f aca="false">VLOOKUP(C157,CATALOGO!A:E,5,0)</f>
        <v>NEGRO</v>
      </c>
      <c r="F157" s="36"/>
      <c r="G157" s="35" t="s">
        <v>48</v>
      </c>
      <c r="H157" s="121" t="str">
        <f aca="false">CONCATENATE(C157,"-",G157)</f>
        <v>AH003-570-L</v>
      </c>
      <c r="I157" s="130"/>
      <c r="J157" s="35" t="n">
        <v>72</v>
      </c>
      <c r="K157" s="155" t="n">
        <v>44960</v>
      </c>
      <c r="L157" s="156" t="n">
        <f aca="false">VLOOKUP(C157,CATALOGO!A:F,6,0)</f>
        <v>0.293</v>
      </c>
      <c r="M157" s="157" t="n">
        <f aca="false">L157*J157</f>
        <v>21.096</v>
      </c>
      <c r="N157" s="35" t="s">
        <v>39</v>
      </c>
      <c r="O157" s="35" t="s">
        <v>40</v>
      </c>
      <c r="P157" s="33"/>
      <c r="Q157" s="33"/>
      <c r="R157" s="33"/>
      <c r="S157" s="33"/>
      <c r="T157" s="33"/>
      <c r="U157" s="33"/>
      <c r="V157" s="33" t="s">
        <v>907</v>
      </c>
      <c r="W157" s="35" t="s">
        <v>56</v>
      </c>
      <c r="X157" s="33" t="s">
        <v>207</v>
      </c>
      <c r="Y157" s="33" t="n">
        <v>69.12</v>
      </c>
      <c r="Z157" s="37" t="n">
        <v>44937</v>
      </c>
      <c r="AA157" s="33"/>
      <c r="AB157" s="33"/>
      <c r="AC157" s="33"/>
      <c r="AD157" s="33"/>
      <c r="AE157" s="33"/>
    </row>
    <row r="158" customFormat="false" ht="15" hidden="false" customHeight="false" outlineLevel="0" collapsed="false">
      <c r="A158" s="33" t="n">
        <v>8879</v>
      </c>
      <c r="B158" s="155" t="n">
        <v>44935</v>
      </c>
      <c r="C158" s="35" t="s">
        <v>204</v>
      </c>
      <c r="D158" s="6" t="str">
        <f aca="false">VLOOKUP(C158,CATALOGO!A:B,2,0)</f>
        <v>TOP HOMBRE</v>
      </c>
      <c r="E158" s="6" t="str">
        <f aca="false">VLOOKUP(C158,CATALOGO!A:E,5,0)</f>
        <v>NEGRO</v>
      </c>
      <c r="F158" s="36"/>
      <c r="G158" s="35" t="s">
        <v>76</v>
      </c>
      <c r="H158" s="121" t="str">
        <f aca="false">CONCATENATE(C158,"-",G158)</f>
        <v>AH003-570-M</v>
      </c>
      <c r="I158" s="130"/>
      <c r="J158" s="35" t="n">
        <v>144</v>
      </c>
      <c r="K158" s="155" t="n">
        <v>44960</v>
      </c>
      <c r="L158" s="156" t="n">
        <f aca="false">VLOOKUP(C158,CATALOGO!A:F,6,0)</f>
        <v>0.293</v>
      </c>
      <c r="M158" s="157" t="n">
        <f aca="false">L158*J158</f>
        <v>42.192</v>
      </c>
      <c r="N158" s="35" t="s">
        <v>39</v>
      </c>
      <c r="O158" s="35" t="s">
        <v>40</v>
      </c>
      <c r="P158" s="33"/>
      <c r="Q158" s="33"/>
      <c r="R158" s="33"/>
      <c r="S158" s="33"/>
      <c r="T158" s="33"/>
      <c r="U158" s="33"/>
      <c r="V158" s="33" t="s">
        <v>907</v>
      </c>
      <c r="W158" s="35" t="s">
        <v>56</v>
      </c>
      <c r="X158" s="33" t="s">
        <v>207</v>
      </c>
      <c r="Y158" s="33" t="n">
        <v>138.24</v>
      </c>
      <c r="Z158" s="37" t="n">
        <v>44937</v>
      </c>
      <c r="AA158" s="33"/>
      <c r="AB158" s="33"/>
      <c r="AC158" s="33"/>
      <c r="AD158" s="33"/>
      <c r="AE158" s="33"/>
    </row>
    <row r="159" customFormat="false" ht="15" hidden="false" customHeight="false" outlineLevel="0" collapsed="false">
      <c r="A159" s="33" t="n">
        <v>8880</v>
      </c>
      <c r="B159" s="155" t="n">
        <v>44935</v>
      </c>
      <c r="C159" s="35" t="s">
        <v>204</v>
      </c>
      <c r="D159" s="6" t="str">
        <f aca="false">VLOOKUP(C159,CATALOGO!A:B,2,0)</f>
        <v>TOP HOMBRE</v>
      </c>
      <c r="E159" s="6" t="str">
        <f aca="false">VLOOKUP(C159,CATALOGO!A:E,5,0)</f>
        <v>NEGRO</v>
      </c>
      <c r="F159" s="36"/>
      <c r="G159" s="35" t="s">
        <v>57</v>
      </c>
      <c r="H159" s="121" t="str">
        <f aca="false">CONCATENATE(C159,"-",G159)</f>
        <v>AH003-570-XS</v>
      </c>
      <c r="I159" s="130"/>
      <c r="J159" s="35" t="n">
        <v>48</v>
      </c>
      <c r="K159" s="155" t="n">
        <v>44960</v>
      </c>
      <c r="L159" s="156" t="n">
        <f aca="false">VLOOKUP(C159,CATALOGO!A:F,6,0)</f>
        <v>0.293</v>
      </c>
      <c r="M159" s="157" t="n">
        <f aca="false">L159*J159</f>
        <v>14.064</v>
      </c>
      <c r="N159" s="35" t="s">
        <v>39</v>
      </c>
      <c r="O159" s="35" t="s">
        <v>40</v>
      </c>
      <c r="P159" s="33"/>
      <c r="Q159" s="33"/>
      <c r="R159" s="33"/>
      <c r="S159" s="33"/>
      <c r="T159" s="33"/>
      <c r="U159" s="33"/>
      <c r="V159" s="33" t="s">
        <v>907</v>
      </c>
      <c r="W159" s="35" t="s">
        <v>56</v>
      </c>
      <c r="X159" s="33" t="s">
        <v>207</v>
      </c>
      <c r="Y159" s="33" t="n">
        <v>46.08</v>
      </c>
      <c r="Z159" s="37" t="n">
        <v>44937</v>
      </c>
      <c r="AA159" s="33"/>
      <c r="AB159" s="33"/>
      <c r="AC159" s="33"/>
      <c r="AD159" s="33"/>
      <c r="AE159" s="33"/>
    </row>
    <row r="160" customFormat="false" ht="15" hidden="false" customHeight="false" outlineLevel="0" collapsed="false">
      <c r="A160" s="33" t="n">
        <v>8881</v>
      </c>
      <c r="B160" s="155" t="n">
        <v>44935</v>
      </c>
      <c r="C160" s="35" t="s">
        <v>228</v>
      </c>
      <c r="D160" s="6" t="str">
        <f aca="false">VLOOKUP(C160,CATALOGO!A:B,2,0)</f>
        <v>PANT MUJER</v>
      </c>
      <c r="E160" s="6" t="str">
        <f aca="false">VLOOKUP(C160,CATALOGO!A:E,5,0)</f>
        <v>CENIZA</v>
      </c>
      <c r="F160" s="36"/>
      <c r="G160" s="35" t="s">
        <v>38</v>
      </c>
      <c r="H160" s="121" t="str">
        <f aca="false">CONCATENATE(C160,"-",G160)</f>
        <v>A102-203-S</v>
      </c>
      <c r="I160" s="130"/>
      <c r="J160" s="35" t="n">
        <v>24</v>
      </c>
      <c r="K160" s="155" t="n">
        <v>44960</v>
      </c>
      <c r="L160" s="156" t="n">
        <f aca="false">VLOOKUP(C160,CATALOGO!A:F,6,0)</f>
        <v>0.26</v>
      </c>
      <c r="M160" s="157" t="n">
        <f aca="false">L160*J160</f>
        <v>6.24</v>
      </c>
      <c r="N160" s="35" t="s">
        <v>39</v>
      </c>
      <c r="O160" s="35" t="s">
        <v>85</v>
      </c>
      <c r="P160" s="33"/>
      <c r="Q160" s="33"/>
      <c r="R160" s="33"/>
      <c r="S160" s="33"/>
      <c r="T160" s="33"/>
      <c r="U160" s="33"/>
      <c r="V160" s="33" t="s">
        <v>908</v>
      </c>
      <c r="W160" s="35" t="s">
        <v>42</v>
      </c>
      <c r="X160" s="33" t="s">
        <v>88</v>
      </c>
      <c r="Y160" s="33" t="n">
        <v>33.3732</v>
      </c>
      <c r="Z160" s="37" t="n">
        <v>44937</v>
      </c>
      <c r="AA160" s="33"/>
      <c r="AB160" s="33"/>
      <c r="AC160" s="33"/>
      <c r="AD160" s="33"/>
      <c r="AE160" s="33"/>
    </row>
    <row r="161" customFormat="false" ht="15" hidden="false" customHeight="false" outlineLevel="0" collapsed="false">
      <c r="A161" s="33" t="n">
        <v>8882</v>
      </c>
      <c r="B161" s="155" t="n">
        <v>44935</v>
      </c>
      <c r="C161" s="35" t="s">
        <v>333</v>
      </c>
      <c r="D161" s="6" t="str">
        <f aca="false">VLOOKUP(C161,CATALOGO!A:B,2,0)</f>
        <v>PANT MUJER</v>
      </c>
      <c r="E161" s="6" t="str">
        <f aca="false">VLOOKUP(C161,CATALOGO!A:E,5,0)</f>
        <v>NEGRO</v>
      </c>
      <c r="F161" s="36"/>
      <c r="G161" s="35" t="s">
        <v>48</v>
      </c>
      <c r="H161" s="121" t="str">
        <f aca="false">CONCATENATE(C161,"-",G161)</f>
        <v>A102-570-L</v>
      </c>
      <c r="I161" s="130"/>
      <c r="J161" s="35" t="n">
        <v>48</v>
      </c>
      <c r="K161" s="155" t="n">
        <v>44960</v>
      </c>
      <c r="L161" s="156" t="n">
        <f aca="false">VLOOKUP(C161,CATALOGO!A:F,6,0)</f>
        <v>0.26</v>
      </c>
      <c r="M161" s="157" t="n">
        <f aca="false">L161*J161</f>
        <v>12.48</v>
      </c>
      <c r="N161" s="35" t="s">
        <v>39</v>
      </c>
      <c r="O161" s="35" t="s">
        <v>85</v>
      </c>
      <c r="P161" s="33"/>
      <c r="Q161" s="33"/>
      <c r="R161" s="33"/>
      <c r="S161" s="33"/>
      <c r="T161" s="33"/>
      <c r="U161" s="33"/>
      <c r="V161" s="33" t="s">
        <v>909</v>
      </c>
      <c r="W161" s="35" t="s">
        <v>56</v>
      </c>
      <c r="X161" s="33" t="s">
        <v>88</v>
      </c>
      <c r="Y161" s="33" t="n">
        <v>66.7464</v>
      </c>
      <c r="Z161" s="37" t="n">
        <v>44937</v>
      </c>
      <c r="AA161" s="33"/>
      <c r="AB161" s="33"/>
      <c r="AC161" s="33"/>
      <c r="AD161" s="33"/>
      <c r="AE161" s="33"/>
    </row>
    <row r="162" customFormat="false" ht="15" hidden="false" customHeight="false" outlineLevel="0" collapsed="false">
      <c r="A162" s="33" t="n">
        <v>8883</v>
      </c>
      <c r="B162" s="155" t="n">
        <v>44935</v>
      </c>
      <c r="C162" s="35" t="s">
        <v>333</v>
      </c>
      <c r="D162" s="6" t="str">
        <f aca="false">VLOOKUP(C162,CATALOGO!A:B,2,0)</f>
        <v>PANT MUJER</v>
      </c>
      <c r="E162" s="6" t="str">
        <f aca="false">VLOOKUP(C162,CATALOGO!A:E,5,0)</f>
        <v>NEGRO</v>
      </c>
      <c r="F162" s="36"/>
      <c r="G162" s="35" t="s">
        <v>76</v>
      </c>
      <c r="H162" s="121" t="str">
        <f aca="false">CONCATENATE(C162,"-",G162)</f>
        <v>A102-570-M</v>
      </c>
      <c r="I162" s="130"/>
      <c r="J162" s="35" t="n">
        <v>96</v>
      </c>
      <c r="K162" s="155" t="n">
        <v>44960</v>
      </c>
      <c r="L162" s="156" t="n">
        <f aca="false">VLOOKUP(C162,CATALOGO!A:F,6,0)</f>
        <v>0.26</v>
      </c>
      <c r="M162" s="157" t="n">
        <f aca="false">L162*J162</f>
        <v>24.96</v>
      </c>
      <c r="N162" s="35" t="s">
        <v>39</v>
      </c>
      <c r="O162" s="35" t="s">
        <v>85</v>
      </c>
      <c r="P162" s="33"/>
      <c r="Q162" s="33"/>
      <c r="R162" s="33"/>
      <c r="S162" s="33"/>
      <c r="T162" s="33"/>
      <c r="U162" s="33"/>
      <c r="V162" s="33" t="s">
        <v>909</v>
      </c>
      <c r="W162" s="35" t="s">
        <v>56</v>
      </c>
      <c r="X162" s="33" t="s">
        <v>88</v>
      </c>
      <c r="Y162" s="33" t="n">
        <v>133.4928</v>
      </c>
      <c r="Z162" s="37" t="n">
        <v>44937</v>
      </c>
      <c r="AA162" s="33"/>
      <c r="AB162" s="33"/>
      <c r="AC162" s="33"/>
      <c r="AD162" s="33"/>
      <c r="AE162" s="33"/>
    </row>
    <row r="163" customFormat="false" ht="15" hidden="false" customHeight="false" outlineLevel="0" collapsed="false">
      <c r="A163" s="33" t="n">
        <v>8884</v>
      </c>
      <c r="B163" s="155" t="n">
        <v>44935</v>
      </c>
      <c r="C163" s="35" t="s">
        <v>333</v>
      </c>
      <c r="D163" s="6" t="str">
        <f aca="false">VLOOKUP(C163,CATALOGO!A:B,2,0)</f>
        <v>PANT MUJER</v>
      </c>
      <c r="E163" s="6" t="str">
        <f aca="false">VLOOKUP(C163,CATALOGO!A:E,5,0)</f>
        <v>NEGRO</v>
      </c>
      <c r="F163" s="36"/>
      <c r="G163" s="35" t="s">
        <v>52</v>
      </c>
      <c r="H163" s="121" t="str">
        <f aca="false">CONCATENATE(C163,"-",G163)</f>
        <v>A102-570-XL</v>
      </c>
      <c r="I163" s="130"/>
      <c r="J163" s="35" t="n">
        <v>24</v>
      </c>
      <c r="K163" s="155" t="n">
        <v>44960</v>
      </c>
      <c r="L163" s="156" t="n">
        <f aca="false">VLOOKUP(C163,CATALOGO!A:F,6,0)</f>
        <v>0.26</v>
      </c>
      <c r="M163" s="157" t="n">
        <f aca="false">L163*J163</f>
        <v>6.24</v>
      </c>
      <c r="N163" s="35" t="s">
        <v>39</v>
      </c>
      <c r="O163" s="35" t="s">
        <v>85</v>
      </c>
      <c r="P163" s="33"/>
      <c r="Q163" s="33"/>
      <c r="R163" s="33"/>
      <c r="S163" s="33"/>
      <c r="T163" s="33"/>
      <c r="U163" s="33"/>
      <c r="V163" s="33" t="s">
        <v>909</v>
      </c>
      <c r="W163" s="35" t="s">
        <v>56</v>
      </c>
      <c r="X163" s="33" t="s">
        <v>88</v>
      </c>
      <c r="Y163" s="33" t="n">
        <v>33.3732</v>
      </c>
      <c r="Z163" s="37" t="n">
        <v>44937</v>
      </c>
      <c r="AA163" s="33"/>
      <c r="AB163" s="33"/>
      <c r="AC163" s="33"/>
      <c r="AD163" s="33"/>
      <c r="AE163" s="33"/>
    </row>
    <row r="164" customFormat="false" ht="15" hidden="false" customHeight="false" outlineLevel="0" collapsed="false">
      <c r="A164" s="33" t="n">
        <v>8885</v>
      </c>
      <c r="B164" s="155" t="n">
        <v>44935</v>
      </c>
      <c r="C164" s="35" t="s">
        <v>333</v>
      </c>
      <c r="D164" s="6" t="str">
        <f aca="false">VLOOKUP(C164,CATALOGO!A:B,2,0)</f>
        <v>PANT MUJER</v>
      </c>
      <c r="E164" s="6" t="str">
        <f aca="false">VLOOKUP(C164,CATALOGO!A:E,5,0)</f>
        <v>NEGRO</v>
      </c>
      <c r="F164" s="36"/>
      <c r="G164" s="35" t="s">
        <v>57</v>
      </c>
      <c r="H164" s="121" t="str">
        <f aca="false">CONCATENATE(C164,"-",G164)</f>
        <v>A102-570-XS</v>
      </c>
      <c r="I164" s="130"/>
      <c r="J164" s="35" t="n">
        <v>48</v>
      </c>
      <c r="K164" s="155" t="n">
        <v>44960</v>
      </c>
      <c r="L164" s="156" t="n">
        <f aca="false">VLOOKUP(C164,CATALOGO!A:F,6,0)</f>
        <v>0.26</v>
      </c>
      <c r="M164" s="157" t="n">
        <f aca="false">L164*J164</f>
        <v>12.48</v>
      </c>
      <c r="N164" s="35" t="s">
        <v>39</v>
      </c>
      <c r="O164" s="35" t="s">
        <v>85</v>
      </c>
      <c r="P164" s="33"/>
      <c r="Q164" s="33"/>
      <c r="R164" s="33"/>
      <c r="S164" s="33"/>
      <c r="T164" s="33"/>
      <c r="U164" s="33"/>
      <c r="V164" s="33" t="s">
        <v>909</v>
      </c>
      <c r="W164" s="35" t="s">
        <v>56</v>
      </c>
      <c r="X164" s="33" t="s">
        <v>88</v>
      </c>
      <c r="Y164" s="33" t="n">
        <v>66.7464</v>
      </c>
      <c r="Z164" s="37" t="n">
        <v>44937</v>
      </c>
      <c r="AA164" s="33"/>
      <c r="AB164" s="33"/>
      <c r="AC164" s="33"/>
      <c r="AD164" s="33"/>
      <c r="AE164" s="33"/>
    </row>
    <row r="165" customFormat="false" ht="15" hidden="false" customHeight="false" outlineLevel="0" collapsed="false">
      <c r="A165" s="33" t="n">
        <v>8886</v>
      </c>
      <c r="B165" s="155" t="n">
        <v>44935</v>
      </c>
      <c r="C165" s="35" t="s">
        <v>337</v>
      </c>
      <c r="D165" s="6" t="str">
        <f aca="false">VLOOKUP(C165,CATALOGO!A:B,2,0)</f>
        <v>PANT MUJER</v>
      </c>
      <c r="E165" s="6" t="str">
        <f aca="false">VLOOKUP(C165,CATALOGO!A:E,5,0)</f>
        <v>BLANCO</v>
      </c>
      <c r="F165" s="36"/>
      <c r="G165" s="35" t="s">
        <v>89</v>
      </c>
      <c r="H165" s="121" t="str">
        <f aca="false">CONCATENATE(C165,"-",G165)</f>
        <v>A103-001-XXL</v>
      </c>
      <c r="I165" s="130"/>
      <c r="J165" s="35" t="n">
        <v>24</v>
      </c>
      <c r="K165" s="155" t="n">
        <v>44960</v>
      </c>
      <c r="L165" s="156" t="n">
        <f aca="false">VLOOKUP(C165,CATALOGO!A:F,6,0)</f>
        <v>0.2791</v>
      </c>
      <c r="M165" s="157" t="n">
        <f aca="false">L165*J165</f>
        <v>6.6984</v>
      </c>
      <c r="N165" s="35" t="s">
        <v>39</v>
      </c>
      <c r="O165" s="35" t="s">
        <v>85</v>
      </c>
      <c r="P165" s="33"/>
      <c r="Q165" s="33"/>
      <c r="R165" s="33"/>
      <c r="S165" s="33"/>
      <c r="T165" s="33"/>
      <c r="U165" s="33"/>
      <c r="V165" s="33" t="s">
        <v>910</v>
      </c>
      <c r="W165" s="35" t="s">
        <v>99</v>
      </c>
      <c r="X165" s="33" t="s">
        <v>234</v>
      </c>
      <c r="Y165" s="33" t="n">
        <v>30.72</v>
      </c>
      <c r="Z165" s="37" t="n">
        <v>44937</v>
      </c>
      <c r="AA165" s="33"/>
      <c r="AB165" s="33"/>
      <c r="AC165" s="33"/>
      <c r="AD165" s="33"/>
      <c r="AE165" s="33"/>
    </row>
    <row r="166" customFormat="false" ht="15" hidden="false" customHeight="false" outlineLevel="0" collapsed="false">
      <c r="A166" s="33" t="n">
        <v>8887</v>
      </c>
      <c r="B166" s="155" t="n">
        <v>44935</v>
      </c>
      <c r="C166" s="35" t="s">
        <v>238</v>
      </c>
      <c r="D166" s="6" t="str">
        <f aca="false">VLOOKUP(C166,CATALOGO!A:B,2,0)</f>
        <v>PANT MUJER </v>
      </c>
      <c r="E166" s="6" t="str">
        <f aca="false">VLOOKUP(C166,CATALOGO!A:E,5,0)</f>
        <v>CENIZA</v>
      </c>
      <c r="F166" s="36"/>
      <c r="G166" s="35" t="s">
        <v>38</v>
      </c>
      <c r="H166" s="121" t="str">
        <f aca="false">CONCATENATE(C166,"-",G166)</f>
        <v>A103-203-S</v>
      </c>
      <c r="I166" s="130"/>
      <c r="J166" s="35" t="n">
        <v>48</v>
      </c>
      <c r="K166" s="155" t="n">
        <v>44960</v>
      </c>
      <c r="L166" s="156" t="n">
        <f aca="false">VLOOKUP(C166,CATALOGO!A:F,6,0)</f>
        <v>0.2791</v>
      </c>
      <c r="M166" s="157" t="n">
        <f aca="false">L166*J166</f>
        <v>13.3968</v>
      </c>
      <c r="N166" s="35" t="s">
        <v>39</v>
      </c>
      <c r="O166" s="35" t="s">
        <v>85</v>
      </c>
      <c r="P166" s="33"/>
      <c r="Q166" s="33"/>
      <c r="R166" s="33"/>
      <c r="S166" s="33"/>
      <c r="T166" s="33"/>
      <c r="U166" s="33"/>
      <c r="V166" s="33" t="s">
        <v>911</v>
      </c>
      <c r="W166" s="35" t="s">
        <v>42</v>
      </c>
      <c r="X166" s="33" t="s">
        <v>234</v>
      </c>
      <c r="Y166" s="33" t="n">
        <v>61.44</v>
      </c>
      <c r="Z166" s="37" t="n">
        <v>44937</v>
      </c>
      <c r="AA166" s="33"/>
      <c r="AB166" s="33"/>
      <c r="AC166" s="33"/>
      <c r="AD166" s="33"/>
      <c r="AE166" s="33"/>
    </row>
    <row r="167" customFormat="false" ht="15" hidden="false" customHeight="false" outlineLevel="0" collapsed="false">
      <c r="A167" s="33" t="n">
        <v>8888</v>
      </c>
      <c r="B167" s="155" t="n">
        <v>44935</v>
      </c>
      <c r="C167" s="35" t="s">
        <v>437</v>
      </c>
      <c r="D167" s="6" t="str">
        <f aca="false">VLOOKUP(C167,CATALOGO!A:B,2,0)</f>
        <v>PANT MUJER</v>
      </c>
      <c r="E167" s="6" t="str">
        <f aca="false">VLOOKUP(C167,CATALOGO!A:E,5,0)</f>
        <v>AVENTURINI</v>
      </c>
      <c r="F167" s="36"/>
      <c r="G167" s="35" t="s">
        <v>48</v>
      </c>
      <c r="H167" s="121" t="str">
        <f aca="false">CONCATENATE(C167,"-",G167)</f>
        <v>A103-421-L</v>
      </c>
      <c r="I167" s="130"/>
      <c r="J167" s="35" t="n">
        <v>48</v>
      </c>
      <c r="K167" s="155" t="n">
        <v>44960</v>
      </c>
      <c r="L167" s="156" t="n">
        <f aca="false">VLOOKUP(C167,CATALOGO!A:F,6,0)</f>
        <v>0.2791</v>
      </c>
      <c r="M167" s="157" t="n">
        <f aca="false">L167*J167</f>
        <v>13.3968</v>
      </c>
      <c r="N167" s="35" t="s">
        <v>39</v>
      </c>
      <c r="O167" s="35" t="s">
        <v>85</v>
      </c>
      <c r="P167" s="33"/>
      <c r="Q167" s="33"/>
      <c r="R167" s="33"/>
      <c r="S167" s="33"/>
      <c r="T167" s="33"/>
      <c r="U167" s="33"/>
      <c r="V167" s="33" t="s">
        <v>912</v>
      </c>
      <c r="W167" s="35" t="s">
        <v>87</v>
      </c>
      <c r="X167" s="33" t="s">
        <v>234</v>
      </c>
      <c r="Y167" s="33" t="n">
        <v>61.44</v>
      </c>
      <c r="Z167" s="37" t="n">
        <v>44937</v>
      </c>
      <c r="AA167" s="33"/>
      <c r="AB167" s="33"/>
      <c r="AC167" s="33"/>
      <c r="AD167" s="33"/>
      <c r="AE167" s="33"/>
    </row>
    <row r="168" customFormat="false" ht="15" hidden="false" customHeight="false" outlineLevel="0" collapsed="false">
      <c r="A168" s="33" t="n">
        <v>8889</v>
      </c>
      <c r="B168" s="155" t="n">
        <v>44935</v>
      </c>
      <c r="C168" s="35" t="s">
        <v>913</v>
      </c>
      <c r="D168" s="6" t="str">
        <f aca="false">VLOOKUP(C168,CATALOGO!A:B,2,0)</f>
        <v>Pantalon Dama</v>
      </c>
      <c r="E168" s="6" t="str">
        <f aca="false">VLOOKUP(C168,CATALOGO!A:E,5,0)</f>
        <v>Violeta</v>
      </c>
      <c r="F168" s="36"/>
      <c r="G168" s="35" t="s">
        <v>48</v>
      </c>
      <c r="H168" s="121" t="str">
        <f aca="false">CONCATENATE(C168,"-",G168)</f>
        <v>A103-528-L</v>
      </c>
      <c r="I168" s="130"/>
      <c r="J168" s="35" t="n">
        <v>96</v>
      </c>
      <c r="K168" s="155" t="n">
        <v>44960</v>
      </c>
      <c r="L168" s="156" t="n">
        <f aca="false">VLOOKUP(C168,CATALOGO!A:F,6,0)</f>
        <v>0.2791</v>
      </c>
      <c r="M168" s="157" t="n">
        <f aca="false">L168*J168</f>
        <v>26.7936</v>
      </c>
      <c r="N168" s="35" t="s">
        <v>39</v>
      </c>
      <c r="O168" s="35" t="s">
        <v>85</v>
      </c>
      <c r="P168" s="33"/>
      <c r="Q168" s="33"/>
      <c r="R168" s="33"/>
      <c r="S168" s="33"/>
      <c r="T168" s="33"/>
      <c r="U168" s="33"/>
      <c r="V168" s="33" t="s">
        <v>914</v>
      </c>
      <c r="W168" s="35" t="s">
        <v>899</v>
      </c>
      <c r="X168" s="33" t="s">
        <v>234</v>
      </c>
      <c r="Y168" s="33" t="n">
        <v>122.88</v>
      </c>
      <c r="Z168" s="37" t="n">
        <v>44937</v>
      </c>
      <c r="AA168" s="33"/>
      <c r="AB168" s="33"/>
      <c r="AC168" s="33"/>
      <c r="AD168" s="33"/>
      <c r="AE168" s="33"/>
    </row>
    <row r="169" customFormat="false" ht="15" hidden="false" customHeight="false" outlineLevel="0" collapsed="false">
      <c r="A169" s="33" t="n">
        <v>8890</v>
      </c>
      <c r="B169" s="155" t="n">
        <v>44935</v>
      </c>
      <c r="C169" s="35" t="s">
        <v>913</v>
      </c>
      <c r="D169" s="6" t="str">
        <f aca="false">VLOOKUP(C169,CATALOGO!A:B,2,0)</f>
        <v>Pantalon Dama</v>
      </c>
      <c r="E169" s="6" t="str">
        <f aca="false">VLOOKUP(C169,CATALOGO!A:E,5,0)</f>
        <v>Violeta</v>
      </c>
      <c r="F169" s="36"/>
      <c r="G169" s="35" t="s">
        <v>76</v>
      </c>
      <c r="H169" s="121" t="str">
        <f aca="false">CONCATENATE(C169,"-",G169)</f>
        <v>A103-528-M</v>
      </c>
      <c r="I169" s="130"/>
      <c r="J169" s="35" t="n">
        <v>144</v>
      </c>
      <c r="K169" s="155" t="n">
        <v>44960</v>
      </c>
      <c r="L169" s="156" t="n">
        <f aca="false">VLOOKUP(C169,CATALOGO!A:F,6,0)</f>
        <v>0.2791</v>
      </c>
      <c r="M169" s="157" t="n">
        <f aca="false">L169*J169</f>
        <v>40.1904</v>
      </c>
      <c r="N169" s="35" t="s">
        <v>39</v>
      </c>
      <c r="O169" s="35" t="s">
        <v>85</v>
      </c>
      <c r="P169" s="33"/>
      <c r="Q169" s="33"/>
      <c r="R169" s="33"/>
      <c r="S169" s="33"/>
      <c r="T169" s="33"/>
      <c r="U169" s="33"/>
      <c r="V169" s="33" t="s">
        <v>914</v>
      </c>
      <c r="W169" s="35" t="s">
        <v>899</v>
      </c>
      <c r="X169" s="33" t="s">
        <v>234</v>
      </c>
      <c r="Y169" s="33" t="n">
        <v>184.32</v>
      </c>
      <c r="Z169" s="37" t="n">
        <v>44937</v>
      </c>
      <c r="AA169" s="33"/>
      <c r="AB169" s="33"/>
      <c r="AC169" s="33"/>
      <c r="AD169" s="33"/>
      <c r="AE169" s="33"/>
    </row>
    <row r="170" customFormat="false" ht="15" hidden="false" customHeight="false" outlineLevel="0" collapsed="false">
      <c r="A170" s="33" t="n">
        <v>8891</v>
      </c>
      <c r="B170" s="155" t="n">
        <v>44935</v>
      </c>
      <c r="C170" s="35" t="s">
        <v>913</v>
      </c>
      <c r="D170" s="6" t="str">
        <f aca="false">VLOOKUP(C170,CATALOGO!A:B,2,0)</f>
        <v>Pantalon Dama</v>
      </c>
      <c r="E170" s="6" t="str">
        <f aca="false">VLOOKUP(C170,CATALOGO!A:E,5,0)</f>
        <v>Violeta</v>
      </c>
      <c r="F170" s="36"/>
      <c r="G170" s="35" t="s">
        <v>38</v>
      </c>
      <c r="H170" s="121" t="str">
        <f aca="false">CONCATENATE(C170,"-",G170)</f>
        <v>A103-528-S</v>
      </c>
      <c r="I170" s="130"/>
      <c r="J170" s="35" t="n">
        <v>168</v>
      </c>
      <c r="K170" s="155" t="n">
        <v>44960</v>
      </c>
      <c r="L170" s="156" t="n">
        <f aca="false">VLOOKUP(C170,CATALOGO!A:F,6,0)</f>
        <v>0.2791</v>
      </c>
      <c r="M170" s="157" t="n">
        <f aca="false">L170*J170</f>
        <v>46.8888</v>
      </c>
      <c r="N170" s="35" t="s">
        <v>39</v>
      </c>
      <c r="O170" s="35" t="s">
        <v>85</v>
      </c>
      <c r="P170" s="33"/>
      <c r="Q170" s="33"/>
      <c r="R170" s="33"/>
      <c r="S170" s="33"/>
      <c r="T170" s="33"/>
      <c r="U170" s="33"/>
      <c r="V170" s="33" t="s">
        <v>914</v>
      </c>
      <c r="W170" s="35" t="s">
        <v>899</v>
      </c>
      <c r="X170" s="33" t="s">
        <v>234</v>
      </c>
      <c r="Y170" s="33" t="n">
        <v>215.04</v>
      </c>
      <c r="Z170" s="37" t="n">
        <v>44937</v>
      </c>
      <c r="AA170" s="33"/>
      <c r="AB170" s="33"/>
      <c r="AC170" s="33"/>
      <c r="AD170" s="33"/>
      <c r="AE170" s="33"/>
    </row>
    <row r="171" customFormat="false" ht="15" hidden="false" customHeight="false" outlineLevel="0" collapsed="false">
      <c r="A171" s="33" t="n">
        <v>8892</v>
      </c>
      <c r="B171" s="155" t="n">
        <v>44935</v>
      </c>
      <c r="C171" s="35" t="s">
        <v>913</v>
      </c>
      <c r="D171" s="6" t="str">
        <f aca="false">VLOOKUP(C171,CATALOGO!A:B,2,0)</f>
        <v>Pantalon Dama</v>
      </c>
      <c r="E171" s="6" t="str">
        <f aca="false">VLOOKUP(C171,CATALOGO!A:E,5,0)</f>
        <v>Violeta</v>
      </c>
      <c r="F171" s="36"/>
      <c r="G171" s="35" t="s">
        <v>52</v>
      </c>
      <c r="H171" s="121" t="str">
        <f aca="false">CONCATENATE(C171,"-",G171)</f>
        <v>A103-528-XL</v>
      </c>
      <c r="I171" s="130"/>
      <c r="J171" s="35" t="n">
        <v>48</v>
      </c>
      <c r="K171" s="155" t="n">
        <v>44960</v>
      </c>
      <c r="L171" s="156" t="n">
        <f aca="false">VLOOKUP(C171,CATALOGO!A:F,6,0)</f>
        <v>0.2791</v>
      </c>
      <c r="M171" s="157" t="n">
        <f aca="false">L171*J171</f>
        <v>13.3968</v>
      </c>
      <c r="N171" s="35" t="s">
        <v>39</v>
      </c>
      <c r="O171" s="35" t="s">
        <v>85</v>
      </c>
      <c r="P171" s="33"/>
      <c r="Q171" s="33"/>
      <c r="R171" s="33"/>
      <c r="S171" s="33"/>
      <c r="T171" s="33"/>
      <c r="U171" s="33"/>
      <c r="V171" s="33" t="s">
        <v>914</v>
      </c>
      <c r="W171" s="35" t="s">
        <v>899</v>
      </c>
      <c r="X171" s="33" t="s">
        <v>234</v>
      </c>
      <c r="Y171" s="33" t="n">
        <v>61.44</v>
      </c>
      <c r="Z171" s="37" t="n">
        <v>44937</v>
      </c>
      <c r="AA171" s="33"/>
      <c r="AB171" s="33"/>
      <c r="AC171" s="33"/>
      <c r="AD171" s="33"/>
      <c r="AE171" s="33"/>
    </row>
    <row r="172" customFormat="false" ht="15" hidden="false" customHeight="false" outlineLevel="0" collapsed="false">
      <c r="A172" s="33" t="n">
        <v>8893</v>
      </c>
      <c r="B172" s="155" t="n">
        <v>44935</v>
      </c>
      <c r="C172" s="35" t="s">
        <v>913</v>
      </c>
      <c r="D172" s="6" t="str">
        <f aca="false">VLOOKUP(C172,CATALOGO!A:B,2,0)</f>
        <v>Pantalon Dama</v>
      </c>
      <c r="E172" s="6" t="str">
        <f aca="false">VLOOKUP(C172,CATALOGO!A:E,5,0)</f>
        <v>Violeta</v>
      </c>
      <c r="F172" s="36"/>
      <c r="G172" s="35" t="s">
        <v>57</v>
      </c>
      <c r="H172" s="121" t="str">
        <f aca="false">CONCATENATE(C172,"-",G172)</f>
        <v>A103-528-XS</v>
      </c>
      <c r="I172" s="130"/>
      <c r="J172" s="35" t="n">
        <v>96</v>
      </c>
      <c r="K172" s="155" t="n">
        <v>44960</v>
      </c>
      <c r="L172" s="156" t="n">
        <f aca="false">VLOOKUP(C172,CATALOGO!A:F,6,0)</f>
        <v>0.2791</v>
      </c>
      <c r="M172" s="157" t="n">
        <f aca="false">L172*J172</f>
        <v>26.7936</v>
      </c>
      <c r="N172" s="35" t="s">
        <v>39</v>
      </c>
      <c r="O172" s="35" t="s">
        <v>85</v>
      </c>
      <c r="P172" s="33"/>
      <c r="Q172" s="33"/>
      <c r="R172" s="33"/>
      <c r="S172" s="33"/>
      <c r="T172" s="33"/>
      <c r="U172" s="33"/>
      <c r="V172" s="33" t="s">
        <v>914</v>
      </c>
      <c r="W172" s="35" t="s">
        <v>899</v>
      </c>
      <c r="X172" s="33" t="s">
        <v>234</v>
      </c>
      <c r="Y172" s="33" t="n">
        <v>122.88</v>
      </c>
      <c r="Z172" s="37" t="n">
        <v>44937</v>
      </c>
      <c r="AA172" s="33"/>
      <c r="AB172" s="33"/>
      <c r="AC172" s="33"/>
      <c r="AD172" s="33"/>
      <c r="AE172" s="33"/>
    </row>
    <row r="173" customFormat="false" ht="15" hidden="false" customHeight="false" outlineLevel="0" collapsed="false">
      <c r="A173" s="33" t="n">
        <v>8896</v>
      </c>
      <c r="B173" s="155" t="n">
        <v>44935</v>
      </c>
      <c r="C173" s="35" t="s">
        <v>353</v>
      </c>
      <c r="D173" s="6" t="str">
        <f aca="false">VLOOKUP(C173,CATALOGO!A:B,2,0)</f>
        <v>PANT MUJER</v>
      </c>
      <c r="E173" s="6" t="str">
        <f aca="false">VLOOKUP(C173,CATALOGO!A:E,5,0)</f>
        <v>NEGRO</v>
      </c>
      <c r="F173" s="36"/>
      <c r="G173" s="35" t="s">
        <v>48</v>
      </c>
      <c r="H173" s="121" t="str">
        <f aca="false">CONCATENATE(C173,"-",G173)</f>
        <v>A104R-570-L</v>
      </c>
      <c r="I173" s="130"/>
      <c r="J173" s="35" t="n">
        <v>72</v>
      </c>
      <c r="K173" s="155" t="n">
        <v>44960</v>
      </c>
      <c r="L173" s="156" t="n">
        <f aca="false">VLOOKUP(C173,CATALOGO!A:F,6,0)</f>
        <v>0.4633</v>
      </c>
      <c r="M173" s="157" t="n">
        <f aca="false">L173*J173</f>
        <v>33.3576</v>
      </c>
      <c r="N173" s="35" t="s">
        <v>39</v>
      </c>
      <c r="O173" s="35" t="s">
        <v>85</v>
      </c>
      <c r="P173" s="33"/>
      <c r="Q173" s="33"/>
      <c r="R173" s="33"/>
      <c r="S173" s="33"/>
      <c r="T173" s="33"/>
      <c r="U173" s="33"/>
      <c r="V173" s="33" t="s">
        <v>915</v>
      </c>
      <c r="W173" s="35" t="s">
        <v>56</v>
      </c>
      <c r="X173" s="33" t="s">
        <v>104</v>
      </c>
      <c r="Y173" s="33" t="n">
        <v>84.24</v>
      </c>
      <c r="Z173" s="37" t="n">
        <v>44937</v>
      </c>
      <c r="AA173" s="33"/>
      <c r="AB173" s="33"/>
      <c r="AC173" s="33"/>
      <c r="AD173" s="33"/>
      <c r="AE173" s="33"/>
    </row>
    <row r="174" customFormat="false" ht="15" hidden="false" customHeight="false" outlineLevel="0" collapsed="false">
      <c r="A174" s="33" t="n">
        <v>8897</v>
      </c>
      <c r="B174" s="155" t="n">
        <v>44935</v>
      </c>
      <c r="C174" s="35" t="s">
        <v>353</v>
      </c>
      <c r="D174" s="6" t="str">
        <f aca="false">VLOOKUP(C174,CATALOGO!A:B,2,0)</f>
        <v>PANT MUJER</v>
      </c>
      <c r="E174" s="6" t="str">
        <f aca="false">VLOOKUP(C174,CATALOGO!A:E,5,0)</f>
        <v>NEGRO</v>
      </c>
      <c r="F174" s="36"/>
      <c r="G174" s="35" t="s">
        <v>38</v>
      </c>
      <c r="H174" s="121" t="str">
        <f aca="false">CONCATENATE(C174,"-",G174)</f>
        <v>A104R-570-S</v>
      </c>
      <c r="I174" s="130"/>
      <c r="J174" s="35" t="n">
        <v>72</v>
      </c>
      <c r="K174" s="155" t="n">
        <v>44960</v>
      </c>
      <c r="L174" s="156" t="n">
        <f aca="false">VLOOKUP(C174,CATALOGO!A:F,6,0)</f>
        <v>0.4633</v>
      </c>
      <c r="M174" s="157" t="n">
        <f aca="false">L174*J174</f>
        <v>33.3576</v>
      </c>
      <c r="N174" s="35" t="s">
        <v>39</v>
      </c>
      <c r="O174" s="35" t="s">
        <v>85</v>
      </c>
      <c r="P174" s="33"/>
      <c r="Q174" s="33"/>
      <c r="R174" s="33"/>
      <c r="S174" s="33"/>
      <c r="T174" s="33"/>
      <c r="U174" s="33"/>
      <c r="V174" s="33" t="s">
        <v>915</v>
      </c>
      <c r="W174" s="35" t="s">
        <v>56</v>
      </c>
      <c r="X174" s="33" t="s">
        <v>104</v>
      </c>
      <c r="Y174" s="33" t="n">
        <v>84.24</v>
      </c>
      <c r="Z174" s="37" t="n">
        <v>44937</v>
      </c>
      <c r="AA174" s="33"/>
      <c r="AB174" s="33"/>
      <c r="AC174" s="33"/>
      <c r="AD174" s="33"/>
      <c r="AE174" s="33"/>
    </row>
    <row r="175" customFormat="false" ht="15" hidden="false" customHeight="false" outlineLevel="0" collapsed="false">
      <c r="A175" s="33"/>
      <c r="B175" s="33"/>
      <c r="C175" s="35"/>
      <c r="D175" s="35"/>
      <c r="E175" s="33"/>
      <c r="F175" s="36"/>
      <c r="G175" s="35"/>
      <c r="H175" s="35"/>
      <c r="I175" s="130"/>
      <c r="J175" s="97" t="n">
        <f aca="false">SUM(J144:J174)</f>
        <v>2136</v>
      </c>
      <c r="K175" s="95"/>
      <c r="L175" s="97" t="n">
        <f aca="false">SUM(L144:L174)</f>
        <v>10.6001</v>
      </c>
      <c r="M175" s="97" t="n">
        <f aca="false">SUM(M144:M174)</f>
        <v>730.7448</v>
      </c>
      <c r="N175" s="33"/>
      <c r="O175" s="35"/>
      <c r="P175" s="33"/>
      <c r="Q175" s="33"/>
      <c r="R175" s="33"/>
      <c r="S175" s="33"/>
      <c r="T175" s="33"/>
      <c r="U175" s="33"/>
      <c r="V175" s="33"/>
      <c r="W175" s="35"/>
      <c r="X175" s="33"/>
      <c r="Y175" s="33"/>
      <c r="Z175" s="37"/>
      <c r="AA175" s="33"/>
      <c r="AB175" s="33"/>
      <c r="AC175" s="33"/>
      <c r="AD175" s="33"/>
      <c r="AE175" s="33"/>
    </row>
    <row r="176" customFormat="false" ht="15" hidden="false" customHeight="false" outlineLevel="0" collapsed="false">
      <c r="A176" s="33"/>
      <c r="B176" s="159" t="s">
        <v>799</v>
      </c>
      <c r="C176" s="159"/>
      <c r="D176" s="159"/>
      <c r="E176" s="33"/>
      <c r="F176" s="36"/>
      <c r="G176" s="35"/>
      <c r="H176" s="35"/>
      <c r="I176" s="130"/>
      <c r="J176" s="35"/>
      <c r="K176" s="35"/>
      <c r="N176" s="33"/>
      <c r="O176" s="35"/>
      <c r="P176" s="33"/>
      <c r="Q176" s="33"/>
      <c r="R176" s="33"/>
      <c r="S176" s="33"/>
      <c r="T176" s="33"/>
      <c r="U176" s="33"/>
      <c r="V176" s="33"/>
      <c r="W176" s="35"/>
      <c r="X176" s="33"/>
      <c r="Y176" s="33"/>
      <c r="Z176" s="37"/>
      <c r="AA176" s="33"/>
      <c r="AB176" s="33"/>
      <c r="AC176" s="33"/>
      <c r="AD176" s="33"/>
      <c r="AE176" s="33"/>
    </row>
    <row r="177" customFormat="false" ht="15" hidden="false" customHeight="false" outlineLevel="0" collapsed="false">
      <c r="A177" s="33" t="n">
        <v>8901</v>
      </c>
      <c r="B177" s="155" t="n">
        <v>44935</v>
      </c>
      <c r="C177" s="35" t="s">
        <v>405</v>
      </c>
      <c r="D177" s="6" t="str">
        <f aca="false">VLOOKUP(C177,CATALOGO!A:B,2,0)</f>
        <v>CHAM MUJER</v>
      </c>
      <c r="E177" s="6" t="str">
        <f aca="false">VLOOKUP(C177,CATALOGO!A:E,5,0)</f>
        <v>NAVAL</v>
      </c>
      <c r="F177" s="36"/>
      <c r="G177" s="35" t="s">
        <v>38</v>
      </c>
      <c r="H177" s="35" t="str">
        <f aca="false">CONCATENATE(C177,"-",G177)</f>
        <v>A401-027-S</v>
      </c>
      <c r="I177" s="130"/>
      <c r="J177" s="35" t="n">
        <v>1</v>
      </c>
      <c r="K177" s="155" t="n">
        <v>44960</v>
      </c>
      <c r="L177" s="156" t="n">
        <f aca="false">VLOOKUP(C177,CATALOGO!A:F,6,0)</f>
        <v>0.256</v>
      </c>
      <c r="M177" s="157" t="n">
        <f aca="false">L177*J177</f>
        <v>0.256</v>
      </c>
      <c r="N177" s="35" t="s">
        <v>39</v>
      </c>
      <c r="O177" s="35" t="s">
        <v>40</v>
      </c>
      <c r="P177" s="33"/>
      <c r="Q177" s="33"/>
      <c r="R177" s="33"/>
      <c r="S177" s="33"/>
      <c r="T177" s="33"/>
      <c r="U177" s="33"/>
      <c r="V177" s="33" t="s">
        <v>916</v>
      </c>
      <c r="W177" s="35" t="s">
        <v>110</v>
      </c>
      <c r="X177" s="33" t="s">
        <v>150</v>
      </c>
      <c r="Y177" s="33" t="n">
        <v>1.32965</v>
      </c>
      <c r="Z177" s="37" t="n">
        <v>44937</v>
      </c>
      <c r="AA177" s="33"/>
      <c r="AB177" s="33"/>
      <c r="AC177" s="33"/>
      <c r="AD177" s="33"/>
      <c r="AE177" s="33"/>
    </row>
    <row r="178" customFormat="false" ht="15" hidden="false" customHeight="false" outlineLevel="0" collapsed="false">
      <c r="A178" s="33" t="n">
        <v>8902</v>
      </c>
      <c r="B178" s="155" t="n">
        <v>44935</v>
      </c>
      <c r="C178" s="35" t="s">
        <v>189</v>
      </c>
      <c r="D178" s="6" t="str">
        <f aca="false">VLOOKUP(C178,CATALOGO!A:B,2,0)</f>
        <v>CHAM MUJER</v>
      </c>
      <c r="E178" s="6" t="str">
        <f aca="false">VLOOKUP(C178,CATALOGO!A:E,5,0)</f>
        <v>NEGRO</v>
      </c>
      <c r="F178" s="36"/>
      <c r="G178" s="35" t="s">
        <v>57</v>
      </c>
      <c r="H178" s="35" t="str">
        <f aca="false">CONCATENATE(C178,"-",G178)</f>
        <v>A401-570-XS</v>
      </c>
      <c r="I178" s="130"/>
      <c r="J178" s="35" t="n">
        <v>5</v>
      </c>
      <c r="K178" s="155" t="n">
        <v>44960</v>
      </c>
      <c r="L178" s="156" t="n">
        <f aca="false">VLOOKUP(C178,CATALOGO!A:F,6,0)</f>
        <v>0.256</v>
      </c>
      <c r="M178" s="157" t="n">
        <f aca="false">L178*J178</f>
        <v>1.28</v>
      </c>
      <c r="N178" s="35" t="s">
        <v>39</v>
      </c>
      <c r="O178" s="35" t="s">
        <v>40</v>
      </c>
      <c r="P178" s="33"/>
      <c r="Q178" s="33"/>
      <c r="R178" s="33"/>
      <c r="S178" s="33"/>
      <c r="T178" s="33"/>
      <c r="U178" s="33"/>
      <c r="V178" s="33" t="s">
        <v>917</v>
      </c>
      <c r="W178" s="35" t="s">
        <v>56</v>
      </c>
      <c r="X178" s="33" t="s">
        <v>150</v>
      </c>
      <c r="Y178" s="33" t="n">
        <v>6.64825</v>
      </c>
      <c r="Z178" s="37" t="n">
        <v>44937</v>
      </c>
      <c r="AA178" s="33"/>
      <c r="AB178" s="33"/>
      <c r="AC178" s="33"/>
      <c r="AD178" s="33"/>
      <c r="AE178" s="33"/>
    </row>
    <row r="179" customFormat="false" ht="15" hidden="false" customHeight="false" outlineLevel="0" collapsed="false">
      <c r="A179" s="33" t="n">
        <v>8903</v>
      </c>
      <c r="B179" s="155" t="n">
        <v>44935</v>
      </c>
      <c r="C179" s="35" t="s">
        <v>53</v>
      </c>
      <c r="D179" s="6" t="str">
        <f aca="false">VLOOKUP(C179,CATALOGO!A:B,2,0)</f>
        <v>TOP MUJER</v>
      </c>
      <c r="E179" s="6" t="str">
        <f aca="false">VLOOKUP(C179,CATALOGO!A:E,5,0)</f>
        <v>NEGRO</v>
      </c>
      <c r="F179" s="36"/>
      <c r="G179" s="35" t="s">
        <v>918</v>
      </c>
      <c r="H179" s="35" t="str">
        <f aca="false">CONCATENATE(C179,"-",G179)</f>
        <v>A005-570-XXXL</v>
      </c>
      <c r="I179" s="130"/>
      <c r="J179" s="35" t="n">
        <v>1</v>
      </c>
      <c r="K179" s="155" t="n">
        <v>44960</v>
      </c>
      <c r="L179" s="156" t="n">
        <f aca="false">VLOOKUP(C179,CATALOGO!A:F,6,0)</f>
        <v>0.347</v>
      </c>
      <c r="M179" s="157" t="n">
        <f aca="false">L179*J179</f>
        <v>0.347</v>
      </c>
      <c r="N179" s="35" t="s">
        <v>39</v>
      </c>
      <c r="O179" s="35" t="s">
        <v>40</v>
      </c>
      <c r="P179" s="33"/>
      <c r="Q179" s="33"/>
      <c r="R179" s="33"/>
      <c r="S179" s="33"/>
      <c r="T179" s="33"/>
      <c r="U179" s="33"/>
      <c r="V179" s="33" t="s">
        <v>919</v>
      </c>
      <c r="W179" s="35" t="s">
        <v>56</v>
      </c>
      <c r="X179" s="33" t="s">
        <v>51</v>
      </c>
      <c r="Y179" s="33" t="n">
        <v>1.042405</v>
      </c>
      <c r="Z179" s="37" t="n">
        <v>44937</v>
      </c>
      <c r="AA179" s="33"/>
      <c r="AB179" s="33"/>
      <c r="AC179" s="33"/>
      <c r="AD179" s="33"/>
      <c r="AE179" s="33"/>
    </row>
    <row r="180" customFormat="false" ht="15" hidden="false" customHeight="false" outlineLevel="0" collapsed="false">
      <c r="A180" s="33" t="n">
        <v>8904</v>
      </c>
      <c r="B180" s="155" t="n">
        <v>44935</v>
      </c>
      <c r="C180" s="35" t="s">
        <v>698</v>
      </c>
      <c r="D180" s="6" t="str">
        <f aca="false">VLOOKUP(C180,CATALOGO!A:B,2,0)</f>
        <v>TOP MUJER</v>
      </c>
      <c r="E180" s="6" t="str">
        <f aca="false">VLOOKUP(C180,CATALOGO!A:E,5,0)</f>
        <v>CELTA</v>
      </c>
      <c r="F180" s="36"/>
      <c r="G180" s="35" t="s">
        <v>918</v>
      </c>
      <c r="H180" s="35" t="str">
        <f aca="false">CONCATENATE(C180,"-",G180)</f>
        <v>A002-024-XXXL</v>
      </c>
      <c r="I180" s="130"/>
      <c r="J180" s="35" t="n">
        <v>1</v>
      </c>
      <c r="K180" s="155" t="n">
        <v>44960</v>
      </c>
      <c r="L180" s="156" t="n">
        <f aca="false">VLOOKUP(C180,CATALOGO!A:F,6,0)</f>
        <v>0.347</v>
      </c>
      <c r="M180" s="157" t="n">
        <f aca="false">L180*J180</f>
        <v>0.347</v>
      </c>
      <c r="N180" s="35" t="s">
        <v>39</v>
      </c>
      <c r="O180" s="35" t="s">
        <v>40</v>
      </c>
      <c r="P180" s="33"/>
      <c r="Q180" s="33"/>
      <c r="R180" s="33"/>
      <c r="S180" s="33"/>
      <c r="T180" s="33"/>
      <c r="U180" s="33"/>
      <c r="V180" s="33" t="s">
        <v>920</v>
      </c>
      <c r="W180" s="35" t="s">
        <v>50</v>
      </c>
      <c r="X180" s="33" t="s">
        <v>169</v>
      </c>
      <c r="Y180" s="33" t="n">
        <v>1.2383</v>
      </c>
      <c r="Z180" s="37" t="n">
        <v>44938</v>
      </c>
      <c r="AA180" s="33"/>
      <c r="AB180" s="33"/>
      <c r="AC180" s="33"/>
      <c r="AD180" s="33"/>
      <c r="AE180" s="33"/>
    </row>
    <row r="181" customFormat="false" ht="15" hidden="false" customHeight="false" outlineLevel="0" collapsed="false">
      <c r="A181" s="33" t="n">
        <v>8905</v>
      </c>
      <c r="B181" s="155" t="n">
        <v>44935</v>
      </c>
      <c r="C181" s="35" t="s">
        <v>921</v>
      </c>
      <c r="D181" s="6" t="str">
        <f aca="false">VLOOKUP(C181,CATALOGO!A:B,2,0)</f>
        <v>TOP DAMA</v>
      </c>
      <c r="E181" s="6" t="str">
        <f aca="false">VLOOKUP(C181,CATALOGO!A:E,5,0)</f>
        <v>TORNADO</v>
      </c>
      <c r="F181" s="36"/>
      <c r="G181" s="35" t="s">
        <v>89</v>
      </c>
      <c r="H181" s="35" t="str">
        <f aca="false">CONCATENATE(C181,"-",G181)</f>
        <v>RF009-532-XXL</v>
      </c>
      <c r="I181" s="130"/>
      <c r="J181" s="35" t="n">
        <v>1</v>
      </c>
      <c r="K181" s="155" t="n">
        <v>44960</v>
      </c>
      <c r="L181" s="156" t="n">
        <f aca="false">VLOOKUP(C181,CATALOGO!A:F,6,0)</f>
        <v>0.3</v>
      </c>
      <c r="M181" s="157" t="n">
        <f aca="false">L181*J181</f>
        <v>0.3</v>
      </c>
      <c r="N181" s="35" t="s">
        <v>39</v>
      </c>
      <c r="O181" s="35" t="s">
        <v>40</v>
      </c>
      <c r="P181" s="33"/>
      <c r="Q181" s="33"/>
      <c r="R181" s="33"/>
      <c r="S181" s="33"/>
      <c r="T181" s="33"/>
      <c r="U181" s="33"/>
      <c r="V181" s="33" t="s">
        <v>922</v>
      </c>
      <c r="W181" s="35" t="s">
        <v>843</v>
      </c>
      <c r="X181" s="33" t="s">
        <v>830</v>
      </c>
      <c r="Y181" s="33" t="n">
        <v>0.89</v>
      </c>
      <c r="Z181" s="37" t="n">
        <v>44938</v>
      </c>
      <c r="AA181" s="33"/>
      <c r="AB181" s="33"/>
      <c r="AC181" s="33"/>
      <c r="AD181" s="33"/>
      <c r="AE181" s="33"/>
    </row>
    <row r="182" customFormat="false" ht="15" hidden="false" customHeight="false" outlineLevel="0" collapsed="false">
      <c r="A182" s="33" t="n">
        <v>8906</v>
      </c>
      <c r="B182" s="155" t="n">
        <v>44935</v>
      </c>
      <c r="C182" s="35" t="s">
        <v>923</v>
      </c>
      <c r="D182" s="6" t="str">
        <f aca="false">VLOOKUP(C182,CATALOGO!A:B,2,0)</f>
        <v>TOP MANGAN RANGLAN</v>
      </c>
      <c r="E182" s="6" t="str">
        <f aca="false">VLOOKUP(C182,CATALOGO!A:E,5,0)</f>
        <v>BREEZE</v>
      </c>
      <c r="F182" s="36"/>
      <c r="G182" s="35" t="s">
        <v>89</v>
      </c>
      <c r="H182" s="35" t="str">
        <f aca="false">CONCATENATE(C182,"-",G182)</f>
        <v>RF010-316-XXL</v>
      </c>
      <c r="I182" s="130"/>
      <c r="J182" s="35" t="n">
        <v>1</v>
      </c>
      <c r="K182" s="155" t="n">
        <v>44960</v>
      </c>
      <c r="L182" s="156" t="n">
        <f aca="false">VLOOKUP(C182,CATALOGO!A:F,6,0)</f>
        <v>0.3416</v>
      </c>
      <c r="M182" s="157" t="n">
        <f aca="false">L182*J182</f>
        <v>0.3416</v>
      </c>
      <c r="N182" s="35" t="s">
        <v>39</v>
      </c>
      <c r="O182" s="35" t="s">
        <v>40</v>
      </c>
      <c r="P182" s="33"/>
      <c r="Q182" s="33"/>
      <c r="R182" s="33"/>
      <c r="S182" s="33"/>
      <c r="T182" s="33"/>
      <c r="U182" s="33"/>
      <c r="V182" s="33" t="s">
        <v>924</v>
      </c>
      <c r="W182" s="35" t="s">
        <v>815</v>
      </c>
      <c r="X182" s="33" t="s">
        <v>925</v>
      </c>
      <c r="Y182" s="33" t="n">
        <v>0.95</v>
      </c>
      <c r="Z182" s="37" t="n">
        <v>44937</v>
      </c>
      <c r="AA182" s="33"/>
      <c r="AB182" s="33"/>
      <c r="AC182" s="33"/>
      <c r="AD182" s="33"/>
      <c r="AE182" s="33"/>
    </row>
    <row r="183" customFormat="false" ht="15" hidden="false" customHeight="false" outlineLevel="0" collapsed="false">
      <c r="A183" s="33" t="n">
        <v>8907</v>
      </c>
      <c r="B183" s="155" t="n">
        <v>44935</v>
      </c>
      <c r="C183" s="35" t="s">
        <v>400</v>
      </c>
      <c r="D183" s="6" t="str">
        <f aca="false">VLOOKUP(C183,CATALOGO!A:B,2,0)</f>
        <v>TOP MUJER</v>
      </c>
      <c r="E183" s="6" t="str">
        <f aca="false">VLOOKUP(C183,CATALOGO!A:E,5,0)</f>
        <v>AVENTURINI</v>
      </c>
      <c r="F183" s="36"/>
      <c r="G183" s="35" t="s">
        <v>89</v>
      </c>
      <c r="H183" s="35" t="str">
        <f aca="false">CONCATENATE(C183,"-",G183)</f>
        <v>A005-421-XXL</v>
      </c>
      <c r="I183" s="130"/>
      <c r="J183" s="35" t="n">
        <v>2</v>
      </c>
      <c r="K183" s="155" t="n">
        <v>44960</v>
      </c>
      <c r="L183" s="156" t="n">
        <f aca="false">VLOOKUP(C183,CATALOGO!A:F,6,0)</f>
        <v>0.347</v>
      </c>
      <c r="M183" s="157" t="n">
        <f aca="false">L183*J183</f>
        <v>0.694</v>
      </c>
      <c r="N183" s="35" t="s">
        <v>39</v>
      </c>
      <c r="O183" s="35" t="s">
        <v>40</v>
      </c>
      <c r="P183" s="33"/>
      <c r="Q183" s="33"/>
      <c r="R183" s="33"/>
      <c r="S183" s="33"/>
      <c r="T183" s="33"/>
      <c r="U183" s="33"/>
      <c r="V183" s="33" t="s">
        <v>926</v>
      </c>
      <c r="W183" s="35" t="s">
        <v>87</v>
      </c>
      <c r="X183" s="33" t="s">
        <v>51</v>
      </c>
      <c r="Y183" s="33" t="n">
        <v>2.08481</v>
      </c>
      <c r="Z183" s="37" t="n">
        <v>44937</v>
      </c>
      <c r="AA183" s="33"/>
      <c r="AB183" s="33"/>
      <c r="AC183" s="33"/>
      <c r="AD183" s="33"/>
      <c r="AE183" s="33"/>
    </row>
    <row r="184" customFormat="false" ht="15" hidden="false" customHeight="false" outlineLevel="0" collapsed="false">
      <c r="A184" s="33" t="n">
        <v>8908</v>
      </c>
      <c r="B184" s="155" t="n">
        <v>44935</v>
      </c>
      <c r="C184" s="35" t="s">
        <v>353</v>
      </c>
      <c r="D184" s="6" t="str">
        <f aca="false">VLOOKUP(C184,CATALOGO!A:B,2,0)</f>
        <v>PANT MUJER</v>
      </c>
      <c r="E184" s="6" t="str">
        <f aca="false">VLOOKUP(C184,CATALOGO!A:E,5,0)</f>
        <v>NEGRO</v>
      </c>
      <c r="F184" s="36"/>
      <c r="G184" s="35" t="s">
        <v>918</v>
      </c>
      <c r="H184" s="35" t="str">
        <f aca="false">CONCATENATE(C184,"-",G184)</f>
        <v>A104R-570-XXXL</v>
      </c>
      <c r="I184" s="130"/>
      <c r="J184" s="35" t="n">
        <v>1</v>
      </c>
      <c r="K184" s="155" t="n">
        <v>44960</v>
      </c>
      <c r="L184" s="156" t="n">
        <f aca="false">VLOOKUP(C184,CATALOGO!A:F,6,0)</f>
        <v>0.4633</v>
      </c>
      <c r="M184" s="157" t="n">
        <f aca="false">L184*J184</f>
        <v>0.4633</v>
      </c>
      <c r="N184" s="35" t="s">
        <v>39</v>
      </c>
      <c r="O184" s="35" t="s">
        <v>85</v>
      </c>
      <c r="P184" s="33"/>
      <c r="Q184" s="33"/>
      <c r="R184" s="33"/>
      <c r="S184" s="33"/>
      <c r="T184" s="33"/>
      <c r="U184" s="33"/>
      <c r="V184" s="33" t="s">
        <v>927</v>
      </c>
      <c r="W184" s="35" t="s">
        <v>56</v>
      </c>
      <c r="X184" s="33" t="s">
        <v>104</v>
      </c>
      <c r="Y184" s="33" t="n">
        <v>1.17</v>
      </c>
      <c r="Z184" s="37" t="n">
        <v>44954</v>
      </c>
      <c r="AA184" s="33"/>
      <c r="AB184" s="33"/>
      <c r="AC184" s="33"/>
      <c r="AD184" s="33"/>
      <c r="AE184" s="33"/>
    </row>
    <row r="185" customFormat="false" ht="15" hidden="false" customHeight="false" outlineLevel="0" collapsed="false">
      <c r="A185" s="33" t="n">
        <v>8909</v>
      </c>
      <c r="B185" s="155" t="n">
        <v>44935</v>
      </c>
      <c r="C185" s="35" t="s">
        <v>928</v>
      </c>
      <c r="D185" s="6" t="str">
        <f aca="false">VLOOKUP(C185,CATALOGO!A:B,2,0)</f>
        <v>PANT MUJER</v>
      </c>
      <c r="E185" s="6" t="str">
        <f aca="false">VLOOKUP(C185,CATALOGO!A:E,5,0)</f>
        <v>CELTA</v>
      </c>
      <c r="F185" s="36"/>
      <c r="G185" s="35" t="s">
        <v>918</v>
      </c>
      <c r="H185" s="35" t="str">
        <f aca="false">CONCATENATE(C185,"-",G185)</f>
        <v>A104R-024-XXXL</v>
      </c>
      <c r="I185" s="130"/>
      <c r="J185" s="35" t="n">
        <v>1</v>
      </c>
      <c r="K185" s="155" t="n">
        <v>44960</v>
      </c>
      <c r="L185" s="156" t="n">
        <f aca="false">VLOOKUP(C185,CATALOGO!A:F,6,0)</f>
        <v>0.4633</v>
      </c>
      <c r="M185" s="157" t="n">
        <f aca="false">L185*J185</f>
        <v>0.4633</v>
      </c>
      <c r="N185" s="35" t="s">
        <v>39</v>
      </c>
      <c r="O185" s="35" t="s">
        <v>85</v>
      </c>
      <c r="P185" s="33"/>
      <c r="Q185" s="33"/>
      <c r="R185" s="33"/>
      <c r="S185" s="33"/>
      <c r="T185" s="33"/>
      <c r="U185" s="33"/>
      <c r="V185" s="33" t="s">
        <v>929</v>
      </c>
      <c r="W185" s="35" t="s">
        <v>50</v>
      </c>
      <c r="X185" s="33" t="s">
        <v>104</v>
      </c>
      <c r="Y185" s="33" t="n">
        <v>1.17</v>
      </c>
      <c r="Z185" s="37" t="n">
        <v>44952</v>
      </c>
      <c r="AA185" s="33"/>
      <c r="AB185" s="33"/>
      <c r="AC185" s="33"/>
      <c r="AD185" s="33"/>
      <c r="AE185" s="33"/>
    </row>
    <row r="186" customFormat="false" ht="15" hidden="false" customHeight="false" outlineLevel="0" collapsed="false">
      <c r="A186" s="33" t="n">
        <v>8910</v>
      </c>
      <c r="B186" s="155" t="n">
        <v>44935</v>
      </c>
      <c r="C186" s="35" t="s">
        <v>841</v>
      </c>
      <c r="D186" s="6" t="str">
        <f aca="false">VLOOKUP(C186,CATALOGO!A:B,2,0)</f>
        <v>PANTALON DE DAMA</v>
      </c>
      <c r="E186" s="6" t="str">
        <f aca="false">VLOOKUP(C186,CATALOGO!A:E,5,0)</f>
        <v>TORNADO</v>
      </c>
      <c r="F186" s="36"/>
      <c r="G186" s="35" t="s">
        <v>89</v>
      </c>
      <c r="H186" s="35" t="str">
        <f aca="false">CONCATENATE(C186,"-",G186)</f>
        <v>RF105-532-XXL</v>
      </c>
      <c r="I186" s="130"/>
      <c r="J186" s="35" t="n">
        <v>1</v>
      </c>
      <c r="K186" s="155" t="n">
        <v>44960</v>
      </c>
      <c r="L186" s="156" t="n">
        <f aca="false">VLOOKUP(C186,CATALOGO!A:F,6,0)</f>
        <v>0.405</v>
      </c>
      <c r="M186" s="157" t="n">
        <f aca="false">L186*J186</f>
        <v>0.405</v>
      </c>
      <c r="N186" s="35" t="s">
        <v>39</v>
      </c>
      <c r="O186" s="35" t="s">
        <v>85</v>
      </c>
      <c r="P186" s="33"/>
      <c r="Q186" s="33"/>
      <c r="R186" s="33"/>
      <c r="S186" s="33"/>
      <c r="T186" s="33"/>
      <c r="U186" s="33"/>
      <c r="V186" s="33" t="s">
        <v>930</v>
      </c>
      <c r="W186" s="35" t="s">
        <v>843</v>
      </c>
      <c r="X186" s="33" t="s">
        <v>838</v>
      </c>
      <c r="Y186" s="33" t="n">
        <v>1.1</v>
      </c>
      <c r="Z186" s="37" t="n">
        <v>44951</v>
      </c>
      <c r="AA186" s="33"/>
      <c r="AB186" s="33"/>
      <c r="AC186" s="33"/>
      <c r="AD186" s="33"/>
      <c r="AE186" s="33"/>
    </row>
    <row r="187" customFormat="false" ht="15" hidden="false" customHeight="false" outlineLevel="0" collapsed="false">
      <c r="A187" s="33" t="n">
        <v>8911</v>
      </c>
      <c r="B187" s="155" t="n">
        <v>44935</v>
      </c>
      <c r="C187" s="35" t="s">
        <v>836</v>
      </c>
      <c r="D187" s="6" t="str">
        <f aca="false">VLOOKUP(C187,CATALOGO!A:B,2,0)</f>
        <v>PANTALON DE DAMA</v>
      </c>
      <c r="E187" s="6" t="str">
        <f aca="false">VLOOKUP(C187,CATALOGO!A:E,5,0)</f>
        <v>BREEZE</v>
      </c>
      <c r="F187" s="36"/>
      <c r="G187" s="35" t="s">
        <v>89</v>
      </c>
      <c r="H187" s="35" t="str">
        <f aca="false">CONCATENATE(C187,"-",G187)</f>
        <v>RF105-316-XXL</v>
      </c>
      <c r="I187" s="130"/>
      <c r="J187" s="35" t="n">
        <v>1</v>
      </c>
      <c r="K187" s="155" t="n">
        <v>44960</v>
      </c>
      <c r="L187" s="156" t="n">
        <f aca="false">VLOOKUP(C187,CATALOGO!A:F,6,0)</f>
        <v>0.405</v>
      </c>
      <c r="M187" s="157" t="n">
        <f aca="false">L187*J187</f>
        <v>0.405</v>
      </c>
      <c r="N187" s="35" t="s">
        <v>39</v>
      </c>
      <c r="O187" s="35" t="s">
        <v>85</v>
      </c>
      <c r="P187" s="33"/>
      <c r="Q187" s="33"/>
      <c r="R187" s="33"/>
      <c r="S187" s="33"/>
      <c r="T187" s="33"/>
      <c r="U187" s="33"/>
      <c r="V187" s="33" t="s">
        <v>931</v>
      </c>
      <c r="W187" s="35" t="s">
        <v>815</v>
      </c>
      <c r="X187" s="33" t="s">
        <v>838</v>
      </c>
      <c r="Y187" s="33" t="n">
        <v>1.1</v>
      </c>
      <c r="Z187" s="37" t="n">
        <v>44951</v>
      </c>
      <c r="AA187" s="33"/>
      <c r="AB187" s="33"/>
      <c r="AC187" s="33"/>
      <c r="AD187" s="33"/>
      <c r="AE187" s="33"/>
    </row>
    <row r="188" customFormat="false" ht="15" hidden="false" customHeight="false" outlineLevel="0" collapsed="false">
      <c r="A188" s="33"/>
      <c r="B188" s="33"/>
      <c r="C188" s="35"/>
      <c r="D188" s="35"/>
      <c r="E188" s="33"/>
      <c r="F188" s="36"/>
      <c r="G188" s="35"/>
      <c r="H188" s="35"/>
      <c r="I188" s="130"/>
      <c r="J188" s="35" t="n">
        <v>16</v>
      </c>
      <c r="K188" s="35"/>
      <c r="L188" s="156" t="n">
        <v>3.93</v>
      </c>
      <c r="M188" s="157" t="n">
        <v>5</v>
      </c>
      <c r="N188" s="33"/>
      <c r="O188" s="35"/>
      <c r="P188" s="33"/>
      <c r="Q188" s="33"/>
      <c r="R188" s="33"/>
      <c r="S188" s="33"/>
      <c r="T188" s="33"/>
      <c r="U188" s="33"/>
      <c r="V188" s="33"/>
      <c r="W188" s="35"/>
      <c r="X188" s="33"/>
      <c r="Y188" s="33"/>
      <c r="Z188" s="37"/>
      <c r="AA188" s="33"/>
      <c r="AB188" s="33"/>
      <c r="AC188" s="33"/>
      <c r="AD188" s="33"/>
      <c r="AE188" s="33"/>
    </row>
    <row r="189" customFormat="false" ht="15" hidden="false" customHeight="false" outlineLevel="0" collapsed="false">
      <c r="A189" s="33"/>
      <c r="B189" s="179" t="s">
        <v>932</v>
      </c>
      <c r="C189" s="180"/>
      <c r="D189" s="35"/>
      <c r="E189" s="33"/>
      <c r="F189" s="36"/>
      <c r="G189" s="35"/>
      <c r="H189" s="35"/>
      <c r="I189" s="130"/>
      <c r="J189" s="35"/>
      <c r="K189" s="35"/>
      <c r="N189" s="33"/>
      <c r="O189" s="35"/>
      <c r="P189" s="33"/>
      <c r="Q189" s="33"/>
      <c r="R189" s="33"/>
      <c r="S189" s="33"/>
      <c r="T189" s="33"/>
      <c r="U189" s="33"/>
      <c r="V189" s="33"/>
      <c r="W189" s="35"/>
      <c r="X189" s="33"/>
      <c r="Y189" s="33"/>
      <c r="Z189" s="37"/>
      <c r="AA189" s="33"/>
      <c r="AB189" s="33"/>
      <c r="AC189" s="33"/>
      <c r="AD189" s="33"/>
      <c r="AE189" s="33"/>
    </row>
    <row r="190" customFormat="false" ht="15" hidden="false" customHeight="false" outlineLevel="0" collapsed="false">
      <c r="A190" s="33" t="n">
        <v>8912</v>
      </c>
      <c r="B190" s="155" t="n">
        <v>44935</v>
      </c>
      <c r="C190" s="35" t="s">
        <v>933</v>
      </c>
      <c r="D190" s="6" t="str">
        <f aca="false">VLOOKUP(C190,CATALOGO!A:B,2,0)</f>
        <v>Top Dama</v>
      </c>
      <c r="E190" s="6" t="str">
        <f aca="false">VLOOKUP(C190,CATALOGO!A:E,5,0)</f>
        <v>Arce</v>
      </c>
      <c r="F190" s="36"/>
      <c r="G190" s="35" t="s">
        <v>89</v>
      </c>
      <c r="H190" s="35" t="str">
        <f aca="false">CONCATENATE(C190,"-",G190)</f>
        <v>A006-557-XXL</v>
      </c>
      <c r="I190" s="130"/>
      <c r="J190" s="35" t="n">
        <v>1</v>
      </c>
      <c r="K190" s="155" t="n">
        <v>44960</v>
      </c>
      <c r="L190" s="156" t="n">
        <f aca="false">VLOOKUP(C190,CATALOGO!A:F,6,0)</f>
        <v>0.4658</v>
      </c>
      <c r="M190" s="157" t="n">
        <f aca="false">L190*J190</f>
        <v>0.4658</v>
      </c>
      <c r="N190" s="35" t="s">
        <v>39</v>
      </c>
      <c r="O190" s="35" t="s">
        <v>40</v>
      </c>
      <c r="P190" s="33"/>
      <c r="Q190" s="33"/>
      <c r="R190" s="33"/>
      <c r="S190" s="33"/>
      <c r="T190" s="33"/>
      <c r="U190" s="33"/>
      <c r="V190" s="33" t="s">
        <v>934</v>
      </c>
      <c r="W190" s="35" t="s">
        <v>935</v>
      </c>
      <c r="X190" s="33" t="s">
        <v>188</v>
      </c>
      <c r="Y190" s="33" t="n">
        <v>0.98</v>
      </c>
      <c r="Z190" s="37" t="n">
        <v>44938</v>
      </c>
      <c r="AA190" s="33"/>
      <c r="AB190" s="33"/>
      <c r="AC190" s="33"/>
      <c r="AD190" s="33"/>
      <c r="AE190" s="33"/>
    </row>
    <row r="191" customFormat="false" ht="15" hidden="false" customHeight="false" outlineLevel="0" collapsed="false">
      <c r="A191" s="33" t="n">
        <v>8913</v>
      </c>
      <c r="B191" s="155" t="n">
        <v>44935</v>
      </c>
      <c r="C191" s="35" t="s">
        <v>936</v>
      </c>
      <c r="D191" s="6" t="str">
        <f aca="false">VLOOKUP(C191,CATALOGO!A:B,2,0)</f>
        <v>Top Caballero</v>
      </c>
      <c r="E191" s="6" t="str">
        <f aca="false">VLOOKUP(C191,CATALOGO!A:E,5,0)</f>
        <v>Arce</v>
      </c>
      <c r="F191" s="36"/>
      <c r="G191" s="35" t="s">
        <v>89</v>
      </c>
      <c r="H191" s="35" t="str">
        <f aca="false">CONCATENATE(C191,"-",G191)</f>
        <v>AH001-557-XXL</v>
      </c>
      <c r="I191" s="130"/>
      <c r="J191" s="35" t="n">
        <v>1</v>
      </c>
      <c r="K191" s="155" t="n">
        <v>44960</v>
      </c>
      <c r="L191" s="156" t="n">
        <f aca="false">VLOOKUP(C191,CATALOGO!A:F,6,0)</f>
        <v>0.2283</v>
      </c>
      <c r="M191" s="157" t="n">
        <f aca="false">L191*J191</f>
        <v>0.2283</v>
      </c>
      <c r="N191" s="35" t="s">
        <v>39</v>
      </c>
      <c r="O191" s="35" t="s">
        <v>40</v>
      </c>
      <c r="P191" s="33"/>
      <c r="Q191" s="33"/>
      <c r="R191" s="33"/>
      <c r="S191" s="33"/>
      <c r="T191" s="33"/>
      <c r="U191" s="33"/>
      <c r="V191" s="33" t="s">
        <v>937</v>
      </c>
      <c r="W191" s="35" t="s">
        <v>935</v>
      </c>
      <c r="X191" s="33" t="s">
        <v>198</v>
      </c>
      <c r="Y191" s="33" t="n">
        <v>0.98455</v>
      </c>
      <c r="Z191" s="37" t="n">
        <v>44937</v>
      </c>
      <c r="AA191" s="33"/>
      <c r="AB191" s="33"/>
      <c r="AC191" s="33"/>
      <c r="AD191" s="33"/>
      <c r="AE191" s="33"/>
    </row>
    <row r="192" customFormat="false" ht="15" hidden="false" customHeight="false" outlineLevel="0" collapsed="false">
      <c r="A192" s="33"/>
      <c r="B192" s="33"/>
      <c r="C192" s="35"/>
      <c r="D192" s="35"/>
      <c r="E192" s="33"/>
      <c r="F192" s="36"/>
      <c r="G192" s="35"/>
      <c r="H192" s="35"/>
      <c r="I192" s="130"/>
      <c r="J192" s="35" t="n">
        <v>2</v>
      </c>
      <c r="K192" s="35"/>
      <c r="L192" s="3" t="n">
        <v>0.6941</v>
      </c>
      <c r="M192" s="3" t="n">
        <v>1</v>
      </c>
      <c r="N192" s="33"/>
      <c r="O192" s="35"/>
      <c r="P192" s="33"/>
      <c r="Q192" s="33"/>
      <c r="R192" s="33"/>
      <c r="S192" s="33"/>
      <c r="T192" s="33"/>
      <c r="U192" s="33"/>
      <c r="V192" s="33"/>
      <c r="W192" s="35"/>
      <c r="X192" s="33"/>
      <c r="Y192" s="33"/>
      <c r="Z192" s="37"/>
      <c r="AA192" s="33"/>
      <c r="AB192" s="33"/>
      <c r="AC192" s="33"/>
      <c r="AD192" s="33"/>
      <c r="AE192" s="33"/>
    </row>
    <row r="193" customFormat="false" ht="15" hidden="false" customHeight="false" outlineLevel="0" collapsed="false">
      <c r="A193" s="33"/>
      <c r="B193" s="33"/>
      <c r="C193" s="35"/>
      <c r="D193" s="35"/>
      <c r="E193" s="33"/>
      <c r="F193" s="36"/>
      <c r="G193" s="35"/>
      <c r="H193" s="35"/>
      <c r="I193" s="130"/>
      <c r="J193" s="35" t="n">
        <f aca="false">SUM(J175+J188+J192)</f>
        <v>2154</v>
      </c>
      <c r="K193" s="35"/>
      <c r="L193" s="3" t="n">
        <f aca="false">SUM(L175+L188+L192)</f>
        <v>15.2242</v>
      </c>
      <c r="M193" s="42" t="n">
        <f aca="false">SUM(M175+M188+M192)</f>
        <v>736.7448</v>
      </c>
      <c r="N193" s="33"/>
      <c r="O193" s="35"/>
      <c r="P193" s="33"/>
      <c r="Q193" s="33"/>
      <c r="R193" s="33"/>
      <c r="S193" s="33"/>
      <c r="T193" s="33"/>
      <c r="U193" s="33"/>
      <c r="V193" s="33"/>
      <c r="W193" s="35"/>
      <c r="X193" s="33"/>
      <c r="Y193" s="33"/>
      <c r="Z193" s="37"/>
      <c r="AA193" s="33"/>
      <c r="AB193" s="33"/>
      <c r="AC193" s="33"/>
      <c r="AD193" s="33"/>
      <c r="AE193" s="33"/>
    </row>
    <row r="194" customFormat="false" ht="18.75" hidden="false" customHeight="false" outlineLevel="0" collapsed="false">
      <c r="A194" s="33"/>
      <c r="B194" s="166" t="s">
        <v>938</v>
      </c>
      <c r="C194" s="167"/>
      <c r="D194" s="168"/>
      <c r="E194" s="33"/>
      <c r="F194" s="36"/>
      <c r="G194" s="35"/>
      <c r="H194" s="35"/>
      <c r="I194" s="130"/>
      <c r="J194" s="35"/>
      <c r="K194" s="35"/>
      <c r="N194" s="33"/>
      <c r="O194" s="35"/>
      <c r="P194" s="33"/>
      <c r="Q194" s="33"/>
      <c r="R194" s="33"/>
      <c r="S194" s="33"/>
      <c r="T194" s="33"/>
      <c r="U194" s="33"/>
      <c r="V194" s="33"/>
      <c r="W194" s="35"/>
      <c r="X194" s="33"/>
      <c r="Y194" s="33"/>
      <c r="Z194" s="37"/>
      <c r="AA194" s="33"/>
      <c r="AB194" s="33"/>
      <c r="AC194" s="33"/>
      <c r="AD194" s="33"/>
      <c r="AE194" s="33"/>
    </row>
    <row r="195" customFormat="false" ht="15" hidden="false" customHeight="false" outlineLevel="0" collapsed="false">
      <c r="A195" s="33" t="n">
        <v>8914</v>
      </c>
      <c r="B195" s="155" t="n">
        <v>44942</v>
      </c>
      <c r="C195" s="35" t="s">
        <v>389</v>
      </c>
      <c r="D195" s="6" t="str">
        <f aca="false">VLOOKUP(C195,CATALOGO!A:B,2,0)</f>
        <v>TOP MUJER</v>
      </c>
      <c r="E195" s="6" t="str">
        <f aca="false">VLOOKUP(C195,CATALOGO!A:E,5,0)</f>
        <v>AVENTURINI</v>
      </c>
      <c r="F195" s="36"/>
      <c r="G195" s="35" t="s">
        <v>76</v>
      </c>
      <c r="H195" s="35" t="str">
        <f aca="false">CONCATENATE(C195,"-",G195)</f>
        <v>A002-421-M</v>
      </c>
      <c r="I195" s="130"/>
      <c r="J195" s="35" t="n">
        <v>72</v>
      </c>
      <c r="K195" s="155" t="n">
        <v>44967</v>
      </c>
      <c r="L195" s="156" t="n">
        <f aca="false">VLOOKUP(C195,CATALOGO!A:F,6,0)</f>
        <v>0.347</v>
      </c>
      <c r="M195" s="157" t="n">
        <f aca="false">L195*J195</f>
        <v>24.984</v>
      </c>
      <c r="N195" s="35" t="s">
        <v>39</v>
      </c>
      <c r="O195" s="35" t="s">
        <v>40</v>
      </c>
      <c r="P195" s="33"/>
      <c r="Q195" s="33"/>
      <c r="R195" s="33"/>
      <c r="S195" s="33"/>
      <c r="T195" s="33"/>
      <c r="U195" s="33"/>
      <c r="V195" s="33" t="s">
        <v>939</v>
      </c>
      <c r="W195" s="35" t="s">
        <v>87</v>
      </c>
      <c r="X195" s="33" t="s">
        <v>169</v>
      </c>
      <c r="Y195" s="33" t="n">
        <v>89.1576</v>
      </c>
      <c r="Z195" s="37" t="n">
        <v>44944</v>
      </c>
      <c r="AA195" s="33"/>
      <c r="AB195" s="33"/>
      <c r="AC195" s="33"/>
      <c r="AD195" s="33" t="s">
        <v>784</v>
      </c>
      <c r="AE195" s="33"/>
    </row>
    <row r="196" customFormat="false" ht="15" hidden="false" customHeight="false" outlineLevel="0" collapsed="false">
      <c r="A196" s="33" t="n">
        <v>8915</v>
      </c>
      <c r="B196" s="155" t="n">
        <v>44942</v>
      </c>
      <c r="C196" s="35" t="s">
        <v>389</v>
      </c>
      <c r="D196" s="6" t="str">
        <f aca="false">VLOOKUP(C196,CATALOGO!A:B,2,0)</f>
        <v>TOP MUJER</v>
      </c>
      <c r="E196" s="6" t="str">
        <f aca="false">VLOOKUP(C196,CATALOGO!A:E,5,0)</f>
        <v>AVENTURINI</v>
      </c>
      <c r="F196" s="36"/>
      <c r="G196" s="35" t="s">
        <v>38</v>
      </c>
      <c r="H196" s="35" t="str">
        <f aca="false">CONCATENATE(C196,"-",G196)</f>
        <v>A002-421-S</v>
      </c>
      <c r="I196" s="130"/>
      <c r="J196" s="35" t="n">
        <v>72</v>
      </c>
      <c r="K196" s="155" t="n">
        <v>44967</v>
      </c>
      <c r="L196" s="156" t="n">
        <f aca="false">VLOOKUP(C196,CATALOGO!A:F,6,0)</f>
        <v>0.347</v>
      </c>
      <c r="M196" s="157" t="n">
        <f aca="false">L196*J196</f>
        <v>24.984</v>
      </c>
      <c r="N196" s="35" t="s">
        <v>39</v>
      </c>
      <c r="O196" s="35" t="s">
        <v>40</v>
      </c>
      <c r="P196" s="33"/>
      <c r="Q196" s="33"/>
      <c r="R196" s="33"/>
      <c r="S196" s="33"/>
      <c r="T196" s="33"/>
      <c r="U196" s="33"/>
      <c r="V196" s="33" t="s">
        <v>939</v>
      </c>
      <c r="W196" s="35" t="s">
        <v>87</v>
      </c>
      <c r="X196" s="33" t="s">
        <v>169</v>
      </c>
      <c r="Y196" s="33" t="n">
        <v>89.1576</v>
      </c>
      <c r="Z196" s="37" t="n">
        <v>44944</v>
      </c>
      <c r="AA196" s="33"/>
      <c r="AB196" s="33"/>
      <c r="AC196" s="33"/>
      <c r="AD196" s="33" t="s">
        <v>784</v>
      </c>
      <c r="AE196" s="33"/>
    </row>
    <row r="197" customFormat="false" ht="15" hidden="false" customHeight="false" outlineLevel="0" collapsed="false">
      <c r="A197" s="33" t="n">
        <v>8916</v>
      </c>
      <c r="B197" s="155" t="n">
        <v>44942</v>
      </c>
      <c r="C197" s="35" t="s">
        <v>940</v>
      </c>
      <c r="D197" s="6" t="str">
        <f aca="false">VLOOKUP(C197,CATALOGO!A:B,2,0)</f>
        <v>Top Dama</v>
      </c>
      <c r="E197" s="6" t="str">
        <f aca="false">VLOOKUP(C197,CATALOGO!A:E,5,0)</f>
        <v>Violeta</v>
      </c>
      <c r="F197" s="36"/>
      <c r="G197" s="35" t="s">
        <v>48</v>
      </c>
      <c r="H197" s="35" t="str">
        <f aca="false">CONCATENATE(C197,"-",G197)</f>
        <v>A002-528-L</v>
      </c>
      <c r="I197" s="130"/>
      <c r="J197" s="35" t="n">
        <v>144</v>
      </c>
      <c r="K197" s="155" t="n">
        <v>44967</v>
      </c>
      <c r="L197" s="156" t="n">
        <f aca="false">VLOOKUP(C197,CATALOGO!A:F,6,0)</f>
        <v>0.347</v>
      </c>
      <c r="M197" s="157" t="n">
        <f aca="false">L197*J197</f>
        <v>49.968</v>
      </c>
      <c r="N197" s="35" t="s">
        <v>39</v>
      </c>
      <c r="O197" s="35" t="s">
        <v>40</v>
      </c>
      <c r="P197" s="33"/>
      <c r="Q197" s="33"/>
      <c r="R197" s="33"/>
      <c r="S197" s="33"/>
      <c r="T197" s="33"/>
      <c r="U197" s="33"/>
      <c r="V197" s="33" t="s">
        <v>941</v>
      </c>
      <c r="W197" s="35" t="s">
        <v>899</v>
      </c>
      <c r="X197" s="33" t="s">
        <v>169</v>
      </c>
      <c r="Y197" s="33" t="n">
        <v>178.3152</v>
      </c>
      <c r="Z197" s="37" t="n">
        <v>44944</v>
      </c>
      <c r="AA197" s="33"/>
      <c r="AB197" s="33"/>
      <c r="AC197" s="33"/>
      <c r="AD197" s="33" t="s">
        <v>784</v>
      </c>
      <c r="AE197" s="33"/>
    </row>
    <row r="198" customFormat="false" ht="15" hidden="false" customHeight="false" outlineLevel="0" collapsed="false">
      <c r="A198" s="33" t="n">
        <v>8917</v>
      </c>
      <c r="B198" s="155" t="n">
        <v>44942</v>
      </c>
      <c r="C198" s="35" t="s">
        <v>940</v>
      </c>
      <c r="D198" s="6" t="str">
        <f aca="false">VLOOKUP(C198,CATALOGO!A:B,2,0)</f>
        <v>Top Dama</v>
      </c>
      <c r="E198" s="6" t="str">
        <f aca="false">VLOOKUP(C198,CATALOGO!A:E,5,0)</f>
        <v>Violeta</v>
      </c>
      <c r="F198" s="36"/>
      <c r="G198" s="35" t="s">
        <v>76</v>
      </c>
      <c r="H198" s="35" t="str">
        <f aca="false">CONCATENATE(C198,"-",G198)</f>
        <v>A002-528-M</v>
      </c>
      <c r="I198" s="130"/>
      <c r="J198" s="35" t="n">
        <v>264</v>
      </c>
      <c r="K198" s="155" t="n">
        <v>44967</v>
      </c>
      <c r="L198" s="156" t="n">
        <f aca="false">VLOOKUP(C198,CATALOGO!A:F,6,0)</f>
        <v>0.347</v>
      </c>
      <c r="M198" s="157" t="n">
        <f aca="false">L198*J198</f>
        <v>91.608</v>
      </c>
      <c r="N198" s="35" t="s">
        <v>39</v>
      </c>
      <c r="O198" s="35" t="s">
        <v>40</v>
      </c>
      <c r="P198" s="33"/>
      <c r="Q198" s="33"/>
      <c r="R198" s="33"/>
      <c r="S198" s="33"/>
      <c r="T198" s="33"/>
      <c r="U198" s="33"/>
      <c r="V198" s="33" t="s">
        <v>941</v>
      </c>
      <c r="W198" s="35" t="s">
        <v>899</v>
      </c>
      <c r="X198" s="33" t="s">
        <v>169</v>
      </c>
      <c r="Y198" s="33" t="n">
        <v>326.9112</v>
      </c>
      <c r="Z198" s="37" t="n">
        <v>44944</v>
      </c>
      <c r="AA198" s="33"/>
      <c r="AB198" s="33"/>
      <c r="AC198" s="33"/>
      <c r="AD198" s="33" t="s">
        <v>784</v>
      </c>
      <c r="AE198" s="33"/>
    </row>
    <row r="199" customFormat="false" ht="15" hidden="false" customHeight="false" outlineLevel="0" collapsed="false">
      <c r="A199" s="33" t="n">
        <v>8918</v>
      </c>
      <c r="B199" s="155" t="n">
        <v>44942</v>
      </c>
      <c r="C199" s="35" t="s">
        <v>940</v>
      </c>
      <c r="D199" s="6" t="str">
        <f aca="false">VLOOKUP(C199,CATALOGO!A:B,2,0)</f>
        <v>Top Dama</v>
      </c>
      <c r="E199" s="6" t="str">
        <f aca="false">VLOOKUP(C199,CATALOGO!A:E,5,0)</f>
        <v>Violeta</v>
      </c>
      <c r="F199" s="36"/>
      <c r="G199" s="35" t="s">
        <v>38</v>
      </c>
      <c r="H199" s="35" t="str">
        <f aca="false">CONCATENATE(C199,"-",G199)</f>
        <v>A002-528-S</v>
      </c>
      <c r="I199" s="130"/>
      <c r="J199" s="35" t="n">
        <v>240</v>
      </c>
      <c r="K199" s="155" t="n">
        <v>44967</v>
      </c>
      <c r="L199" s="156" t="n">
        <f aca="false">VLOOKUP(C199,CATALOGO!A:F,6,0)</f>
        <v>0.347</v>
      </c>
      <c r="M199" s="157" t="n">
        <f aca="false">L199*J199</f>
        <v>83.28</v>
      </c>
      <c r="N199" s="35" t="s">
        <v>39</v>
      </c>
      <c r="O199" s="35" t="s">
        <v>40</v>
      </c>
      <c r="P199" s="33"/>
      <c r="Q199" s="33"/>
      <c r="R199" s="33"/>
      <c r="S199" s="33"/>
      <c r="T199" s="33"/>
      <c r="U199" s="33"/>
      <c r="V199" s="33" t="s">
        <v>941</v>
      </c>
      <c r="W199" s="35" t="s">
        <v>899</v>
      </c>
      <c r="X199" s="33" t="s">
        <v>169</v>
      </c>
      <c r="Y199" s="33" t="n">
        <v>297.192</v>
      </c>
      <c r="Z199" s="37" t="n">
        <v>44944</v>
      </c>
      <c r="AA199" s="33"/>
      <c r="AB199" s="33"/>
      <c r="AC199" s="33"/>
      <c r="AD199" s="33" t="s">
        <v>784</v>
      </c>
      <c r="AE199" s="33"/>
    </row>
    <row r="200" customFormat="false" ht="15" hidden="false" customHeight="false" outlineLevel="0" collapsed="false">
      <c r="A200" s="33" t="n">
        <v>8919</v>
      </c>
      <c r="B200" s="155" t="n">
        <v>44942</v>
      </c>
      <c r="C200" s="35" t="s">
        <v>940</v>
      </c>
      <c r="D200" s="6" t="str">
        <f aca="false">VLOOKUP(C200,CATALOGO!A:B,2,0)</f>
        <v>Top Dama</v>
      </c>
      <c r="E200" s="6" t="str">
        <f aca="false">VLOOKUP(C200,CATALOGO!A:E,5,0)</f>
        <v>Violeta</v>
      </c>
      <c r="F200" s="36"/>
      <c r="G200" s="35" t="s">
        <v>52</v>
      </c>
      <c r="H200" s="35" t="str">
        <f aca="false">CONCATENATE(C200,"-",G200)</f>
        <v>A002-528-XL</v>
      </c>
      <c r="I200" s="130"/>
      <c r="J200" s="35" t="n">
        <v>48</v>
      </c>
      <c r="K200" s="155" t="n">
        <v>44967</v>
      </c>
      <c r="L200" s="156" t="n">
        <f aca="false">VLOOKUP(C200,CATALOGO!A:F,6,0)</f>
        <v>0.347</v>
      </c>
      <c r="M200" s="157" t="n">
        <f aca="false">L200*J200</f>
        <v>16.656</v>
      </c>
      <c r="N200" s="35" t="s">
        <v>39</v>
      </c>
      <c r="O200" s="35" t="s">
        <v>40</v>
      </c>
      <c r="P200" s="33"/>
      <c r="Q200" s="33"/>
      <c r="R200" s="33"/>
      <c r="S200" s="33"/>
      <c r="T200" s="33"/>
      <c r="U200" s="33"/>
      <c r="V200" s="33" t="s">
        <v>941</v>
      </c>
      <c r="W200" s="35" t="s">
        <v>899</v>
      </c>
      <c r="X200" s="33" t="s">
        <v>169</v>
      </c>
      <c r="Y200" s="33" t="n">
        <v>59.4384</v>
      </c>
      <c r="Z200" s="37" t="n">
        <v>44944</v>
      </c>
      <c r="AA200" s="33"/>
      <c r="AB200" s="33"/>
      <c r="AC200" s="33"/>
      <c r="AD200" s="33" t="s">
        <v>784</v>
      </c>
      <c r="AE200" s="33"/>
    </row>
    <row r="201" customFormat="false" ht="15" hidden="false" customHeight="false" outlineLevel="0" collapsed="false">
      <c r="A201" s="33" t="n">
        <v>8920</v>
      </c>
      <c r="B201" s="155" t="n">
        <v>44942</v>
      </c>
      <c r="C201" s="35" t="s">
        <v>940</v>
      </c>
      <c r="D201" s="6" t="str">
        <f aca="false">VLOOKUP(C201,CATALOGO!A:B,2,0)</f>
        <v>Top Dama</v>
      </c>
      <c r="E201" s="6" t="str">
        <f aca="false">VLOOKUP(C201,CATALOGO!A:E,5,0)</f>
        <v>Violeta</v>
      </c>
      <c r="F201" s="36"/>
      <c r="G201" s="35" t="s">
        <v>57</v>
      </c>
      <c r="H201" s="35" t="str">
        <f aca="false">CONCATENATE(C201,"-",G201)</f>
        <v>A002-528-XS</v>
      </c>
      <c r="I201" s="130"/>
      <c r="J201" s="35" t="n">
        <v>168</v>
      </c>
      <c r="K201" s="155" t="n">
        <v>44967</v>
      </c>
      <c r="L201" s="156" t="n">
        <f aca="false">VLOOKUP(C201,CATALOGO!A:F,6,0)</f>
        <v>0.347</v>
      </c>
      <c r="M201" s="157" t="n">
        <f aca="false">L201*J201</f>
        <v>58.296</v>
      </c>
      <c r="N201" s="35" t="s">
        <v>39</v>
      </c>
      <c r="O201" s="35" t="s">
        <v>40</v>
      </c>
      <c r="P201" s="33"/>
      <c r="Q201" s="33"/>
      <c r="R201" s="33"/>
      <c r="S201" s="33"/>
      <c r="T201" s="33"/>
      <c r="U201" s="33"/>
      <c r="V201" s="33" t="s">
        <v>941</v>
      </c>
      <c r="W201" s="35" t="s">
        <v>899</v>
      </c>
      <c r="X201" s="33" t="s">
        <v>169</v>
      </c>
      <c r="Y201" s="33" t="n">
        <v>208.0344</v>
      </c>
      <c r="Z201" s="37" t="n">
        <v>44944</v>
      </c>
      <c r="AA201" s="33"/>
      <c r="AB201" s="33"/>
      <c r="AC201" s="33"/>
      <c r="AD201" s="33" t="s">
        <v>784</v>
      </c>
      <c r="AE201" s="33"/>
    </row>
    <row r="202" customFormat="false" ht="15" hidden="false" customHeight="false" outlineLevel="0" collapsed="false">
      <c r="A202" s="33" t="n">
        <v>8921</v>
      </c>
      <c r="B202" s="155" t="n">
        <v>44942</v>
      </c>
      <c r="C202" s="35" t="s">
        <v>485</v>
      </c>
      <c r="D202" s="6" t="str">
        <f aca="false">VLOOKUP(C202,CATALOGO!A:B,2,0)</f>
        <v>TOP MUJER</v>
      </c>
      <c r="E202" s="6" t="str">
        <f aca="false">VLOOKUP(C202,CATALOGO!A:E,5,0)</f>
        <v>NEGRO</v>
      </c>
      <c r="F202" s="36"/>
      <c r="G202" s="35" t="s">
        <v>76</v>
      </c>
      <c r="H202" s="35" t="str">
        <f aca="false">CONCATENATE(C202,"-",G202)</f>
        <v>A002-570-M</v>
      </c>
      <c r="I202" s="130"/>
      <c r="J202" s="35" t="n">
        <v>48</v>
      </c>
      <c r="K202" s="155" t="n">
        <v>44967</v>
      </c>
      <c r="L202" s="156" t="n">
        <f aca="false">VLOOKUP(C202,CATALOGO!A:F,6,0)</f>
        <v>0.347</v>
      </c>
      <c r="M202" s="157" t="n">
        <f aca="false">L202*J202</f>
        <v>16.656</v>
      </c>
      <c r="N202" s="35" t="s">
        <v>39</v>
      </c>
      <c r="O202" s="35" t="s">
        <v>40</v>
      </c>
      <c r="P202" s="33"/>
      <c r="Q202" s="33"/>
      <c r="R202" s="33"/>
      <c r="S202" s="33"/>
      <c r="T202" s="33"/>
      <c r="U202" s="33"/>
      <c r="V202" s="33" t="s">
        <v>942</v>
      </c>
      <c r="W202" s="35" t="s">
        <v>56</v>
      </c>
      <c r="X202" s="33" t="s">
        <v>169</v>
      </c>
      <c r="Y202" s="33" t="n">
        <v>59.4384</v>
      </c>
      <c r="Z202" s="37" t="n">
        <v>44944</v>
      </c>
      <c r="AA202" s="33"/>
      <c r="AB202" s="33"/>
      <c r="AC202" s="33"/>
      <c r="AD202" s="33" t="s">
        <v>784</v>
      </c>
      <c r="AE202" s="33"/>
    </row>
    <row r="203" customFormat="false" ht="15" hidden="false" customHeight="false" outlineLevel="0" collapsed="false">
      <c r="A203" s="33" t="n">
        <v>8922</v>
      </c>
      <c r="B203" s="155" t="n">
        <v>44942</v>
      </c>
      <c r="C203" s="35" t="s">
        <v>485</v>
      </c>
      <c r="D203" s="6" t="str">
        <f aca="false">VLOOKUP(C203,CATALOGO!A:B,2,0)</f>
        <v>TOP MUJER</v>
      </c>
      <c r="E203" s="6" t="str">
        <f aca="false">VLOOKUP(C203,CATALOGO!A:E,5,0)</f>
        <v>NEGRO</v>
      </c>
      <c r="F203" s="36"/>
      <c r="G203" s="35" t="s">
        <v>38</v>
      </c>
      <c r="H203" s="35" t="str">
        <f aca="false">CONCATENATE(C203,"-",G203)</f>
        <v>A002-570-S</v>
      </c>
      <c r="I203" s="130"/>
      <c r="J203" s="35" t="n">
        <v>48</v>
      </c>
      <c r="K203" s="155" t="n">
        <v>44967</v>
      </c>
      <c r="L203" s="156" t="n">
        <f aca="false">VLOOKUP(C203,CATALOGO!A:F,6,0)</f>
        <v>0.347</v>
      </c>
      <c r="M203" s="157" t="n">
        <f aca="false">L203*J203</f>
        <v>16.656</v>
      </c>
      <c r="N203" s="35" t="s">
        <v>39</v>
      </c>
      <c r="O203" s="35" t="s">
        <v>40</v>
      </c>
      <c r="P203" s="33"/>
      <c r="Q203" s="33"/>
      <c r="R203" s="33"/>
      <c r="S203" s="33"/>
      <c r="T203" s="33"/>
      <c r="U203" s="33"/>
      <c r="V203" s="33" t="s">
        <v>942</v>
      </c>
      <c r="W203" s="35" t="s">
        <v>56</v>
      </c>
      <c r="X203" s="33" t="s">
        <v>169</v>
      </c>
      <c r="Y203" s="33" t="n">
        <v>59.4384</v>
      </c>
      <c r="Z203" s="37" t="n">
        <v>44944</v>
      </c>
      <c r="AA203" s="33"/>
      <c r="AB203" s="33"/>
      <c r="AC203" s="33"/>
      <c r="AD203" s="33" t="s">
        <v>784</v>
      </c>
      <c r="AE203" s="33"/>
    </row>
    <row r="204" customFormat="false" ht="15" hidden="false" customHeight="false" outlineLevel="0" collapsed="false">
      <c r="A204" s="33" t="n">
        <v>8923</v>
      </c>
      <c r="B204" s="155" t="n">
        <v>44942</v>
      </c>
      <c r="C204" s="35" t="s">
        <v>79</v>
      </c>
      <c r="D204" s="6" t="str">
        <f aca="false">VLOOKUP(C204,CATALOGO!A:B,2,0)</f>
        <v>TOP HOMBRE</v>
      </c>
      <c r="E204" s="6" t="str">
        <f aca="false">VLOOKUP(C204,CATALOGO!A:E,5,0)</f>
        <v>NAVAL</v>
      </c>
      <c r="F204" s="36"/>
      <c r="G204" s="35" t="s">
        <v>76</v>
      </c>
      <c r="H204" s="35" t="str">
        <f aca="false">CONCATENATE(C204,"-",G204)</f>
        <v>IH002AF-027-M</v>
      </c>
      <c r="I204" s="130"/>
      <c r="J204" s="35" t="n">
        <v>72</v>
      </c>
      <c r="K204" s="155" t="n">
        <v>44967</v>
      </c>
      <c r="L204" s="156" t="n">
        <f aca="false">VLOOKUP(C204,CATALOGO!A:F,6,0)</f>
        <v>0.262</v>
      </c>
      <c r="M204" s="157" t="n">
        <f aca="false">L204*J204</f>
        <v>18.864</v>
      </c>
      <c r="N204" s="35" t="s">
        <v>60</v>
      </c>
      <c r="O204" s="35" t="s">
        <v>40</v>
      </c>
      <c r="P204" s="33"/>
      <c r="Q204" s="33"/>
      <c r="R204" s="33"/>
      <c r="S204" s="33"/>
      <c r="T204" s="33"/>
      <c r="U204" s="33"/>
      <c r="V204" s="33" t="s">
        <v>943</v>
      </c>
      <c r="W204" s="35" t="s">
        <v>68</v>
      </c>
      <c r="X204" s="33" t="s">
        <v>81</v>
      </c>
      <c r="Y204" s="33" t="n">
        <v>76.32</v>
      </c>
      <c r="Z204" s="37" t="n">
        <v>44944</v>
      </c>
      <c r="AA204" s="33"/>
      <c r="AB204" s="33"/>
      <c r="AC204" s="33"/>
      <c r="AD204" s="33" t="s">
        <v>803</v>
      </c>
      <c r="AE204" s="33"/>
    </row>
    <row r="205" customFormat="false" ht="15" hidden="false" customHeight="false" outlineLevel="0" collapsed="false">
      <c r="A205" s="33" t="n">
        <v>8924</v>
      </c>
      <c r="B205" s="155" t="n">
        <v>44942</v>
      </c>
      <c r="C205" s="35" t="s">
        <v>79</v>
      </c>
      <c r="D205" s="6" t="str">
        <f aca="false">VLOOKUP(C205,CATALOGO!A:B,2,0)</f>
        <v>TOP HOMBRE</v>
      </c>
      <c r="E205" s="6" t="str">
        <f aca="false">VLOOKUP(C205,CATALOGO!A:E,5,0)</f>
        <v>NAVAL</v>
      </c>
      <c r="F205" s="36"/>
      <c r="G205" s="35" t="s">
        <v>38</v>
      </c>
      <c r="H205" s="35" t="str">
        <f aca="false">CONCATENATE(C205,"-",G205)</f>
        <v>IH002AF-027-S</v>
      </c>
      <c r="I205" s="130"/>
      <c r="J205" s="35" t="n">
        <v>72</v>
      </c>
      <c r="K205" s="155" t="n">
        <v>44967</v>
      </c>
      <c r="L205" s="156" t="n">
        <f aca="false">VLOOKUP(C205,CATALOGO!A:F,6,0)</f>
        <v>0.262</v>
      </c>
      <c r="M205" s="157" t="n">
        <f aca="false">L205*J205</f>
        <v>18.864</v>
      </c>
      <c r="N205" s="35" t="s">
        <v>60</v>
      </c>
      <c r="O205" s="35" t="s">
        <v>40</v>
      </c>
      <c r="P205" s="33"/>
      <c r="Q205" s="33"/>
      <c r="R205" s="33"/>
      <c r="S205" s="33"/>
      <c r="T205" s="33"/>
      <c r="U205" s="33"/>
      <c r="V205" s="33" t="s">
        <v>943</v>
      </c>
      <c r="W205" s="35" t="s">
        <v>68</v>
      </c>
      <c r="X205" s="33" t="s">
        <v>81</v>
      </c>
      <c r="Y205" s="33" t="n">
        <v>76.32</v>
      </c>
      <c r="Z205" s="37" t="n">
        <v>44944</v>
      </c>
      <c r="AA205" s="33"/>
      <c r="AB205" s="33"/>
      <c r="AC205" s="33"/>
      <c r="AD205" s="33" t="s">
        <v>803</v>
      </c>
      <c r="AE205" s="33"/>
    </row>
    <row r="206" customFormat="false" ht="15" hidden="false" customHeight="false" outlineLevel="0" collapsed="false">
      <c r="A206" s="33" t="n">
        <v>8925</v>
      </c>
      <c r="B206" s="155" t="n">
        <v>44942</v>
      </c>
      <c r="C206" s="35" t="s">
        <v>79</v>
      </c>
      <c r="D206" s="6" t="str">
        <f aca="false">VLOOKUP(C206,CATALOGO!A:B,2,0)</f>
        <v>TOP HOMBRE</v>
      </c>
      <c r="E206" s="6" t="str">
        <f aca="false">VLOOKUP(C206,CATALOGO!A:E,5,0)</f>
        <v>NAVAL</v>
      </c>
      <c r="F206" s="36"/>
      <c r="G206" s="35" t="s">
        <v>57</v>
      </c>
      <c r="H206" s="35" t="str">
        <f aca="false">CONCATENATE(C206,"-",G206)</f>
        <v>IH002AF-027-XS</v>
      </c>
      <c r="I206" s="130"/>
      <c r="J206" s="35" t="n">
        <v>24</v>
      </c>
      <c r="K206" s="155" t="n">
        <v>44967</v>
      </c>
      <c r="L206" s="156" t="n">
        <f aca="false">VLOOKUP(C206,CATALOGO!A:F,6,0)</f>
        <v>0.262</v>
      </c>
      <c r="M206" s="157" t="n">
        <f aca="false">L206*J206</f>
        <v>6.288</v>
      </c>
      <c r="N206" s="35" t="s">
        <v>60</v>
      </c>
      <c r="O206" s="35" t="s">
        <v>40</v>
      </c>
      <c r="P206" s="33"/>
      <c r="Q206" s="33"/>
      <c r="R206" s="33"/>
      <c r="S206" s="33"/>
      <c r="T206" s="33"/>
      <c r="U206" s="33"/>
      <c r="V206" s="33" t="s">
        <v>943</v>
      </c>
      <c r="W206" s="35" t="s">
        <v>68</v>
      </c>
      <c r="X206" s="33" t="s">
        <v>81</v>
      </c>
      <c r="Y206" s="33" t="n">
        <v>25.44</v>
      </c>
      <c r="Z206" s="37" t="n">
        <v>44944</v>
      </c>
      <c r="AA206" s="33"/>
      <c r="AB206" s="33"/>
      <c r="AC206" s="33"/>
      <c r="AD206" s="33" t="s">
        <v>803</v>
      </c>
      <c r="AE206" s="33"/>
    </row>
    <row r="207" s="191" customFormat="true" ht="15" hidden="false" customHeight="false" outlineLevel="0" collapsed="false">
      <c r="A207" s="181" t="n">
        <v>8894</v>
      </c>
      <c r="B207" s="182" t="n">
        <v>44935</v>
      </c>
      <c r="C207" s="183" t="s">
        <v>944</v>
      </c>
      <c r="D207" s="184" t="str">
        <f aca="false">VLOOKUP(C207,CATALOGO!A:B,2,0)</f>
        <v>PANT MUJER</v>
      </c>
      <c r="E207" s="184" t="str">
        <f aca="false">VLOOKUP(C207,CATALOGO!A:E,5,0)</f>
        <v>NAVAL</v>
      </c>
      <c r="F207" s="185"/>
      <c r="G207" s="183" t="s">
        <v>38</v>
      </c>
      <c r="H207" s="186" t="str">
        <f aca="false">CONCATENATE(C207,"-",G207)</f>
        <v>A104P-027-S</v>
      </c>
      <c r="I207" s="187"/>
      <c r="J207" s="183" t="n">
        <v>48</v>
      </c>
      <c r="K207" s="182" t="n">
        <v>44967</v>
      </c>
      <c r="L207" s="188" t="n">
        <f aca="false">VLOOKUP(C207,CATALOGO!A:F,6,0)</f>
        <v>0.4633</v>
      </c>
      <c r="M207" s="189" t="n">
        <f aca="false">L207*J207</f>
        <v>22.2384</v>
      </c>
      <c r="N207" s="183" t="s">
        <v>39</v>
      </c>
      <c r="O207" s="183" t="s">
        <v>85</v>
      </c>
      <c r="P207" s="181"/>
      <c r="Q207" s="181"/>
      <c r="R207" s="181"/>
      <c r="S207" s="181"/>
      <c r="T207" s="181"/>
      <c r="U207" s="181"/>
      <c r="V207" s="181" t="s">
        <v>945</v>
      </c>
      <c r="W207" s="183" t="s">
        <v>110</v>
      </c>
      <c r="X207" s="181" t="s">
        <v>94</v>
      </c>
      <c r="Y207" s="181" t="n">
        <v>56.16</v>
      </c>
      <c r="Z207" s="190" t="n">
        <v>44937</v>
      </c>
      <c r="AA207" s="181"/>
      <c r="AB207" s="181"/>
      <c r="AC207" s="181"/>
      <c r="AD207" s="181"/>
      <c r="AE207" s="181"/>
    </row>
    <row r="208" s="191" customFormat="true" ht="15" hidden="false" customHeight="false" outlineLevel="0" collapsed="false">
      <c r="A208" s="181" t="n">
        <v>8895</v>
      </c>
      <c r="B208" s="182" t="n">
        <v>44935</v>
      </c>
      <c r="C208" s="183" t="s">
        <v>944</v>
      </c>
      <c r="D208" s="184" t="str">
        <f aca="false">VLOOKUP(C208,CATALOGO!A:B,2,0)</f>
        <v>PANT MUJER</v>
      </c>
      <c r="E208" s="184" t="str">
        <f aca="false">VLOOKUP(C208,CATALOGO!A:E,5,0)</f>
        <v>NAVAL</v>
      </c>
      <c r="F208" s="185"/>
      <c r="G208" s="183" t="s">
        <v>57</v>
      </c>
      <c r="H208" s="186" t="str">
        <f aca="false">CONCATENATE(C208,"-",G208)</f>
        <v>A104P-027-XS</v>
      </c>
      <c r="I208" s="187"/>
      <c r="J208" s="183" t="n">
        <v>24</v>
      </c>
      <c r="K208" s="182" t="n">
        <v>44967</v>
      </c>
      <c r="L208" s="188" t="n">
        <f aca="false">VLOOKUP(C208,CATALOGO!A:F,6,0)</f>
        <v>0.4633</v>
      </c>
      <c r="M208" s="189" t="n">
        <f aca="false">L208*J208</f>
        <v>11.1192</v>
      </c>
      <c r="N208" s="183" t="s">
        <v>39</v>
      </c>
      <c r="O208" s="183" t="s">
        <v>85</v>
      </c>
      <c r="P208" s="181"/>
      <c r="Q208" s="181"/>
      <c r="R208" s="181"/>
      <c r="S208" s="181"/>
      <c r="T208" s="181"/>
      <c r="U208" s="181"/>
      <c r="V208" s="181" t="s">
        <v>945</v>
      </c>
      <c r="W208" s="183" t="s">
        <v>110</v>
      </c>
      <c r="X208" s="181" t="s">
        <v>94</v>
      </c>
      <c r="Y208" s="181" t="n">
        <v>28.08</v>
      </c>
      <c r="Z208" s="190" t="n">
        <v>44937</v>
      </c>
      <c r="AA208" s="181"/>
      <c r="AB208" s="181"/>
      <c r="AC208" s="181"/>
      <c r="AD208" s="181"/>
      <c r="AE208" s="181"/>
    </row>
    <row r="209" s="191" customFormat="true" ht="15" hidden="false" customHeight="false" outlineLevel="0" collapsed="false">
      <c r="A209" s="181" t="n">
        <v>8898</v>
      </c>
      <c r="B209" s="182" t="n">
        <v>44935</v>
      </c>
      <c r="C209" s="183" t="s">
        <v>836</v>
      </c>
      <c r="D209" s="184" t="str">
        <f aca="false">VLOOKUP(C209,CATALOGO!A:B,2,0)</f>
        <v>PANTALON DE DAMA</v>
      </c>
      <c r="E209" s="184" t="str">
        <f aca="false">VLOOKUP(C209,CATALOGO!A:E,5,0)</f>
        <v>BREEZE</v>
      </c>
      <c r="F209" s="185"/>
      <c r="G209" s="183" t="s">
        <v>48</v>
      </c>
      <c r="H209" s="186" t="str">
        <f aca="false">CONCATENATE(C209,"-",G209)</f>
        <v>RF105-316-L</v>
      </c>
      <c r="I209" s="187"/>
      <c r="J209" s="183" t="n">
        <v>24</v>
      </c>
      <c r="K209" s="182" t="n">
        <v>44967</v>
      </c>
      <c r="L209" s="188" t="n">
        <f aca="false">VLOOKUP(C209,CATALOGO!A:F,6,0)</f>
        <v>0.405</v>
      </c>
      <c r="M209" s="189" t="n">
        <f aca="false">L209*J209</f>
        <v>9.72</v>
      </c>
      <c r="N209" s="183" t="s">
        <v>39</v>
      </c>
      <c r="O209" s="183" t="s">
        <v>85</v>
      </c>
      <c r="P209" s="181"/>
      <c r="Q209" s="181"/>
      <c r="R209" s="181"/>
      <c r="S209" s="181"/>
      <c r="T209" s="181"/>
      <c r="U209" s="181"/>
      <c r="V209" s="181" t="s">
        <v>946</v>
      </c>
      <c r="W209" s="183" t="s">
        <v>815</v>
      </c>
      <c r="X209" s="181" t="s">
        <v>838</v>
      </c>
      <c r="Y209" s="181" t="n">
        <v>26.4</v>
      </c>
      <c r="Z209" s="190" t="n">
        <v>44937</v>
      </c>
      <c r="AA209" s="181"/>
      <c r="AB209" s="181"/>
      <c r="AC209" s="181"/>
      <c r="AD209" s="181"/>
      <c r="AE209" s="181"/>
    </row>
    <row r="210" s="191" customFormat="true" ht="15" hidden="false" customHeight="false" outlineLevel="0" collapsed="false">
      <c r="A210" s="181" t="n">
        <v>8899</v>
      </c>
      <c r="B210" s="182" t="n">
        <v>44935</v>
      </c>
      <c r="C210" s="183" t="s">
        <v>844</v>
      </c>
      <c r="D210" s="184" t="str">
        <f aca="false">VLOOKUP(C210,CATALOGO!A:B,2,0)</f>
        <v>PANTALON DE DAMA</v>
      </c>
      <c r="E210" s="184" t="str">
        <f aca="false">VLOOKUP(C210,CATALOGO!A:E,5,0)</f>
        <v>STORM</v>
      </c>
      <c r="F210" s="185"/>
      <c r="G210" s="183" t="s">
        <v>38</v>
      </c>
      <c r="H210" s="186" t="str">
        <f aca="false">CONCATENATE(C210,"-",G210)</f>
        <v>RF105-900-S</v>
      </c>
      <c r="I210" s="187"/>
      <c r="J210" s="183" t="n">
        <v>72</v>
      </c>
      <c r="K210" s="182" t="n">
        <v>44967</v>
      </c>
      <c r="L210" s="188" t="n">
        <f aca="false">VLOOKUP(C210,CATALOGO!A:F,6,0)</f>
        <v>0.405</v>
      </c>
      <c r="M210" s="189" t="n">
        <f aca="false">L210*J210</f>
        <v>29.16</v>
      </c>
      <c r="N210" s="183" t="s">
        <v>39</v>
      </c>
      <c r="O210" s="183" t="s">
        <v>85</v>
      </c>
      <c r="P210" s="181"/>
      <c r="Q210" s="181"/>
      <c r="R210" s="181"/>
      <c r="S210" s="181"/>
      <c r="T210" s="181"/>
      <c r="U210" s="181"/>
      <c r="V210" s="181" t="s">
        <v>947</v>
      </c>
      <c r="W210" s="183" t="s">
        <v>820</v>
      </c>
      <c r="X210" s="181" t="s">
        <v>838</v>
      </c>
      <c r="Y210" s="181" t="n">
        <v>79.2</v>
      </c>
      <c r="Z210" s="190" t="n">
        <v>44937</v>
      </c>
      <c r="AA210" s="181"/>
      <c r="AB210" s="181"/>
      <c r="AC210" s="181"/>
      <c r="AD210" s="181"/>
      <c r="AE210" s="181"/>
    </row>
    <row r="211" s="191" customFormat="true" ht="15" hidden="false" customHeight="false" outlineLevel="0" collapsed="false">
      <c r="A211" s="181" t="n">
        <v>8900</v>
      </c>
      <c r="B211" s="182" t="n">
        <v>44935</v>
      </c>
      <c r="C211" s="183" t="s">
        <v>844</v>
      </c>
      <c r="D211" s="184" t="str">
        <f aca="false">VLOOKUP(C211,CATALOGO!A:B,2,0)</f>
        <v>PANTALON DE DAMA</v>
      </c>
      <c r="E211" s="184" t="str">
        <f aca="false">VLOOKUP(C211,CATALOGO!A:E,5,0)</f>
        <v>STORM</v>
      </c>
      <c r="F211" s="185"/>
      <c r="G211" s="183" t="s">
        <v>48</v>
      </c>
      <c r="H211" s="186" t="str">
        <f aca="false">CONCATENATE(C211,"-",G211)</f>
        <v>RF105-900-L</v>
      </c>
      <c r="I211" s="187"/>
      <c r="J211" s="183" t="n">
        <v>48</v>
      </c>
      <c r="K211" s="182" t="n">
        <v>44967</v>
      </c>
      <c r="L211" s="188" t="n">
        <f aca="false">VLOOKUP(C211,CATALOGO!A:F,6,0)</f>
        <v>0.405</v>
      </c>
      <c r="M211" s="189" t="n">
        <f aca="false">L211*J211</f>
        <v>19.44</v>
      </c>
      <c r="N211" s="183" t="s">
        <v>39</v>
      </c>
      <c r="O211" s="183" t="s">
        <v>85</v>
      </c>
      <c r="P211" s="181"/>
      <c r="Q211" s="181"/>
      <c r="R211" s="181"/>
      <c r="S211" s="181"/>
      <c r="T211" s="181"/>
      <c r="U211" s="181"/>
      <c r="V211" s="181" t="s">
        <v>947</v>
      </c>
      <c r="W211" s="183" t="s">
        <v>820</v>
      </c>
      <c r="X211" s="181" t="s">
        <v>838</v>
      </c>
      <c r="Y211" s="181" t="n">
        <v>52.8</v>
      </c>
      <c r="Z211" s="190" t="n">
        <v>44937</v>
      </c>
      <c r="AA211" s="181"/>
      <c r="AB211" s="181"/>
      <c r="AC211" s="181"/>
      <c r="AD211" s="181"/>
      <c r="AE211" s="181"/>
    </row>
    <row r="212" customFormat="false" ht="15" hidden="false" customHeight="false" outlineLevel="0" collapsed="false">
      <c r="A212" s="33" t="n">
        <v>8932</v>
      </c>
      <c r="B212" s="155" t="n">
        <v>44942</v>
      </c>
      <c r="C212" s="35" t="s">
        <v>948</v>
      </c>
      <c r="D212" s="6" t="str">
        <f aca="false">VLOOKUP(C212,CATALOGO!A:B,2,0)</f>
        <v>Pantalon Mujer</v>
      </c>
      <c r="E212" s="6" t="str">
        <f aca="false">VLOOKUP(C212,CATALOGO!A:E,5,0)</f>
        <v>Violeta</v>
      </c>
      <c r="F212" s="36"/>
      <c r="G212" s="35" t="s">
        <v>48</v>
      </c>
      <c r="H212" s="35" t="str">
        <f aca="false">CONCATENATE(C212,"-",G212)</f>
        <v>A109R-528-L</v>
      </c>
      <c r="I212" s="130"/>
      <c r="J212" s="35" t="n">
        <v>48</v>
      </c>
      <c r="K212" s="155" t="n">
        <v>44967</v>
      </c>
      <c r="L212" s="156" t="n">
        <f aca="false">VLOOKUP(C212,CATALOGO!A:F,6,0)</f>
        <v>0.3508</v>
      </c>
      <c r="M212" s="157" t="n">
        <f aca="false">L212*J212</f>
        <v>16.8384</v>
      </c>
      <c r="N212" s="35" t="s">
        <v>39</v>
      </c>
      <c r="O212" s="35" t="s">
        <v>85</v>
      </c>
      <c r="P212" s="33"/>
      <c r="Q212" s="33"/>
      <c r="R212" s="33"/>
      <c r="S212" s="33"/>
      <c r="T212" s="33"/>
      <c r="U212" s="33"/>
      <c r="V212" s="33" t="s">
        <v>949</v>
      </c>
      <c r="W212" s="35" t="s">
        <v>899</v>
      </c>
      <c r="X212" s="33" t="s">
        <v>950</v>
      </c>
      <c r="Y212" s="33" t="n">
        <v>62.4</v>
      </c>
      <c r="Z212" s="37" t="n">
        <v>44944</v>
      </c>
      <c r="AA212" s="33"/>
      <c r="AB212" s="33"/>
      <c r="AC212" s="33"/>
      <c r="AD212" s="33" t="s">
        <v>784</v>
      </c>
      <c r="AE212" s="33"/>
    </row>
    <row r="213" customFormat="false" ht="15" hidden="false" customHeight="false" outlineLevel="0" collapsed="false">
      <c r="A213" s="33" t="n">
        <v>8933</v>
      </c>
      <c r="B213" s="155" t="n">
        <v>44942</v>
      </c>
      <c r="C213" s="35" t="s">
        <v>948</v>
      </c>
      <c r="D213" s="6" t="str">
        <f aca="false">VLOOKUP(C213,CATALOGO!A:B,2,0)</f>
        <v>Pantalon Mujer</v>
      </c>
      <c r="E213" s="6" t="str">
        <f aca="false">VLOOKUP(C213,CATALOGO!A:E,5,0)</f>
        <v>Violeta</v>
      </c>
      <c r="F213" s="36"/>
      <c r="G213" s="35" t="s">
        <v>76</v>
      </c>
      <c r="H213" s="35" t="str">
        <f aca="false">CONCATENATE(C213,"-",G213)</f>
        <v>A109R-528-M</v>
      </c>
      <c r="I213" s="130"/>
      <c r="J213" s="35" t="n">
        <v>96</v>
      </c>
      <c r="K213" s="155" t="n">
        <v>44967</v>
      </c>
      <c r="L213" s="156" t="n">
        <f aca="false">VLOOKUP(C213,CATALOGO!A:F,6,0)</f>
        <v>0.3508</v>
      </c>
      <c r="M213" s="157" t="n">
        <f aca="false">L213*J213</f>
        <v>33.6768</v>
      </c>
      <c r="N213" s="35" t="s">
        <v>39</v>
      </c>
      <c r="O213" s="35" t="s">
        <v>85</v>
      </c>
      <c r="P213" s="33"/>
      <c r="Q213" s="33"/>
      <c r="R213" s="33"/>
      <c r="S213" s="33"/>
      <c r="T213" s="33"/>
      <c r="U213" s="33"/>
      <c r="V213" s="33" t="s">
        <v>949</v>
      </c>
      <c r="W213" s="35" t="s">
        <v>899</v>
      </c>
      <c r="X213" s="33" t="s">
        <v>950</v>
      </c>
      <c r="Y213" s="33" t="n">
        <v>124.8</v>
      </c>
      <c r="Z213" s="37" t="n">
        <v>44944</v>
      </c>
      <c r="AA213" s="33"/>
      <c r="AB213" s="33"/>
      <c r="AC213" s="33"/>
      <c r="AD213" s="33" t="s">
        <v>784</v>
      </c>
      <c r="AE213" s="33"/>
    </row>
    <row r="214" customFormat="false" ht="15" hidden="false" customHeight="false" outlineLevel="0" collapsed="false">
      <c r="A214" s="33" t="n">
        <v>8934</v>
      </c>
      <c r="B214" s="155" t="n">
        <v>44942</v>
      </c>
      <c r="C214" s="35" t="s">
        <v>948</v>
      </c>
      <c r="D214" s="6" t="str">
        <f aca="false">VLOOKUP(C214,CATALOGO!A:B,2,0)</f>
        <v>Pantalon Mujer</v>
      </c>
      <c r="E214" s="6" t="str">
        <f aca="false">VLOOKUP(C214,CATALOGO!A:E,5,0)</f>
        <v>Violeta</v>
      </c>
      <c r="F214" s="36"/>
      <c r="G214" s="35" t="s">
        <v>38</v>
      </c>
      <c r="H214" s="35" t="str">
        <f aca="false">CONCATENATE(C214,"-",G214)</f>
        <v>A109R-528-S</v>
      </c>
      <c r="I214" s="130"/>
      <c r="J214" s="35" t="n">
        <v>96</v>
      </c>
      <c r="K214" s="155" t="n">
        <v>44967</v>
      </c>
      <c r="L214" s="156" t="n">
        <f aca="false">VLOOKUP(C214,CATALOGO!A:F,6,0)</f>
        <v>0.3508</v>
      </c>
      <c r="M214" s="157" t="n">
        <f aca="false">L214*J214</f>
        <v>33.6768</v>
      </c>
      <c r="N214" s="35" t="s">
        <v>39</v>
      </c>
      <c r="O214" s="35" t="s">
        <v>85</v>
      </c>
      <c r="P214" s="33"/>
      <c r="Q214" s="33"/>
      <c r="R214" s="33"/>
      <c r="S214" s="33"/>
      <c r="T214" s="33"/>
      <c r="U214" s="33"/>
      <c r="V214" s="33" t="s">
        <v>949</v>
      </c>
      <c r="W214" s="35" t="s">
        <v>899</v>
      </c>
      <c r="X214" s="33" t="s">
        <v>950</v>
      </c>
      <c r="Y214" s="33" t="n">
        <v>124.8</v>
      </c>
      <c r="Z214" s="37" t="n">
        <v>44944</v>
      </c>
      <c r="AA214" s="33"/>
      <c r="AB214" s="33"/>
      <c r="AC214" s="33"/>
      <c r="AD214" s="33" t="s">
        <v>784</v>
      </c>
      <c r="AE214" s="33"/>
    </row>
    <row r="215" customFormat="false" ht="15" hidden="false" customHeight="false" outlineLevel="0" collapsed="false">
      <c r="A215" s="33" t="n">
        <v>8935</v>
      </c>
      <c r="B215" s="155" t="n">
        <v>44942</v>
      </c>
      <c r="C215" s="35" t="s">
        <v>948</v>
      </c>
      <c r="D215" s="6" t="str">
        <f aca="false">VLOOKUP(C215,CATALOGO!A:B,2,0)</f>
        <v>Pantalon Mujer</v>
      </c>
      <c r="E215" s="6" t="str">
        <f aca="false">VLOOKUP(C215,CATALOGO!A:E,5,0)</f>
        <v>Violeta</v>
      </c>
      <c r="F215" s="36"/>
      <c r="G215" s="35" t="s">
        <v>52</v>
      </c>
      <c r="H215" s="35" t="str">
        <f aca="false">CONCATENATE(C215,"-",G215)</f>
        <v>A109R-528-XL</v>
      </c>
      <c r="I215" s="130"/>
      <c r="J215" s="35" t="n">
        <v>24</v>
      </c>
      <c r="K215" s="155" t="n">
        <v>44967</v>
      </c>
      <c r="L215" s="156" t="n">
        <f aca="false">VLOOKUP(C215,CATALOGO!A:F,6,0)</f>
        <v>0.3508</v>
      </c>
      <c r="M215" s="157" t="n">
        <f aca="false">L215*J215</f>
        <v>8.4192</v>
      </c>
      <c r="N215" s="35" t="s">
        <v>39</v>
      </c>
      <c r="O215" s="35" t="s">
        <v>85</v>
      </c>
      <c r="P215" s="33"/>
      <c r="Q215" s="33"/>
      <c r="R215" s="33"/>
      <c r="S215" s="33"/>
      <c r="T215" s="33"/>
      <c r="U215" s="33"/>
      <c r="V215" s="33" t="s">
        <v>949</v>
      </c>
      <c r="W215" s="35" t="s">
        <v>899</v>
      </c>
      <c r="X215" s="33" t="s">
        <v>950</v>
      </c>
      <c r="Y215" s="33" t="n">
        <v>31.2</v>
      </c>
      <c r="Z215" s="37" t="n">
        <v>44944</v>
      </c>
      <c r="AA215" s="33"/>
      <c r="AB215" s="33"/>
      <c r="AC215" s="33"/>
      <c r="AD215" s="33" t="s">
        <v>784</v>
      </c>
      <c r="AE215" s="33"/>
    </row>
    <row r="216" customFormat="false" ht="15" hidden="false" customHeight="false" outlineLevel="0" collapsed="false">
      <c r="A216" s="33" t="n">
        <v>8936</v>
      </c>
      <c r="B216" s="155" t="n">
        <v>44942</v>
      </c>
      <c r="C216" s="35" t="s">
        <v>948</v>
      </c>
      <c r="D216" s="6" t="str">
        <f aca="false">VLOOKUP(C216,CATALOGO!A:B,2,0)</f>
        <v>Pantalon Mujer</v>
      </c>
      <c r="E216" s="6" t="str">
        <f aca="false">VLOOKUP(C216,CATALOGO!A:E,5,0)</f>
        <v>Violeta</v>
      </c>
      <c r="F216" s="36"/>
      <c r="G216" s="35" t="s">
        <v>57</v>
      </c>
      <c r="H216" s="35" t="str">
        <f aca="false">CONCATENATE(C216,"-",G216)</f>
        <v>A109R-528-XS</v>
      </c>
      <c r="I216" s="130"/>
      <c r="J216" s="35" t="n">
        <v>48</v>
      </c>
      <c r="K216" s="155" t="n">
        <v>44967</v>
      </c>
      <c r="L216" s="156" t="n">
        <f aca="false">VLOOKUP(C216,CATALOGO!A:F,6,0)</f>
        <v>0.3508</v>
      </c>
      <c r="M216" s="157" t="n">
        <f aca="false">L216*J216</f>
        <v>16.8384</v>
      </c>
      <c r="N216" s="35" t="s">
        <v>39</v>
      </c>
      <c r="O216" s="35" t="s">
        <v>85</v>
      </c>
      <c r="P216" s="33"/>
      <c r="Q216" s="33"/>
      <c r="R216" s="33"/>
      <c r="S216" s="33"/>
      <c r="T216" s="33"/>
      <c r="U216" s="33"/>
      <c r="V216" s="33" t="s">
        <v>949</v>
      </c>
      <c r="W216" s="35" t="s">
        <v>899</v>
      </c>
      <c r="X216" s="33" t="s">
        <v>950</v>
      </c>
      <c r="Y216" s="33" t="n">
        <v>62.4</v>
      </c>
      <c r="Z216" s="37" t="n">
        <v>44944</v>
      </c>
      <c r="AA216" s="33"/>
      <c r="AB216" s="33"/>
      <c r="AC216" s="33"/>
      <c r="AD216" s="33" t="s">
        <v>784</v>
      </c>
      <c r="AE216" s="33"/>
    </row>
    <row r="217" customFormat="false" ht="15" hidden="false" customHeight="false" outlineLevel="0" collapsed="false">
      <c r="A217" s="33" t="n">
        <v>8937</v>
      </c>
      <c r="B217" s="155" t="n">
        <v>44942</v>
      </c>
      <c r="C217" s="35" t="s">
        <v>951</v>
      </c>
      <c r="D217" s="6" t="str">
        <f aca="false">VLOOKUP(C217,CATALOGO!A:B,2,0)</f>
        <v>Pantalon Dama</v>
      </c>
      <c r="E217" s="6" t="str">
        <f aca="false">VLOOKUP(C217,CATALOGO!A:E,5,0)</f>
        <v>Flamingo</v>
      </c>
      <c r="F217" s="36"/>
      <c r="G217" s="35" t="s">
        <v>57</v>
      </c>
      <c r="H217" s="35" t="str">
        <f aca="false">CONCATENATE(C217,"-",G217)</f>
        <v>A103-656-XS</v>
      </c>
      <c r="I217" s="130"/>
      <c r="J217" s="35" t="n">
        <v>24</v>
      </c>
      <c r="K217" s="155" t="n">
        <v>44967</v>
      </c>
      <c r="L217" s="156" t="n">
        <f aca="false">VLOOKUP(C217,CATALOGO!A:F,6,0)</f>
        <v>0.2791</v>
      </c>
      <c r="M217" s="157" t="n">
        <f aca="false">L217*J217</f>
        <v>6.6984</v>
      </c>
      <c r="N217" s="35" t="s">
        <v>39</v>
      </c>
      <c r="O217" s="35" t="s">
        <v>85</v>
      </c>
      <c r="P217" s="33"/>
      <c r="Q217" s="33"/>
      <c r="R217" s="33"/>
      <c r="S217" s="33"/>
      <c r="T217" s="33"/>
      <c r="U217" s="33"/>
      <c r="V217" s="33" t="s">
        <v>952</v>
      </c>
      <c r="W217" s="35" t="s">
        <v>903</v>
      </c>
      <c r="X217" s="33" t="s">
        <v>234</v>
      </c>
      <c r="Y217" s="33" t="n">
        <v>30.72</v>
      </c>
      <c r="Z217" s="37" t="n">
        <v>44944</v>
      </c>
      <c r="AA217" s="33"/>
      <c r="AB217" s="33"/>
      <c r="AC217" s="33"/>
      <c r="AD217" s="33" t="s">
        <v>953</v>
      </c>
      <c r="AE217" s="33"/>
    </row>
    <row r="218" customFormat="false" ht="15" hidden="false" customHeight="false" outlineLevel="0" collapsed="false">
      <c r="A218" s="33" t="n">
        <v>8938</v>
      </c>
      <c r="B218" s="155" t="n">
        <v>44942</v>
      </c>
      <c r="C218" s="35" t="s">
        <v>951</v>
      </c>
      <c r="D218" s="6" t="str">
        <f aca="false">VLOOKUP(C218,CATALOGO!A:B,2,0)</f>
        <v>Pantalon Dama</v>
      </c>
      <c r="E218" s="6" t="str">
        <f aca="false">VLOOKUP(C218,CATALOGO!A:E,5,0)</f>
        <v>Flamingo</v>
      </c>
      <c r="F218" s="36"/>
      <c r="G218" s="35" t="s">
        <v>38</v>
      </c>
      <c r="H218" s="35" t="str">
        <f aca="false">CONCATENATE(C218,"-",G218)</f>
        <v>A103-656-S</v>
      </c>
      <c r="I218" s="130"/>
      <c r="J218" s="35" t="n">
        <v>72</v>
      </c>
      <c r="K218" s="155" t="n">
        <v>44967</v>
      </c>
      <c r="L218" s="156" t="n">
        <f aca="false">VLOOKUP(C218,CATALOGO!A:F,6,0)</f>
        <v>0.2791</v>
      </c>
      <c r="M218" s="157" t="n">
        <f aca="false">L218*J218</f>
        <v>20.0952</v>
      </c>
      <c r="N218" s="35" t="s">
        <v>39</v>
      </c>
      <c r="O218" s="35" t="s">
        <v>85</v>
      </c>
      <c r="P218" s="33"/>
      <c r="Q218" s="33"/>
      <c r="R218" s="33"/>
      <c r="S218" s="33"/>
      <c r="T218" s="33"/>
      <c r="U218" s="33"/>
      <c r="V218" s="33" t="s">
        <v>952</v>
      </c>
      <c r="W218" s="35" t="s">
        <v>903</v>
      </c>
      <c r="X218" s="33" t="s">
        <v>234</v>
      </c>
      <c r="Y218" s="33" t="n">
        <v>92.16</v>
      </c>
      <c r="Z218" s="37" t="n">
        <v>44944</v>
      </c>
      <c r="AA218" s="33"/>
      <c r="AB218" s="33"/>
      <c r="AC218" s="33"/>
      <c r="AD218" s="33" t="s">
        <v>953</v>
      </c>
      <c r="AE218" s="33"/>
    </row>
    <row r="219" customFormat="false" ht="15" hidden="false" customHeight="false" outlineLevel="0" collapsed="false">
      <c r="A219" s="33" t="n">
        <v>8939</v>
      </c>
      <c r="B219" s="155" t="n">
        <v>44942</v>
      </c>
      <c r="C219" s="35" t="s">
        <v>951</v>
      </c>
      <c r="D219" s="6" t="str">
        <f aca="false">VLOOKUP(C219,CATALOGO!A:B,2,0)</f>
        <v>Pantalon Dama</v>
      </c>
      <c r="E219" s="6" t="str">
        <f aca="false">VLOOKUP(C219,CATALOGO!A:E,5,0)</f>
        <v>Flamingo</v>
      </c>
      <c r="F219" s="36"/>
      <c r="G219" s="35" t="s">
        <v>76</v>
      </c>
      <c r="H219" s="35" t="str">
        <f aca="false">CONCATENATE(C219,"-",G219)</f>
        <v>A103-656-M</v>
      </c>
      <c r="I219" s="130"/>
      <c r="J219" s="35" t="n">
        <v>72</v>
      </c>
      <c r="K219" s="155" t="n">
        <v>44967</v>
      </c>
      <c r="L219" s="156" t="n">
        <f aca="false">VLOOKUP(C219,CATALOGO!A:F,6,0)</f>
        <v>0.2791</v>
      </c>
      <c r="M219" s="157" t="n">
        <f aca="false">L219*J219</f>
        <v>20.0952</v>
      </c>
      <c r="N219" s="35" t="s">
        <v>39</v>
      </c>
      <c r="O219" s="35" t="s">
        <v>85</v>
      </c>
      <c r="P219" s="33"/>
      <c r="Q219" s="33"/>
      <c r="R219" s="33"/>
      <c r="S219" s="33"/>
      <c r="T219" s="33"/>
      <c r="U219" s="33"/>
      <c r="V219" s="33" t="s">
        <v>952</v>
      </c>
      <c r="W219" s="35" t="s">
        <v>903</v>
      </c>
      <c r="X219" s="33" t="s">
        <v>234</v>
      </c>
      <c r="Y219" s="33" t="n">
        <v>92.16</v>
      </c>
      <c r="Z219" s="37" t="n">
        <v>44944</v>
      </c>
      <c r="AA219" s="33"/>
      <c r="AB219" s="33"/>
      <c r="AC219" s="33"/>
      <c r="AD219" s="33" t="s">
        <v>953</v>
      </c>
      <c r="AE219" s="33"/>
    </row>
    <row r="220" customFormat="false" ht="15" hidden="false" customHeight="false" outlineLevel="0" collapsed="false">
      <c r="A220" s="33" t="n">
        <v>8940</v>
      </c>
      <c r="B220" s="155" t="n">
        <v>44942</v>
      </c>
      <c r="C220" s="35" t="s">
        <v>951</v>
      </c>
      <c r="D220" s="6" t="str">
        <f aca="false">VLOOKUP(C220,CATALOGO!A:B,2,0)</f>
        <v>Pantalon Dama</v>
      </c>
      <c r="E220" s="6" t="str">
        <f aca="false">VLOOKUP(C220,CATALOGO!A:E,5,0)</f>
        <v>Flamingo</v>
      </c>
      <c r="F220" s="36"/>
      <c r="G220" s="35" t="s">
        <v>48</v>
      </c>
      <c r="H220" s="35" t="str">
        <f aca="false">CONCATENATE(C220,"-",G220)</f>
        <v>A103-656-L</v>
      </c>
      <c r="I220" s="130"/>
      <c r="J220" s="35" t="n">
        <v>36</v>
      </c>
      <c r="K220" s="155" t="n">
        <v>44967</v>
      </c>
      <c r="L220" s="156" t="n">
        <f aca="false">VLOOKUP(C220,CATALOGO!A:F,6,0)</f>
        <v>0.2791</v>
      </c>
      <c r="M220" s="157" t="n">
        <f aca="false">L220*J220</f>
        <v>10.0476</v>
      </c>
      <c r="N220" s="35" t="s">
        <v>39</v>
      </c>
      <c r="O220" s="35" t="s">
        <v>85</v>
      </c>
      <c r="P220" s="33"/>
      <c r="Q220" s="33"/>
      <c r="R220" s="33"/>
      <c r="S220" s="33"/>
      <c r="T220" s="33"/>
      <c r="U220" s="33"/>
      <c r="V220" s="33" t="s">
        <v>952</v>
      </c>
      <c r="W220" s="35" t="s">
        <v>903</v>
      </c>
      <c r="X220" s="33" t="s">
        <v>234</v>
      </c>
      <c r="Y220" s="33" t="n">
        <v>46.08</v>
      </c>
      <c r="Z220" s="37" t="n">
        <v>44944</v>
      </c>
      <c r="AA220" s="33"/>
      <c r="AB220" s="33"/>
      <c r="AC220" s="33"/>
      <c r="AD220" s="33" t="s">
        <v>953</v>
      </c>
      <c r="AE220" s="33"/>
    </row>
    <row r="221" customFormat="false" ht="15" hidden="false" customHeight="false" outlineLevel="0" collapsed="false">
      <c r="A221" s="33" t="n">
        <v>8941</v>
      </c>
      <c r="B221" s="155" t="n">
        <v>44942</v>
      </c>
      <c r="C221" s="35" t="s">
        <v>951</v>
      </c>
      <c r="D221" s="6" t="str">
        <f aca="false">VLOOKUP(C221,CATALOGO!A:B,2,0)</f>
        <v>Pantalon Dama</v>
      </c>
      <c r="E221" s="6" t="str">
        <f aca="false">VLOOKUP(C221,CATALOGO!A:E,5,0)</f>
        <v>Flamingo</v>
      </c>
      <c r="F221" s="36"/>
      <c r="G221" s="35" t="s">
        <v>52</v>
      </c>
      <c r="H221" s="35" t="str">
        <f aca="false">CONCATENATE(C221,"-",G221)</f>
        <v>A103-656-XL</v>
      </c>
      <c r="I221" s="130"/>
      <c r="J221" s="35" t="n">
        <v>36</v>
      </c>
      <c r="K221" s="155" t="n">
        <v>44967</v>
      </c>
      <c r="L221" s="156" t="n">
        <f aca="false">VLOOKUP(C221,CATALOGO!A:F,6,0)</f>
        <v>0.2791</v>
      </c>
      <c r="M221" s="157" t="n">
        <f aca="false">L221*J221</f>
        <v>10.0476</v>
      </c>
      <c r="N221" s="35" t="s">
        <v>39</v>
      </c>
      <c r="O221" s="35" t="s">
        <v>85</v>
      </c>
      <c r="P221" s="33"/>
      <c r="Q221" s="33"/>
      <c r="R221" s="33"/>
      <c r="S221" s="33"/>
      <c r="T221" s="33"/>
      <c r="U221" s="33"/>
      <c r="V221" s="33" t="s">
        <v>952</v>
      </c>
      <c r="W221" s="35" t="s">
        <v>903</v>
      </c>
      <c r="X221" s="33" t="s">
        <v>234</v>
      </c>
      <c r="Y221" s="33" t="n">
        <v>46.08</v>
      </c>
      <c r="Z221" s="37" t="n">
        <v>44944</v>
      </c>
      <c r="AA221" s="33"/>
      <c r="AB221" s="33"/>
      <c r="AC221" s="33"/>
      <c r="AD221" s="33" t="s">
        <v>953</v>
      </c>
      <c r="AE221" s="33"/>
    </row>
    <row r="222" customFormat="false" ht="15" hidden="false" customHeight="false" outlineLevel="0" collapsed="false">
      <c r="A222" s="33" t="n">
        <v>8942</v>
      </c>
      <c r="B222" s="155" t="n">
        <v>44942</v>
      </c>
      <c r="C222" s="35" t="s">
        <v>954</v>
      </c>
      <c r="D222" s="6" t="str">
        <f aca="false">VLOOKUP(C222,CATALOGO!A:B,2,0)</f>
        <v>Pantalon Dama</v>
      </c>
      <c r="E222" s="6" t="str">
        <f aca="false">VLOOKUP(C222,CATALOGO!A:E,5,0)</f>
        <v>Lima</v>
      </c>
      <c r="F222" s="36"/>
      <c r="G222" s="35" t="s">
        <v>57</v>
      </c>
      <c r="H222" s="35" t="str">
        <f aca="false">CONCATENATE(C222,"-",G222)</f>
        <v>A103-340-XS</v>
      </c>
      <c r="I222" s="130"/>
      <c r="J222" s="35" t="n">
        <v>48</v>
      </c>
      <c r="K222" s="155" t="n">
        <v>44967</v>
      </c>
      <c r="L222" s="156" t="n">
        <f aca="false">VLOOKUP(C222,CATALOGO!A:F,6,0)</f>
        <v>0.2791</v>
      </c>
      <c r="M222" s="157" t="n">
        <f aca="false">L222*J222</f>
        <v>13.3968</v>
      </c>
      <c r="N222" s="35" t="s">
        <v>39</v>
      </c>
      <c r="O222" s="35" t="s">
        <v>85</v>
      </c>
      <c r="P222" s="33"/>
      <c r="Q222" s="33"/>
      <c r="R222" s="33"/>
      <c r="S222" s="33"/>
      <c r="T222" s="33"/>
      <c r="U222" s="33"/>
      <c r="V222" s="33" t="s">
        <v>955</v>
      </c>
      <c r="W222" s="35" t="s">
        <v>956</v>
      </c>
      <c r="X222" s="33" t="s">
        <v>234</v>
      </c>
      <c r="Y222" s="33" t="n">
        <v>61.44</v>
      </c>
      <c r="Z222" s="37" t="n">
        <v>44944</v>
      </c>
      <c r="AA222" s="33"/>
      <c r="AB222" s="33"/>
      <c r="AC222" s="33"/>
      <c r="AD222" s="33" t="s">
        <v>784</v>
      </c>
      <c r="AE222" s="33"/>
    </row>
    <row r="223" customFormat="false" ht="15" hidden="false" customHeight="false" outlineLevel="0" collapsed="false">
      <c r="A223" s="33" t="n">
        <v>8943</v>
      </c>
      <c r="B223" s="155" t="n">
        <v>44942</v>
      </c>
      <c r="C223" s="35" t="s">
        <v>954</v>
      </c>
      <c r="D223" s="6" t="str">
        <f aca="false">VLOOKUP(C223,CATALOGO!A:B,2,0)</f>
        <v>Pantalon Dama</v>
      </c>
      <c r="E223" s="6" t="str">
        <f aca="false">VLOOKUP(C223,CATALOGO!A:E,5,0)</f>
        <v>Lima</v>
      </c>
      <c r="F223" s="36"/>
      <c r="G223" s="35" t="s">
        <v>38</v>
      </c>
      <c r="H223" s="35" t="str">
        <f aca="false">CONCATENATE(C223,"-",G223)</f>
        <v>A103-340-S</v>
      </c>
      <c r="I223" s="130"/>
      <c r="J223" s="35" t="n">
        <v>96</v>
      </c>
      <c r="K223" s="155" t="n">
        <v>44967</v>
      </c>
      <c r="L223" s="156" t="n">
        <f aca="false">VLOOKUP(C223,CATALOGO!A:F,6,0)</f>
        <v>0.2791</v>
      </c>
      <c r="M223" s="157" t="n">
        <f aca="false">L223*J223</f>
        <v>26.7936</v>
      </c>
      <c r="N223" s="35" t="s">
        <v>39</v>
      </c>
      <c r="O223" s="35" t="s">
        <v>85</v>
      </c>
      <c r="P223" s="33"/>
      <c r="Q223" s="33"/>
      <c r="R223" s="33"/>
      <c r="S223" s="33"/>
      <c r="T223" s="33"/>
      <c r="U223" s="33"/>
      <c r="V223" s="33" t="s">
        <v>955</v>
      </c>
      <c r="W223" s="35" t="s">
        <v>956</v>
      </c>
      <c r="X223" s="33" t="s">
        <v>234</v>
      </c>
      <c r="Y223" s="33" t="n">
        <v>122.88</v>
      </c>
      <c r="Z223" s="37" t="n">
        <v>44944</v>
      </c>
      <c r="AA223" s="33"/>
      <c r="AB223" s="33"/>
      <c r="AC223" s="33"/>
      <c r="AD223" s="33" t="s">
        <v>784</v>
      </c>
      <c r="AE223" s="33"/>
    </row>
    <row r="224" customFormat="false" ht="15" hidden="false" customHeight="false" outlineLevel="0" collapsed="false">
      <c r="A224" s="33" t="n">
        <v>8944</v>
      </c>
      <c r="B224" s="155" t="n">
        <v>44942</v>
      </c>
      <c r="C224" s="35" t="s">
        <v>954</v>
      </c>
      <c r="D224" s="6" t="str">
        <f aca="false">VLOOKUP(C224,CATALOGO!A:B,2,0)</f>
        <v>Pantalon Dama</v>
      </c>
      <c r="E224" s="6" t="str">
        <f aca="false">VLOOKUP(C224,CATALOGO!A:E,5,0)</f>
        <v>Lima</v>
      </c>
      <c r="F224" s="36"/>
      <c r="G224" s="35" t="s">
        <v>76</v>
      </c>
      <c r="H224" s="35" t="str">
        <f aca="false">CONCATENATE(C224,"-",G224)</f>
        <v>A103-340-M</v>
      </c>
      <c r="I224" s="130"/>
      <c r="J224" s="35" t="n">
        <v>120</v>
      </c>
      <c r="K224" s="155" t="n">
        <v>44967</v>
      </c>
      <c r="L224" s="156" t="n">
        <f aca="false">VLOOKUP(C224,CATALOGO!A:F,6,0)</f>
        <v>0.2791</v>
      </c>
      <c r="M224" s="157" t="n">
        <f aca="false">L224*J224</f>
        <v>33.492</v>
      </c>
      <c r="N224" s="35" t="s">
        <v>39</v>
      </c>
      <c r="O224" s="35" t="s">
        <v>85</v>
      </c>
      <c r="P224" s="33"/>
      <c r="Q224" s="33"/>
      <c r="R224" s="33"/>
      <c r="S224" s="33"/>
      <c r="T224" s="33"/>
      <c r="U224" s="33"/>
      <c r="V224" s="33" t="s">
        <v>955</v>
      </c>
      <c r="W224" s="35" t="s">
        <v>956</v>
      </c>
      <c r="X224" s="33" t="s">
        <v>234</v>
      </c>
      <c r="Y224" s="33" t="n">
        <v>153.6</v>
      </c>
      <c r="Z224" s="37" t="n">
        <v>44944</v>
      </c>
      <c r="AA224" s="33"/>
      <c r="AB224" s="33"/>
      <c r="AC224" s="33"/>
      <c r="AD224" s="33" t="s">
        <v>784</v>
      </c>
      <c r="AE224" s="33"/>
    </row>
    <row r="225" customFormat="false" ht="15" hidden="false" customHeight="false" outlineLevel="0" collapsed="false">
      <c r="A225" s="33" t="n">
        <v>8945</v>
      </c>
      <c r="B225" s="155" t="n">
        <v>44942</v>
      </c>
      <c r="C225" s="35" t="s">
        <v>954</v>
      </c>
      <c r="D225" s="6" t="str">
        <f aca="false">VLOOKUP(C225,CATALOGO!A:B,2,0)</f>
        <v>Pantalon Dama</v>
      </c>
      <c r="E225" s="6" t="str">
        <f aca="false">VLOOKUP(C225,CATALOGO!A:E,5,0)</f>
        <v>Lima</v>
      </c>
      <c r="F225" s="36"/>
      <c r="G225" s="35" t="s">
        <v>48</v>
      </c>
      <c r="H225" s="35" t="str">
        <f aca="false">CONCATENATE(C225,"-",G225)</f>
        <v>A103-340-L</v>
      </c>
      <c r="I225" s="130"/>
      <c r="J225" s="35" t="n">
        <v>60</v>
      </c>
      <c r="K225" s="155" t="n">
        <v>44967</v>
      </c>
      <c r="L225" s="156" t="n">
        <f aca="false">VLOOKUP(C225,CATALOGO!A:F,6,0)</f>
        <v>0.2791</v>
      </c>
      <c r="M225" s="157" t="n">
        <f aca="false">L225*J225</f>
        <v>16.746</v>
      </c>
      <c r="N225" s="35" t="s">
        <v>39</v>
      </c>
      <c r="O225" s="35" t="s">
        <v>85</v>
      </c>
      <c r="P225" s="33"/>
      <c r="Q225" s="33"/>
      <c r="R225" s="33"/>
      <c r="S225" s="33"/>
      <c r="T225" s="33"/>
      <c r="U225" s="33"/>
      <c r="V225" s="33" t="s">
        <v>955</v>
      </c>
      <c r="W225" s="35" t="s">
        <v>956</v>
      </c>
      <c r="X225" s="33" t="s">
        <v>234</v>
      </c>
      <c r="Y225" s="33" t="n">
        <v>76.8</v>
      </c>
      <c r="Z225" s="37" t="n">
        <v>44944</v>
      </c>
      <c r="AA225" s="33"/>
      <c r="AB225" s="33"/>
      <c r="AC225" s="33"/>
      <c r="AD225" s="33" t="s">
        <v>784</v>
      </c>
      <c r="AE225" s="33"/>
    </row>
    <row r="226" customFormat="false" ht="15" hidden="false" customHeight="false" outlineLevel="0" collapsed="false">
      <c r="A226" s="33" t="n">
        <v>8946</v>
      </c>
      <c r="B226" s="155" t="n">
        <v>44942</v>
      </c>
      <c r="C226" s="35" t="s">
        <v>954</v>
      </c>
      <c r="D226" s="6" t="str">
        <f aca="false">VLOOKUP(C226,CATALOGO!A:B,2,0)</f>
        <v>Pantalon Dama</v>
      </c>
      <c r="E226" s="6" t="str">
        <f aca="false">VLOOKUP(C226,CATALOGO!A:E,5,0)</f>
        <v>Lima</v>
      </c>
      <c r="F226" s="36"/>
      <c r="G226" s="35" t="s">
        <v>52</v>
      </c>
      <c r="H226" s="35" t="str">
        <f aca="false">CONCATENATE(C226,"-",G226)</f>
        <v>A103-340-XL</v>
      </c>
      <c r="I226" s="130"/>
      <c r="J226" s="35" t="n">
        <v>24</v>
      </c>
      <c r="K226" s="155" t="n">
        <v>44967</v>
      </c>
      <c r="L226" s="156" t="n">
        <f aca="false">VLOOKUP(C226,CATALOGO!A:F,6,0)</f>
        <v>0.2791</v>
      </c>
      <c r="M226" s="157" t="n">
        <f aca="false">L226*J226</f>
        <v>6.6984</v>
      </c>
      <c r="N226" s="35" t="s">
        <v>39</v>
      </c>
      <c r="O226" s="35" t="s">
        <v>85</v>
      </c>
      <c r="P226" s="33"/>
      <c r="Q226" s="33"/>
      <c r="R226" s="33"/>
      <c r="S226" s="33"/>
      <c r="T226" s="33"/>
      <c r="U226" s="33"/>
      <c r="V226" s="33" t="s">
        <v>955</v>
      </c>
      <c r="W226" s="35" t="s">
        <v>956</v>
      </c>
      <c r="X226" s="33" t="s">
        <v>234</v>
      </c>
      <c r="Y226" s="33" t="n">
        <v>30.72</v>
      </c>
      <c r="Z226" s="37" t="n">
        <v>44944</v>
      </c>
      <c r="AA226" s="33"/>
      <c r="AB226" s="33"/>
      <c r="AC226" s="33"/>
      <c r="AD226" s="33" t="s">
        <v>784</v>
      </c>
      <c r="AE226" s="33"/>
    </row>
    <row r="227" customFormat="false" ht="15" hidden="false" customHeight="false" outlineLevel="0" collapsed="false">
      <c r="A227" s="33"/>
      <c r="B227" s="155"/>
      <c r="C227" s="35"/>
      <c r="D227" s="35"/>
      <c r="E227" s="33"/>
      <c r="F227" s="36"/>
      <c r="G227" s="35"/>
      <c r="H227" s="35"/>
      <c r="I227" s="130"/>
      <c r="J227" s="95" t="n">
        <v>2532</v>
      </c>
      <c r="K227" s="95"/>
      <c r="L227" s="40" t="n">
        <v>10.6038</v>
      </c>
      <c r="M227" s="40" t="n">
        <v>830</v>
      </c>
      <c r="N227" s="33"/>
      <c r="O227" s="35"/>
      <c r="P227" s="33"/>
      <c r="Q227" s="33"/>
      <c r="R227" s="33"/>
      <c r="S227" s="33"/>
      <c r="T227" s="33"/>
      <c r="U227" s="33"/>
      <c r="V227" s="33"/>
      <c r="W227" s="35"/>
      <c r="X227" s="33"/>
      <c r="Y227" s="33"/>
      <c r="Z227" s="37"/>
      <c r="AA227" s="33"/>
      <c r="AB227" s="33"/>
      <c r="AC227" s="33"/>
      <c r="AD227" s="33"/>
      <c r="AE227" s="33"/>
    </row>
    <row r="228" customFormat="false" ht="15" hidden="false" customHeight="false" outlineLevel="0" collapsed="false">
      <c r="A228" s="33"/>
      <c r="B228" s="155"/>
      <c r="C228" s="35"/>
      <c r="D228" s="35"/>
      <c r="E228" s="33"/>
      <c r="F228" s="36"/>
      <c r="G228" s="35"/>
      <c r="H228" s="35"/>
      <c r="I228" s="130"/>
      <c r="J228" s="35"/>
      <c r="K228" s="35"/>
      <c r="N228" s="33"/>
      <c r="O228" s="35"/>
      <c r="P228" s="33"/>
      <c r="Q228" s="33"/>
      <c r="R228" s="33"/>
      <c r="S228" s="33"/>
      <c r="T228" s="33"/>
      <c r="U228" s="33"/>
      <c r="V228" s="33"/>
      <c r="W228" s="35"/>
      <c r="X228" s="33"/>
      <c r="Y228" s="33"/>
      <c r="Z228" s="37"/>
      <c r="AA228" s="33"/>
      <c r="AB228" s="33"/>
      <c r="AC228" s="33"/>
      <c r="AD228" s="33"/>
      <c r="AE228" s="33"/>
    </row>
    <row r="229" customFormat="false" ht="18.75" hidden="false" customHeight="false" outlineLevel="0" collapsed="false">
      <c r="A229" s="33"/>
      <c r="B229" s="166" t="s">
        <v>957</v>
      </c>
      <c r="C229" s="167"/>
      <c r="D229" s="168"/>
      <c r="E229" s="33"/>
      <c r="F229" s="36"/>
      <c r="G229" s="35"/>
      <c r="H229" s="35"/>
      <c r="I229" s="130"/>
      <c r="J229" s="35"/>
      <c r="K229" s="35"/>
      <c r="N229" s="33"/>
      <c r="O229" s="35"/>
      <c r="P229" s="33"/>
      <c r="Q229" s="33"/>
      <c r="R229" s="33"/>
      <c r="S229" s="33"/>
      <c r="T229" s="33"/>
      <c r="U229" s="33"/>
      <c r="V229" s="33"/>
      <c r="W229" s="35"/>
      <c r="X229" s="33"/>
      <c r="Y229" s="33"/>
      <c r="Z229" s="37"/>
      <c r="AA229" s="33"/>
      <c r="AB229" s="33"/>
      <c r="AC229" s="33"/>
      <c r="AD229" s="33"/>
      <c r="AE229" s="33"/>
    </row>
    <row r="230" customFormat="false" ht="15" hidden="false" customHeight="false" outlineLevel="0" collapsed="false">
      <c r="A230" s="33" t="n">
        <v>8947</v>
      </c>
      <c r="B230" s="155" t="n">
        <v>44949</v>
      </c>
      <c r="C230" s="35" t="s">
        <v>958</v>
      </c>
      <c r="D230" s="6" t="str">
        <f aca="false">VLOOKUP(C230,CATALOGO!A:B,2,0)</f>
        <v>Top Dama</v>
      </c>
      <c r="E230" s="6" t="str">
        <f aca="false">VLOOKUP(C230,CATALOGO!A:E,5,0)</f>
        <v>Violeta</v>
      </c>
      <c r="F230" s="36"/>
      <c r="G230" s="35" t="s">
        <v>48</v>
      </c>
      <c r="H230" s="35" t="str">
        <f aca="false">CONCATENATE(C230,"-",G230)</f>
        <v>A006-528-L</v>
      </c>
      <c r="I230" s="130"/>
      <c r="J230" s="35" t="n">
        <v>120</v>
      </c>
      <c r="K230" s="155" t="n">
        <v>44974</v>
      </c>
      <c r="L230" s="156" t="n">
        <f aca="false">VLOOKUP(C230,CATALOGO!A:F,6,0)</f>
        <v>0.4658</v>
      </c>
      <c r="M230" s="157" t="n">
        <f aca="false">L230*J230</f>
        <v>55.896</v>
      </c>
      <c r="N230" s="35" t="s">
        <v>39</v>
      </c>
      <c r="O230" s="35" t="s">
        <v>40</v>
      </c>
      <c r="P230" s="33"/>
      <c r="Q230" s="33"/>
      <c r="R230" s="33"/>
      <c r="S230" s="33"/>
      <c r="T230" s="33"/>
      <c r="U230" s="33"/>
      <c r="V230" s="33" t="s">
        <v>959</v>
      </c>
      <c r="W230" s="12" t="s">
        <v>899</v>
      </c>
      <c r="X230" s="12" t="s">
        <v>188</v>
      </c>
      <c r="Y230" s="13" t="n">
        <v>117.6</v>
      </c>
      <c r="Z230" s="37" t="n">
        <v>44952</v>
      </c>
      <c r="AA230" s="33"/>
      <c r="AB230" s="33"/>
      <c r="AC230" s="33"/>
      <c r="AD230" s="109" t="s">
        <v>784</v>
      </c>
      <c r="AE230" s="33"/>
    </row>
    <row r="231" customFormat="false" ht="15" hidden="false" customHeight="false" outlineLevel="0" collapsed="false">
      <c r="A231" s="33" t="n">
        <v>8948</v>
      </c>
      <c r="B231" s="155" t="n">
        <v>44949</v>
      </c>
      <c r="C231" s="35" t="s">
        <v>958</v>
      </c>
      <c r="D231" s="6" t="str">
        <f aca="false">VLOOKUP(C231,CATALOGO!A:B,2,0)</f>
        <v>Top Dama</v>
      </c>
      <c r="E231" s="6" t="str">
        <f aca="false">VLOOKUP(C231,CATALOGO!A:E,5,0)</f>
        <v>Violeta</v>
      </c>
      <c r="F231" s="36"/>
      <c r="G231" s="35" t="s">
        <v>76</v>
      </c>
      <c r="H231" s="35" t="str">
        <f aca="false">CONCATENATE(C231,"-",G231)</f>
        <v>A006-528-M</v>
      </c>
      <c r="I231" s="130"/>
      <c r="J231" s="35" t="n">
        <v>144</v>
      </c>
      <c r="K231" s="155" t="n">
        <v>44974</v>
      </c>
      <c r="L231" s="156" t="n">
        <f aca="false">VLOOKUP(C231,CATALOGO!A:F,6,0)</f>
        <v>0.4658</v>
      </c>
      <c r="M231" s="157" t="n">
        <f aca="false">L231*J231</f>
        <v>67.0752</v>
      </c>
      <c r="N231" s="35" t="s">
        <v>39</v>
      </c>
      <c r="O231" s="35" t="s">
        <v>40</v>
      </c>
      <c r="P231" s="33"/>
      <c r="Q231" s="33"/>
      <c r="R231" s="33"/>
      <c r="S231" s="33"/>
      <c r="T231" s="33"/>
      <c r="U231" s="33"/>
      <c r="V231" s="33" t="s">
        <v>959</v>
      </c>
      <c r="W231" s="12" t="s">
        <v>899</v>
      </c>
      <c r="X231" s="12" t="s">
        <v>188</v>
      </c>
      <c r="Y231" s="13" t="n">
        <v>141.12</v>
      </c>
      <c r="Z231" s="37" t="n">
        <v>44952</v>
      </c>
      <c r="AA231" s="33"/>
      <c r="AB231" s="33"/>
      <c r="AC231" s="33"/>
      <c r="AD231" s="109" t="s">
        <v>784</v>
      </c>
      <c r="AE231" s="33"/>
    </row>
    <row r="232" customFormat="false" ht="15" hidden="false" customHeight="false" outlineLevel="0" collapsed="false">
      <c r="A232" s="33" t="n">
        <v>8949</v>
      </c>
      <c r="B232" s="155" t="n">
        <v>44949</v>
      </c>
      <c r="C232" s="35" t="s">
        <v>958</v>
      </c>
      <c r="D232" s="6" t="str">
        <f aca="false">VLOOKUP(C232,CATALOGO!A:B,2,0)</f>
        <v>Top Dama</v>
      </c>
      <c r="E232" s="6" t="str">
        <f aca="false">VLOOKUP(C232,CATALOGO!A:E,5,0)</f>
        <v>Violeta</v>
      </c>
      <c r="F232" s="36"/>
      <c r="G232" s="35" t="s">
        <v>38</v>
      </c>
      <c r="H232" s="35" t="str">
        <f aca="false">CONCATENATE(C232,"-",G232)</f>
        <v>A006-528-S</v>
      </c>
      <c r="I232" s="130"/>
      <c r="J232" s="35" t="n">
        <v>144</v>
      </c>
      <c r="K232" s="155" t="n">
        <v>44974</v>
      </c>
      <c r="L232" s="156" t="n">
        <f aca="false">VLOOKUP(C232,CATALOGO!A:F,6,0)</f>
        <v>0.4658</v>
      </c>
      <c r="M232" s="157" t="n">
        <f aca="false">L232*J232</f>
        <v>67.0752</v>
      </c>
      <c r="N232" s="35" t="s">
        <v>39</v>
      </c>
      <c r="O232" s="35" t="s">
        <v>40</v>
      </c>
      <c r="P232" s="33"/>
      <c r="Q232" s="33"/>
      <c r="R232" s="33"/>
      <c r="S232" s="33"/>
      <c r="T232" s="33"/>
      <c r="U232" s="33"/>
      <c r="V232" s="33" t="s">
        <v>959</v>
      </c>
      <c r="W232" s="12" t="s">
        <v>899</v>
      </c>
      <c r="X232" s="12" t="s">
        <v>188</v>
      </c>
      <c r="Y232" s="13" t="n">
        <v>141.12</v>
      </c>
      <c r="Z232" s="37" t="n">
        <v>44952</v>
      </c>
      <c r="AA232" s="33"/>
      <c r="AB232" s="33"/>
      <c r="AC232" s="33"/>
      <c r="AD232" s="109" t="s">
        <v>784</v>
      </c>
      <c r="AE232" s="33"/>
    </row>
    <row r="233" customFormat="false" ht="15" hidden="false" customHeight="false" outlineLevel="0" collapsed="false">
      <c r="A233" s="33" t="n">
        <v>8950</v>
      </c>
      <c r="B233" s="155" t="n">
        <v>44949</v>
      </c>
      <c r="C233" s="35" t="s">
        <v>958</v>
      </c>
      <c r="D233" s="6" t="str">
        <f aca="false">VLOOKUP(C233,CATALOGO!A:B,2,0)</f>
        <v>Top Dama</v>
      </c>
      <c r="E233" s="6" t="str">
        <f aca="false">VLOOKUP(C233,CATALOGO!A:E,5,0)</f>
        <v>Violeta</v>
      </c>
      <c r="F233" s="36"/>
      <c r="G233" s="35" t="s">
        <v>52</v>
      </c>
      <c r="H233" s="35" t="str">
        <f aca="false">CONCATENATE(C233,"-",G233)</f>
        <v>A006-528-XL</v>
      </c>
      <c r="I233" s="130"/>
      <c r="J233" s="35" t="n">
        <v>48</v>
      </c>
      <c r="K233" s="155" t="n">
        <v>44974</v>
      </c>
      <c r="L233" s="156" t="n">
        <f aca="false">VLOOKUP(C233,CATALOGO!A:F,6,0)</f>
        <v>0.4658</v>
      </c>
      <c r="M233" s="157" t="n">
        <f aca="false">L233*J233</f>
        <v>22.3584</v>
      </c>
      <c r="N233" s="35" t="s">
        <v>39</v>
      </c>
      <c r="O233" s="35" t="s">
        <v>40</v>
      </c>
      <c r="P233" s="33"/>
      <c r="Q233" s="33"/>
      <c r="R233" s="33"/>
      <c r="S233" s="33"/>
      <c r="T233" s="33"/>
      <c r="U233" s="33"/>
      <c r="V233" s="33" t="s">
        <v>959</v>
      </c>
      <c r="W233" s="12" t="s">
        <v>899</v>
      </c>
      <c r="X233" s="12" t="s">
        <v>188</v>
      </c>
      <c r="Y233" s="13" t="n">
        <v>47.04</v>
      </c>
      <c r="Z233" s="37" t="n">
        <v>44952</v>
      </c>
      <c r="AA233" s="33"/>
      <c r="AB233" s="33"/>
      <c r="AC233" s="33"/>
      <c r="AD233" s="109" t="s">
        <v>784</v>
      </c>
      <c r="AE233" s="33"/>
    </row>
    <row r="234" customFormat="false" ht="15" hidden="false" customHeight="false" outlineLevel="0" collapsed="false">
      <c r="A234" s="33" t="n">
        <v>8951</v>
      </c>
      <c r="B234" s="155" t="n">
        <v>44949</v>
      </c>
      <c r="C234" s="35" t="s">
        <v>958</v>
      </c>
      <c r="D234" s="6" t="str">
        <f aca="false">VLOOKUP(C234,CATALOGO!A:B,2,0)</f>
        <v>Top Dama</v>
      </c>
      <c r="E234" s="6" t="str">
        <f aca="false">VLOOKUP(C234,CATALOGO!A:E,5,0)</f>
        <v>Violeta</v>
      </c>
      <c r="F234" s="36"/>
      <c r="G234" s="35" t="s">
        <v>57</v>
      </c>
      <c r="H234" s="35" t="str">
        <f aca="false">CONCATENATE(C234,"-",G234)</f>
        <v>A006-528-XS</v>
      </c>
      <c r="I234" s="130"/>
      <c r="J234" s="35" t="n">
        <v>144</v>
      </c>
      <c r="K234" s="155" t="n">
        <v>44974</v>
      </c>
      <c r="L234" s="156" t="n">
        <f aca="false">VLOOKUP(C234,CATALOGO!A:F,6,0)</f>
        <v>0.4658</v>
      </c>
      <c r="M234" s="157" t="n">
        <f aca="false">L234*J234</f>
        <v>67.0752</v>
      </c>
      <c r="N234" s="35" t="s">
        <v>39</v>
      </c>
      <c r="O234" s="35" t="s">
        <v>40</v>
      </c>
      <c r="P234" s="33"/>
      <c r="Q234" s="33"/>
      <c r="R234" s="33"/>
      <c r="S234" s="33"/>
      <c r="T234" s="33"/>
      <c r="U234" s="33"/>
      <c r="V234" s="33" t="s">
        <v>959</v>
      </c>
      <c r="W234" s="12" t="s">
        <v>899</v>
      </c>
      <c r="X234" s="12" t="s">
        <v>188</v>
      </c>
      <c r="Y234" s="13" t="n">
        <v>141.12</v>
      </c>
      <c r="Z234" s="37" t="n">
        <v>44952</v>
      </c>
      <c r="AA234" s="33"/>
      <c r="AB234" s="33"/>
      <c r="AC234" s="33"/>
      <c r="AD234" s="109" t="s">
        <v>784</v>
      </c>
      <c r="AE234" s="33"/>
    </row>
    <row r="235" customFormat="false" ht="15" hidden="false" customHeight="false" outlineLevel="0" collapsed="false">
      <c r="A235" s="33" t="n">
        <v>8952</v>
      </c>
      <c r="B235" s="155" t="n">
        <v>44949</v>
      </c>
      <c r="C235" s="35" t="s">
        <v>960</v>
      </c>
      <c r="D235" s="6" t="str">
        <f aca="false">VLOOKUP(C235,CATALOGO!A:B,2,0)</f>
        <v>Top Caballero</v>
      </c>
      <c r="E235" s="6" t="str">
        <f aca="false">VLOOKUP(C235,CATALOGO!A:E,5,0)</f>
        <v>Flamingo</v>
      </c>
      <c r="F235" s="36"/>
      <c r="G235" s="35" t="s">
        <v>57</v>
      </c>
      <c r="H235" s="35" t="str">
        <f aca="false">CONCATENATE(C235,"-",G235)</f>
        <v>AH003-656-XS</v>
      </c>
      <c r="I235" s="130"/>
      <c r="J235" s="35" t="n">
        <v>24</v>
      </c>
      <c r="K235" s="155" t="n">
        <v>44974</v>
      </c>
      <c r="L235" s="156" t="n">
        <f aca="false">VLOOKUP(C235,CATALOGO!A:F,6,0)</f>
        <v>0.293</v>
      </c>
      <c r="M235" s="157" t="n">
        <f aca="false">L235*J235</f>
        <v>7.032</v>
      </c>
      <c r="N235" s="35" t="s">
        <v>39</v>
      </c>
      <c r="O235" s="35" t="s">
        <v>40</v>
      </c>
      <c r="P235" s="33"/>
      <c r="Q235" s="33"/>
      <c r="R235" s="33"/>
      <c r="S235" s="33"/>
      <c r="T235" s="33"/>
      <c r="U235" s="33"/>
      <c r="V235" s="33" t="s">
        <v>961</v>
      </c>
      <c r="W235" s="12" t="s">
        <v>903</v>
      </c>
      <c r="X235" s="12" t="s">
        <v>207</v>
      </c>
      <c r="Y235" s="13" t="n">
        <v>23.04</v>
      </c>
      <c r="Z235" s="37" t="n">
        <v>44952</v>
      </c>
      <c r="AA235" s="33"/>
      <c r="AB235" s="33"/>
      <c r="AC235" s="33"/>
      <c r="AD235" s="109" t="s">
        <v>953</v>
      </c>
      <c r="AE235" s="33"/>
    </row>
    <row r="236" customFormat="false" ht="15" hidden="false" customHeight="false" outlineLevel="0" collapsed="false">
      <c r="A236" s="33" t="n">
        <v>8953</v>
      </c>
      <c r="B236" s="155" t="n">
        <v>44949</v>
      </c>
      <c r="C236" s="35" t="s">
        <v>960</v>
      </c>
      <c r="D236" s="6" t="str">
        <f aca="false">VLOOKUP(C236,CATALOGO!A:B,2,0)</f>
        <v>Top Caballero</v>
      </c>
      <c r="E236" s="6" t="str">
        <f aca="false">VLOOKUP(C236,CATALOGO!A:E,5,0)</f>
        <v>Flamingo</v>
      </c>
      <c r="F236" s="36"/>
      <c r="G236" s="35" t="s">
        <v>38</v>
      </c>
      <c r="H236" s="35" t="str">
        <f aca="false">CONCATENATE(C236,"-",G236)</f>
        <v>AH003-656-S</v>
      </c>
      <c r="I236" s="130"/>
      <c r="J236" s="35" t="n">
        <v>60</v>
      </c>
      <c r="K236" s="155" t="n">
        <v>44974</v>
      </c>
      <c r="L236" s="156" t="n">
        <f aca="false">VLOOKUP(C236,CATALOGO!A:F,6,0)</f>
        <v>0.293</v>
      </c>
      <c r="M236" s="157" t="n">
        <f aca="false">L236*J236</f>
        <v>17.58</v>
      </c>
      <c r="N236" s="35" t="s">
        <v>39</v>
      </c>
      <c r="O236" s="35" t="s">
        <v>40</v>
      </c>
      <c r="P236" s="33"/>
      <c r="Q236" s="33"/>
      <c r="R236" s="33"/>
      <c r="S236" s="33"/>
      <c r="T236" s="33"/>
      <c r="U236" s="33"/>
      <c r="V236" s="33" t="s">
        <v>961</v>
      </c>
      <c r="W236" s="12" t="s">
        <v>903</v>
      </c>
      <c r="X236" s="12" t="s">
        <v>207</v>
      </c>
      <c r="Y236" s="13" t="n">
        <v>57.6</v>
      </c>
      <c r="Z236" s="37" t="n">
        <v>44952</v>
      </c>
      <c r="AA236" s="33"/>
      <c r="AB236" s="33"/>
      <c r="AC236" s="33"/>
      <c r="AD236" s="109" t="s">
        <v>953</v>
      </c>
      <c r="AE236" s="33"/>
    </row>
    <row r="237" customFormat="false" ht="15" hidden="false" customHeight="false" outlineLevel="0" collapsed="false">
      <c r="A237" s="33" t="n">
        <v>8954</v>
      </c>
      <c r="B237" s="155" t="n">
        <v>44949</v>
      </c>
      <c r="C237" s="35" t="s">
        <v>960</v>
      </c>
      <c r="D237" s="6" t="str">
        <f aca="false">VLOOKUP(C237,CATALOGO!A:B,2,0)</f>
        <v>Top Caballero</v>
      </c>
      <c r="E237" s="6" t="str">
        <f aca="false">VLOOKUP(C237,CATALOGO!A:E,5,0)</f>
        <v>Flamingo</v>
      </c>
      <c r="F237" s="36"/>
      <c r="G237" s="35" t="s">
        <v>76</v>
      </c>
      <c r="H237" s="35" t="str">
        <f aca="false">CONCATENATE(C237,"-",G237)</f>
        <v>AH003-656-M</v>
      </c>
      <c r="I237" s="130"/>
      <c r="J237" s="35" t="n">
        <v>60</v>
      </c>
      <c r="K237" s="155" t="n">
        <v>44974</v>
      </c>
      <c r="L237" s="156" t="n">
        <f aca="false">VLOOKUP(C237,CATALOGO!A:F,6,0)</f>
        <v>0.293</v>
      </c>
      <c r="M237" s="157" t="n">
        <f aca="false">L237*J237</f>
        <v>17.58</v>
      </c>
      <c r="N237" s="35" t="s">
        <v>39</v>
      </c>
      <c r="O237" s="35" t="s">
        <v>40</v>
      </c>
      <c r="P237" s="33"/>
      <c r="Q237" s="33"/>
      <c r="R237" s="33"/>
      <c r="S237" s="33"/>
      <c r="T237" s="33"/>
      <c r="U237" s="33"/>
      <c r="V237" s="33" t="s">
        <v>961</v>
      </c>
      <c r="W237" s="12" t="s">
        <v>903</v>
      </c>
      <c r="X237" s="12" t="s">
        <v>207</v>
      </c>
      <c r="Y237" s="13" t="n">
        <v>57.6</v>
      </c>
      <c r="Z237" s="37" t="n">
        <v>44952</v>
      </c>
      <c r="AA237" s="33"/>
      <c r="AB237" s="33"/>
      <c r="AC237" s="33"/>
      <c r="AD237" s="109" t="s">
        <v>953</v>
      </c>
      <c r="AE237" s="33"/>
    </row>
    <row r="238" customFormat="false" ht="15" hidden="false" customHeight="false" outlineLevel="0" collapsed="false">
      <c r="A238" s="33" t="n">
        <v>8955</v>
      </c>
      <c r="B238" s="155" t="n">
        <v>44949</v>
      </c>
      <c r="C238" s="35" t="s">
        <v>960</v>
      </c>
      <c r="D238" s="6" t="str">
        <f aca="false">VLOOKUP(C238,CATALOGO!A:B,2,0)</f>
        <v>Top Caballero</v>
      </c>
      <c r="E238" s="6" t="str">
        <f aca="false">VLOOKUP(C238,CATALOGO!A:E,5,0)</f>
        <v>Flamingo</v>
      </c>
      <c r="F238" s="36"/>
      <c r="G238" s="35" t="s">
        <v>48</v>
      </c>
      <c r="H238" s="35" t="str">
        <f aca="false">CONCATENATE(C238,"-",G238)</f>
        <v>AH003-656-L</v>
      </c>
      <c r="I238" s="130"/>
      <c r="J238" s="35" t="n">
        <v>36</v>
      </c>
      <c r="K238" s="155" t="n">
        <v>44974</v>
      </c>
      <c r="L238" s="156" t="n">
        <f aca="false">VLOOKUP(C238,CATALOGO!A:F,6,0)</f>
        <v>0.293</v>
      </c>
      <c r="M238" s="157" t="n">
        <f aca="false">L238*J238</f>
        <v>10.548</v>
      </c>
      <c r="N238" s="35" t="s">
        <v>39</v>
      </c>
      <c r="O238" s="35" t="s">
        <v>40</v>
      </c>
      <c r="P238" s="33"/>
      <c r="Q238" s="33"/>
      <c r="R238" s="33"/>
      <c r="S238" s="33"/>
      <c r="T238" s="33"/>
      <c r="U238" s="33"/>
      <c r="V238" s="33" t="s">
        <v>961</v>
      </c>
      <c r="W238" s="12" t="s">
        <v>903</v>
      </c>
      <c r="X238" s="12" t="s">
        <v>207</v>
      </c>
      <c r="Y238" s="13" t="n">
        <v>34.56</v>
      </c>
      <c r="Z238" s="37" t="n">
        <v>44952</v>
      </c>
      <c r="AA238" s="33"/>
      <c r="AB238" s="33"/>
      <c r="AC238" s="33"/>
      <c r="AD238" s="109" t="s">
        <v>953</v>
      </c>
      <c r="AE238" s="33"/>
    </row>
    <row r="239" customFormat="false" ht="15" hidden="false" customHeight="false" outlineLevel="0" collapsed="false">
      <c r="A239" s="33" t="n">
        <v>8956</v>
      </c>
      <c r="B239" s="155" t="n">
        <v>44949</v>
      </c>
      <c r="C239" s="35" t="s">
        <v>960</v>
      </c>
      <c r="D239" s="6" t="str">
        <f aca="false">VLOOKUP(C239,CATALOGO!A:B,2,0)</f>
        <v>Top Caballero</v>
      </c>
      <c r="E239" s="6" t="str">
        <f aca="false">VLOOKUP(C239,CATALOGO!A:E,5,0)</f>
        <v>Flamingo</v>
      </c>
      <c r="F239" s="36"/>
      <c r="G239" s="35" t="s">
        <v>52</v>
      </c>
      <c r="H239" s="35" t="str">
        <f aca="false">CONCATENATE(C239,"-",G239)</f>
        <v>AH003-656-XL</v>
      </c>
      <c r="I239" s="130"/>
      <c r="J239" s="35" t="n">
        <v>24</v>
      </c>
      <c r="K239" s="155" t="n">
        <v>44974</v>
      </c>
      <c r="L239" s="156" t="n">
        <f aca="false">VLOOKUP(C239,CATALOGO!A:F,6,0)</f>
        <v>0.293</v>
      </c>
      <c r="M239" s="157" t="n">
        <f aca="false">L239*J239</f>
        <v>7.032</v>
      </c>
      <c r="N239" s="35" t="s">
        <v>39</v>
      </c>
      <c r="O239" s="35" t="s">
        <v>40</v>
      </c>
      <c r="P239" s="33"/>
      <c r="Q239" s="33"/>
      <c r="R239" s="33"/>
      <c r="S239" s="33"/>
      <c r="T239" s="33"/>
      <c r="U239" s="33"/>
      <c r="V239" s="33" t="s">
        <v>961</v>
      </c>
      <c r="W239" s="12" t="s">
        <v>903</v>
      </c>
      <c r="X239" s="12" t="s">
        <v>207</v>
      </c>
      <c r="Y239" s="13" t="n">
        <v>23.04</v>
      </c>
      <c r="Z239" s="37" t="n">
        <v>44952</v>
      </c>
      <c r="AA239" s="33"/>
      <c r="AB239" s="33"/>
      <c r="AC239" s="33"/>
      <c r="AD239" s="109" t="s">
        <v>953</v>
      </c>
      <c r="AE239" s="33"/>
    </row>
    <row r="240" customFormat="false" ht="15" hidden="false" customHeight="false" outlineLevel="0" collapsed="false">
      <c r="A240" s="33" t="n">
        <v>8957</v>
      </c>
      <c r="B240" s="155" t="n">
        <v>44949</v>
      </c>
      <c r="C240" s="35" t="s">
        <v>962</v>
      </c>
      <c r="D240" s="6" t="str">
        <f aca="false">VLOOKUP(C240,CATALOGO!A:B,2,0)</f>
        <v>Top Caballero</v>
      </c>
      <c r="E240" s="6" t="str">
        <f aca="false">VLOOKUP(C240,CATALOGO!A:E,5,0)</f>
        <v>Lima</v>
      </c>
      <c r="F240" s="36"/>
      <c r="G240" s="35" t="s">
        <v>57</v>
      </c>
      <c r="H240" s="35" t="str">
        <f aca="false">CONCATENATE(C240,"-",G240)</f>
        <v>AH003-340-XS</v>
      </c>
      <c r="I240" s="130"/>
      <c r="J240" s="35" t="n">
        <v>36</v>
      </c>
      <c r="K240" s="155" t="n">
        <v>44974</v>
      </c>
      <c r="L240" s="156" t="n">
        <f aca="false">VLOOKUP(C240,CATALOGO!A:F,6,0)</f>
        <v>0.293</v>
      </c>
      <c r="M240" s="157" t="n">
        <f aca="false">L240*J240</f>
        <v>10.548</v>
      </c>
      <c r="N240" s="35" t="s">
        <v>39</v>
      </c>
      <c r="O240" s="35" t="s">
        <v>40</v>
      </c>
      <c r="P240" s="33"/>
      <c r="Q240" s="33"/>
      <c r="R240" s="33"/>
      <c r="S240" s="33"/>
      <c r="T240" s="33"/>
      <c r="U240" s="33"/>
      <c r="V240" s="33" t="s">
        <v>963</v>
      </c>
      <c r="W240" s="12" t="s">
        <v>956</v>
      </c>
      <c r="X240" s="12" t="s">
        <v>207</v>
      </c>
      <c r="Y240" s="13" t="n">
        <v>34.56</v>
      </c>
      <c r="Z240" s="37" t="n">
        <v>44952</v>
      </c>
      <c r="AA240" s="33"/>
      <c r="AB240" s="33"/>
      <c r="AC240" s="33"/>
      <c r="AD240" s="109" t="s">
        <v>953</v>
      </c>
      <c r="AE240" s="33"/>
    </row>
    <row r="241" customFormat="false" ht="15" hidden="false" customHeight="false" outlineLevel="0" collapsed="false">
      <c r="A241" s="33" t="n">
        <v>8958</v>
      </c>
      <c r="B241" s="155" t="n">
        <v>44949</v>
      </c>
      <c r="C241" s="35" t="s">
        <v>962</v>
      </c>
      <c r="D241" s="6" t="str">
        <f aca="false">VLOOKUP(C241,CATALOGO!A:B,2,0)</f>
        <v>Top Caballero</v>
      </c>
      <c r="E241" s="6" t="str">
        <f aca="false">VLOOKUP(C241,CATALOGO!A:E,5,0)</f>
        <v>Lima</v>
      </c>
      <c r="F241" s="36"/>
      <c r="G241" s="35" t="s">
        <v>38</v>
      </c>
      <c r="H241" s="35" t="str">
        <f aca="false">CONCATENATE(C241,"-",G241)</f>
        <v>AH003-340-S</v>
      </c>
      <c r="I241" s="130"/>
      <c r="J241" s="35" t="n">
        <v>96</v>
      </c>
      <c r="K241" s="155" t="n">
        <v>44974</v>
      </c>
      <c r="L241" s="156" t="n">
        <f aca="false">VLOOKUP(C241,CATALOGO!A:F,6,0)</f>
        <v>0.293</v>
      </c>
      <c r="M241" s="157" t="n">
        <f aca="false">L241*J241</f>
        <v>28.128</v>
      </c>
      <c r="N241" s="35" t="s">
        <v>39</v>
      </c>
      <c r="O241" s="35" t="s">
        <v>40</v>
      </c>
      <c r="P241" s="33"/>
      <c r="Q241" s="33"/>
      <c r="R241" s="33"/>
      <c r="S241" s="33"/>
      <c r="T241" s="33"/>
      <c r="U241" s="33"/>
      <c r="V241" s="33" t="s">
        <v>963</v>
      </c>
      <c r="W241" s="12" t="s">
        <v>956</v>
      </c>
      <c r="X241" s="12" t="s">
        <v>207</v>
      </c>
      <c r="Y241" s="13" t="n">
        <v>92.16</v>
      </c>
      <c r="Z241" s="37" t="n">
        <v>44952</v>
      </c>
      <c r="AA241" s="33"/>
      <c r="AB241" s="33"/>
      <c r="AC241" s="33"/>
      <c r="AD241" s="109" t="s">
        <v>953</v>
      </c>
      <c r="AE241" s="33"/>
    </row>
    <row r="242" customFormat="false" ht="15" hidden="false" customHeight="false" outlineLevel="0" collapsed="false">
      <c r="A242" s="33" t="n">
        <v>8959</v>
      </c>
      <c r="B242" s="155" t="n">
        <v>44949</v>
      </c>
      <c r="C242" s="35" t="s">
        <v>962</v>
      </c>
      <c r="D242" s="6" t="str">
        <f aca="false">VLOOKUP(C242,CATALOGO!A:B,2,0)</f>
        <v>Top Caballero</v>
      </c>
      <c r="E242" s="6" t="str">
        <f aca="false">VLOOKUP(C242,CATALOGO!A:E,5,0)</f>
        <v>Lima</v>
      </c>
      <c r="F242" s="36"/>
      <c r="G242" s="35" t="s">
        <v>76</v>
      </c>
      <c r="H242" s="35" t="str">
        <f aca="false">CONCATENATE(C242,"-",G242)</f>
        <v>AH003-340-M</v>
      </c>
      <c r="I242" s="130"/>
      <c r="J242" s="35" t="n">
        <v>72</v>
      </c>
      <c r="K242" s="155" t="n">
        <v>44974</v>
      </c>
      <c r="L242" s="156" t="n">
        <f aca="false">VLOOKUP(C242,CATALOGO!A:F,6,0)</f>
        <v>0.293</v>
      </c>
      <c r="M242" s="157" t="n">
        <f aca="false">L242*J242</f>
        <v>21.096</v>
      </c>
      <c r="N242" s="35" t="s">
        <v>39</v>
      </c>
      <c r="O242" s="35" t="s">
        <v>40</v>
      </c>
      <c r="P242" s="33"/>
      <c r="Q242" s="33"/>
      <c r="R242" s="33"/>
      <c r="S242" s="33"/>
      <c r="T242" s="33"/>
      <c r="U242" s="33"/>
      <c r="V242" s="33" t="s">
        <v>963</v>
      </c>
      <c r="W242" s="12" t="s">
        <v>956</v>
      </c>
      <c r="X242" s="12" t="s">
        <v>207</v>
      </c>
      <c r="Y242" s="13" t="n">
        <v>69.12</v>
      </c>
      <c r="Z242" s="37" t="n">
        <v>44952</v>
      </c>
      <c r="AA242" s="33"/>
      <c r="AB242" s="33"/>
      <c r="AC242" s="33"/>
      <c r="AD242" s="109" t="s">
        <v>953</v>
      </c>
      <c r="AE242" s="33"/>
    </row>
    <row r="243" customFormat="false" ht="15" hidden="false" customHeight="false" outlineLevel="0" collapsed="false">
      <c r="A243" s="33" t="n">
        <v>8960</v>
      </c>
      <c r="B243" s="155" t="n">
        <v>44949</v>
      </c>
      <c r="C243" s="35" t="s">
        <v>962</v>
      </c>
      <c r="D243" s="6" t="str">
        <f aca="false">VLOOKUP(C243,CATALOGO!A:B,2,0)</f>
        <v>Top Caballero</v>
      </c>
      <c r="E243" s="6" t="str">
        <f aca="false">VLOOKUP(C243,CATALOGO!A:E,5,0)</f>
        <v>Lima</v>
      </c>
      <c r="F243" s="36"/>
      <c r="G243" s="35" t="s">
        <v>48</v>
      </c>
      <c r="H243" s="35" t="str">
        <f aca="false">CONCATENATE(C243,"-",G243)</f>
        <v>AH003-340-L</v>
      </c>
      <c r="I243" s="130"/>
      <c r="J243" s="35" t="n">
        <v>48</v>
      </c>
      <c r="K243" s="155" t="n">
        <v>44974</v>
      </c>
      <c r="L243" s="156" t="n">
        <f aca="false">VLOOKUP(C243,CATALOGO!A:F,6,0)</f>
        <v>0.293</v>
      </c>
      <c r="M243" s="157" t="n">
        <f aca="false">L243*J243</f>
        <v>14.064</v>
      </c>
      <c r="N243" s="35" t="s">
        <v>39</v>
      </c>
      <c r="O243" s="35" t="s">
        <v>40</v>
      </c>
      <c r="P243" s="33"/>
      <c r="Q243" s="33"/>
      <c r="R243" s="33"/>
      <c r="S243" s="33"/>
      <c r="T243" s="33"/>
      <c r="U243" s="33"/>
      <c r="V243" s="33" t="s">
        <v>963</v>
      </c>
      <c r="W243" s="12" t="s">
        <v>956</v>
      </c>
      <c r="X243" s="12" t="s">
        <v>207</v>
      </c>
      <c r="Y243" s="13" t="n">
        <v>46.08</v>
      </c>
      <c r="Z243" s="37" t="n">
        <v>44952</v>
      </c>
      <c r="AA243" s="33"/>
      <c r="AB243" s="33"/>
      <c r="AC243" s="33"/>
      <c r="AD243" s="109" t="s">
        <v>953</v>
      </c>
      <c r="AE243" s="33"/>
    </row>
    <row r="244" customFormat="false" ht="15" hidden="false" customHeight="false" outlineLevel="0" collapsed="false">
      <c r="A244" s="33" t="n">
        <v>8961</v>
      </c>
      <c r="B244" s="155" t="n">
        <v>44949</v>
      </c>
      <c r="C244" s="35" t="s">
        <v>962</v>
      </c>
      <c r="D244" s="6" t="str">
        <f aca="false">VLOOKUP(C244,CATALOGO!A:B,2,0)</f>
        <v>Top Caballero</v>
      </c>
      <c r="E244" s="6" t="str">
        <f aca="false">VLOOKUP(C244,CATALOGO!A:E,5,0)</f>
        <v>Lima</v>
      </c>
      <c r="F244" s="36"/>
      <c r="G244" s="35" t="s">
        <v>52</v>
      </c>
      <c r="H244" s="35" t="str">
        <f aca="false">CONCATENATE(C244,"-",G244)</f>
        <v>AH003-340-XL</v>
      </c>
      <c r="I244" s="130"/>
      <c r="J244" s="35" t="n">
        <v>24</v>
      </c>
      <c r="K244" s="155" t="n">
        <v>44974</v>
      </c>
      <c r="L244" s="156" t="n">
        <f aca="false">VLOOKUP(C244,CATALOGO!A:F,6,0)</f>
        <v>0.293</v>
      </c>
      <c r="M244" s="157" t="n">
        <f aca="false">L244*J244</f>
        <v>7.032</v>
      </c>
      <c r="N244" s="35" t="s">
        <v>39</v>
      </c>
      <c r="O244" s="35" t="s">
        <v>40</v>
      </c>
      <c r="P244" s="33"/>
      <c r="Q244" s="33"/>
      <c r="R244" s="33"/>
      <c r="S244" s="33"/>
      <c r="T244" s="33"/>
      <c r="U244" s="33"/>
      <c r="V244" s="33" t="s">
        <v>963</v>
      </c>
      <c r="W244" s="12" t="s">
        <v>956</v>
      </c>
      <c r="X244" s="12" t="s">
        <v>207</v>
      </c>
      <c r="Y244" s="13" t="n">
        <v>23.04</v>
      </c>
      <c r="Z244" s="37" t="n">
        <v>44952</v>
      </c>
      <c r="AA244" s="33"/>
      <c r="AB244" s="33"/>
      <c r="AC244" s="33"/>
      <c r="AD244" s="109" t="s">
        <v>953</v>
      </c>
      <c r="AE244" s="33"/>
    </row>
    <row r="245" s="191" customFormat="true" ht="15" hidden="false" customHeight="false" outlineLevel="0" collapsed="false">
      <c r="A245" s="181" t="n">
        <v>8926</v>
      </c>
      <c r="B245" s="182" t="n">
        <v>44942</v>
      </c>
      <c r="C245" s="183" t="s">
        <v>964</v>
      </c>
      <c r="D245" s="184" t="str">
        <f aca="false">VLOOKUP(C245,CATALOGO!A:B,2,0)</f>
        <v>Pantalon Mujer</v>
      </c>
      <c r="E245" s="184" t="str">
        <f aca="false">VLOOKUP(C245,CATALOGO!A:E,5,0)</f>
        <v>Violeta</v>
      </c>
      <c r="F245" s="185"/>
      <c r="G245" s="183" t="s">
        <v>57</v>
      </c>
      <c r="H245" s="183" t="str">
        <f aca="false">CONCATENATE(C245,"-",G245)</f>
        <v>A107P-528-XS</v>
      </c>
      <c r="I245" s="187"/>
      <c r="J245" s="183" t="n">
        <v>48</v>
      </c>
      <c r="K245" s="182" t="n">
        <v>44974</v>
      </c>
      <c r="L245" s="188" t="n">
        <f aca="false">VLOOKUP(C245,CATALOGO!A:F,6,0)</f>
        <v>0.3583</v>
      </c>
      <c r="M245" s="189" t="n">
        <f aca="false">L245*J245</f>
        <v>17.1984</v>
      </c>
      <c r="N245" s="183" t="s">
        <v>39</v>
      </c>
      <c r="O245" s="183" t="s">
        <v>85</v>
      </c>
      <c r="P245" s="181"/>
      <c r="Q245" s="181"/>
      <c r="R245" s="181"/>
      <c r="S245" s="181"/>
      <c r="T245" s="181"/>
      <c r="U245" s="181"/>
      <c r="V245" s="181" t="s">
        <v>965</v>
      </c>
      <c r="W245" s="183" t="s">
        <v>899</v>
      </c>
      <c r="X245" s="181" t="s">
        <v>966</v>
      </c>
      <c r="Y245" s="181" t="n">
        <v>62.4</v>
      </c>
      <c r="Z245" s="190" t="n">
        <v>44944</v>
      </c>
      <c r="AA245" s="181"/>
      <c r="AB245" s="181"/>
      <c r="AC245" s="181"/>
      <c r="AD245" s="181" t="s">
        <v>784</v>
      </c>
      <c r="AE245" s="181"/>
    </row>
    <row r="246" s="191" customFormat="true" ht="15" hidden="false" customHeight="false" outlineLevel="0" collapsed="false">
      <c r="A246" s="181" t="n">
        <v>8927</v>
      </c>
      <c r="B246" s="182" t="n">
        <v>44942</v>
      </c>
      <c r="C246" s="183" t="s">
        <v>967</v>
      </c>
      <c r="D246" s="184" t="str">
        <f aca="false">VLOOKUP(C246,CATALOGO!A:B,2,0)</f>
        <v>Pantalon Mujer</v>
      </c>
      <c r="E246" s="184" t="str">
        <f aca="false">VLOOKUP(C246,CATALOGO!A:E,5,0)</f>
        <v>Violeta</v>
      </c>
      <c r="F246" s="185"/>
      <c r="G246" s="183" t="s">
        <v>48</v>
      </c>
      <c r="H246" s="183" t="str">
        <f aca="false">CONCATENATE(C246,"-",G246)</f>
        <v>A107R -528-L</v>
      </c>
      <c r="I246" s="187"/>
      <c r="J246" s="183" t="n">
        <v>48</v>
      </c>
      <c r="K246" s="182" t="n">
        <v>44974</v>
      </c>
      <c r="L246" s="188" t="n">
        <f aca="false">VLOOKUP(C246,CATALOGO!A:F,6,0)</f>
        <v>0.3583</v>
      </c>
      <c r="M246" s="189" t="n">
        <f aca="false">L246*J246</f>
        <v>17.1984</v>
      </c>
      <c r="N246" s="183" t="s">
        <v>39</v>
      </c>
      <c r="O246" s="183" t="s">
        <v>85</v>
      </c>
      <c r="P246" s="181"/>
      <c r="Q246" s="181"/>
      <c r="R246" s="181"/>
      <c r="S246" s="181"/>
      <c r="T246" s="181"/>
      <c r="U246" s="181"/>
      <c r="V246" s="181" t="s">
        <v>968</v>
      </c>
      <c r="W246" s="183" t="s">
        <v>899</v>
      </c>
      <c r="X246" s="181" t="s">
        <v>969</v>
      </c>
      <c r="Y246" s="181" t="n">
        <v>62.4</v>
      </c>
      <c r="Z246" s="190" t="n">
        <v>44944</v>
      </c>
      <c r="AA246" s="181"/>
      <c r="AB246" s="181"/>
      <c r="AC246" s="181"/>
      <c r="AD246" s="181" t="s">
        <v>784</v>
      </c>
      <c r="AE246" s="181"/>
    </row>
    <row r="247" s="191" customFormat="true" ht="15" hidden="false" customHeight="false" outlineLevel="0" collapsed="false">
      <c r="A247" s="181" t="n">
        <v>8928</v>
      </c>
      <c r="B247" s="182" t="n">
        <v>44942</v>
      </c>
      <c r="C247" s="183" t="s">
        <v>967</v>
      </c>
      <c r="D247" s="184" t="str">
        <f aca="false">VLOOKUP(C247,CATALOGO!A:B,2,0)</f>
        <v>Pantalon Mujer</v>
      </c>
      <c r="E247" s="184" t="str">
        <f aca="false">VLOOKUP(C247,CATALOGO!A:E,5,0)</f>
        <v>Violeta</v>
      </c>
      <c r="F247" s="185"/>
      <c r="G247" s="183" t="s">
        <v>76</v>
      </c>
      <c r="H247" s="183" t="str">
        <f aca="false">CONCATENATE(C247,"-",G247)</f>
        <v>A107R -528-M</v>
      </c>
      <c r="I247" s="187"/>
      <c r="J247" s="183" t="n">
        <v>120</v>
      </c>
      <c r="K247" s="182" t="n">
        <v>44974</v>
      </c>
      <c r="L247" s="188" t="n">
        <f aca="false">VLOOKUP(C247,CATALOGO!A:F,6,0)</f>
        <v>0.3583</v>
      </c>
      <c r="M247" s="189" t="n">
        <f aca="false">L247*J247</f>
        <v>42.996</v>
      </c>
      <c r="N247" s="183" t="s">
        <v>39</v>
      </c>
      <c r="O247" s="183" t="s">
        <v>85</v>
      </c>
      <c r="P247" s="181"/>
      <c r="Q247" s="181"/>
      <c r="R247" s="181"/>
      <c r="S247" s="181"/>
      <c r="T247" s="181"/>
      <c r="U247" s="181"/>
      <c r="V247" s="181" t="s">
        <v>968</v>
      </c>
      <c r="W247" s="183" t="s">
        <v>899</v>
      </c>
      <c r="X247" s="181" t="s">
        <v>969</v>
      </c>
      <c r="Y247" s="181" t="n">
        <v>156</v>
      </c>
      <c r="Z247" s="190" t="n">
        <v>44944</v>
      </c>
      <c r="AA247" s="181"/>
      <c r="AB247" s="181"/>
      <c r="AC247" s="181"/>
      <c r="AD247" s="181" t="s">
        <v>784</v>
      </c>
      <c r="AE247" s="181"/>
    </row>
    <row r="248" s="191" customFormat="true" ht="15" hidden="false" customHeight="false" outlineLevel="0" collapsed="false">
      <c r="A248" s="181" t="n">
        <v>8929</v>
      </c>
      <c r="B248" s="182" t="n">
        <v>44942</v>
      </c>
      <c r="C248" s="183" t="s">
        <v>967</v>
      </c>
      <c r="D248" s="184" t="str">
        <f aca="false">VLOOKUP(C248,CATALOGO!A:B,2,0)</f>
        <v>Pantalon Mujer</v>
      </c>
      <c r="E248" s="184" t="str">
        <f aca="false">VLOOKUP(C248,CATALOGO!A:E,5,0)</f>
        <v>Violeta</v>
      </c>
      <c r="F248" s="185"/>
      <c r="G248" s="183" t="s">
        <v>38</v>
      </c>
      <c r="H248" s="183" t="str">
        <f aca="false">CONCATENATE(C248,"-",G248)</f>
        <v>A107R -528-S</v>
      </c>
      <c r="I248" s="187"/>
      <c r="J248" s="183" t="n">
        <v>72</v>
      </c>
      <c r="K248" s="182" t="n">
        <v>44974</v>
      </c>
      <c r="L248" s="188" t="n">
        <f aca="false">VLOOKUP(C248,CATALOGO!A:F,6,0)</f>
        <v>0.3583</v>
      </c>
      <c r="M248" s="189" t="n">
        <f aca="false">L248*J248</f>
        <v>25.7976</v>
      </c>
      <c r="N248" s="183" t="s">
        <v>39</v>
      </c>
      <c r="O248" s="183" t="s">
        <v>85</v>
      </c>
      <c r="P248" s="181"/>
      <c r="Q248" s="181"/>
      <c r="R248" s="181"/>
      <c r="S248" s="181"/>
      <c r="T248" s="181"/>
      <c r="U248" s="181"/>
      <c r="V248" s="181" t="s">
        <v>968</v>
      </c>
      <c r="W248" s="183" t="s">
        <v>899</v>
      </c>
      <c r="X248" s="181" t="s">
        <v>969</v>
      </c>
      <c r="Y248" s="181" t="n">
        <v>93.6</v>
      </c>
      <c r="Z248" s="190" t="n">
        <v>44944</v>
      </c>
      <c r="AA248" s="181"/>
      <c r="AB248" s="181"/>
      <c r="AC248" s="181"/>
      <c r="AD248" s="181" t="s">
        <v>784</v>
      </c>
      <c r="AE248" s="181"/>
    </row>
    <row r="249" s="191" customFormat="true" ht="15" hidden="false" customHeight="false" outlineLevel="0" collapsed="false">
      <c r="A249" s="181" t="n">
        <v>8930</v>
      </c>
      <c r="B249" s="182" t="n">
        <v>44942</v>
      </c>
      <c r="C249" s="183" t="s">
        <v>967</v>
      </c>
      <c r="D249" s="184" t="str">
        <f aca="false">VLOOKUP(C249,CATALOGO!A:B,2,0)</f>
        <v>Pantalon Mujer</v>
      </c>
      <c r="E249" s="184" t="str">
        <f aca="false">VLOOKUP(C249,CATALOGO!A:E,5,0)</f>
        <v>Violeta</v>
      </c>
      <c r="F249" s="185"/>
      <c r="G249" s="183" t="s">
        <v>52</v>
      </c>
      <c r="H249" s="183" t="str">
        <f aca="false">CONCATENATE(C249,"-",G249)</f>
        <v>A107R -528-XL</v>
      </c>
      <c r="I249" s="187"/>
      <c r="J249" s="183" t="n">
        <v>24</v>
      </c>
      <c r="K249" s="182" t="n">
        <v>44974</v>
      </c>
      <c r="L249" s="188" t="n">
        <f aca="false">VLOOKUP(C249,CATALOGO!A:F,6,0)</f>
        <v>0.3583</v>
      </c>
      <c r="M249" s="189" t="n">
        <f aca="false">L249*J249</f>
        <v>8.5992</v>
      </c>
      <c r="N249" s="183" t="s">
        <v>39</v>
      </c>
      <c r="O249" s="183" t="s">
        <v>85</v>
      </c>
      <c r="P249" s="181"/>
      <c r="Q249" s="181"/>
      <c r="R249" s="181"/>
      <c r="S249" s="181"/>
      <c r="T249" s="181"/>
      <c r="U249" s="181"/>
      <c r="V249" s="181" t="s">
        <v>968</v>
      </c>
      <c r="W249" s="183" t="s">
        <v>899</v>
      </c>
      <c r="X249" s="181" t="s">
        <v>969</v>
      </c>
      <c r="Y249" s="181" t="n">
        <v>31.2</v>
      </c>
      <c r="Z249" s="190" t="n">
        <v>44944</v>
      </c>
      <c r="AA249" s="181"/>
      <c r="AB249" s="181"/>
      <c r="AC249" s="181"/>
      <c r="AD249" s="181" t="s">
        <v>784</v>
      </c>
      <c r="AE249" s="181"/>
    </row>
    <row r="250" s="191" customFormat="true" ht="15" hidden="false" customHeight="false" outlineLevel="0" collapsed="false">
      <c r="A250" s="181" t="n">
        <v>8931</v>
      </c>
      <c r="B250" s="182" t="n">
        <v>44942</v>
      </c>
      <c r="C250" s="183" t="s">
        <v>967</v>
      </c>
      <c r="D250" s="184" t="str">
        <f aca="false">VLOOKUP(C250,CATALOGO!A:B,2,0)</f>
        <v>Pantalon Mujer</v>
      </c>
      <c r="E250" s="184" t="str">
        <f aca="false">VLOOKUP(C250,CATALOGO!A:E,5,0)</f>
        <v>Violeta</v>
      </c>
      <c r="F250" s="185"/>
      <c r="G250" s="183" t="s">
        <v>57</v>
      </c>
      <c r="H250" s="183" t="str">
        <f aca="false">CONCATENATE(C250,"-",G250)</f>
        <v>A107R -528-XS</v>
      </c>
      <c r="I250" s="187"/>
      <c r="J250" s="183" t="n">
        <v>48</v>
      </c>
      <c r="K250" s="182" t="n">
        <v>44974</v>
      </c>
      <c r="L250" s="188" t="n">
        <f aca="false">VLOOKUP(C250,CATALOGO!A:F,6,0)</f>
        <v>0.3583</v>
      </c>
      <c r="M250" s="189" t="n">
        <f aca="false">L250*J250</f>
        <v>17.1984</v>
      </c>
      <c r="N250" s="183" t="s">
        <v>39</v>
      </c>
      <c r="O250" s="183" t="s">
        <v>85</v>
      </c>
      <c r="P250" s="181"/>
      <c r="Q250" s="181"/>
      <c r="R250" s="181"/>
      <c r="S250" s="181"/>
      <c r="T250" s="181"/>
      <c r="U250" s="181"/>
      <c r="V250" s="181" t="s">
        <v>968</v>
      </c>
      <c r="W250" s="183" t="s">
        <v>899</v>
      </c>
      <c r="X250" s="181" t="s">
        <v>969</v>
      </c>
      <c r="Y250" s="181" t="n">
        <v>62.4</v>
      </c>
      <c r="Z250" s="190" t="n">
        <v>44944</v>
      </c>
      <c r="AA250" s="181"/>
      <c r="AB250" s="181"/>
      <c r="AC250" s="181"/>
      <c r="AD250" s="181" t="s">
        <v>784</v>
      </c>
      <c r="AE250" s="181"/>
    </row>
    <row r="251" customFormat="false" ht="15" hidden="false" customHeight="false" outlineLevel="0" collapsed="false">
      <c r="A251" s="33" t="n">
        <v>8962</v>
      </c>
      <c r="B251" s="155" t="n">
        <v>44949</v>
      </c>
      <c r="C251" s="35" t="s">
        <v>970</v>
      </c>
      <c r="D251" s="6" t="str">
        <f aca="false">VLOOKUP(C251,CATALOGO!A:B,2,0)</f>
        <v>Pantalon Caballero</v>
      </c>
      <c r="E251" s="6" t="str">
        <f aca="false">VLOOKUP(C251,CATALOGO!A:E,5,0)</f>
        <v>Lima</v>
      </c>
      <c r="F251" s="36"/>
      <c r="G251" s="35" t="s">
        <v>57</v>
      </c>
      <c r="H251" s="35" t="str">
        <f aca="false">CONCATENATE(C251,"-",G251)</f>
        <v>AH103-340-XS</v>
      </c>
      <c r="I251" s="130"/>
      <c r="J251" s="35" t="n">
        <v>24</v>
      </c>
      <c r="K251" s="155" t="n">
        <v>44974</v>
      </c>
      <c r="L251" s="156" t="n">
        <f aca="false">VLOOKUP(C251,CATALOGO!A:F,6,0)</f>
        <v>0.2791</v>
      </c>
      <c r="M251" s="157" t="n">
        <f aca="false">L251*J251</f>
        <v>6.6984</v>
      </c>
      <c r="N251" s="35" t="s">
        <v>39</v>
      </c>
      <c r="O251" s="35" t="s">
        <v>85</v>
      </c>
      <c r="P251" s="33"/>
      <c r="Q251" s="33"/>
      <c r="R251" s="33"/>
      <c r="S251" s="33"/>
      <c r="T251" s="33"/>
      <c r="U251" s="33"/>
      <c r="V251" s="33" t="s">
        <v>971</v>
      </c>
      <c r="W251" s="12" t="s">
        <v>956</v>
      </c>
      <c r="X251" s="12" t="s">
        <v>117</v>
      </c>
      <c r="Y251" s="13" t="n">
        <v>32.88</v>
      </c>
      <c r="Z251" s="37" t="n">
        <v>44952</v>
      </c>
      <c r="AA251" s="33"/>
      <c r="AB251" s="33"/>
      <c r="AC251" s="33"/>
      <c r="AD251" s="109" t="s">
        <v>953</v>
      </c>
      <c r="AE251" s="33"/>
    </row>
    <row r="252" customFormat="false" ht="15" hidden="false" customHeight="false" outlineLevel="0" collapsed="false">
      <c r="A252" s="33" t="n">
        <v>8963</v>
      </c>
      <c r="B252" s="155" t="n">
        <v>44949</v>
      </c>
      <c r="C252" s="35" t="s">
        <v>970</v>
      </c>
      <c r="D252" s="6" t="str">
        <f aca="false">VLOOKUP(C252,CATALOGO!A:B,2,0)</f>
        <v>Pantalon Caballero</v>
      </c>
      <c r="E252" s="6" t="str">
        <f aca="false">VLOOKUP(C252,CATALOGO!A:E,5,0)</f>
        <v>Lima</v>
      </c>
      <c r="F252" s="36"/>
      <c r="G252" s="35" t="s">
        <v>38</v>
      </c>
      <c r="H252" s="35" t="str">
        <f aca="false">CONCATENATE(C252,"-",G252)</f>
        <v>AH103-340-S</v>
      </c>
      <c r="I252" s="130"/>
      <c r="J252" s="35" t="n">
        <v>72</v>
      </c>
      <c r="K252" s="155" t="n">
        <v>44974</v>
      </c>
      <c r="L252" s="156" t="n">
        <f aca="false">VLOOKUP(C252,CATALOGO!A:F,6,0)</f>
        <v>0.2791</v>
      </c>
      <c r="M252" s="157" t="n">
        <f aca="false">L252*J252</f>
        <v>20.0952</v>
      </c>
      <c r="N252" s="35" t="s">
        <v>39</v>
      </c>
      <c r="O252" s="35" t="s">
        <v>85</v>
      </c>
      <c r="P252" s="33"/>
      <c r="Q252" s="33"/>
      <c r="R252" s="33"/>
      <c r="S252" s="33"/>
      <c r="T252" s="33"/>
      <c r="U252" s="33"/>
      <c r="V252" s="33" t="s">
        <v>971</v>
      </c>
      <c r="W252" s="12" t="s">
        <v>956</v>
      </c>
      <c r="X252" s="12" t="s">
        <v>117</v>
      </c>
      <c r="Y252" s="13" t="n">
        <v>98.64</v>
      </c>
      <c r="Z252" s="37" t="n">
        <v>44952</v>
      </c>
      <c r="AA252" s="33"/>
      <c r="AB252" s="33"/>
      <c r="AC252" s="33"/>
      <c r="AD252" s="109" t="s">
        <v>953</v>
      </c>
      <c r="AE252" s="33"/>
    </row>
    <row r="253" customFormat="false" ht="15" hidden="false" customHeight="false" outlineLevel="0" collapsed="false">
      <c r="A253" s="33" t="n">
        <v>8964</v>
      </c>
      <c r="B253" s="155" t="n">
        <v>44949</v>
      </c>
      <c r="C253" s="35" t="s">
        <v>970</v>
      </c>
      <c r="D253" s="6" t="str">
        <f aca="false">VLOOKUP(C253,CATALOGO!A:B,2,0)</f>
        <v>Pantalon Caballero</v>
      </c>
      <c r="E253" s="6" t="str">
        <f aca="false">VLOOKUP(C253,CATALOGO!A:E,5,0)</f>
        <v>Lima</v>
      </c>
      <c r="F253" s="36"/>
      <c r="G253" s="35" t="s">
        <v>76</v>
      </c>
      <c r="H253" s="35" t="str">
        <f aca="false">CONCATENATE(C253,"-",G253)</f>
        <v>AH103-340-M</v>
      </c>
      <c r="I253" s="130"/>
      <c r="J253" s="35" t="n">
        <v>96</v>
      </c>
      <c r="K253" s="155" t="n">
        <v>44974</v>
      </c>
      <c r="L253" s="156" t="n">
        <f aca="false">VLOOKUP(C253,CATALOGO!A:F,6,0)</f>
        <v>0.2791</v>
      </c>
      <c r="M253" s="157" t="n">
        <f aca="false">L253*J253</f>
        <v>26.7936</v>
      </c>
      <c r="N253" s="35" t="s">
        <v>39</v>
      </c>
      <c r="O253" s="35" t="s">
        <v>85</v>
      </c>
      <c r="P253" s="33"/>
      <c r="Q253" s="33"/>
      <c r="R253" s="33"/>
      <c r="S253" s="33"/>
      <c r="T253" s="33"/>
      <c r="U253" s="33"/>
      <c r="V253" s="33" t="s">
        <v>971</v>
      </c>
      <c r="W253" s="12" t="s">
        <v>956</v>
      </c>
      <c r="X253" s="12" t="s">
        <v>117</v>
      </c>
      <c r="Y253" s="13" t="n">
        <v>131.52</v>
      </c>
      <c r="Z253" s="37" t="n">
        <v>44952</v>
      </c>
      <c r="AA253" s="33"/>
      <c r="AB253" s="33"/>
      <c r="AC253" s="33"/>
      <c r="AD253" s="109" t="s">
        <v>953</v>
      </c>
      <c r="AE253" s="33"/>
    </row>
    <row r="254" customFormat="false" ht="15" hidden="false" customHeight="false" outlineLevel="0" collapsed="false">
      <c r="A254" s="33" t="n">
        <v>8965</v>
      </c>
      <c r="B254" s="155" t="n">
        <v>44949</v>
      </c>
      <c r="C254" s="35" t="s">
        <v>970</v>
      </c>
      <c r="D254" s="6" t="str">
        <f aca="false">VLOOKUP(C254,CATALOGO!A:B,2,0)</f>
        <v>Pantalon Caballero</v>
      </c>
      <c r="E254" s="6" t="str">
        <f aca="false">VLOOKUP(C254,CATALOGO!A:E,5,0)</f>
        <v>Lima</v>
      </c>
      <c r="F254" s="36"/>
      <c r="G254" s="35" t="s">
        <v>48</v>
      </c>
      <c r="H254" s="35" t="str">
        <f aca="false">CONCATENATE(C254,"-",G254)</f>
        <v>AH103-340-L</v>
      </c>
      <c r="I254" s="130"/>
      <c r="J254" s="35" t="n">
        <v>60</v>
      </c>
      <c r="K254" s="155" t="n">
        <v>44974</v>
      </c>
      <c r="L254" s="156" t="n">
        <f aca="false">VLOOKUP(C254,CATALOGO!A:F,6,0)</f>
        <v>0.2791</v>
      </c>
      <c r="M254" s="157" t="n">
        <f aca="false">L254*J254</f>
        <v>16.746</v>
      </c>
      <c r="N254" s="35" t="s">
        <v>39</v>
      </c>
      <c r="O254" s="35" t="s">
        <v>85</v>
      </c>
      <c r="P254" s="33"/>
      <c r="Q254" s="33"/>
      <c r="R254" s="33"/>
      <c r="S254" s="33"/>
      <c r="T254" s="33"/>
      <c r="U254" s="33"/>
      <c r="V254" s="33" t="s">
        <v>971</v>
      </c>
      <c r="W254" s="12" t="s">
        <v>956</v>
      </c>
      <c r="X254" s="12" t="s">
        <v>117</v>
      </c>
      <c r="Y254" s="13" t="n">
        <v>82.2</v>
      </c>
      <c r="Z254" s="37" t="n">
        <v>44952</v>
      </c>
      <c r="AA254" s="33"/>
      <c r="AB254" s="33"/>
      <c r="AC254" s="33"/>
      <c r="AD254" s="109" t="s">
        <v>953</v>
      </c>
      <c r="AE254" s="33"/>
    </row>
    <row r="255" customFormat="false" ht="15" hidden="false" customHeight="false" outlineLevel="0" collapsed="false">
      <c r="A255" s="33" t="n">
        <v>8966</v>
      </c>
      <c r="B255" s="155" t="n">
        <v>44949</v>
      </c>
      <c r="C255" s="35" t="s">
        <v>970</v>
      </c>
      <c r="D255" s="6" t="str">
        <f aca="false">VLOOKUP(C255,CATALOGO!A:B,2,0)</f>
        <v>Pantalon Caballero</v>
      </c>
      <c r="E255" s="6" t="str">
        <f aca="false">VLOOKUP(C255,CATALOGO!A:E,5,0)</f>
        <v>Lima</v>
      </c>
      <c r="F255" s="36"/>
      <c r="G255" s="35" t="s">
        <v>52</v>
      </c>
      <c r="H255" s="35" t="str">
        <f aca="false">CONCATENATE(C255,"-",G255)</f>
        <v>AH103-340-XL</v>
      </c>
      <c r="I255" s="130"/>
      <c r="J255" s="35" t="n">
        <v>24</v>
      </c>
      <c r="K255" s="155" t="n">
        <v>44974</v>
      </c>
      <c r="L255" s="156" t="n">
        <f aca="false">VLOOKUP(C255,CATALOGO!A:F,6,0)</f>
        <v>0.2791</v>
      </c>
      <c r="M255" s="157" t="n">
        <f aca="false">L255*J255</f>
        <v>6.6984</v>
      </c>
      <c r="N255" s="35" t="s">
        <v>39</v>
      </c>
      <c r="O255" s="35" t="s">
        <v>85</v>
      </c>
      <c r="P255" s="33"/>
      <c r="Q255" s="33"/>
      <c r="R255" s="33"/>
      <c r="S255" s="33"/>
      <c r="T255" s="33"/>
      <c r="U255" s="33"/>
      <c r="V255" s="33" t="s">
        <v>971</v>
      </c>
      <c r="W255" s="12" t="s">
        <v>956</v>
      </c>
      <c r="X255" s="12" t="s">
        <v>117</v>
      </c>
      <c r="Y255" s="13" t="n">
        <v>32.88</v>
      </c>
      <c r="Z255" s="37" t="n">
        <v>44952</v>
      </c>
      <c r="AA255" s="33"/>
      <c r="AB255" s="33"/>
      <c r="AC255" s="33"/>
      <c r="AD255" s="109" t="s">
        <v>953</v>
      </c>
      <c r="AE255" s="33"/>
    </row>
    <row r="256" customFormat="false" ht="15" hidden="false" customHeight="false" outlineLevel="0" collapsed="false">
      <c r="A256" s="33" t="n">
        <v>8969</v>
      </c>
      <c r="B256" s="155" t="n">
        <v>44949</v>
      </c>
      <c r="C256" s="35" t="s">
        <v>972</v>
      </c>
      <c r="D256" s="6" t="str">
        <f aca="false">VLOOKUP(C256,CATALOGO!A:B,2,0)</f>
        <v>PANT HOMBRE</v>
      </c>
      <c r="E256" s="6" t="str">
        <f aca="false">VLOOKUP(C256,CATALOGO!A:E,5,0)</f>
        <v>OCEANO</v>
      </c>
      <c r="F256" s="36"/>
      <c r="G256" s="35" t="s">
        <v>76</v>
      </c>
      <c r="H256" s="35" t="str">
        <f aca="false">CONCATENATE(C256,"-",G256)</f>
        <v>AH103-4045-M</v>
      </c>
      <c r="I256" s="130"/>
      <c r="J256" s="35" t="n">
        <v>48</v>
      </c>
      <c r="K256" s="155" t="n">
        <v>44974</v>
      </c>
      <c r="L256" s="156" t="n">
        <f aca="false">VLOOKUP(C256,CATALOGO!A:F,6,0)</f>
        <v>0.376</v>
      </c>
      <c r="M256" s="157" t="n">
        <f aca="false">L256*J256</f>
        <v>18.048</v>
      </c>
      <c r="N256" s="35" t="s">
        <v>39</v>
      </c>
      <c r="O256" s="35" t="s">
        <v>85</v>
      </c>
      <c r="P256" s="33"/>
      <c r="Q256" s="33"/>
      <c r="R256" s="33"/>
      <c r="S256" s="33"/>
      <c r="T256" s="33"/>
      <c r="U256" s="33"/>
      <c r="V256" s="33" t="s">
        <v>973</v>
      </c>
      <c r="W256" s="12" t="s">
        <v>197</v>
      </c>
      <c r="X256" s="12" t="s">
        <v>117</v>
      </c>
      <c r="Y256" s="13" t="n">
        <v>65.76</v>
      </c>
      <c r="Z256" s="37" t="n">
        <v>44952</v>
      </c>
      <c r="AA256" s="33"/>
      <c r="AB256" s="33"/>
      <c r="AC256" s="33"/>
      <c r="AD256" s="109" t="s">
        <v>784</v>
      </c>
      <c r="AE256" s="33"/>
    </row>
    <row r="257" customFormat="false" ht="15" hidden="false" customHeight="false" outlineLevel="0" collapsed="false">
      <c r="A257" s="33" t="n">
        <v>8970</v>
      </c>
      <c r="B257" s="155" t="n">
        <v>44949</v>
      </c>
      <c r="C257" s="35" t="s">
        <v>468</v>
      </c>
      <c r="D257" s="6" t="str">
        <f aca="false">VLOOKUP(C257,CATALOGO!A:B,2,0)</f>
        <v>PANT HOMBRE</v>
      </c>
      <c r="E257" s="6" t="str">
        <f aca="false">VLOOKUP(C257,CATALOGO!A:E,5,0)</f>
        <v>NEGRO</v>
      </c>
      <c r="F257" s="36"/>
      <c r="G257" s="35" t="s">
        <v>76</v>
      </c>
      <c r="H257" s="35" t="str">
        <f aca="false">CONCATENATE(C257,"-",G257)</f>
        <v>AH103-570-M</v>
      </c>
      <c r="I257" s="130"/>
      <c r="J257" s="35" t="n">
        <v>144</v>
      </c>
      <c r="K257" s="155" t="n">
        <v>44974</v>
      </c>
      <c r="L257" s="156" t="n">
        <f aca="false">VLOOKUP(C257,CATALOGO!A:F,6,0)</f>
        <v>0.376</v>
      </c>
      <c r="M257" s="157" t="n">
        <f aca="false">L257*J257</f>
        <v>54.144</v>
      </c>
      <c r="N257" s="35" t="s">
        <v>39</v>
      </c>
      <c r="O257" s="35" t="s">
        <v>85</v>
      </c>
      <c r="P257" s="33"/>
      <c r="Q257" s="33"/>
      <c r="R257" s="33"/>
      <c r="S257" s="33"/>
      <c r="T257" s="33"/>
      <c r="U257" s="33"/>
      <c r="V257" s="33" t="s">
        <v>974</v>
      </c>
      <c r="W257" s="12" t="s">
        <v>56</v>
      </c>
      <c r="X257" s="12" t="s">
        <v>117</v>
      </c>
      <c r="Y257" s="13" t="n">
        <v>197.28</v>
      </c>
      <c r="Z257" s="37" t="n">
        <v>44952</v>
      </c>
      <c r="AA257" s="33"/>
      <c r="AB257" s="33"/>
      <c r="AC257" s="33"/>
      <c r="AD257" s="109" t="s">
        <v>784</v>
      </c>
      <c r="AE257" s="33"/>
    </row>
    <row r="258" customFormat="false" ht="15" hidden="false" customHeight="false" outlineLevel="0" collapsed="false">
      <c r="A258" s="33" t="n">
        <v>8971</v>
      </c>
      <c r="B258" s="155" t="n">
        <v>44949</v>
      </c>
      <c r="C258" s="35" t="s">
        <v>127</v>
      </c>
      <c r="D258" s="6" t="str">
        <f aca="false">VLOOKUP(C258,CATALOGO!A:B,2,0)</f>
        <v>PANT HOMBRE</v>
      </c>
      <c r="E258" s="6" t="str">
        <f aca="false">VLOOKUP(C258,CATALOGO!A:E,5,0)</f>
        <v>NAVAL</v>
      </c>
      <c r="F258" s="36"/>
      <c r="G258" s="35" t="s">
        <v>38</v>
      </c>
      <c r="H258" s="35" t="str">
        <f aca="false">CONCATENATE(C258,"-",G258)</f>
        <v>IH101AF-027-S</v>
      </c>
      <c r="I258" s="130"/>
      <c r="J258" s="35" t="n">
        <v>96</v>
      </c>
      <c r="K258" s="155" t="n">
        <v>44974</v>
      </c>
      <c r="L258" s="156" t="n">
        <f aca="false">VLOOKUP(C258,CATALOGO!A:F,6,0)</f>
        <v>0.2783</v>
      </c>
      <c r="M258" s="157" t="n">
        <f aca="false">L258*J258</f>
        <v>26.7168</v>
      </c>
      <c r="N258" s="35" t="s">
        <v>39</v>
      </c>
      <c r="O258" s="35" t="s">
        <v>85</v>
      </c>
      <c r="P258" s="33"/>
      <c r="Q258" s="33"/>
      <c r="R258" s="33"/>
      <c r="S258" s="33"/>
      <c r="T258" s="33"/>
      <c r="U258" s="33"/>
      <c r="V258" s="33" t="s">
        <v>975</v>
      </c>
      <c r="W258" s="12" t="s">
        <v>68</v>
      </c>
      <c r="X258" s="12" t="s">
        <v>129</v>
      </c>
      <c r="Y258" s="13" t="n">
        <v>152.0064</v>
      </c>
      <c r="Z258" s="37" t="n">
        <v>44952</v>
      </c>
      <c r="AA258" s="33"/>
      <c r="AB258" s="33"/>
      <c r="AC258" s="33"/>
      <c r="AD258" s="109" t="s">
        <v>803</v>
      </c>
      <c r="AE258" s="33"/>
    </row>
    <row r="259" customFormat="false" ht="15" hidden="false" customHeight="false" outlineLevel="0" collapsed="false">
      <c r="A259" s="33"/>
      <c r="B259" s="33"/>
      <c r="C259" s="35"/>
      <c r="D259" s="35"/>
      <c r="E259" s="33"/>
      <c r="F259" s="36"/>
      <c r="G259" s="35"/>
      <c r="H259" s="35"/>
      <c r="I259" s="130"/>
      <c r="J259" s="95" t="n">
        <v>2172</v>
      </c>
      <c r="K259" s="95"/>
      <c r="L259" s="40" t="n">
        <v>10.17</v>
      </c>
      <c r="M259" s="40" t="n">
        <v>785</v>
      </c>
      <c r="N259" s="33"/>
      <c r="O259" s="35"/>
      <c r="P259" s="33"/>
      <c r="Q259" s="33"/>
      <c r="R259" s="33"/>
      <c r="S259" s="33"/>
      <c r="T259" s="33"/>
      <c r="U259" s="33"/>
      <c r="V259" s="33"/>
      <c r="W259" s="35"/>
      <c r="X259" s="33"/>
      <c r="Y259" s="33"/>
      <c r="Z259" s="37"/>
      <c r="AA259" s="33"/>
      <c r="AB259" s="33"/>
      <c r="AC259" s="33"/>
      <c r="AD259" s="109"/>
      <c r="AE259" s="33"/>
    </row>
    <row r="260" customFormat="false" ht="15" hidden="false" customHeight="false" outlineLevel="0" collapsed="false">
      <c r="A260" s="33"/>
      <c r="B260" s="33"/>
      <c r="C260" s="35"/>
      <c r="D260" s="35"/>
      <c r="E260" s="33"/>
      <c r="F260" s="36"/>
      <c r="G260" s="35"/>
      <c r="H260" s="35"/>
      <c r="I260" s="130"/>
      <c r="J260" s="35"/>
      <c r="K260" s="35"/>
      <c r="N260" s="33"/>
      <c r="O260" s="35"/>
      <c r="P260" s="33"/>
      <c r="Q260" s="33"/>
      <c r="R260" s="33"/>
      <c r="S260" s="33"/>
      <c r="T260" s="33"/>
      <c r="U260" s="33"/>
      <c r="V260" s="33"/>
      <c r="W260" s="35"/>
      <c r="X260" s="33"/>
      <c r="Y260" s="33"/>
      <c r="Z260" s="37"/>
      <c r="AA260" s="33"/>
      <c r="AB260" s="33"/>
      <c r="AC260" s="33"/>
      <c r="AD260" s="109"/>
      <c r="AE260" s="33"/>
    </row>
    <row r="261" customFormat="false" ht="15" hidden="false" customHeight="false" outlineLevel="0" collapsed="false">
      <c r="A261" s="33"/>
      <c r="B261" s="159" t="s">
        <v>976</v>
      </c>
      <c r="C261" s="159"/>
      <c r="D261" s="159"/>
      <c r="E261" s="33"/>
      <c r="F261" s="36"/>
      <c r="G261" s="35"/>
      <c r="H261" s="35"/>
      <c r="I261" s="130"/>
      <c r="J261" s="35"/>
      <c r="K261" s="35"/>
      <c r="N261" s="33"/>
      <c r="O261" s="35"/>
      <c r="P261" s="33"/>
      <c r="Q261" s="33"/>
      <c r="R261" s="33"/>
      <c r="S261" s="33"/>
      <c r="T261" s="33"/>
      <c r="U261" s="33"/>
      <c r="V261" s="33"/>
      <c r="W261" s="35"/>
      <c r="X261" s="33"/>
      <c r="Y261" s="33"/>
      <c r="Z261" s="37"/>
      <c r="AA261" s="33"/>
      <c r="AB261" s="33"/>
      <c r="AC261" s="33"/>
      <c r="AD261" s="109"/>
      <c r="AE261" s="33"/>
    </row>
    <row r="262" customFormat="false" ht="15" hidden="false" customHeight="false" outlineLevel="0" collapsed="false">
      <c r="A262" s="33" t="n">
        <v>8977</v>
      </c>
      <c r="B262" s="155" t="n">
        <v>44949</v>
      </c>
      <c r="C262" s="35" t="s">
        <v>185</v>
      </c>
      <c r="D262" s="6" t="str">
        <f aca="false">VLOOKUP(C262,CATALOGO!A:B,2,0)</f>
        <v>TOP MUJER </v>
      </c>
      <c r="E262" s="6" t="str">
        <f aca="false">VLOOKUP(C262,CATALOGO!A:E,5,0)</f>
        <v>NAVAL</v>
      </c>
      <c r="F262" s="36"/>
      <c r="G262" s="35" t="s">
        <v>977</v>
      </c>
      <c r="H262" s="35" t="str">
        <f aca="false">CONCATENATE(C262,"-",G262)</f>
        <v>A006-027-3XL</v>
      </c>
      <c r="I262" s="130"/>
      <c r="J262" s="35" t="n">
        <v>6</v>
      </c>
      <c r="K262" s="155" t="n">
        <v>44974</v>
      </c>
      <c r="L262" s="156" t="n">
        <f aca="false">VLOOKUP(C262,CATALOGO!A:F,6,0)</f>
        <v>0.4658</v>
      </c>
      <c r="M262" s="157" t="n">
        <f aca="false">L262*J262</f>
        <v>2.7948</v>
      </c>
      <c r="N262" s="35" t="s">
        <v>39</v>
      </c>
      <c r="O262" s="35" t="s">
        <v>40</v>
      </c>
      <c r="P262" s="33"/>
      <c r="Q262" s="33"/>
      <c r="R262" s="33"/>
      <c r="S262" s="33"/>
      <c r="T262" s="33"/>
      <c r="U262" s="33"/>
      <c r="V262" s="33" t="s">
        <v>978</v>
      </c>
      <c r="W262" s="12" t="s">
        <v>110</v>
      </c>
      <c r="X262" s="12" t="s">
        <v>188</v>
      </c>
      <c r="Y262" s="13" t="n">
        <v>5.88</v>
      </c>
      <c r="Z262" s="37" t="n">
        <v>44952</v>
      </c>
      <c r="AA262" s="33"/>
      <c r="AB262" s="33"/>
      <c r="AC262" s="33"/>
      <c r="AD262" s="109" t="s">
        <v>784</v>
      </c>
      <c r="AE262" s="33"/>
    </row>
    <row r="263" customFormat="false" ht="15" hidden="false" customHeight="false" outlineLevel="0" collapsed="false">
      <c r="A263" s="33" t="n">
        <v>8978</v>
      </c>
      <c r="B263" s="155" t="n">
        <v>44949</v>
      </c>
      <c r="C263" s="35" t="s">
        <v>235</v>
      </c>
      <c r="D263" s="6" t="str">
        <f aca="false">VLOOKUP(C263,CATALOGO!A:B,2,0)</f>
        <v>PANT MUJER</v>
      </c>
      <c r="E263" s="6" t="str">
        <f aca="false">VLOOKUP(C263,CATALOGO!A:E,5,0)</f>
        <v>NAVAL</v>
      </c>
      <c r="F263" s="36"/>
      <c r="G263" s="35" t="s">
        <v>977</v>
      </c>
      <c r="H263" s="35" t="str">
        <f aca="false">CONCATENATE(C263,"-",G263)</f>
        <v>A103-027-3XL</v>
      </c>
      <c r="I263" s="130"/>
      <c r="J263" s="35" t="n">
        <v>6</v>
      </c>
      <c r="K263" s="155" t="n">
        <v>44974</v>
      </c>
      <c r="L263" s="156" t="n">
        <f aca="false">VLOOKUP(C263,CATALOGO!A:F,6,0)</f>
        <v>0.2791</v>
      </c>
      <c r="M263" s="157" t="n">
        <f aca="false">L263*J263</f>
        <v>1.6746</v>
      </c>
      <c r="N263" s="35" t="s">
        <v>39</v>
      </c>
      <c r="O263" s="35" t="s">
        <v>85</v>
      </c>
      <c r="P263" s="33"/>
      <c r="Q263" s="33"/>
      <c r="R263" s="33"/>
      <c r="S263" s="33"/>
      <c r="T263" s="33"/>
      <c r="U263" s="33"/>
      <c r="V263" s="33" t="s">
        <v>979</v>
      </c>
      <c r="W263" s="12" t="s">
        <v>110</v>
      </c>
      <c r="X263" s="12" t="s">
        <v>234</v>
      </c>
      <c r="Y263" s="13" t="n">
        <v>7.68</v>
      </c>
      <c r="Z263" s="37" t="n">
        <v>44952</v>
      </c>
      <c r="AA263" s="33"/>
      <c r="AB263" s="33"/>
      <c r="AC263" s="33"/>
      <c r="AD263" s="109" t="s">
        <v>784</v>
      </c>
      <c r="AE263" s="33"/>
    </row>
    <row r="264" customFormat="false" ht="15" hidden="false" customHeight="false" outlineLevel="0" collapsed="false">
      <c r="A264" s="33"/>
      <c r="B264" s="33"/>
      <c r="C264" s="35"/>
      <c r="D264" s="35"/>
      <c r="E264" s="33"/>
      <c r="F264" s="36"/>
      <c r="G264" s="35"/>
      <c r="H264" s="35"/>
      <c r="I264" s="130"/>
      <c r="J264" s="35"/>
      <c r="K264" s="35"/>
      <c r="L264" s="3" t="n">
        <v>0.7449</v>
      </c>
      <c r="M264" s="3" t="n">
        <v>5</v>
      </c>
      <c r="N264" s="33"/>
      <c r="O264" s="35"/>
      <c r="P264" s="33"/>
      <c r="Q264" s="33"/>
      <c r="R264" s="33"/>
      <c r="S264" s="33"/>
      <c r="T264" s="33"/>
      <c r="U264" s="33"/>
      <c r="V264" s="33"/>
      <c r="W264" s="35"/>
      <c r="X264" s="33"/>
      <c r="Y264" s="33"/>
      <c r="Z264" s="37"/>
      <c r="AA264" s="33"/>
      <c r="AB264" s="33"/>
      <c r="AC264" s="33"/>
      <c r="AD264" s="109"/>
      <c r="AE264" s="33"/>
    </row>
    <row r="265" customFormat="false" ht="15" hidden="false" customHeight="false" outlineLevel="0" collapsed="false">
      <c r="A265" s="33"/>
      <c r="B265" s="179" t="s">
        <v>980</v>
      </c>
      <c r="C265" s="180"/>
      <c r="D265" s="180"/>
      <c r="E265" s="33"/>
      <c r="F265" s="36"/>
      <c r="G265" s="35"/>
      <c r="H265" s="35"/>
      <c r="I265" s="130"/>
      <c r="J265" s="35"/>
      <c r="K265" s="35"/>
      <c r="L265" s="40" t="n">
        <f aca="false">L259+L264</f>
        <v>10.9149</v>
      </c>
      <c r="M265" s="40" t="n">
        <f aca="false">M259+M264</f>
        <v>790</v>
      </c>
      <c r="N265" s="33"/>
      <c r="O265" s="35"/>
      <c r="P265" s="33"/>
      <c r="Q265" s="33"/>
      <c r="R265" s="33"/>
      <c r="S265" s="33"/>
      <c r="T265" s="33"/>
      <c r="U265" s="33"/>
      <c r="V265" s="33"/>
      <c r="W265" s="35"/>
      <c r="X265" s="33"/>
      <c r="Y265" s="33"/>
      <c r="Z265" s="37"/>
      <c r="AA265" s="33"/>
      <c r="AB265" s="33"/>
      <c r="AC265" s="33"/>
      <c r="AD265" s="33"/>
      <c r="AE265" s="33"/>
    </row>
    <row r="266" customFormat="false" ht="15" hidden="false" customHeight="false" outlineLevel="0" collapsed="false">
      <c r="A266" s="33" t="n">
        <v>8979</v>
      </c>
      <c r="B266" s="155" t="n">
        <v>44949</v>
      </c>
      <c r="C266" s="1" t="s">
        <v>981</v>
      </c>
      <c r="D266" s="6" t="str">
        <f aca="false">VLOOKUP(C266,CATALOGO!A:B,2,0)</f>
        <v>Pantalon Dama</v>
      </c>
      <c r="E266" s="6" t="str">
        <f aca="false">VLOOKUP(C266,CATALOGO!A:E,5,0)</f>
        <v>Arce</v>
      </c>
      <c r="F266" s="36"/>
      <c r="G266" s="35" t="s">
        <v>982</v>
      </c>
      <c r="H266" s="35" t="str">
        <f aca="false">CONCATENATE(C266,"-",G266)</f>
        <v>A103-557-2XL</v>
      </c>
      <c r="I266" s="130"/>
      <c r="J266" s="35" t="n">
        <v>1</v>
      </c>
      <c r="K266" s="155" t="n">
        <v>44974</v>
      </c>
      <c r="L266" s="156" t="n">
        <f aca="false">VLOOKUP(C266,CATALOGO!A:F,6,0)</f>
        <v>0.2791</v>
      </c>
      <c r="M266" s="157" t="n">
        <f aca="false">L266*J266</f>
        <v>0.2791</v>
      </c>
      <c r="N266" s="35" t="s">
        <v>39</v>
      </c>
      <c r="O266" s="35" t="s">
        <v>85</v>
      </c>
      <c r="P266" s="33"/>
      <c r="Q266" s="33"/>
      <c r="R266" s="33"/>
      <c r="S266" s="33"/>
      <c r="T266" s="33"/>
      <c r="U266" s="33"/>
      <c r="V266" s="33" t="s">
        <v>983</v>
      </c>
      <c r="W266" s="12" t="s">
        <v>935</v>
      </c>
      <c r="X266" s="12" t="s">
        <v>234</v>
      </c>
      <c r="Y266" s="13" t="n">
        <v>1.28</v>
      </c>
      <c r="Z266" s="37" t="n">
        <v>44952</v>
      </c>
      <c r="AA266" s="33"/>
      <c r="AB266" s="33"/>
      <c r="AC266" s="33"/>
      <c r="AD266" s="109" t="s">
        <v>784</v>
      </c>
      <c r="AE266" s="33"/>
    </row>
    <row r="267" customFormat="false" ht="15" hidden="false" customHeight="false" outlineLevel="0" collapsed="false">
      <c r="A267" s="33" t="n">
        <v>8980</v>
      </c>
      <c r="B267" s="155" t="n">
        <v>44949</v>
      </c>
      <c r="C267" s="1" t="s">
        <v>984</v>
      </c>
      <c r="D267" s="6" t="str">
        <f aca="false">VLOOKUP(C267,CATALOGO!A:B,2,0)</f>
        <v>Pantalon Hombre</v>
      </c>
      <c r="E267" s="6" t="str">
        <f aca="false">VLOOKUP(C267,CATALOGO!A:E,5,0)</f>
        <v>Arce</v>
      </c>
      <c r="F267" s="36"/>
      <c r="G267" s="35" t="s">
        <v>982</v>
      </c>
      <c r="H267" s="35" t="str">
        <f aca="false">CONCATENATE(C267,"-",G267)</f>
        <v>AH103-557-2XL</v>
      </c>
      <c r="I267" s="130"/>
      <c r="J267" s="35" t="n">
        <v>1</v>
      </c>
      <c r="K267" s="155" t="n">
        <v>44974</v>
      </c>
      <c r="L267" s="156" t="n">
        <f aca="false">VLOOKUP(C267,CATALOGO!A:F,6,0)</f>
        <v>0.376</v>
      </c>
      <c r="M267" s="157" t="n">
        <f aca="false">L267*J267</f>
        <v>0.376</v>
      </c>
      <c r="N267" s="35" t="s">
        <v>39</v>
      </c>
      <c r="O267" s="35" t="s">
        <v>85</v>
      </c>
      <c r="P267" s="33"/>
      <c r="Q267" s="33"/>
      <c r="R267" s="33"/>
      <c r="S267" s="33"/>
      <c r="T267" s="33"/>
      <c r="U267" s="33"/>
      <c r="V267" s="33" t="s">
        <v>985</v>
      </c>
      <c r="W267" s="12" t="s">
        <v>935</v>
      </c>
      <c r="X267" s="12" t="s">
        <v>117</v>
      </c>
      <c r="Y267" s="13" t="n">
        <v>1.37</v>
      </c>
      <c r="Z267" s="37" t="n">
        <v>44952</v>
      </c>
      <c r="AA267" s="33"/>
      <c r="AB267" s="33"/>
      <c r="AC267" s="33"/>
      <c r="AD267" s="109" t="s">
        <v>784</v>
      </c>
      <c r="AE267" s="33"/>
    </row>
    <row r="268" customFormat="false" ht="15" hidden="false" customHeight="false" outlineLevel="0" collapsed="false">
      <c r="A268" s="33"/>
      <c r="B268" s="33"/>
      <c r="C268" s="35"/>
      <c r="D268" s="35"/>
      <c r="E268" s="33"/>
      <c r="F268" s="36"/>
      <c r="G268" s="35"/>
      <c r="H268" s="35"/>
      <c r="I268" s="130"/>
      <c r="J268" s="35"/>
      <c r="K268" s="35"/>
      <c r="L268" s="3" t="n">
        <v>0.6551</v>
      </c>
      <c r="M268" s="3" t="n">
        <v>1</v>
      </c>
      <c r="N268" s="33"/>
      <c r="O268" s="35"/>
      <c r="P268" s="33"/>
      <c r="Q268" s="33"/>
      <c r="R268" s="33"/>
      <c r="S268" s="33"/>
      <c r="T268" s="33"/>
      <c r="U268" s="33"/>
      <c r="V268" s="33"/>
      <c r="W268" s="35"/>
      <c r="X268" s="33"/>
      <c r="Y268" s="33"/>
      <c r="Z268" s="37"/>
      <c r="AA268" s="33"/>
      <c r="AB268" s="33"/>
      <c r="AC268" s="33"/>
      <c r="AD268" s="33"/>
      <c r="AE268" s="33"/>
    </row>
    <row r="269" customFormat="false" ht="15" hidden="false" customHeight="false" outlineLevel="0" collapsed="false">
      <c r="A269" s="33"/>
      <c r="B269" s="33"/>
      <c r="C269" s="35"/>
      <c r="D269" s="35"/>
      <c r="E269" s="33"/>
      <c r="F269" s="36"/>
      <c r="G269" s="35"/>
      <c r="H269" s="35"/>
      <c r="I269" s="130"/>
      <c r="J269" s="35"/>
      <c r="K269" s="35"/>
      <c r="N269" s="33"/>
      <c r="O269" s="35"/>
      <c r="P269" s="33"/>
      <c r="Q269" s="33"/>
      <c r="R269" s="33"/>
      <c r="S269" s="33"/>
      <c r="T269" s="33"/>
      <c r="U269" s="33"/>
      <c r="V269" s="33"/>
      <c r="W269" s="35"/>
      <c r="X269" s="33"/>
      <c r="Y269" s="33"/>
      <c r="Z269" s="37"/>
      <c r="AA269" s="33"/>
      <c r="AB269" s="33"/>
      <c r="AC269" s="33"/>
      <c r="AD269" s="33"/>
      <c r="AE269" s="33"/>
    </row>
    <row r="270" customFormat="false" ht="18.75" hidden="false" customHeight="false" outlineLevel="0" collapsed="false">
      <c r="A270" s="33"/>
      <c r="B270" s="166" t="s">
        <v>986</v>
      </c>
      <c r="C270" s="167"/>
      <c r="D270" s="168"/>
      <c r="E270" s="33"/>
      <c r="F270" s="36"/>
      <c r="G270" s="35"/>
      <c r="H270" s="35"/>
      <c r="I270" s="130"/>
      <c r="J270" s="35"/>
      <c r="K270" s="35"/>
      <c r="N270" s="33"/>
      <c r="O270" s="35"/>
      <c r="P270" s="33"/>
      <c r="Q270" s="33"/>
      <c r="R270" s="33"/>
      <c r="S270" s="33"/>
      <c r="T270" s="33"/>
      <c r="U270" s="33"/>
      <c r="V270" s="33"/>
      <c r="W270" s="35"/>
      <c r="X270" s="33"/>
      <c r="Y270" s="33"/>
      <c r="Z270" s="37"/>
      <c r="AA270" s="33"/>
      <c r="AB270" s="33"/>
      <c r="AC270" s="33"/>
      <c r="AD270" s="33"/>
      <c r="AE270" s="33"/>
    </row>
    <row r="271" customFormat="false" ht="15" hidden="false" customHeight="false" outlineLevel="0" collapsed="false">
      <c r="A271" s="33" t="n">
        <v>8981</v>
      </c>
      <c r="B271" s="155" t="n">
        <v>44956</v>
      </c>
      <c r="C271" s="35" t="s">
        <v>518</v>
      </c>
      <c r="D271" s="6" t="str">
        <f aca="false">VLOOKUP(C271,CATALOGO!A:B,2,0)</f>
        <v>TOP HOMBRE</v>
      </c>
      <c r="E271" s="6" t="str">
        <f aca="false">VLOOKUP(C271,CATALOGO!A:E,5,0)</f>
        <v>NEGRO</v>
      </c>
      <c r="F271" s="36"/>
      <c r="G271" s="35" t="s">
        <v>38</v>
      </c>
      <c r="H271" s="35" t="str">
        <f aca="false">CONCATENATE(C271,"-",G271)</f>
        <v>AH001-570-S</v>
      </c>
      <c r="I271" s="130"/>
      <c r="J271" s="35" t="n">
        <v>96</v>
      </c>
      <c r="K271" s="155" t="n">
        <v>44981</v>
      </c>
      <c r="L271" s="156" t="n">
        <f aca="false">VLOOKUP(C271,CATALOGO!A:F,6,0)</f>
        <v>0.2283</v>
      </c>
      <c r="M271" s="157" t="n">
        <f aca="false">L271*J271</f>
        <v>21.9168</v>
      </c>
      <c r="N271" s="35" t="s">
        <v>39</v>
      </c>
      <c r="O271" s="35" t="s">
        <v>40</v>
      </c>
      <c r="P271" s="33"/>
      <c r="Q271" s="33"/>
      <c r="R271" s="33"/>
      <c r="S271" s="33"/>
      <c r="T271" s="33"/>
      <c r="U271" s="33"/>
      <c r="V271" s="33" t="s">
        <v>987</v>
      </c>
      <c r="W271" s="35" t="str">
        <f aca="false">VLOOKUP(C271,CATALOGOMEDA1,4,FALSE())</f>
        <v>TTR-19-570TCX-BLACK</v>
      </c>
      <c r="X271" s="33" t="str">
        <f aca="false">MID(C271,1,FIND("-",C271)-1)</f>
        <v>AH001</v>
      </c>
      <c r="Y271" s="33" t="n">
        <f aca="false">(VLOOKUP(X271,ESTILO3,3,FALSE()))*J271</f>
        <v>94.5168</v>
      </c>
      <c r="Z271" s="37" t="n">
        <v>44959</v>
      </c>
      <c r="AA271" s="33"/>
      <c r="AB271" s="33"/>
      <c r="AC271" s="33"/>
      <c r="AD271" s="33"/>
      <c r="AE271" s="33"/>
    </row>
    <row r="272" customFormat="false" ht="15" hidden="false" customHeight="false" outlineLevel="0" collapsed="false">
      <c r="A272" s="33" t="n">
        <v>8982</v>
      </c>
      <c r="B272" s="155" t="n">
        <v>44956</v>
      </c>
      <c r="C272" s="35" t="s">
        <v>518</v>
      </c>
      <c r="D272" s="6" t="str">
        <f aca="false">VLOOKUP(C272,CATALOGO!A:B,2,0)</f>
        <v>TOP HOMBRE</v>
      </c>
      <c r="E272" s="6" t="str">
        <f aca="false">VLOOKUP(C272,CATALOGO!A:E,5,0)</f>
        <v>NEGRO</v>
      </c>
      <c r="F272" s="36"/>
      <c r="G272" s="35" t="s">
        <v>52</v>
      </c>
      <c r="H272" s="35" t="str">
        <f aca="false">CONCATENATE(C272,"-",G272)</f>
        <v>AH001-570-XL</v>
      </c>
      <c r="I272" s="130"/>
      <c r="J272" s="35" t="n">
        <v>48</v>
      </c>
      <c r="K272" s="155" t="n">
        <v>44981</v>
      </c>
      <c r="L272" s="156" t="n">
        <f aca="false">VLOOKUP(C272,CATALOGO!A:F,6,0)</f>
        <v>0.2283</v>
      </c>
      <c r="M272" s="157" t="n">
        <f aca="false">L272*J272</f>
        <v>10.9584</v>
      </c>
      <c r="N272" s="35" t="s">
        <v>39</v>
      </c>
      <c r="O272" s="35" t="s">
        <v>40</v>
      </c>
      <c r="P272" s="33"/>
      <c r="Q272" s="33"/>
      <c r="R272" s="33"/>
      <c r="S272" s="33"/>
      <c r="T272" s="33"/>
      <c r="U272" s="33"/>
      <c r="V272" s="33" t="s">
        <v>987</v>
      </c>
      <c r="W272" s="35" t="str">
        <f aca="false">VLOOKUP(C272,CATALOGOMEDA1,4,FALSE())</f>
        <v>TTR-19-570TCX-BLACK</v>
      </c>
      <c r="X272" s="33" t="str">
        <f aca="false">MID(C272,1,FIND("-",C272)-1)</f>
        <v>AH001</v>
      </c>
      <c r="Y272" s="33" t="n">
        <f aca="false">(VLOOKUP(X272,ESTILO3,3,FALSE()))*J272</f>
        <v>47.2584</v>
      </c>
      <c r="Z272" s="37" t="n">
        <v>44959</v>
      </c>
      <c r="AA272" s="33"/>
      <c r="AB272" s="33"/>
      <c r="AC272" s="33"/>
      <c r="AD272" s="33"/>
      <c r="AE272" s="33"/>
    </row>
    <row r="273" customFormat="false" ht="15" hidden="false" customHeight="false" outlineLevel="0" collapsed="false">
      <c r="A273" s="33" t="n">
        <v>8983</v>
      </c>
      <c r="B273" s="155" t="n">
        <v>44956</v>
      </c>
      <c r="C273" s="35" t="s">
        <v>518</v>
      </c>
      <c r="D273" s="6" t="str">
        <f aca="false">VLOOKUP(C273,CATALOGO!A:B,2,0)</f>
        <v>TOP HOMBRE</v>
      </c>
      <c r="E273" s="6" t="str">
        <f aca="false">VLOOKUP(C273,CATALOGO!A:E,5,0)</f>
        <v>NEGRO</v>
      </c>
      <c r="F273" s="36"/>
      <c r="G273" s="35" t="s">
        <v>57</v>
      </c>
      <c r="H273" s="35" t="str">
        <f aca="false">CONCATENATE(C273,"-",G273)</f>
        <v>AH001-570-XS</v>
      </c>
      <c r="I273" s="130"/>
      <c r="J273" s="35" t="n">
        <v>48</v>
      </c>
      <c r="K273" s="155" t="n">
        <v>44981</v>
      </c>
      <c r="L273" s="156" t="n">
        <f aca="false">VLOOKUP(C273,CATALOGO!A:F,6,0)</f>
        <v>0.2283</v>
      </c>
      <c r="M273" s="157" t="n">
        <f aca="false">L273*J273</f>
        <v>10.9584</v>
      </c>
      <c r="N273" s="35" t="s">
        <v>39</v>
      </c>
      <c r="O273" s="35" t="s">
        <v>40</v>
      </c>
      <c r="P273" s="33"/>
      <c r="Q273" s="33"/>
      <c r="R273" s="33"/>
      <c r="S273" s="33"/>
      <c r="T273" s="33"/>
      <c r="U273" s="33"/>
      <c r="V273" s="33" t="s">
        <v>987</v>
      </c>
      <c r="W273" s="35" t="str">
        <f aca="false">VLOOKUP(C273,CATALOGOMEDA1,4,FALSE())</f>
        <v>TTR-19-570TCX-BLACK</v>
      </c>
      <c r="X273" s="33" t="str">
        <f aca="false">MID(C273,1,FIND("-",C273)-1)</f>
        <v>AH001</v>
      </c>
      <c r="Y273" s="33" t="n">
        <f aca="false">(VLOOKUP(X273,ESTILO3,3,FALSE()))*J273</f>
        <v>47.2584</v>
      </c>
      <c r="Z273" s="37" t="n">
        <v>44959</v>
      </c>
      <c r="AA273" s="33"/>
      <c r="AB273" s="33"/>
      <c r="AC273" s="33"/>
      <c r="AD273" s="33"/>
      <c r="AE273" s="33"/>
    </row>
    <row r="274" customFormat="false" ht="15" hidden="false" customHeight="false" outlineLevel="0" collapsed="false">
      <c r="A274" s="33" t="n">
        <v>8984</v>
      </c>
      <c r="B274" s="155" t="n">
        <v>44956</v>
      </c>
      <c r="C274" s="35" t="s">
        <v>988</v>
      </c>
      <c r="D274" s="6" t="str">
        <f aca="false">VLOOKUP(C274,CATALOGO!A:B,2,0)</f>
        <v>Top Caballero</v>
      </c>
      <c r="E274" s="6" t="str">
        <f aca="false">VLOOKUP(C274,CATALOGO!A:E,5,0)</f>
        <v>Flamingo</v>
      </c>
      <c r="F274" s="36"/>
      <c r="G274" s="35" t="s">
        <v>57</v>
      </c>
      <c r="H274" s="35" t="str">
        <f aca="false">CONCATENATE(C274,"-",G274)</f>
        <v>AH001-656-XS</v>
      </c>
      <c r="I274" s="130"/>
      <c r="J274" s="35" t="n">
        <v>24</v>
      </c>
      <c r="K274" s="155" t="n">
        <v>44981</v>
      </c>
      <c r="L274" s="156" t="n">
        <f aca="false">VLOOKUP(C274,CATALOGO!A:F,6,0)</f>
        <v>0.2283</v>
      </c>
      <c r="M274" s="157" t="n">
        <f aca="false">L274*J274</f>
        <v>5.4792</v>
      </c>
      <c r="N274" s="35" t="s">
        <v>39</v>
      </c>
      <c r="O274" s="35" t="s">
        <v>40</v>
      </c>
      <c r="P274" s="33"/>
      <c r="Q274" s="33"/>
      <c r="R274" s="33"/>
      <c r="S274" s="33"/>
      <c r="T274" s="33"/>
      <c r="U274" s="33"/>
      <c r="V274" s="33" t="s">
        <v>989</v>
      </c>
      <c r="W274" s="35" t="str">
        <f aca="false">VLOOKUP(C274,CATALOGOMEDA1,4,FALSE())</f>
        <v>TTRC#2 17-1656TCX HOT CORAL</v>
      </c>
      <c r="X274" s="33" t="str">
        <f aca="false">MID(C274,1,FIND("-",C274)-1)</f>
        <v>AH001</v>
      </c>
      <c r="Y274" s="33" t="n">
        <f aca="false">(VLOOKUP(X274,ESTILO3,3,FALSE()))*J274</f>
        <v>23.6292</v>
      </c>
      <c r="Z274" s="37" t="n">
        <v>44959</v>
      </c>
      <c r="AA274" s="33"/>
      <c r="AB274" s="33"/>
      <c r="AC274" s="33"/>
      <c r="AD274" s="33"/>
      <c r="AE274" s="33"/>
    </row>
    <row r="275" customFormat="false" ht="15" hidden="false" customHeight="false" outlineLevel="0" collapsed="false">
      <c r="A275" s="33" t="n">
        <v>8985</v>
      </c>
      <c r="B275" s="155" t="n">
        <v>44956</v>
      </c>
      <c r="C275" s="35" t="s">
        <v>988</v>
      </c>
      <c r="D275" s="6" t="str">
        <f aca="false">VLOOKUP(C275,CATALOGO!A:B,2,0)</f>
        <v>Top Caballero</v>
      </c>
      <c r="E275" s="6" t="str">
        <f aca="false">VLOOKUP(C275,CATALOGO!A:E,5,0)</f>
        <v>Flamingo</v>
      </c>
      <c r="F275" s="36"/>
      <c r="G275" s="35" t="s">
        <v>38</v>
      </c>
      <c r="H275" s="35" t="str">
        <f aca="false">CONCATENATE(C275,"-",G275)</f>
        <v>AH001-656-S</v>
      </c>
      <c r="I275" s="130"/>
      <c r="J275" s="35" t="n">
        <v>48</v>
      </c>
      <c r="K275" s="155" t="n">
        <v>44981</v>
      </c>
      <c r="L275" s="156" t="n">
        <f aca="false">VLOOKUP(C275,CATALOGO!A:F,6,0)</f>
        <v>0.2283</v>
      </c>
      <c r="M275" s="157" t="n">
        <f aca="false">L275*J275</f>
        <v>10.9584</v>
      </c>
      <c r="N275" s="35" t="s">
        <v>39</v>
      </c>
      <c r="O275" s="35" t="s">
        <v>40</v>
      </c>
      <c r="P275" s="33"/>
      <c r="Q275" s="33"/>
      <c r="R275" s="33"/>
      <c r="S275" s="33"/>
      <c r="T275" s="33"/>
      <c r="U275" s="33"/>
      <c r="V275" s="33" t="s">
        <v>989</v>
      </c>
      <c r="W275" s="35" t="str">
        <f aca="false">VLOOKUP(C275,CATALOGOMEDA1,4,FALSE())</f>
        <v>TTRC#2 17-1656TCX HOT CORAL</v>
      </c>
      <c r="X275" s="33" t="str">
        <f aca="false">MID(C275,1,FIND("-",C275)-1)</f>
        <v>AH001</v>
      </c>
      <c r="Y275" s="33" t="n">
        <f aca="false">(VLOOKUP(X275,ESTILO3,3,FALSE()))*J275</f>
        <v>47.2584</v>
      </c>
      <c r="Z275" s="37" t="n">
        <v>44959</v>
      </c>
      <c r="AA275" s="33"/>
      <c r="AB275" s="33"/>
      <c r="AC275" s="33"/>
      <c r="AD275" s="33"/>
      <c r="AE275" s="33"/>
    </row>
    <row r="276" customFormat="false" ht="15" hidden="false" customHeight="false" outlineLevel="0" collapsed="false">
      <c r="A276" s="33" t="n">
        <v>8986</v>
      </c>
      <c r="B276" s="155" t="n">
        <v>44956</v>
      </c>
      <c r="C276" s="35" t="s">
        <v>988</v>
      </c>
      <c r="D276" s="6" t="str">
        <f aca="false">VLOOKUP(C276,CATALOGO!A:B,2,0)</f>
        <v>Top Caballero</v>
      </c>
      <c r="E276" s="6" t="str">
        <f aca="false">VLOOKUP(C276,CATALOGO!A:E,5,0)</f>
        <v>Flamingo</v>
      </c>
      <c r="F276" s="36"/>
      <c r="G276" s="35" t="s">
        <v>76</v>
      </c>
      <c r="H276" s="35" t="str">
        <f aca="false">CONCATENATE(C276,"-",G276)</f>
        <v>AH001-656-M</v>
      </c>
      <c r="I276" s="130"/>
      <c r="J276" s="35" t="n">
        <v>60</v>
      </c>
      <c r="K276" s="155" t="n">
        <v>44981</v>
      </c>
      <c r="L276" s="156" t="n">
        <f aca="false">VLOOKUP(C276,CATALOGO!A:F,6,0)</f>
        <v>0.2283</v>
      </c>
      <c r="M276" s="157" t="n">
        <f aca="false">L276*J276</f>
        <v>13.698</v>
      </c>
      <c r="N276" s="35" t="s">
        <v>39</v>
      </c>
      <c r="O276" s="35" t="s">
        <v>40</v>
      </c>
      <c r="P276" s="33"/>
      <c r="Q276" s="33"/>
      <c r="R276" s="33"/>
      <c r="S276" s="33"/>
      <c r="T276" s="33"/>
      <c r="U276" s="33"/>
      <c r="V276" s="33" t="s">
        <v>989</v>
      </c>
      <c r="W276" s="35" t="str">
        <f aca="false">VLOOKUP(C276,CATALOGOMEDA1,4,FALSE())</f>
        <v>TTRC#2 17-1656TCX HOT CORAL</v>
      </c>
      <c r="X276" s="33" t="str">
        <f aca="false">MID(C276,1,FIND("-",C276)-1)</f>
        <v>AH001</v>
      </c>
      <c r="Y276" s="33" t="n">
        <f aca="false">(VLOOKUP(X276,ESTILO3,3,FALSE()))*J276</f>
        <v>59.073</v>
      </c>
      <c r="Z276" s="37" t="n">
        <v>44959</v>
      </c>
      <c r="AA276" s="33"/>
      <c r="AB276" s="33"/>
      <c r="AC276" s="33"/>
      <c r="AD276" s="33"/>
      <c r="AE276" s="33"/>
    </row>
    <row r="277" customFormat="false" ht="15" hidden="false" customHeight="false" outlineLevel="0" collapsed="false">
      <c r="A277" s="33" t="n">
        <v>8987</v>
      </c>
      <c r="B277" s="155" t="n">
        <v>44956</v>
      </c>
      <c r="C277" s="35" t="s">
        <v>988</v>
      </c>
      <c r="D277" s="6" t="str">
        <f aca="false">VLOOKUP(C277,CATALOGO!A:B,2,0)</f>
        <v>Top Caballero</v>
      </c>
      <c r="E277" s="6" t="str">
        <f aca="false">VLOOKUP(C277,CATALOGO!A:E,5,0)</f>
        <v>Flamingo</v>
      </c>
      <c r="F277" s="36"/>
      <c r="G277" s="35" t="s">
        <v>48</v>
      </c>
      <c r="H277" s="35" t="str">
        <f aca="false">CONCATENATE(C277,"-",G277)</f>
        <v>AH001-656-L</v>
      </c>
      <c r="I277" s="130"/>
      <c r="J277" s="35" t="n">
        <v>48</v>
      </c>
      <c r="K277" s="155" t="n">
        <v>44981</v>
      </c>
      <c r="L277" s="156" t="n">
        <f aca="false">VLOOKUP(C277,CATALOGO!A:F,6,0)</f>
        <v>0.2283</v>
      </c>
      <c r="M277" s="157" t="n">
        <f aca="false">L277*J277</f>
        <v>10.9584</v>
      </c>
      <c r="N277" s="35" t="s">
        <v>39</v>
      </c>
      <c r="O277" s="35" t="s">
        <v>40</v>
      </c>
      <c r="P277" s="33"/>
      <c r="Q277" s="33"/>
      <c r="R277" s="33"/>
      <c r="S277" s="33"/>
      <c r="T277" s="33"/>
      <c r="U277" s="33"/>
      <c r="V277" s="33" t="s">
        <v>989</v>
      </c>
      <c r="W277" s="35" t="str">
        <f aca="false">VLOOKUP(C277,CATALOGOMEDA1,4,FALSE())</f>
        <v>TTRC#2 17-1656TCX HOT CORAL</v>
      </c>
      <c r="X277" s="33" t="str">
        <f aca="false">MID(C277,1,FIND("-",C277)-1)</f>
        <v>AH001</v>
      </c>
      <c r="Y277" s="33" t="n">
        <f aca="false">(VLOOKUP(X277,ESTILO3,3,FALSE()))*J277</f>
        <v>47.2584</v>
      </c>
      <c r="Z277" s="37" t="n">
        <v>44959</v>
      </c>
      <c r="AA277" s="33"/>
      <c r="AB277" s="33"/>
      <c r="AC277" s="33"/>
      <c r="AD277" s="33"/>
      <c r="AE277" s="33"/>
    </row>
    <row r="278" customFormat="false" ht="15" hidden="false" customHeight="false" outlineLevel="0" collapsed="false">
      <c r="A278" s="33" t="n">
        <v>8988</v>
      </c>
      <c r="B278" s="155" t="n">
        <v>44956</v>
      </c>
      <c r="C278" s="35" t="s">
        <v>988</v>
      </c>
      <c r="D278" s="6" t="str">
        <f aca="false">VLOOKUP(C278,CATALOGO!A:B,2,0)</f>
        <v>Top Caballero</v>
      </c>
      <c r="E278" s="6" t="str">
        <f aca="false">VLOOKUP(C278,CATALOGO!A:E,5,0)</f>
        <v>Flamingo</v>
      </c>
      <c r="F278" s="36"/>
      <c r="G278" s="35" t="s">
        <v>52</v>
      </c>
      <c r="H278" s="35" t="str">
        <f aca="false">CONCATENATE(C278,"-",G278)</f>
        <v>AH001-656-XL</v>
      </c>
      <c r="I278" s="130"/>
      <c r="J278" s="35" t="n">
        <v>24</v>
      </c>
      <c r="K278" s="155" t="n">
        <v>44981</v>
      </c>
      <c r="L278" s="156" t="n">
        <f aca="false">VLOOKUP(C278,CATALOGO!A:F,6,0)</f>
        <v>0.2283</v>
      </c>
      <c r="M278" s="157" t="n">
        <f aca="false">L278*J278</f>
        <v>5.4792</v>
      </c>
      <c r="N278" s="35" t="s">
        <v>39</v>
      </c>
      <c r="O278" s="35" t="s">
        <v>40</v>
      </c>
      <c r="P278" s="33"/>
      <c r="Q278" s="33"/>
      <c r="R278" s="33"/>
      <c r="S278" s="33"/>
      <c r="T278" s="33"/>
      <c r="U278" s="33"/>
      <c r="V278" s="33" t="s">
        <v>989</v>
      </c>
      <c r="W278" s="35" t="str">
        <f aca="false">VLOOKUP(C278,CATALOGOMEDA1,4,FALSE())</f>
        <v>TTRC#2 17-1656TCX HOT CORAL</v>
      </c>
      <c r="X278" s="33" t="str">
        <f aca="false">MID(C278,1,FIND("-",C278)-1)</f>
        <v>AH001</v>
      </c>
      <c r="Y278" s="33" t="n">
        <f aca="false">(VLOOKUP(X278,ESTILO3,3,FALSE()))*J278</f>
        <v>23.6292</v>
      </c>
      <c r="Z278" s="37" t="n">
        <v>44959</v>
      </c>
      <c r="AA278" s="33"/>
      <c r="AB278" s="33"/>
      <c r="AC278" s="33"/>
      <c r="AD278" s="33"/>
      <c r="AE278" s="33"/>
    </row>
    <row r="279" customFormat="false" ht="15" hidden="false" customHeight="false" outlineLevel="0" collapsed="false">
      <c r="A279" s="33" t="n">
        <v>8989</v>
      </c>
      <c r="B279" s="155" t="n">
        <v>44956</v>
      </c>
      <c r="C279" s="35" t="s">
        <v>990</v>
      </c>
      <c r="D279" s="6" t="str">
        <f aca="false">VLOOKUP(C279,CATALOGO!A:B,2,0)</f>
        <v>Top Caballero</v>
      </c>
      <c r="E279" s="6" t="str">
        <f aca="false">VLOOKUP(C279,CATALOGO!A:E,5,0)</f>
        <v>Lima</v>
      </c>
      <c r="F279" s="36"/>
      <c r="G279" s="35" t="s">
        <v>57</v>
      </c>
      <c r="H279" s="35" t="str">
        <f aca="false">CONCATENATE(C279,"-",G279)</f>
        <v>AH001-340-XS</v>
      </c>
      <c r="I279" s="130"/>
      <c r="J279" s="35" t="n">
        <v>36</v>
      </c>
      <c r="K279" s="155" t="n">
        <v>44981</v>
      </c>
      <c r="L279" s="156" t="n">
        <f aca="false">VLOOKUP(C279,CATALOGO!A:F,6,0)</f>
        <v>0.2283</v>
      </c>
      <c r="M279" s="157" t="n">
        <f aca="false">L279*J279</f>
        <v>8.2188</v>
      </c>
      <c r="N279" s="35" t="s">
        <v>39</v>
      </c>
      <c r="O279" s="35" t="s">
        <v>40</v>
      </c>
      <c r="P279" s="33"/>
      <c r="Q279" s="33"/>
      <c r="R279" s="33"/>
      <c r="S279" s="33"/>
      <c r="T279" s="33"/>
      <c r="U279" s="33"/>
      <c r="V279" s="33" t="s">
        <v>991</v>
      </c>
      <c r="W279" s="35" t="str">
        <f aca="false">VLOOKUP(C279,CATALOGOMEDA1,4,FALSE())</f>
        <v>TTR-17-0340 TCX Acid lime</v>
      </c>
      <c r="X279" s="33" t="str">
        <f aca="false">MID(C279,1,FIND("-",C279)-1)</f>
        <v>AH001</v>
      </c>
      <c r="Y279" s="33" t="n">
        <f aca="false">(VLOOKUP(X279,ESTILO3,3,FALSE()))*J279</f>
        <v>35.4438</v>
      </c>
      <c r="Z279" s="37" t="n">
        <v>44959</v>
      </c>
      <c r="AA279" s="33"/>
      <c r="AB279" s="33"/>
      <c r="AC279" s="33"/>
      <c r="AD279" s="33"/>
      <c r="AE279" s="33"/>
    </row>
    <row r="280" customFormat="false" ht="15" hidden="false" customHeight="false" outlineLevel="0" collapsed="false">
      <c r="A280" s="33" t="n">
        <v>8990</v>
      </c>
      <c r="B280" s="155" t="n">
        <v>44956</v>
      </c>
      <c r="C280" s="35" t="s">
        <v>990</v>
      </c>
      <c r="D280" s="6" t="str">
        <f aca="false">VLOOKUP(C280,CATALOGO!A:B,2,0)</f>
        <v>Top Caballero</v>
      </c>
      <c r="E280" s="6" t="str">
        <f aca="false">VLOOKUP(C280,CATALOGO!A:E,5,0)</f>
        <v>Lima</v>
      </c>
      <c r="F280" s="36"/>
      <c r="G280" s="35" t="s">
        <v>38</v>
      </c>
      <c r="H280" s="35" t="str">
        <f aca="false">CONCATENATE(C280,"-",G280)</f>
        <v>AH001-340-S</v>
      </c>
      <c r="I280" s="130"/>
      <c r="J280" s="35" t="n">
        <v>72</v>
      </c>
      <c r="K280" s="155" t="n">
        <v>44981</v>
      </c>
      <c r="L280" s="156" t="n">
        <f aca="false">VLOOKUP(C280,CATALOGO!A:F,6,0)</f>
        <v>0.2283</v>
      </c>
      <c r="M280" s="157" t="n">
        <f aca="false">L280*J280</f>
        <v>16.4376</v>
      </c>
      <c r="N280" s="35" t="s">
        <v>39</v>
      </c>
      <c r="O280" s="35" t="s">
        <v>40</v>
      </c>
      <c r="P280" s="33"/>
      <c r="Q280" s="33"/>
      <c r="R280" s="33"/>
      <c r="S280" s="33"/>
      <c r="T280" s="33"/>
      <c r="U280" s="33"/>
      <c r="V280" s="33" t="s">
        <v>991</v>
      </c>
      <c r="W280" s="35" t="str">
        <f aca="false">VLOOKUP(C280,CATALOGOMEDA1,4,FALSE())</f>
        <v>TTR-17-0340 TCX Acid lime</v>
      </c>
      <c r="X280" s="33" t="str">
        <f aca="false">MID(C280,1,FIND("-",C280)-1)</f>
        <v>AH001</v>
      </c>
      <c r="Y280" s="33" t="n">
        <f aca="false">(VLOOKUP(X280,ESTILO3,3,FALSE()))*J280</f>
        <v>70.8876</v>
      </c>
      <c r="Z280" s="37" t="n">
        <v>44959</v>
      </c>
      <c r="AA280" s="33"/>
      <c r="AB280" s="33"/>
      <c r="AC280" s="33"/>
      <c r="AD280" s="33"/>
      <c r="AE280" s="33"/>
    </row>
    <row r="281" customFormat="false" ht="15" hidden="false" customHeight="false" outlineLevel="0" collapsed="false">
      <c r="A281" s="33" t="n">
        <v>8991</v>
      </c>
      <c r="B281" s="155" t="n">
        <v>44956</v>
      </c>
      <c r="C281" s="35" t="s">
        <v>990</v>
      </c>
      <c r="D281" s="6" t="str">
        <f aca="false">VLOOKUP(C281,CATALOGO!A:B,2,0)</f>
        <v>Top Caballero</v>
      </c>
      <c r="E281" s="6" t="str">
        <f aca="false">VLOOKUP(C281,CATALOGO!A:E,5,0)</f>
        <v>Lima</v>
      </c>
      <c r="F281" s="36"/>
      <c r="G281" s="35" t="s">
        <v>76</v>
      </c>
      <c r="H281" s="35" t="str">
        <f aca="false">CONCATENATE(C281,"-",G281)</f>
        <v>AH001-340-M</v>
      </c>
      <c r="I281" s="130"/>
      <c r="J281" s="35" t="n">
        <v>72</v>
      </c>
      <c r="K281" s="155" t="n">
        <v>44981</v>
      </c>
      <c r="L281" s="156" t="n">
        <f aca="false">VLOOKUP(C281,CATALOGO!A:F,6,0)</f>
        <v>0.2283</v>
      </c>
      <c r="M281" s="157" t="n">
        <f aca="false">L281*J281</f>
        <v>16.4376</v>
      </c>
      <c r="N281" s="35" t="s">
        <v>39</v>
      </c>
      <c r="O281" s="35" t="s">
        <v>40</v>
      </c>
      <c r="P281" s="33"/>
      <c r="Q281" s="33"/>
      <c r="R281" s="33"/>
      <c r="S281" s="33"/>
      <c r="T281" s="33"/>
      <c r="U281" s="33"/>
      <c r="V281" s="33" t="s">
        <v>991</v>
      </c>
      <c r="W281" s="35" t="str">
        <f aca="false">VLOOKUP(C281,CATALOGOMEDA1,4,FALSE())</f>
        <v>TTR-17-0340 TCX Acid lime</v>
      </c>
      <c r="X281" s="33" t="str">
        <f aca="false">MID(C281,1,FIND("-",C281)-1)</f>
        <v>AH001</v>
      </c>
      <c r="Y281" s="33" t="n">
        <f aca="false">(VLOOKUP(X281,ESTILO3,3,FALSE()))*J281</f>
        <v>70.8876</v>
      </c>
      <c r="Z281" s="37" t="n">
        <v>44959</v>
      </c>
      <c r="AA281" s="33"/>
      <c r="AB281" s="33"/>
      <c r="AC281" s="33"/>
      <c r="AD281" s="33"/>
      <c r="AE281" s="33"/>
    </row>
    <row r="282" customFormat="false" ht="15" hidden="false" customHeight="false" outlineLevel="0" collapsed="false">
      <c r="A282" s="33" t="n">
        <v>8992</v>
      </c>
      <c r="B282" s="155" t="n">
        <v>44956</v>
      </c>
      <c r="C282" s="35" t="s">
        <v>990</v>
      </c>
      <c r="D282" s="6" t="str">
        <f aca="false">VLOOKUP(C282,CATALOGO!A:B,2,0)</f>
        <v>Top Caballero</v>
      </c>
      <c r="E282" s="6" t="str">
        <f aca="false">VLOOKUP(C282,CATALOGO!A:E,5,0)</f>
        <v>Lima</v>
      </c>
      <c r="F282" s="36"/>
      <c r="G282" s="35" t="s">
        <v>48</v>
      </c>
      <c r="H282" s="35" t="str">
        <f aca="false">CONCATENATE(C282,"-",G282)</f>
        <v>AH001-340-L</v>
      </c>
      <c r="I282" s="130"/>
      <c r="J282" s="35" t="n">
        <v>72</v>
      </c>
      <c r="K282" s="155" t="n">
        <v>44981</v>
      </c>
      <c r="L282" s="156" t="n">
        <f aca="false">VLOOKUP(C282,CATALOGO!A:F,6,0)</f>
        <v>0.2283</v>
      </c>
      <c r="M282" s="157" t="n">
        <f aca="false">L282*J282</f>
        <v>16.4376</v>
      </c>
      <c r="N282" s="35" t="s">
        <v>39</v>
      </c>
      <c r="O282" s="35" t="s">
        <v>40</v>
      </c>
      <c r="P282" s="33"/>
      <c r="Q282" s="33"/>
      <c r="R282" s="33"/>
      <c r="S282" s="33"/>
      <c r="T282" s="33"/>
      <c r="U282" s="33"/>
      <c r="V282" s="33" t="s">
        <v>991</v>
      </c>
      <c r="W282" s="35" t="str">
        <f aca="false">VLOOKUP(C282,CATALOGOMEDA1,4,FALSE())</f>
        <v>TTR-17-0340 TCX Acid lime</v>
      </c>
      <c r="X282" s="33" t="str">
        <f aca="false">MID(C282,1,FIND("-",C282)-1)</f>
        <v>AH001</v>
      </c>
      <c r="Y282" s="33" t="n">
        <f aca="false">(VLOOKUP(X282,ESTILO3,3,FALSE()))*J282</f>
        <v>70.8876</v>
      </c>
      <c r="Z282" s="37" t="n">
        <v>44959</v>
      </c>
      <c r="AA282" s="33"/>
      <c r="AB282" s="33"/>
      <c r="AC282" s="33"/>
      <c r="AD282" s="33"/>
      <c r="AE282" s="33"/>
    </row>
    <row r="283" customFormat="false" ht="15" hidden="false" customHeight="false" outlineLevel="0" collapsed="false">
      <c r="A283" s="33" t="n">
        <v>8993</v>
      </c>
      <c r="B283" s="155" t="n">
        <v>44956</v>
      </c>
      <c r="C283" s="35" t="s">
        <v>990</v>
      </c>
      <c r="D283" s="6" t="str">
        <f aca="false">VLOOKUP(C283,CATALOGO!A:B,2,0)</f>
        <v>Top Caballero</v>
      </c>
      <c r="E283" s="6" t="str">
        <f aca="false">VLOOKUP(C283,CATALOGO!A:E,5,0)</f>
        <v>Lima</v>
      </c>
      <c r="F283" s="36"/>
      <c r="G283" s="35" t="s">
        <v>52</v>
      </c>
      <c r="H283" s="35" t="str">
        <f aca="false">CONCATENATE(C283,"-",G283)</f>
        <v>AH001-340-XL</v>
      </c>
      <c r="I283" s="130"/>
      <c r="J283" s="35" t="n">
        <v>24</v>
      </c>
      <c r="K283" s="155" t="n">
        <v>44981</v>
      </c>
      <c r="L283" s="156" t="n">
        <f aca="false">VLOOKUP(C283,CATALOGO!A:F,6,0)</f>
        <v>0.2283</v>
      </c>
      <c r="M283" s="157" t="n">
        <f aca="false">L283*J283</f>
        <v>5.4792</v>
      </c>
      <c r="N283" s="35" t="s">
        <v>39</v>
      </c>
      <c r="O283" s="35" t="s">
        <v>40</v>
      </c>
      <c r="P283" s="33"/>
      <c r="Q283" s="33"/>
      <c r="R283" s="33"/>
      <c r="S283" s="33"/>
      <c r="T283" s="33"/>
      <c r="U283" s="33"/>
      <c r="V283" s="33" t="s">
        <v>991</v>
      </c>
      <c r="W283" s="35" t="str">
        <f aca="false">VLOOKUP(C283,CATALOGOMEDA1,4,FALSE())</f>
        <v>TTR-17-0340 TCX Acid lime</v>
      </c>
      <c r="X283" s="33" t="str">
        <f aca="false">MID(C283,1,FIND("-",C283)-1)</f>
        <v>AH001</v>
      </c>
      <c r="Y283" s="33" t="n">
        <f aca="false">(VLOOKUP(X283,ESTILO3,3,FALSE()))*J283</f>
        <v>23.6292</v>
      </c>
      <c r="Z283" s="37" t="n">
        <v>44959</v>
      </c>
      <c r="AA283" s="33"/>
      <c r="AB283" s="33"/>
      <c r="AC283" s="33"/>
      <c r="AD283" s="33"/>
      <c r="AE283" s="33"/>
    </row>
    <row r="284" customFormat="false" ht="15" hidden="false" customHeight="false" outlineLevel="0" collapsed="false">
      <c r="A284" s="33" t="n">
        <v>8994</v>
      </c>
      <c r="B284" s="155" t="n">
        <v>44956</v>
      </c>
      <c r="C284" s="35" t="s">
        <v>318</v>
      </c>
      <c r="D284" s="6" t="str">
        <f aca="false">VLOOKUP(C284,CATALOGO!A:B,2,0)</f>
        <v>TOP MATER MUJER</v>
      </c>
      <c r="E284" s="6" t="str">
        <f aca="false">VLOOKUP(C284,CATALOGO!A:E,5,0)</f>
        <v>NAVAL</v>
      </c>
      <c r="F284" s="36"/>
      <c r="G284" s="35" t="s">
        <v>76</v>
      </c>
      <c r="H284" s="35" t="str">
        <f aca="false">CONCATENATE(C284,"-",G284)</f>
        <v>AM008-027-M</v>
      </c>
      <c r="I284" s="130"/>
      <c r="J284" s="35" t="n">
        <v>24</v>
      </c>
      <c r="K284" s="155" t="n">
        <v>44981</v>
      </c>
      <c r="L284" s="156" t="n">
        <f aca="false">VLOOKUP(C284,CATALOGO!A:F,6,0)</f>
        <v>0.36</v>
      </c>
      <c r="M284" s="157" t="n">
        <f aca="false">L284*J284</f>
        <v>8.64</v>
      </c>
      <c r="N284" s="35" t="s">
        <v>39</v>
      </c>
      <c r="O284" s="35" t="s">
        <v>40</v>
      </c>
      <c r="P284" s="33"/>
      <c r="Q284" s="33"/>
      <c r="R284" s="33"/>
      <c r="S284" s="33"/>
      <c r="T284" s="33"/>
      <c r="U284" s="33"/>
      <c r="V284" s="33" t="s">
        <v>992</v>
      </c>
      <c r="W284" s="35" t="str">
        <f aca="false">VLOOKUP(C284,CATALOGOMEDA1,4,FALSE())</f>
        <v>TTR-19-4027TCX-MEDIEVAL</v>
      </c>
      <c r="X284" s="33" t="str">
        <f aca="false">MID(C284,1,FIND("-",C284)-1)</f>
        <v>AM008</v>
      </c>
      <c r="Y284" s="33" t="n">
        <f aca="false">(VLOOKUP(X284,ESTILO3,3,FALSE()))*J284</f>
        <v>29.28</v>
      </c>
      <c r="Z284" s="37" t="n">
        <v>44959</v>
      </c>
      <c r="AA284" s="33"/>
      <c r="AB284" s="33"/>
      <c r="AC284" s="33"/>
      <c r="AD284" s="33"/>
      <c r="AE284" s="33"/>
    </row>
    <row r="285" customFormat="false" ht="15" hidden="false" customHeight="false" outlineLevel="0" collapsed="false">
      <c r="A285" s="33" t="n">
        <v>8995</v>
      </c>
      <c r="B285" s="155" t="n">
        <v>44956</v>
      </c>
      <c r="C285" s="35" t="s">
        <v>993</v>
      </c>
      <c r="D285" s="6" t="str">
        <f aca="false">VLOOKUP(C285,CATALOGO!A:B,2,0)</f>
        <v>TOP MATER MUJER</v>
      </c>
      <c r="E285" s="6" t="str">
        <f aca="false">VLOOKUP(C285,CATALOGO!A:E,5,0)</f>
        <v>NEGRO</v>
      </c>
      <c r="F285" s="36"/>
      <c r="G285" s="35" t="s">
        <v>48</v>
      </c>
      <c r="H285" s="35" t="str">
        <f aca="false">CONCATENATE(C285,"-",G285)</f>
        <v>AM008-570-L</v>
      </c>
      <c r="I285" s="130"/>
      <c r="J285" s="35" t="n">
        <v>24</v>
      </c>
      <c r="K285" s="155" t="n">
        <v>44981</v>
      </c>
      <c r="L285" s="156" t="n">
        <f aca="false">VLOOKUP(C285,CATALOGO!A:F,6,0)</f>
        <v>0.36</v>
      </c>
      <c r="M285" s="157" t="n">
        <f aca="false">L285*J285</f>
        <v>8.64</v>
      </c>
      <c r="N285" s="35" t="s">
        <v>39</v>
      </c>
      <c r="O285" s="35" t="s">
        <v>40</v>
      </c>
      <c r="P285" s="33"/>
      <c r="Q285" s="33"/>
      <c r="R285" s="33"/>
      <c r="S285" s="33"/>
      <c r="T285" s="33"/>
      <c r="U285" s="33"/>
      <c r="V285" s="33" t="s">
        <v>994</v>
      </c>
      <c r="W285" s="35" t="str">
        <f aca="false">VLOOKUP(C285,CATALOGOMEDA1,4,FALSE())</f>
        <v>TTR-19-570TCX-BLACK</v>
      </c>
      <c r="X285" s="33" t="str">
        <f aca="false">MID(C285,1,FIND("-",C285)-1)</f>
        <v>AM008</v>
      </c>
      <c r="Y285" s="33" t="n">
        <f aca="false">(VLOOKUP(X285,ESTILO3,3,FALSE()))*J285</f>
        <v>29.28</v>
      </c>
      <c r="Z285" s="37" t="n">
        <v>44959</v>
      </c>
      <c r="AA285" s="33"/>
      <c r="AB285" s="33"/>
      <c r="AC285" s="33"/>
      <c r="AD285" s="33"/>
      <c r="AE285" s="33"/>
    </row>
    <row r="286" customFormat="false" ht="15" hidden="false" customHeight="false" outlineLevel="0" collapsed="false">
      <c r="A286" s="33" t="n">
        <v>9032</v>
      </c>
      <c r="B286" s="155" t="n">
        <v>44963</v>
      </c>
      <c r="C286" s="35" t="s">
        <v>995</v>
      </c>
      <c r="D286" s="6" t="str">
        <f aca="false">VLOOKUP(C286,CATALOGO!A:B,2,0)</f>
        <v>Top Dama</v>
      </c>
      <c r="E286" s="6" t="str">
        <f aca="false">VLOOKUP(C286,CATALOGO!A:E,5,0)</f>
        <v>Flamingo</v>
      </c>
      <c r="F286" s="36"/>
      <c r="G286" s="35" t="s">
        <v>57</v>
      </c>
      <c r="H286" s="35" t="str">
        <f aca="false">CONCATENATE(C286,"-",G286)</f>
        <v>A002-656-XS</v>
      </c>
      <c r="I286" s="130"/>
      <c r="J286" s="35" t="n">
        <v>96</v>
      </c>
      <c r="K286" s="192" t="n">
        <v>44981</v>
      </c>
      <c r="L286" s="156" t="n">
        <f aca="false">VLOOKUP(C286,CATALOGO!A:F,6,0)</f>
        <v>0.347</v>
      </c>
      <c r="M286" s="157" t="n">
        <f aca="false">L286*J286</f>
        <v>33.312</v>
      </c>
      <c r="N286" s="35" t="s">
        <v>39</v>
      </c>
      <c r="O286" s="35" t="s">
        <v>40</v>
      </c>
      <c r="P286" s="33"/>
      <c r="Q286" s="33"/>
      <c r="R286" s="33"/>
      <c r="S286" s="33"/>
      <c r="T286" s="33"/>
      <c r="U286" s="33"/>
      <c r="V286" s="33" t="s">
        <v>996</v>
      </c>
      <c r="W286" s="35" t="s">
        <v>903</v>
      </c>
      <c r="X286" s="12" t="s">
        <v>169</v>
      </c>
      <c r="Y286" s="13" t="n">
        <v>118.8768</v>
      </c>
      <c r="Z286" s="37" t="n">
        <v>44965</v>
      </c>
      <c r="AA286" s="33"/>
      <c r="AB286" s="33"/>
      <c r="AC286" s="33"/>
      <c r="AD286" s="33" t="s">
        <v>953</v>
      </c>
      <c r="AE286" s="33"/>
    </row>
    <row r="287" customFormat="false" ht="15" hidden="false" customHeight="false" outlineLevel="0" collapsed="false">
      <c r="A287" s="33" t="n">
        <v>9033</v>
      </c>
      <c r="B287" s="155" t="n">
        <v>44963</v>
      </c>
      <c r="C287" s="35" t="s">
        <v>995</v>
      </c>
      <c r="D287" s="6" t="str">
        <f aca="false">VLOOKUP(C287,CATALOGO!A:B,2,0)</f>
        <v>Top Dama</v>
      </c>
      <c r="E287" s="6" t="str">
        <f aca="false">VLOOKUP(C287,CATALOGO!A:E,5,0)</f>
        <v>Flamingo</v>
      </c>
      <c r="F287" s="36"/>
      <c r="G287" s="35" t="s">
        <v>38</v>
      </c>
      <c r="H287" s="35" t="str">
        <f aca="false">CONCATENATE(C287,"-",G287)</f>
        <v>A002-656-S</v>
      </c>
      <c r="I287" s="130"/>
      <c r="J287" s="35" t="n">
        <v>84</v>
      </c>
      <c r="K287" s="192" t="n">
        <v>44981</v>
      </c>
      <c r="L287" s="156" t="n">
        <f aca="false">VLOOKUP(C287,CATALOGO!A:F,6,0)</f>
        <v>0.347</v>
      </c>
      <c r="M287" s="157" t="n">
        <f aca="false">L287*J287</f>
        <v>29.148</v>
      </c>
      <c r="N287" s="35" t="s">
        <v>39</v>
      </c>
      <c r="O287" s="35" t="s">
        <v>40</v>
      </c>
      <c r="P287" s="33"/>
      <c r="Q287" s="33"/>
      <c r="R287" s="33"/>
      <c r="S287" s="33"/>
      <c r="T287" s="33"/>
      <c r="U287" s="33"/>
      <c r="V287" s="33" t="s">
        <v>996</v>
      </c>
      <c r="W287" s="35" t="s">
        <v>903</v>
      </c>
      <c r="X287" s="12" t="s">
        <v>169</v>
      </c>
      <c r="Y287" s="13" t="n">
        <v>104.0172</v>
      </c>
      <c r="Z287" s="37" t="n">
        <v>44965</v>
      </c>
      <c r="AA287" s="33"/>
      <c r="AB287" s="33"/>
      <c r="AC287" s="33"/>
      <c r="AD287" s="33" t="s">
        <v>953</v>
      </c>
      <c r="AE287" s="33"/>
    </row>
    <row r="288" customFormat="false" ht="15" hidden="false" customHeight="false" outlineLevel="0" collapsed="false">
      <c r="A288" s="33" t="n">
        <v>9034</v>
      </c>
      <c r="B288" s="155" t="n">
        <v>44963</v>
      </c>
      <c r="C288" s="35" t="s">
        <v>995</v>
      </c>
      <c r="D288" s="6" t="str">
        <f aca="false">VLOOKUP(C288,CATALOGO!A:B,2,0)</f>
        <v>Top Dama</v>
      </c>
      <c r="E288" s="6" t="str">
        <f aca="false">VLOOKUP(C288,CATALOGO!A:E,5,0)</f>
        <v>Flamingo</v>
      </c>
      <c r="F288" s="36"/>
      <c r="G288" s="35" t="s">
        <v>76</v>
      </c>
      <c r="H288" s="35" t="str">
        <f aca="false">CONCATENATE(C288,"-",G288)</f>
        <v>A002-656-M</v>
      </c>
      <c r="I288" s="130"/>
      <c r="J288" s="35" t="n">
        <v>72</v>
      </c>
      <c r="K288" s="192" t="n">
        <v>44981</v>
      </c>
      <c r="L288" s="156" t="n">
        <f aca="false">VLOOKUP(C288,CATALOGO!A:F,6,0)</f>
        <v>0.347</v>
      </c>
      <c r="M288" s="157" t="n">
        <f aca="false">L288*J288</f>
        <v>24.984</v>
      </c>
      <c r="N288" s="35" t="s">
        <v>39</v>
      </c>
      <c r="O288" s="35" t="s">
        <v>40</v>
      </c>
      <c r="P288" s="33"/>
      <c r="Q288" s="33"/>
      <c r="R288" s="33"/>
      <c r="S288" s="33"/>
      <c r="T288" s="33"/>
      <c r="U288" s="33"/>
      <c r="V288" s="33" t="s">
        <v>996</v>
      </c>
      <c r="W288" s="35" t="s">
        <v>903</v>
      </c>
      <c r="X288" s="12" t="s">
        <v>169</v>
      </c>
      <c r="Y288" s="13" t="n">
        <v>89.1576</v>
      </c>
      <c r="Z288" s="37" t="n">
        <v>44965</v>
      </c>
      <c r="AA288" s="33"/>
      <c r="AB288" s="33"/>
      <c r="AC288" s="33"/>
      <c r="AD288" s="33" t="s">
        <v>953</v>
      </c>
      <c r="AE288" s="33"/>
    </row>
    <row r="289" customFormat="false" ht="15" hidden="false" customHeight="false" outlineLevel="0" collapsed="false">
      <c r="A289" s="33" t="n">
        <v>9035</v>
      </c>
      <c r="B289" s="155" t="n">
        <v>44963</v>
      </c>
      <c r="C289" s="35" t="s">
        <v>995</v>
      </c>
      <c r="D289" s="6" t="str">
        <f aca="false">VLOOKUP(C289,CATALOGO!A:B,2,0)</f>
        <v>Top Dama</v>
      </c>
      <c r="E289" s="6" t="str">
        <f aca="false">VLOOKUP(C289,CATALOGO!A:E,5,0)</f>
        <v>Flamingo</v>
      </c>
      <c r="F289" s="36"/>
      <c r="G289" s="35" t="s">
        <v>48</v>
      </c>
      <c r="H289" s="35" t="str">
        <f aca="false">CONCATENATE(C289,"-",G289)</f>
        <v>A002-656-L</v>
      </c>
      <c r="I289" s="130"/>
      <c r="J289" s="35" t="n">
        <v>24</v>
      </c>
      <c r="K289" s="192" t="n">
        <v>44981</v>
      </c>
      <c r="L289" s="156" t="n">
        <f aca="false">VLOOKUP(C289,CATALOGO!A:F,6,0)</f>
        <v>0.347</v>
      </c>
      <c r="M289" s="157" t="n">
        <f aca="false">L289*J289</f>
        <v>8.328</v>
      </c>
      <c r="N289" s="35" t="s">
        <v>39</v>
      </c>
      <c r="O289" s="35" t="s">
        <v>40</v>
      </c>
      <c r="P289" s="33"/>
      <c r="Q289" s="33"/>
      <c r="R289" s="33"/>
      <c r="S289" s="33"/>
      <c r="T289" s="33"/>
      <c r="U289" s="33"/>
      <c r="V289" s="33" t="s">
        <v>996</v>
      </c>
      <c r="W289" s="35" t="s">
        <v>903</v>
      </c>
      <c r="X289" s="12" t="s">
        <v>169</v>
      </c>
      <c r="Y289" s="13" t="n">
        <v>29.7192</v>
      </c>
      <c r="Z289" s="37" t="n">
        <v>44965</v>
      </c>
      <c r="AA289" s="33"/>
      <c r="AB289" s="33"/>
      <c r="AC289" s="33"/>
      <c r="AD289" s="33" t="s">
        <v>953</v>
      </c>
      <c r="AE289" s="33"/>
    </row>
    <row r="290" customFormat="false" ht="15" hidden="false" customHeight="false" outlineLevel="0" collapsed="false">
      <c r="A290" s="33" t="n">
        <v>9036</v>
      </c>
      <c r="B290" s="155" t="n">
        <v>44963</v>
      </c>
      <c r="C290" s="35" t="s">
        <v>995</v>
      </c>
      <c r="D290" s="6" t="str">
        <f aca="false">VLOOKUP(C290,CATALOGO!A:B,2,0)</f>
        <v>Top Dama</v>
      </c>
      <c r="E290" s="6" t="str">
        <f aca="false">VLOOKUP(C290,CATALOGO!A:E,5,0)</f>
        <v>Flamingo</v>
      </c>
      <c r="F290" s="36"/>
      <c r="G290" s="35" t="s">
        <v>52</v>
      </c>
      <c r="H290" s="35" t="str">
        <f aca="false">CONCATENATE(C290,"-",G290)</f>
        <v>A002-656-XL</v>
      </c>
      <c r="I290" s="130"/>
      <c r="J290" s="35" t="n">
        <v>36</v>
      </c>
      <c r="K290" s="192" t="n">
        <v>44981</v>
      </c>
      <c r="L290" s="156" t="n">
        <f aca="false">VLOOKUP(C290,CATALOGO!A:F,6,0)</f>
        <v>0.347</v>
      </c>
      <c r="M290" s="157" t="n">
        <f aca="false">L290*J290</f>
        <v>12.492</v>
      </c>
      <c r="N290" s="35" t="s">
        <v>39</v>
      </c>
      <c r="O290" s="35" t="s">
        <v>40</v>
      </c>
      <c r="P290" s="33"/>
      <c r="Q290" s="33"/>
      <c r="R290" s="33"/>
      <c r="S290" s="33"/>
      <c r="T290" s="33"/>
      <c r="U290" s="33"/>
      <c r="V290" s="33" t="s">
        <v>996</v>
      </c>
      <c r="W290" s="35" t="s">
        <v>903</v>
      </c>
      <c r="X290" s="12" t="s">
        <v>169</v>
      </c>
      <c r="Y290" s="13" t="n">
        <v>44.5788</v>
      </c>
      <c r="Z290" s="37" t="n">
        <v>44965</v>
      </c>
      <c r="AA290" s="33"/>
      <c r="AB290" s="33"/>
      <c r="AC290" s="33"/>
      <c r="AD290" s="33" t="s">
        <v>953</v>
      </c>
      <c r="AE290" s="33"/>
    </row>
    <row r="291" customFormat="false" ht="15" hidden="false" customHeight="false" outlineLevel="0" collapsed="false">
      <c r="A291" s="33" t="n">
        <v>9037</v>
      </c>
      <c r="B291" s="155" t="n">
        <v>44963</v>
      </c>
      <c r="C291" s="35" t="s">
        <v>997</v>
      </c>
      <c r="D291" s="6" t="str">
        <f aca="false">VLOOKUP(C291,CATALOGO!A:B,2,0)</f>
        <v>Top Dama</v>
      </c>
      <c r="E291" s="6" t="str">
        <f aca="false">VLOOKUP(C291,CATALOGO!A:E,5,0)</f>
        <v>Lima</v>
      </c>
      <c r="F291" s="36"/>
      <c r="G291" s="35" t="s">
        <v>57</v>
      </c>
      <c r="H291" s="35" t="str">
        <f aca="false">CONCATENATE(C291,"-",G291)</f>
        <v>A002-340-XS</v>
      </c>
      <c r="I291" s="130"/>
      <c r="J291" s="35" t="n">
        <v>24</v>
      </c>
      <c r="K291" s="192" t="n">
        <v>44981</v>
      </c>
      <c r="L291" s="156" t="n">
        <f aca="false">VLOOKUP(C291,CATALOGO!A:F,6,0)</f>
        <v>0.347</v>
      </c>
      <c r="M291" s="157" t="n">
        <f aca="false">L291*J291</f>
        <v>8.328</v>
      </c>
      <c r="N291" s="35" t="s">
        <v>39</v>
      </c>
      <c r="O291" s="35" t="s">
        <v>40</v>
      </c>
      <c r="P291" s="33"/>
      <c r="Q291" s="33"/>
      <c r="R291" s="33"/>
      <c r="S291" s="33"/>
      <c r="T291" s="33"/>
      <c r="U291" s="33"/>
      <c r="V291" s="33" t="s">
        <v>998</v>
      </c>
      <c r="W291" s="35" t="s">
        <v>956</v>
      </c>
      <c r="X291" s="12" t="s">
        <v>169</v>
      </c>
      <c r="Y291" s="13" t="n">
        <v>29.7192</v>
      </c>
      <c r="Z291" s="37" t="n">
        <v>44965</v>
      </c>
      <c r="AA291" s="33"/>
      <c r="AB291" s="33"/>
      <c r="AC291" s="33"/>
      <c r="AD291" s="33" t="s">
        <v>953</v>
      </c>
      <c r="AE291" s="33"/>
    </row>
    <row r="292" customFormat="false" ht="15" hidden="false" customHeight="false" outlineLevel="0" collapsed="false">
      <c r="A292" s="33" t="n">
        <v>9038</v>
      </c>
      <c r="B292" s="155" t="n">
        <v>44963</v>
      </c>
      <c r="C292" s="35" t="s">
        <v>997</v>
      </c>
      <c r="D292" s="6" t="str">
        <f aca="false">VLOOKUP(C292,CATALOGO!A:B,2,0)</f>
        <v>Top Dama</v>
      </c>
      <c r="E292" s="6" t="str">
        <f aca="false">VLOOKUP(C292,CATALOGO!A:E,5,0)</f>
        <v>Lima</v>
      </c>
      <c r="F292" s="36"/>
      <c r="G292" s="35" t="s">
        <v>38</v>
      </c>
      <c r="H292" s="35" t="str">
        <f aca="false">CONCATENATE(C292,"-",G292)</f>
        <v>A002-340-S</v>
      </c>
      <c r="I292" s="130"/>
      <c r="J292" s="35" t="n">
        <v>72</v>
      </c>
      <c r="K292" s="192" t="n">
        <v>44981</v>
      </c>
      <c r="L292" s="156" t="n">
        <f aca="false">VLOOKUP(C292,CATALOGO!A:F,6,0)</f>
        <v>0.347</v>
      </c>
      <c r="M292" s="157" t="n">
        <f aca="false">L292*J292</f>
        <v>24.984</v>
      </c>
      <c r="N292" s="35" t="s">
        <v>39</v>
      </c>
      <c r="O292" s="35" t="s">
        <v>40</v>
      </c>
      <c r="P292" s="33"/>
      <c r="Q292" s="33"/>
      <c r="R292" s="33"/>
      <c r="S292" s="33"/>
      <c r="T292" s="33"/>
      <c r="U292" s="33"/>
      <c r="V292" s="33" t="s">
        <v>998</v>
      </c>
      <c r="W292" s="35" t="s">
        <v>956</v>
      </c>
      <c r="X292" s="12" t="s">
        <v>169</v>
      </c>
      <c r="Y292" s="13" t="n">
        <v>89.1576</v>
      </c>
      <c r="Z292" s="37" t="n">
        <v>44965</v>
      </c>
      <c r="AA292" s="33"/>
      <c r="AB292" s="33"/>
      <c r="AC292" s="33"/>
      <c r="AD292" s="33" t="s">
        <v>953</v>
      </c>
      <c r="AE292" s="33"/>
    </row>
    <row r="293" customFormat="false" ht="15" hidden="false" customHeight="false" outlineLevel="0" collapsed="false">
      <c r="A293" s="33" t="n">
        <v>9039</v>
      </c>
      <c r="B293" s="155" t="n">
        <v>44963</v>
      </c>
      <c r="C293" s="35" t="s">
        <v>997</v>
      </c>
      <c r="D293" s="6" t="str">
        <f aca="false">VLOOKUP(C293,CATALOGO!A:B,2,0)</f>
        <v>Top Dama</v>
      </c>
      <c r="E293" s="6" t="str">
        <f aca="false">VLOOKUP(C293,CATALOGO!A:E,5,0)</f>
        <v>Lima</v>
      </c>
      <c r="F293" s="36"/>
      <c r="G293" s="35" t="s">
        <v>76</v>
      </c>
      <c r="H293" s="35" t="str">
        <f aca="false">CONCATENATE(C293,"-",G293)</f>
        <v>A002-340-M</v>
      </c>
      <c r="I293" s="130"/>
      <c r="J293" s="35" t="n">
        <v>72</v>
      </c>
      <c r="K293" s="192" t="n">
        <v>44981</v>
      </c>
      <c r="L293" s="156" t="n">
        <f aca="false">VLOOKUP(C293,CATALOGO!A:F,6,0)</f>
        <v>0.347</v>
      </c>
      <c r="M293" s="157" t="n">
        <f aca="false">L293*J293</f>
        <v>24.984</v>
      </c>
      <c r="N293" s="35" t="s">
        <v>39</v>
      </c>
      <c r="O293" s="35" t="s">
        <v>40</v>
      </c>
      <c r="P293" s="33"/>
      <c r="Q293" s="33"/>
      <c r="R293" s="33"/>
      <c r="S293" s="33"/>
      <c r="T293" s="33"/>
      <c r="U293" s="33"/>
      <c r="V293" s="33" t="s">
        <v>998</v>
      </c>
      <c r="W293" s="35" t="s">
        <v>956</v>
      </c>
      <c r="X293" s="12" t="s">
        <v>169</v>
      </c>
      <c r="Y293" s="13" t="n">
        <v>89.1576</v>
      </c>
      <c r="Z293" s="37" t="n">
        <v>44965</v>
      </c>
      <c r="AA293" s="33"/>
      <c r="AB293" s="33"/>
      <c r="AC293" s="33"/>
      <c r="AD293" s="33" t="s">
        <v>953</v>
      </c>
      <c r="AE293" s="33"/>
    </row>
    <row r="294" customFormat="false" ht="15" hidden="false" customHeight="false" outlineLevel="0" collapsed="false">
      <c r="A294" s="33" t="n">
        <v>9040</v>
      </c>
      <c r="B294" s="155" t="n">
        <v>44963</v>
      </c>
      <c r="C294" s="35" t="s">
        <v>997</v>
      </c>
      <c r="D294" s="6" t="str">
        <f aca="false">VLOOKUP(C294,CATALOGO!A:B,2,0)</f>
        <v>Top Dama</v>
      </c>
      <c r="E294" s="6" t="str">
        <f aca="false">VLOOKUP(C294,CATALOGO!A:E,5,0)</f>
        <v>Lima</v>
      </c>
      <c r="F294" s="36"/>
      <c r="G294" s="35" t="s">
        <v>48</v>
      </c>
      <c r="H294" s="35" t="str">
        <f aca="false">CONCATENATE(C294,"-",G294)</f>
        <v>A002-340-L</v>
      </c>
      <c r="I294" s="130"/>
      <c r="J294" s="35" t="n">
        <v>24</v>
      </c>
      <c r="K294" s="192" t="n">
        <v>44981</v>
      </c>
      <c r="L294" s="156" t="n">
        <f aca="false">VLOOKUP(C294,CATALOGO!A:F,6,0)</f>
        <v>0.347</v>
      </c>
      <c r="M294" s="157" t="n">
        <f aca="false">L294*J294</f>
        <v>8.328</v>
      </c>
      <c r="N294" s="35" t="s">
        <v>39</v>
      </c>
      <c r="O294" s="35" t="s">
        <v>40</v>
      </c>
      <c r="P294" s="33"/>
      <c r="Q294" s="33"/>
      <c r="R294" s="33"/>
      <c r="S294" s="33"/>
      <c r="T294" s="33"/>
      <c r="U294" s="33"/>
      <c r="V294" s="33" t="s">
        <v>998</v>
      </c>
      <c r="W294" s="35" t="s">
        <v>956</v>
      </c>
      <c r="X294" s="12" t="s">
        <v>169</v>
      </c>
      <c r="Y294" s="13" t="n">
        <v>29.7192</v>
      </c>
      <c r="Z294" s="37" t="n">
        <v>44965</v>
      </c>
      <c r="AA294" s="33"/>
      <c r="AB294" s="33"/>
      <c r="AC294" s="33"/>
      <c r="AD294" s="33" t="s">
        <v>953</v>
      </c>
      <c r="AE294" s="33"/>
    </row>
    <row r="295" customFormat="false" ht="15" hidden="false" customHeight="false" outlineLevel="0" collapsed="false">
      <c r="A295" s="33" t="n">
        <v>9041</v>
      </c>
      <c r="B295" s="155" t="n">
        <v>44963</v>
      </c>
      <c r="C295" s="35" t="s">
        <v>997</v>
      </c>
      <c r="D295" s="6" t="str">
        <f aca="false">VLOOKUP(C295,CATALOGO!A:B,2,0)</f>
        <v>Top Dama</v>
      </c>
      <c r="E295" s="6" t="str">
        <f aca="false">VLOOKUP(C295,CATALOGO!A:E,5,0)</f>
        <v>Lima</v>
      </c>
      <c r="F295" s="36"/>
      <c r="G295" s="35" t="s">
        <v>52</v>
      </c>
      <c r="H295" s="35" t="str">
        <f aca="false">CONCATENATE(C295,"-",G295)</f>
        <v>A002-340-XL</v>
      </c>
      <c r="I295" s="130"/>
      <c r="J295" s="35" t="n">
        <v>24</v>
      </c>
      <c r="K295" s="192" t="n">
        <v>44981</v>
      </c>
      <c r="L295" s="156" t="n">
        <f aca="false">VLOOKUP(C295,CATALOGO!A:F,6,0)</f>
        <v>0.347</v>
      </c>
      <c r="M295" s="157" t="n">
        <f aca="false">L295*J295</f>
        <v>8.328</v>
      </c>
      <c r="N295" s="35" t="s">
        <v>39</v>
      </c>
      <c r="O295" s="35" t="s">
        <v>40</v>
      </c>
      <c r="P295" s="33"/>
      <c r="Q295" s="33"/>
      <c r="R295" s="33"/>
      <c r="S295" s="33"/>
      <c r="T295" s="33"/>
      <c r="U295" s="33"/>
      <c r="V295" s="33" t="s">
        <v>998</v>
      </c>
      <c r="W295" s="35" t="s">
        <v>956</v>
      </c>
      <c r="X295" s="12" t="s">
        <v>169</v>
      </c>
      <c r="Y295" s="13" t="n">
        <v>29.7192</v>
      </c>
      <c r="Z295" s="37" t="n">
        <v>44965</v>
      </c>
      <c r="AA295" s="33"/>
      <c r="AB295" s="33"/>
      <c r="AC295" s="33"/>
      <c r="AD295" s="33" t="s">
        <v>953</v>
      </c>
      <c r="AE295" s="33"/>
    </row>
    <row r="296" s="191" customFormat="true" ht="15" hidden="false" customHeight="false" outlineLevel="0" collapsed="false">
      <c r="A296" s="181" t="n">
        <v>8972</v>
      </c>
      <c r="B296" s="182" t="n">
        <v>44949</v>
      </c>
      <c r="C296" s="183" t="s">
        <v>999</v>
      </c>
      <c r="D296" s="184" t="str">
        <f aca="false">VLOOKUP(C296,CATALOGO!A:B,2,0)</f>
        <v>Pantalon Caballero</v>
      </c>
      <c r="E296" s="184" t="str">
        <f aca="false">VLOOKUP(C296,CATALOGO!A:E,5,0)</f>
        <v>Aruba</v>
      </c>
      <c r="F296" s="185"/>
      <c r="G296" s="183" t="s">
        <v>57</v>
      </c>
      <c r="H296" s="183" t="str">
        <f aca="false">CONCATENATE(C296,"-",G296)</f>
        <v>RFH104-313-XS</v>
      </c>
      <c r="I296" s="187"/>
      <c r="J296" s="183" t="n">
        <v>36</v>
      </c>
      <c r="K296" s="182" t="n">
        <v>44981</v>
      </c>
      <c r="L296" s="188" t="n">
        <f aca="false">VLOOKUP(C296,CATALOGO!A:F,6,0)</f>
        <v>0.3483</v>
      </c>
      <c r="M296" s="189" t="n">
        <f aca="false">L296*J296</f>
        <v>12.5388</v>
      </c>
      <c r="N296" s="183" t="s">
        <v>39</v>
      </c>
      <c r="O296" s="183" t="s">
        <v>85</v>
      </c>
      <c r="P296" s="181"/>
      <c r="Q296" s="181"/>
      <c r="R296" s="181"/>
      <c r="S296" s="181"/>
      <c r="T296" s="181"/>
      <c r="U296" s="181"/>
      <c r="V296" s="181" t="s">
        <v>1000</v>
      </c>
      <c r="W296" s="184" t="s">
        <v>1001</v>
      </c>
      <c r="X296" s="184" t="s">
        <v>1002</v>
      </c>
      <c r="Y296" s="193" t="n">
        <v>38.52</v>
      </c>
      <c r="Z296" s="190" t="n">
        <v>44952</v>
      </c>
      <c r="AA296" s="181"/>
      <c r="AB296" s="181"/>
      <c r="AC296" s="181"/>
      <c r="AD296" s="181" t="s">
        <v>953</v>
      </c>
      <c r="AE296" s="181"/>
    </row>
    <row r="297" s="191" customFormat="true" ht="15" hidden="false" customHeight="false" outlineLevel="0" collapsed="false">
      <c r="A297" s="181" t="n">
        <v>8973</v>
      </c>
      <c r="B297" s="182" t="n">
        <v>44949</v>
      </c>
      <c r="C297" s="183" t="s">
        <v>999</v>
      </c>
      <c r="D297" s="184" t="str">
        <f aca="false">VLOOKUP(C297,CATALOGO!A:B,2,0)</f>
        <v>Pantalon Caballero</v>
      </c>
      <c r="E297" s="184" t="str">
        <f aca="false">VLOOKUP(C297,CATALOGO!A:E,5,0)</f>
        <v>Aruba</v>
      </c>
      <c r="F297" s="185"/>
      <c r="G297" s="183" t="s">
        <v>38</v>
      </c>
      <c r="H297" s="183" t="str">
        <f aca="false">CONCATENATE(C297,"-",G297)</f>
        <v>RFH104-313-S</v>
      </c>
      <c r="I297" s="187"/>
      <c r="J297" s="183" t="n">
        <v>72</v>
      </c>
      <c r="K297" s="182" t="n">
        <v>44981</v>
      </c>
      <c r="L297" s="188" t="n">
        <f aca="false">VLOOKUP(C297,CATALOGO!A:F,6,0)</f>
        <v>0.3483</v>
      </c>
      <c r="M297" s="189" t="n">
        <f aca="false">L297*J297</f>
        <v>25.0776</v>
      </c>
      <c r="N297" s="183" t="s">
        <v>39</v>
      </c>
      <c r="O297" s="183" t="s">
        <v>85</v>
      </c>
      <c r="P297" s="181"/>
      <c r="Q297" s="181"/>
      <c r="R297" s="181"/>
      <c r="S297" s="181"/>
      <c r="T297" s="181"/>
      <c r="U297" s="181"/>
      <c r="V297" s="181" t="s">
        <v>1000</v>
      </c>
      <c r="W297" s="184" t="s">
        <v>1001</v>
      </c>
      <c r="X297" s="184" t="s">
        <v>1002</v>
      </c>
      <c r="Y297" s="193" t="n">
        <v>77.04</v>
      </c>
      <c r="Z297" s="190" t="n">
        <v>44952</v>
      </c>
      <c r="AA297" s="181"/>
      <c r="AB297" s="181"/>
      <c r="AC297" s="181"/>
      <c r="AD297" s="181" t="s">
        <v>953</v>
      </c>
      <c r="AE297" s="181"/>
    </row>
    <row r="298" s="191" customFormat="true" ht="15" hidden="false" customHeight="false" outlineLevel="0" collapsed="false">
      <c r="A298" s="181" t="n">
        <v>8974</v>
      </c>
      <c r="B298" s="182" t="n">
        <v>44949</v>
      </c>
      <c r="C298" s="183" t="s">
        <v>999</v>
      </c>
      <c r="D298" s="184" t="str">
        <f aca="false">VLOOKUP(C298,CATALOGO!A:B,2,0)</f>
        <v>Pantalon Caballero</v>
      </c>
      <c r="E298" s="184" t="str">
        <f aca="false">VLOOKUP(C298,CATALOGO!A:E,5,0)</f>
        <v>Aruba</v>
      </c>
      <c r="F298" s="185"/>
      <c r="G298" s="183" t="s">
        <v>76</v>
      </c>
      <c r="H298" s="183" t="str">
        <f aca="false">CONCATENATE(C298,"-",G298)</f>
        <v>RFH104-313-M</v>
      </c>
      <c r="I298" s="187"/>
      <c r="J298" s="183" t="n">
        <v>84</v>
      </c>
      <c r="K298" s="182" t="n">
        <v>44981</v>
      </c>
      <c r="L298" s="188" t="n">
        <f aca="false">VLOOKUP(C298,CATALOGO!A:F,6,0)</f>
        <v>0.3483</v>
      </c>
      <c r="M298" s="189" t="n">
        <f aca="false">L298*J298</f>
        <v>29.2572</v>
      </c>
      <c r="N298" s="183" t="s">
        <v>39</v>
      </c>
      <c r="O298" s="183" t="s">
        <v>85</v>
      </c>
      <c r="P298" s="181"/>
      <c r="Q298" s="181"/>
      <c r="R298" s="181"/>
      <c r="S298" s="181"/>
      <c r="T298" s="181"/>
      <c r="U298" s="181"/>
      <c r="V298" s="181" t="s">
        <v>1000</v>
      </c>
      <c r="W298" s="184" t="s">
        <v>1001</v>
      </c>
      <c r="X298" s="184" t="s">
        <v>1002</v>
      </c>
      <c r="Y298" s="193" t="n">
        <v>89.88</v>
      </c>
      <c r="Z298" s="190" t="n">
        <v>44952</v>
      </c>
      <c r="AA298" s="181"/>
      <c r="AB298" s="181"/>
      <c r="AC298" s="181"/>
      <c r="AD298" s="181" t="s">
        <v>953</v>
      </c>
      <c r="AE298" s="181"/>
    </row>
    <row r="299" s="191" customFormat="true" ht="15" hidden="false" customHeight="false" outlineLevel="0" collapsed="false">
      <c r="A299" s="181" t="n">
        <v>8975</v>
      </c>
      <c r="B299" s="182" t="n">
        <v>44949</v>
      </c>
      <c r="C299" s="183" t="s">
        <v>999</v>
      </c>
      <c r="D299" s="184" t="str">
        <f aca="false">VLOOKUP(C299,CATALOGO!A:B,2,0)</f>
        <v>Pantalon Caballero</v>
      </c>
      <c r="E299" s="184" t="str">
        <f aca="false">VLOOKUP(C299,CATALOGO!A:E,5,0)</f>
        <v>Aruba</v>
      </c>
      <c r="F299" s="185"/>
      <c r="G299" s="183" t="s">
        <v>48</v>
      </c>
      <c r="H299" s="183" t="str">
        <f aca="false">CONCATENATE(C299,"-",G299)</f>
        <v>RFH104-313-L</v>
      </c>
      <c r="I299" s="187"/>
      <c r="J299" s="183" t="n">
        <v>120</v>
      </c>
      <c r="K299" s="182" t="n">
        <v>44981</v>
      </c>
      <c r="L299" s="188" t="n">
        <f aca="false">VLOOKUP(C299,CATALOGO!A:F,6,0)</f>
        <v>0.3483</v>
      </c>
      <c r="M299" s="189" t="n">
        <f aca="false">L299*J299</f>
        <v>41.796</v>
      </c>
      <c r="N299" s="183" t="s">
        <v>39</v>
      </c>
      <c r="O299" s="183" t="s">
        <v>85</v>
      </c>
      <c r="P299" s="181"/>
      <c r="Q299" s="181"/>
      <c r="R299" s="181"/>
      <c r="S299" s="181"/>
      <c r="T299" s="181"/>
      <c r="U299" s="181"/>
      <c r="V299" s="181" t="s">
        <v>1000</v>
      </c>
      <c r="W299" s="184" t="s">
        <v>1001</v>
      </c>
      <c r="X299" s="184" t="s">
        <v>1002</v>
      </c>
      <c r="Y299" s="193" t="n">
        <v>128.4</v>
      </c>
      <c r="Z299" s="190" t="n">
        <v>44952</v>
      </c>
      <c r="AA299" s="181"/>
      <c r="AB299" s="181"/>
      <c r="AC299" s="181"/>
      <c r="AD299" s="181" t="s">
        <v>953</v>
      </c>
      <c r="AE299" s="181"/>
    </row>
    <row r="300" s="191" customFormat="true" ht="15" hidden="false" customHeight="false" outlineLevel="0" collapsed="false">
      <c r="A300" s="181" t="n">
        <v>8976</v>
      </c>
      <c r="B300" s="182" t="n">
        <v>44949</v>
      </c>
      <c r="C300" s="183" t="s">
        <v>999</v>
      </c>
      <c r="D300" s="184" t="str">
        <f aca="false">VLOOKUP(C300,CATALOGO!A:B,2,0)</f>
        <v>Pantalon Caballero</v>
      </c>
      <c r="E300" s="184" t="str">
        <f aca="false">VLOOKUP(C300,CATALOGO!A:E,5,0)</f>
        <v>Aruba</v>
      </c>
      <c r="F300" s="185"/>
      <c r="G300" s="183" t="s">
        <v>52</v>
      </c>
      <c r="H300" s="183" t="str">
        <f aca="false">CONCATENATE(C300,"-",G300)</f>
        <v>RFH104-313-XL</v>
      </c>
      <c r="I300" s="187"/>
      <c r="J300" s="183" t="n">
        <v>24</v>
      </c>
      <c r="K300" s="182" t="n">
        <v>44981</v>
      </c>
      <c r="L300" s="188" t="n">
        <f aca="false">VLOOKUP(C300,CATALOGO!A:F,6,0)</f>
        <v>0.3483</v>
      </c>
      <c r="M300" s="189" t="n">
        <f aca="false">L300*J300</f>
        <v>8.3592</v>
      </c>
      <c r="N300" s="183" t="s">
        <v>39</v>
      </c>
      <c r="O300" s="183" t="s">
        <v>85</v>
      </c>
      <c r="P300" s="181"/>
      <c r="Q300" s="181"/>
      <c r="R300" s="181"/>
      <c r="S300" s="181"/>
      <c r="T300" s="181"/>
      <c r="U300" s="181"/>
      <c r="V300" s="181" t="s">
        <v>1000</v>
      </c>
      <c r="W300" s="184" t="s">
        <v>1001</v>
      </c>
      <c r="X300" s="184" t="s">
        <v>1002</v>
      </c>
      <c r="Y300" s="193" t="n">
        <v>25.68</v>
      </c>
      <c r="Z300" s="190" t="n">
        <v>44952</v>
      </c>
      <c r="AA300" s="181"/>
      <c r="AB300" s="181"/>
      <c r="AC300" s="181"/>
      <c r="AD300" s="181" t="s">
        <v>953</v>
      </c>
      <c r="AE300" s="181"/>
    </row>
    <row r="301" customFormat="false" ht="15" hidden="false" customHeight="false" outlineLevel="0" collapsed="false">
      <c r="A301" s="33" t="n">
        <v>9006</v>
      </c>
      <c r="B301" s="155" t="n">
        <v>44956</v>
      </c>
      <c r="C301" s="35" t="s">
        <v>1003</v>
      </c>
      <c r="D301" s="6" t="str">
        <f aca="false">VLOOKUP(C301,CATALOGO!A:B,2,0)</f>
        <v>Pantalon Dama</v>
      </c>
      <c r="E301" s="6" t="str">
        <f aca="false">VLOOKUP(C301,CATALOGO!A:E,5,0)</f>
        <v>Aruba</v>
      </c>
      <c r="F301" s="36"/>
      <c r="G301" s="35" t="s">
        <v>144</v>
      </c>
      <c r="H301" s="35" t="str">
        <f aca="false">CONCATENATE(C301,"-",G301)</f>
        <v>RF106P-313-XXS</v>
      </c>
      <c r="I301" s="130"/>
      <c r="J301" s="35" t="n">
        <v>24</v>
      </c>
      <c r="K301" s="155" t="n">
        <v>44981</v>
      </c>
      <c r="L301" s="156" t="n">
        <f aca="false">VLOOKUP(C301,CATALOGO!A:F,6,0)</f>
        <v>0.3958</v>
      </c>
      <c r="M301" s="157" t="n">
        <f aca="false">L301*J301</f>
        <v>9.4992</v>
      </c>
      <c r="N301" s="35" t="s">
        <v>39</v>
      </c>
      <c r="O301" s="35" t="s">
        <v>85</v>
      </c>
      <c r="P301" s="33"/>
      <c r="Q301" s="33"/>
      <c r="R301" s="33"/>
      <c r="S301" s="33"/>
      <c r="T301" s="33"/>
      <c r="U301" s="33"/>
      <c r="V301" s="17" t="s">
        <v>1004</v>
      </c>
      <c r="W301" s="102" t="str">
        <f aca="false">VLOOKUP(C301,CATALOGOMEDA1,4,FALSE())</f>
        <v>TTRC#1 13-5313TCX ARUBA BLUE</v>
      </c>
      <c r="X301" s="17" t="str">
        <f aca="false">MID(C301,1,FIND("-",C301)-1)</f>
        <v>RF106P</v>
      </c>
      <c r="Y301" s="17" t="n">
        <f aca="false">(VLOOKUP(X301,ESTILO3,3,FALSE()))*J301</f>
        <v>24</v>
      </c>
      <c r="Z301" s="37" t="n">
        <v>44959</v>
      </c>
      <c r="AA301" s="33"/>
      <c r="AB301" s="33"/>
      <c r="AC301" s="33"/>
      <c r="AD301" s="33"/>
      <c r="AE301" s="33"/>
    </row>
    <row r="302" customFormat="false" ht="15" hidden="false" customHeight="false" outlineLevel="0" collapsed="false">
      <c r="A302" s="33" t="n">
        <v>9007</v>
      </c>
      <c r="B302" s="155" t="n">
        <v>44956</v>
      </c>
      <c r="C302" s="35" t="s">
        <v>1003</v>
      </c>
      <c r="D302" s="6" t="str">
        <f aca="false">VLOOKUP(C302,CATALOGO!A:B,2,0)</f>
        <v>Pantalon Dama</v>
      </c>
      <c r="E302" s="6" t="str">
        <f aca="false">VLOOKUP(C302,CATALOGO!A:E,5,0)</f>
        <v>Aruba</v>
      </c>
      <c r="F302" s="36"/>
      <c r="G302" s="35" t="s">
        <v>57</v>
      </c>
      <c r="H302" s="35" t="str">
        <f aca="false">CONCATENATE(C302,"-",G302)</f>
        <v>RF106P-313-XS</v>
      </c>
      <c r="I302" s="130"/>
      <c r="J302" s="35" t="n">
        <v>60</v>
      </c>
      <c r="K302" s="155" t="n">
        <v>44981</v>
      </c>
      <c r="L302" s="156" t="n">
        <f aca="false">VLOOKUP(C302,CATALOGO!A:F,6,0)</f>
        <v>0.3958</v>
      </c>
      <c r="M302" s="157" t="n">
        <f aca="false">L302*J302</f>
        <v>23.748</v>
      </c>
      <c r="N302" s="35" t="s">
        <v>39</v>
      </c>
      <c r="O302" s="35" t="s">
        <v>85</v>
      </c>
      <c r="P302" s="33"/>
      <c r="Q302" s="33"/>
      <c r="R302" s="33"/>
      <c r="S302" s="33"/>
      <c r="T302" s="33"/>
      <c r="U302" s="33"/>
      <c r="V302" s="17" t="s">
        <v>1004</v>
      </c>
      <c r="W302" s="102" t="str">
        <f aca="false">VLOOKUP(C302,CATALOGOMEDA1,4,FALSE())</f>
        <v>TTRC#1 13-5313TCX ARUBA BLUE</v>
      </c>
      <c r="X302" s="17" t="str">
        <f aca="false">MID(C302,1,FIND("-",C302)-1)</f>
        <v>RF106P</v>
      </c>
      <c r="Y302" s="17" t="n">
        <f aca="false">(VLOOKUP(X302,ESTILO3,3,FALSE()))*J302</f>
        <v>60</v>
      </c>
      <c r="Z302" s="37" t="n">
        <v>44959</v>
      </c>
      <c r="AA302" s="33"/>
      <c r="AB302" s="33"/>
      <c r="AC302" s="33"/>
      <c r="AD302" s="33"/>
      <c r="AE302" s="33"/>
    </row>
    <row r="303" customFormat="false" ht="15" hidden="false" customHeight="false" outlineLevel="0" collapsed="false">
      <c r="A303" s="33" t="n">
        <v>9008</v>
      </c>
      <c r="B303" s="155" t="n">
        <v>44956</v>
      </c>
      <c r="C303" s="35" t="s">
        <v>1003</v>
      </c>
      <c r="D303" s="6" t="str">
        <f aca="false">VLOOKUP(C303,CATALOGO!A:B,2,0)</f>
        <v>Pantalon Dama</v>
      </c>
      <c r="E303" s="6" t="str">
        <f aca="false">VLOOKUP(C303,CATALOGO!A:E,5,0)</f>
        <v>Aruba</v>
      </c>
      <c r="F303" s="36"/>
      <c r="G303" s="35" t="s">
        <v>38</v>
      </c>
      <c r="H303" s="35" t="str">
        <f aca="false">CONCATENATE(C303,"-",G303)</f>
        <v>RF106P-313-S</v>
      </c>
      <c r="I303" s="130"/>
      <c r="J303" s="35" t="n">
        <v>48</v>
      </c>
      <c r="K303" s="155" t="n">
        <v>44981</v>
      </c>
      <c r="L303" s="156" t="n">
        <f aca="false">VLOOKUP(C303,CATALOGO!A:F,6,0)</f>
        <v>0.3958</v>
      </c>
      <c r="M303" s="157" t="n">
        <f aca="false">L303*J303</f>
        <v>18.9984</v>
      </c>
      <c r="N303" s="35" t="s">
        <v>39</v>
      </c>
      <c r="O303" s="35" t="s">
        <v>85</v>
      </c>
      <c r="P303" s="33"/>
      <c r="Q303" s="33"/>
      <c r="R303" s="33"/>
      <c r="S303" s="33"/>
      <c r="T303" s="33"/>
      <c r="U303" s="33"/>
      <c r="V303" s="17" t="s">
        <v>1004</v>
      </c>
      <c r="W303" s="102" t="str">
        <f aca="false">VLOOKUP(C303,CATALOGOMEDA1,4,FALSE())</f>
        <v>TTRC#1 13-5313TCX ARUBA BLUE</v>
      </c>
      <c r="X303" s="17" t="str">
        <f aca="false">MID(C303,1,FIND("-",C303)-1)</f>
        <v>RF106P</v>
      </c>
      <c r="Y303" s="17" t="n">
        <f aca="false">(VLOOKUP(X303,ESTILO3,3,FALSE()))*J303</f>
        <v>48</v>
      </c>
      <c r="Z303" s="37" t="n">
        <v>44959</v>
      </c>
      <c r="AA303" s="33"/>
      <c r="AB303" s="33"/>
      <c r="AC303" s="33"/>
      <c r="AD303" s="33"/>
      <c r="AE303" s="33"/>
    </row>
    <row r="304" customFormat="false" ht="15" hidden="false" customHeight="false" outlineLevel="0" collapsed="false">
      <c r="A304" s="33" t="n">
        <v>9009</v>
      </c>
      <c r="B304" s="155" t="n">
        <v>44956</v>
      </c>
      <c r="C304" s="35" t="s">
        <v>1003</v>
      </c>
      <c r="D304" s="6" t="str">
        <f aca="false">VLOOKUP(C304,CATALOGO!A:B,2,0)</f>
        <v>Pantalon Dama</v>
      </c>
      <c r="E304" s="6" t="str">
        <f aca="false">VLOOKUP(C304,CATALOGO!A:E,5,0)</f>
        <v>Aruba</v>
      </c>
      <c r="F304" s="36"/>
      <c r="G304" s="35" t="s">
        <v>76</v>
      </c>
      <c r="H304" s="35" t="str">
        <f aca="false">CONCATENATE(C304,"-",G304)</f>
        <v>RF106P-313-M</v>
      </c>
      <c r="I304" s="130"/>
      <c r="J304" s="35" t="n">
        <v>48</v>
      </c>
      <c r="K304" s="155" t="n">
        <v>44981</v>
      </c>
      <c r="L304" s="156" t="n">
        <f aca="false">VLOOKUP(C304,CATALOGO!A:F,6,0)</f>
        <v>0.3958</v>
      </c>
      <c r="M304" s="157" t="n">
        <f aca="false">L304*J304</f>
        <v>18.9984</v>
      </c>
      <c r="N304" s="35" t="s">
        <v>39</v>
      </c>
      <c r="O304" s="35" t="s">
        <v>85</v>
      </c>
      <c r="P304" s="33"/>
      <c r="Q304" s="33"/>
      <c r="R304" s="33"/>
      <c r="S304" s="33"/>
      <c r="T304" s="33"/>
      <c r="U304" s="33"/>
      <c r="V304" s="17" t="s">
        <v>1004</v>
      </c>
      <c r="W304" s="102" t="str">
        <f aca="false">VLOOKUP(C304,CATALOGOMEDA1,4,FALSE())</f>
        <v>TTRC#1 13-5313TCX ARUBA BLUE</v>
      </c>
      <c r="X304" s="17" t="str">
        <f aca="false">MID(C304,1,FIND("-",C304)-1)</f>
        <v>RF106P</v>
      </c>
      <c r="Y304" s="17" t="n">
        <f aca="false">(VLOOKUP(X304,ESTILO3,3,FALSE()))*J304</f>
        <v>48</v>
      </c>
      <c r="Z304" s="37" t="n">
        <v>44959</v>
      </c>
      <c r="AA304" s="33"/>
      <c r="AB304" s="33"/>
      <c r="AC304" s="33"/>
      <c r="AD304" s="33"/>
      <c r="AE304" s="33"/>
    </row>
    <row r="305" customFormat="false" ht="15" hidden="false" customHeight="false" outlineLevel="0" collapsed="false">
      <c r="A305" s="33" t="n">
        <v>9010</v>
      </c>
      <c r="B305" s="155" t="n">
        <v>44956</v>
      </c>
      <c r="C305" s="35" t="s">
        <v>1003</v>
      </c>
      <c r="D305" s="6" t="str">
        <f aca="false">VLOOKUP(C305,CATALOGO!A:B,2,0)</f>
        <v>Pantalon Dama</v>
      </c>
      <c r="E305" s="6" t="str">
        <f aca="false">VLOOKUP(C305,CATALOGO!A:E,5,0)</f>
        <v>Aruba</v>
      </c>
      <c r="F305" s="36"/>
      <c r="G305" s="35" t="s">
        <v>48</v>
      </c>
      <c r="H305" s="35" t="str">
        <f aca="false">CONCATENATE(C305,"-",G305)</f>
        <v>RF106P-313-L</v>
      </c>
      <c r="I305" s="130"/>
      <c r="J305" s="35" t="n">
        <v>36</v>
      </c>
      <c r="K305" s="155" t="n">
        <v>44981</v>
      </c>
      <c r="L305" s="156" t="n">
        <f aca="false">VLOOKUP(C305,CATALOGO!A:F,6,0)</f>
        <v>0.3958</v>
      </c>
      <c r="M305" s="157" t="n">
        <f aca="false">L305*J305</f>
        <v>14.2488</v>
      </c>
      <c r="N305" s="35" t="s">
        <v>39</v>
      </c>
      <c r="O305" s="35" t="s">
        <v>85</v>
      </c>
      <c r="P305" s="33"/>
      <c r="Q305" s="33"/>
      <c r="R305" s="33"/>
      <c r="S305" s="33"/>
      <c r="T305" s="33"/>
      <c r="U305" s="33"/>
      <c r="V305" s="17" t="s">
        <v>1004</v>
      </c>
      <c r="W305" s="102" t="str">
        <f aca="false">VLOOKUP(C305,CATALOGOMEDA1,4,FALSE())</f>
        <v>TTRC#1 13-5313TCX ARUBA BLUE</v>
      </c>
      <c r="X305" s="17" t="str">
        <f aca="false">MID(C305,1,FIND("-",C305)-1)</f>
        <v>RF106P</v>
      </c>
      <c r="Y305" s="17" t="n">
        <f aca="false">(VLOOKUP(X305,ESTILO3,3,FALSE()))*J305</f>
        <v>36</v>
      </c>
      <c r="Z305" s="37" t="n">
        <v>44959</v>
      </c>
      <c r="AA305" s="33"/>
      <c r="AB305" s="33"/>
      <c r="AC305" s="33"/>
      <c r="AD305" s="33"/>
      <c r="AE305" s="33"/>
    </row>
    <row r="306" customFormat="false" ht="15" hidden="false" customHeight="false" outlineLevel="0" collapsed="false">
      <c r="A306" s="33" t="n">
        <v>9011</v>
      </c>
      <c r="B306" s="155" t="n">
        <v>44956</v>
      </c>
      <c r="C306" s="35" t="s">
        <v>1003</v>
      </c>
      <c r="D306" s="6" t="str">
        <f aca="false">VLOOKUP(C306,CATALOGO!A:B,2,0)</f>
        <v>Pantalon Dama</v>
      </c>
      <c r="E306" s="6" t="str">
        <f aca="false">VLOOKUP(C306,CATALOGO!A:E,5,0)</f>
        <v>Aruba</v>
      </c>
      <c r="F306" s="36"/>
      <c r="G306" s="35" t="s">
        <v>52</v>
      </c>
      <c r="H306" s="35" t="str">
        <f aca="false">CONCATENATE(C306,"-",G306)</f>
        <v>RF106P-313-XL</v>
      </c>
      <c r="I306" s="130"/>
      <c r="J306" s="35" t="n">
        <v>24</v>
      </c>
      <c r="K306" s="155" t="n">
        <v>44981</v>
      </c>
      <c r="L306" s="156" t="n">
        <f aca="false">VLOOKUP(C306,CATALOGO!A:F,6,0)</f>
        <v>0.3958</v>
      </c>
      <c r="M306" s="157" t="n">
        <f aca="false">L306*J306</f>
        <v>9.4992</v>
      </c>
      <c r="N306" s="35" t="s">
        <v>39</v>
      </c>
      <c r="O306" s="35" t="s">
        <v>85</v>
      </c>
      <c r="P306" s="33"/>
      <c r="Q306" s="33"/>
      <c r="R306" s="33"/>
      <c r="S306" s="33"/>
      <c r="T306" s="33"/>
      <c r="U306" s="33"/>
      <c r="V306" s="17" t="s">
        <v>1004</v>
      </c>
      <c r="W306" s="102" t="str">
        <f aca="false">VLOOKUP(C306,CATALOGOMEDA1,4,FALSE())</f>
        <v>TTRC#1 13-5313TCX ARUBA BLUE</v>
      </c>
      <c r="X306" s="17" t="str">
        <f aca="false">MID(C306,1,FIND("-",C306)-1)</f>
        <v>RF106P</v>
      </c>
      <c r="Y306" s="17" t="n">
        <f aca="false">(VLOOKUP(X306,ESTILO3,3,FALSE()))*J306</f>
        <v>24</v>
      </c>
      <c r="Z306" s="37" t="n">
        <v>44959</v>
      </c>
      <c r="AA306" s="33"/>
      <c r="AB306" s="33"/>
      <c r="AC306" s="33"/>
      <c r="AD306" s="33"/>
      <c r="AE306" s="33"/>
    </row>
    <row r="307" customFormat="false" ht="15" hidden="false" customHeight="false" outlineLevel="0" collapsed="false">
      <c r="A307" s="33" t="n">
        <v>9012</v>
      </c>
      <c r="B307" s="155" t="n">
        <v>44956</v>
      </c>
      <c r="C307" s="35" t="s">
        <v>1005</v>
      </c>
      <c r="D307" s="6" t="str">
        <f aca="false">VLOOKUP(C307,CATALOGO!A:B,2,0)</f>
        <v>Pantalon Dama</v>
      </c>
      <c r="E307" s="6" t="str">
        <f aca="false">VLOOKUP(C307,CATALOGO!A:E,5,0)</f>
        <v>Aruba</v>
      </c>
      <c r="F307" s="36"/>
      <c r="G307" s="35" t="s">
        <v>144</v>
      </c>
      <c r="H307" s="35" t="str">
        <f aca="false">CONCATENATE(C307,"-",G307)</f>
        <v>RF106R-313-XXS</v>
      </c>
      <c r="I307" s="130"/>
      <c r="J307" s="35" t="n">
        <v>24</v>
      </c>
      <c r="K307" s="155" t="n">
        <v>44981</v>
      </c>
      <c r="L307" s="156" t="n">
        <f aca="false">VLOOKUP(C307,CATALOGO!A:F,6,0)</f>
        <v>0.3958</v>
      </c>
      <c r="M307" s="157" t="n">
        <f aca="false">L307*J307</f>
        <v>9.4992</v>
      </c>
      <c r="N307" s="35" t="s">
        <v>39</v>
      </c>
      <c r="O307" s="35" t="s">
        <v>85</v>
      </c>
      <c r="P307" s="33"/>
      <c r="Q307" s="33"/>
      <c r="R307" s="33"/>
      <c r="S307" s="33"/>
      <c r="T307" s="33"/>
      <c r="U307" s="33"/>
      <c r="V307" s="17" t="s">
        <v>1006</v>
      </c>
      <c r="W307" s="102" t="str">
        <f aca="false">VLOOKUP(C307,CATALOGOMEDA1,4,FALSE())</f>
        <v>TTRC#1 13-5313TCX ARUBA BLUE</v>
      </c>
      <c r="X307" s="17" t="str">
        <f aca="false">MID(C307,1,FIND("-",C307)-1)</f>
        <v>RF106R</v>
      </c>
      <c r="Y307" s="17" t="n">
        <f aca="false">(VLOOKUP(X307,ESTILO3,3,FALSE()))*J307</f>
        <v>24</v>
      </c>
      <c r="Z307" s="37" t="n">
        <v>44959</v>
      </c>
      <c r="AA307" s="33"/>
      <c r="AB307" s="33"/>
      <c r="AC307" s="33"/>
      <c r="AD307" s="33"/>
      <c r="AE307" s="33"/>
    </row>
    <row r="308" customFormat="false" ht="15" hidden="false" customHeight="false" outlineLevel="0" collapsed="false">
      <c r="A308" s="33" t="n">
        <v>9013</v>
      </c>
      <c r="B308" s="155" t="n">
        <v>44956</v>
      </c>
      <c r="C308" s="35" t="s">
        <v>1005</v>
      </c>
      <c r="D308" s="6" t="str">
        <f aca="false">VLOOKUP(C308,CATALOGO!A:B,2,0)</f>
        <v>Pantalon Dama</v>
      </c>
      <c r="E308" s="6" t="str">
        <f aca="false">VLOOKUP(C308,CATALOGO!A:E,5,0)</f>
        <v>Aruba</v>
      </c>
      <c r="F308" s="36"/>
      <c r="G308" s="35" t="s">
        <v>57</v>
      </c>
      <c r="H308" s="35" t="str">
        <f aca="false">CONCATENATE(C308,"-",G308)</f>
        <v>RF106R-313-XS</v>
      </c>
      <c r="I308" s="130"/>
      <c r="J308" s="35" t="n">
        <v>60</v>
      </c>
      <c r="K308" s="155" t="n">
        <v>44981</v>
      </c>
      <c r="L308" s="156" t="n">
        <f aca="false">VLOOKUP(C308,CATALOGO!A:F,6,0)</f>
        <v>0.3958</v>
      </c>
      <c r="M308" s="157" t="n">
        <f aca="false">L308*J308</f>
        <v>23.748</v>
      </c>
      <c r="N308" s="35" t="s">
        <v>39</v>
      </c>
      <c r="O308" s="35" t="s">
        <v>85</v>
      </c>
      <c r="P308" s="33"/>
      <c r="Q308" s="33"/>
      <c r="R308" s="33"/>
      <c r="S308" s="33"/>
      <c r="T308" s="33"/>
      <c r="U308" s="33"/>
      <c r="V308" s="17" t="s">
        <v>1006</v>
      </c>
      <c r="W308" s="102" t="str">
        <f aca="false">VLOOKUP(C308,CATALOGOMEDA1,4,FALSE())</f>
        <v>TTRC#1 13-5313TCX ARUBA BLUE</v>
      </c>
      <c r="X308" s="17" t="str">
        <f aca="false">MID(C308,1,FIND("-",C308)-1)</f>
        <v>RF106R</v>
      </c>
      <c r="Y308" s="17" t="n">
        <f aca="false">(VLOOKUP(X308,ESTILO3,3,FALSE()))*J308</f>
        <v>60</v>
      </c>
      <c r="Z308" s="37" t="n">
        <v>44959</v>
      </c>
      <c r="AA308" s="33"/>
      <c r="AB308" s="33"/>
      <c r="AC308" s="33"/>
      <c r="AD308" s="33"/>
      <c r="AE308" s="33"/>
    </row>
    <row r="309" customFormat="false" ht="15" hidden="false" customHeight="false" outlineLevel="0" collapsed="false">
      <c r="A309" s="33" t="n">
        <v>9014</v>
      </c>
      <c r="B309" s="155" t="n">
        <v>44956</v>
      </c>
      <c r="C309" s="35" t="s">
        <v>1005</v>
      </c>
      <c r="D309" s="6" t="str">
        <f aca="false">VLOOKUP(C309,CATALOGO!A:B,2,0)</f>
        <v>Pantalon Dama</v>
      </c>
      <c r="E309" s="6" t="str">
        <f aca="false">VLOOKUP(C309,CATALOGO!A:E,5,0)</f>
        <v>Aruba</v>
      </c>
      <c r="F309" s="36"/>
      <c r="G309" s="35" t="s">
        <v>38</v>
      </c>
      <c r="H309" s="35" t="str">
        <f aca="false">CONCATENATE(C309,"-",G309)</f>
        <v>RF106R-313-S</v>
      </c>
      <c r="I309" s="130"/>
      <c r="J309" s="35" t="n">
        <v>60</v>
      </c>
      <c r="K309" s="155" t="n">
        <v>44981</v>
      </c>
      <c r="L309" s="156" t="n">
        <f aca="false">VLOOKUP(C309,CATALOGO!A:F,6,0)</f>
        <v>0.3958</v>
      </c>
      <c r="M309" s="157" t="n">
        <f aca="false">L309*J309</f>
        <v>23.748</v>
      </c>
      <c r="N309" s="35" t="s">
        <v>39</v>
      </c>
      <c r="O309" s="35" t="s">
        <v>85</v>
      </c>
      <c r="P309" s="33"/>
      <c r="Q309" s="33"/>
      <c r="R309" s="33"/>
      <c r="S309" s="33"/>
      <c r="T309" s="33"/>
      <c r="U309" s="33"/>
      <c r="V309" s="17" t="s">
        <v>1006</v>
      </c>
      <c r="W309" s="102" t="str">
        <f aca="false">VLOOKUP(C309,CATALOGOMEDA1,4,FALSE())</f>
        <v>TTRC#1 13-5313TCX ARUBA BLUE</v>
      </c>
      <c r="X309" s="17" t="str">
        <f aca="false">MID(C309,1,FIND("-",C309)-1)</f>
        <v>RF106R</v>
      </c>
      <c r="Y309" s="17" t="n">
        <f aca="false">(VLOOKUP(X309,ESTILO3,3,FALSE()))*J309</f>
        <v>60</v>
      </c>
      <c r="Z309" s="37" t="n">
        <v>44959</v>
      </c>
      <c r="AA309" s="33"/>
      <c r="AB309" s="33"/>
      <c r="AC309" s="33"/>
      <c r="AD309" s="33"/>
      <c r="AE309" s="33"/>
    </row>
    <row r="310" customFormat="false" ht="15" hidden="false" customHeight="false" outlineLevel="0" collapsed="false">
      <c r="A310" s="33" t="n">
        <v>9015</v>
      </c>
      <c r="B310" s="155" t="n">
        <v>44956</v>
      </c>
      <c r="C310" s="35" t="s">
        <v>1005</v>
      </c>
      <c r="D310" s="6" t="str">
        <f aca="false">VLOOKUP(C310,CATALOGO!A:B,2,0)</f>
        <v>Pantalon Dama</v>
      </c>
      <c r="E310" s="6" t="str">
        <f aca="false">VLOOKUP(C310,CATALOGO!A:E,5,0)</f>
        <v>Aruba</v>
      </c>
      <c r="F310" s="36"/>
      <c r="G310" s="35" t="s">
        <v>76</v>
      </c>
      <c r="H310" s="35" t="str">
        <f aca="false">CONCATENATE(C310,"-",G310)</f>
        <v>RF106R-313-M</v>
      </c>
      <c r="I310" s="130"/>
      <c r="J310" s="35" t="n">
        <v>48</v>
      </c>
      <c r="K310" s="155" t="n">
        <v>44981</v>
      </c>
      <c r="L310" s="156" t="n">
        <f aca="false">VLOOKUP(C310,CATALOGO!A:F,6,0)</f>
        <v>0.3958</v>
      </c>
      <c r="M310" s="157" t="n">
        <f aca="false">L310*J310</f>
        <v>18.9984</v>
      </c>
      <c r="N310" s="35" t="s">
        <v>39</v>
      </c>
      <c r="O310" s="35" t="s">
        <v>85</v>
      </c>
      <c r="P310" s="33"/>
      <c r="Q310" s="33"/>
      <c r="R310" s="33"/>
      <c r="S310" s="33"/>
      <c r="T310" s="33"/>
      <c r="U310" s="33"/>
      <c r="V310" s="17" t="s">
        <v>1006</v>
      </c>
      <c r="W310" s="102" t="str">
        <f aca="false">VLOOKUP(C310,CATALOGOMEDA1,4,FALSE())</f>
        <v>TTRC#1 13-5313TCX ARUBA BLUE</v>
      </c>
      <c r="X310" s="17" t="str">
        <f aca="false">MID(C310,1,FIND("-",C310)-1)</f>
        <v>RF106R</v>
      </c>
      <c r="Y310" s="17" t="n">
        <f aca="false">(VLOOKUP(X310,ESTILO3,3,FALSE()))*J310</f>
        <v>48</v>
      </c>
      <c r="Z310" s="37" t="n">
        <v>44959</v>
      </c>
      <c r="AA310" s="33"/>
      <c r="AB310" s="33"/>
      <c r="AC310" s="33"/>
      <c r="AD310" s="33"/>
      <c r="AE310" s="33"/>
    </row>
    <row r="311" customFormat="false" ht="15" hidden="false" customHeight="false" outlineLevel="0" collapsed="false">
      <c r="A311" s="33" t="n">
        <v>9016</v>
      </c>
      <c r="B311" s="155" t="n">
        <v>44956</v>
      </c>
      <c r="C311" s="35" t="s">
        <v>1005</v>
      </c>
      <c r="D311" s="6" t="str">
        <f aca="false">VLOOKUP(C311,CATALOGO!A:B,2,0)</f>
        <v>Pantalon Dama</v>
      </c>
      <c r="E311" s="6" t="str">
        <f aca="false">VLOOKUP(C311,CATALOGO!A:E,5,0)</f>
        <v>Aruba</v>
      </c>
      <c r="F311" s="36"/>
      <c r="G311" s="35" t="s">
        <v>48</v>
      </c>
      <c r="H311" s="35" t="str">
        <f aca="false">CONCATENATE(C311,"-",G311)</f>
        <v>RF106R-313-L</v>
      </c>
      <c r="I311" s="130"/>
      <c r="J311" s="35" t="n">
        <v>24</v>
      </c>
      <c r="K311" s="155" t="n">
        <v>44981</v>
      </c>
      <c r="L311" s="156" t="n">
        <f aca="false">VLOOKUP(C311,CATALOGO!A:F,6,0)</f>
        <v>0.3958</v>
      </c>
      <c r="M311" s="157" t="n">
        <f aca="false">L311*J311</f>
        <v>9.4992</v>
      </c>
      <c r="N311" s="35" t="s">
        <v>39</v>
      </c>
      <c r="O311" s="35" t="s">
        <v>85</v>
      </c>
      <c r="P311" s="33"/>
      <c r="Q311" s="33"/>
      <c r="R311" s="33"/>
      <c r="S311" s="33"/>
      <c r="T311" s="33"/>
      <c r="U311" s="33"/>
      <c r="V311" s="17" t="s">
        <v>1006</v>
      </c>
      <c r="W311" s="102" t="str">
        <f aca="false">VLOOKUP(C311,CATALOGOMEDA1,4,FALSE())</f>
        <v>TTRC#1 13-5313TCX ARUBA BLUE</v>
      </c>
      <c r="X311" s="17" t="str">
        <f aca="false">MID(C311,1,FIND("-",C311)-1)</f>
        <v>RF106R</v>
      </c>
      <c r="Y311" s="17" t="n">
        <f aca="false">(VLOOKUP(X311,ESTILO3,3,FALSE()))*J311</f>
        <v>24</v>
      </c>
      <c r="Z311" s="37" t="n">
        <v>44959</v>
      </c>
      <c r="AA311" s="33"/>
      <c r="AB311" s="33"/>
      <c r="AC311" s="33"/>
      <c r="AD311" s="33"/>
      <c r="AE311" s="33"/>
    </row>
    <row r="312" customFormat="false" ht="15" hidden="false" customHeight="false" outlineLevel="0" collapsed="false">
      <c r="A312" s="33" t="n">
        <v>9017</v>
      </c>
      <c r="B312" s="155" t="n">
        <v>44956</v>
      </c>
      <c r="C312" s="35" t="s">
        <v>1005</v>
      </c>
      <c r="D312" s="6" t="str">
        <f aca="false">VLOOKUP(C312,CATALOGO!A:B,2,0)</f>
        <v>Pantalon Dama</v>
      </c>
      <c r="E312" s="6" t="str">
        <f aca="false">VLOOKUP(C312,CATALOGO!A:E,5,0)</f>
        <v>Aruba</v>
      </c>
      <c r="F312" s="36"/>
      <c r="G312" s="35" t="s">
        <v>52</v>
      </c>
      <c r="H312" s="35" t="str">
        <f aca="false">CONCATENATE(C312,"-",G312)</f>
        <v>RF106R-313-XL</v>
      </c>
      <c r="I312" s="130"/>
      <c r="J312" s="35" t="n">
        <v>24</v>
      </c>
      <c r="K312" s="155" t="n">
        <v>44981</v>
      </c>
      <c r="L312" s="156" t="n">
        <f aca="false">VLOOKUP(C312,CATALOGO!A:F,6,0)</f>
        <v>0.3958</v>
      </c>
      <c r="M312" s="157" t="n">
        <f aca="false">L312*J312</f>
        <v>9.4992</v>
      </c>
      <c r="N312" s="35" t="s">
        <v>39</v>
      </c>
      <c r="O312" s="35" t="s">
        <v>85</v>
      </c>
      <c r="P312" s="33"/>
      <c r="Q312" s="33"/>
      <c r="R312" s="33"/>
      <c r="S312" s="33"/>
      <c r="T312" s="33"/>
      <c r="U312" s="33"/>
      <c r="V312" s="17" t="s">
        <v>1006</v>
      </c>
      <c r="W312" s="102" t="str">
        <f aca="false">VLOOKUP(C312,CATALOGOMEDA1,4,FALSE())</f>
        <v>TTRC#1 13-5313TCX ARUBA BLUE</v>
      </c>
      <c r="X312" s="17" t="str">
        <f aca="false">MID(C312,1,FIND("-",C312)-1)</f>
        <v>RF106R</v>
      </c>
      <c r="Y312" s="17" t="n">
        <f aca="false">(VLOOKUP(X312,ESTILO3,3,FALSE()))*J312</f>
        <v>24</v>
      </c>
      <c r="Z312" s="37" t="n">
        <v>44959</v>
      </c>
      <c r="AA312" s="33"/>
      <c r="AB312" s="33"/>
      <c r="AC312" s="33"/>
      <c r="AD312" s="33"/>
      <c r="AE312" s="33"/>
    </row>
    <row r="313" customFormat="false" ht="15" hidden="false" customHeight="false" outlineLevel="0" collapsed="false">
      <c r="A313" s="33"/>
      <c r="B313" s="33"/>
      <c r="C313" s="35"/>
      <c r="D313" s="35"/>
      <c r="E313" s="33"/>
      <c r="F313" s="36"/>
      <c r="G313" s="35"/>
      <c r="H313" s="35"/>
      <c r="I313" s="130"/>
      <c r="J313" s="95" t="n">
        <v>2268</v>
      </c>
      <c r="K313" s="95"/>
      <c r="L313" s="40" t="n">
        <v>15.587</v>
      </c>
      <c r="M313" s="40" t="n">
        <v>749</v>
      </c>
      <c r="N313" s="33"/>
      <c r="O313" s="35"/>
      <c r="P313" s="33"/>
      <c r="Q313" s="33"/>
      <c r="R313" s="33"/>
      <c r="S313" s="33"/>
      <c r="T313" s="33"/>
      <c r="U313" s="33"/>
      <c r="V313" s="33"/>
      <c r="W313" s="35"/>
      <c r="X313" s="33"/>
      <c r="Y313" s="33"/>
      <c r="Z313" s="37"/>
      <c r="AA313" s="33"/>
      <c r="AB313" s="33"/>
      <c r="AC313" s="33"/>
      <c r="AD313" s="33"/>
      <c r="AE313" s="33"/>
    </row>
    <row r="314" customFormat="false" ht="15" hidden="false" customHeight="false" outlineLevel="0" collapsed="false">
      <c r="A314" s="33"/>
      <c r="B314" s="33"/>
      <c r="C314" s="35"/>
      <c r="D314" s="35"/>
      <c r="E314" s="33"/>
      <c r="F314" s="36"/>
      <c r="G314" s="35"/>
      <c r="H314" s="35"/>
      <c r="I314" s="130"/>
      <c r="J314" s="35"/>
      <c r="K314" s="35"/>
      <c r="N314" s="33"/>
      <c r="O314" s="35"/>
      <c r="P314" s="33"/>
      <c r="Q314" s="33"/>
      <c r="R314" s="33"/>
      <c r="S314" s="33"/>
      <c r="T314" s="33"/>
      <c r="U314" s="33"/>
      <c r="V314" s="33"/>
      <c r="W314" s="35"/>
      <c r="X314" s="33"/>
      <c r="Y314" s="33"/>
      <c r="Z314" s="37"/>
      <c r="AA314" s="33"/>
      <c r="AB314" s="33"/>
      <c r="AC314" s="33"/>
      <c r="AD314" s="33"/>
      <c r="AE314" s="33"/>
    </row>
    <row r="315" customFormat="false" ht="18.75" hidden="false" customHeight="false" outlineLevel="0" collapsed="false">
      <c r="A315" s="33"/>
      <c r="B315" s="166" t="s">
        <v>1007</v>
      </c>
      <c r="C315" s="167"/>
      <c r="D315" s="168"/>
      <c r="E315" s="33"/>
      <c r="F315" s="36"/>
      <c r="G315" s="35"/>
      <c r="H315" s="35"/>
      <c r="I315" s="130"/>
      <c r="J315" s="35"/>
      <c r="K315" s="35"/>
      <c r="N315" s="33"/>
      <c r="O315" s="35"/>
      <c r="P315" s="33"/>
      <c r="Q315" s="33"/>
      <c r="R315" s="33"/>
      <c r="S315" s="33"/>
      <c r="T315" s="33"/>
      <c r="U315" s="33"/>
      <c r="V315" s="33"/>
      <c r="W315" s="35"/>
      <c r="X315" s="33"/>
      <c r="Y315" s="33"/>
      <c r="Z315" s="37"/>
      <c r="AA315" s="33"/>
      <c r="AB315" s="33"/>
      <c r="AC315" s="33"/>
      <c r="AD315" s="33"/>
      <c r="AE315" s="33"/>
    </row>
    <row r="316" customFormat="false" ht="15" hidden="false" customHeight="false" outlineLevel="0" collapsed="false">
      <c r="A316" s="33" t="n">
        <v>9028</v>
      </c>
      <c r="B316" s="155" t="n">
        <v>44963</v>
      </c>
      <c r="C316" s="35" t="s">
        <v>1008</v>
      </c>
      <c r="D316" s="6" t="str">
        <f aca="false">VLOOKUP(C316,CATALOGO!A:B,2,0)</f>
        <v>TOP MUJER</v>
      </c>
      <c r="E316" s="6" t="str">
        <f aca="false">VLOOKUP(C316,CATALOGO!A:E,5,0)</f>
        <v>ROSE BUD</v>
      </c>
      <c r="F316" s="36"/>
      <c r="G316" s="35" t="s">
        <v>76</v>
      </c>
      <c r="H316" s="35" t="str">
        <f aca="false">CONCATENATE(C316,"-",G316)</f>
        <v>I002AF-023-M</v>
      </c>
      <c r="I316" s="130"/>
      <c r="J316" s="35" t="n">
        <v>24</v>
      </c>
      <c r="K316" s="155" t="n">
        <v>44988</v>
      </c>
      <c r="L316" s="156" t="n">
        <f aca="false">VLOOKUP(C316,CATALOGO!A:F,6,0)</f>
        <v>0.16</v>
      </c>
      <c r="M316" s="157" t="n">
        <f aca="false">L316*J316</f>
        <v>3.84</v>
      </c>
      <c r="N316" s="35" t="s">
        <v>60</v>
      </c>
      <c r="O316" s="35" t="s">
        <v>40</v>
      </c>
      <c r="P316" s="33"/>
      <c r="Q316" s="33"/>
      <c r="R316" s="33"/>
      <c r="S316" s="33"/>
      <c r="T316" s="33"/>
      <c r="U316" s="33"/>
      <c r="V316" s="33" t="s">
        <v>1009</v>
      </c>
      <c r="W316" s="35" t="s">
        <v>62</v>
      </c>
      <c r="X316" s="12" t="s">
        <v>1010</v>
      </c>
      <c r="Y316" s="13" t="n">
        <v>22.1676</v>
      </c>
      <c r="Z316" s="37" t="n">
        <v>44965</v>
      </c>
      <c r="AA316" s="33"/>
      <c r="AB316" s="33"/>
      <c r="AC316" s="33"/>
      <c r="AD316" s="33" t="s">
        <v>803</v>
      </c>
      <c r="AE316" s="33"/>
    </row>
    <row r="317" customFormat="false" ht="15" hidden="false" customHeight="false" outlineLevel="0" collapsed="false">
      <c r="A317" s="33" t="n">
        <v>9029</v>
      </c>
      <c r="B317" s="155" t="n">
        <v>44963</v>
      </c>
      <c r="C317" s="35" t="s">
        <v>1008</v>
      </c>
      <c r="D317" s="6" t="str">
        <f aca="false">VLOOKUP(C317,CATALOGO!A:B,2,0)</f>
        <v>TOP MUJER</v>
      </c>
      <c r="E317" s="6" t="str">
        <f aca="false">VLOOKUP(C317,CATALOGO!A:E,5,0)</f>
        <v>ROSE BUD</v>
      </c>
      <c r="F317" s="36"/>
      <c r="G317" s="35" t="s">
        <v>57</v>
      </c>
      <c r="H317" s="35" t="str">
        <f aca="false">CONCATENATE(C317,"-",G317)</f>
        <v>I002AF-023-XS</v>
      </c>
      <c r="I317" s="130"/>
      <c r="J317" s="35" t="n">
        <v>24</v>
      </c>
      <c r="K317" s="155" t="n">
        <v>44988</v>
      </c>
      <c r="L317" s="156" t="n">
        <f aca="false">VLOOKUP(C317,CATALOGO!A:F,6,0)</f>
        <v>0.16</v>
      </c>
      <c r="M317" s="157" t="n">
        <f aca="false">L317*J317</f>
        <v>3.84</v>
      </c>
      <c r="N317" s="35" t="s">
        <v>60</v>
      </c>
      <c r="O317" s="35" t="s">
        <v>40</v>
      </c>
      <c r="P317" s="33"/>
      <c r="Q317" s="33"/>
      <c r="R317" s="33"/>
      <c r="S317" s="33"/>
      <c r="T317" s="33"/>
      <c r="U317" s="33"/>
      <c r="V317" s="33" t="s">
        <v>1009</v>
      </c>
      <c r="W317" s="35" t="s">
        <v>62</v>
      </c>
      <c r="X317" s="12" t="s">
        <v>1010</v>
      </c>
      <c r="Y317" s="13" t="n">
        <v>22.1676</v>
      </c>
      <c r="Z317" s="37" t="n">
        <v>44965</v>
      </c>
      <c r="AA317" s="33"/>
      <c r="AB317" s="33"/>
      <c r="AC317" s="33"/>
      <c r="AD317" s="33" t="s">
        <v>803</v>
      </c>
      <c r="AE317" s="33"/>
    </row>
    <row r="318" customFormat="false" ht="15" hidden="false" customHeight="false" outlineLevel="0" collapsed="false">
      <c r="A318" s="33" t="n">
        <v>9030</v>
      </c>
      <c r="B318" s="155" t="n">
        <v>44963</v>
      </c>
      <c r="C318" s="35" t="s">
        <v>1011</v>
      </c>
      <c r="D318" s="6" t="str">
        <f aca="false">VLOOKUP(C318,CATALOGO!A:B,2,0)</f>
        <v>TOP MUJER</v>
      </c>
      <c r="E318" s="6" t="str">
        <f aca="false">VLOOKUP(C318,CATALOGO!A:E,5,0)</f>
        <v>NAVAL</v>
      </c>
      <c r="F318" s="36"/>
      <c r="G318" s="35" t="s">
        <v>38</v>
      </c>
      <c r="H318" s="35" t="str">
        <f aca="false">CONCATENATE(C318,"-",G318)</f>
        <v>I002AF-027-S</v>
      </c>
      <c r="I318" s="130"/>
      <c r="J318" s="35" t="n">
        <v>24</v>
      </c>
      <c r="K318" s="155" t="n">
        <v>44988</v>
      </c>
      <c r="L318" s="156" t="n">
        <f aca="false">VLOOKUP(C318,CATALOGO!A:F,6,0)</f>
        <v>0.16</v>
      </c>
      <c r="M318" s="157" t="n">
        <f aca="false">L318*J318</f>
        <v>3.84</v>
      </c>
      <c r="N318" s="35" t="s">
        <v>60</v>
      </c>
      <c r="O318" s="35" t="s">
        <v>40</v>
      </c>
      <c r="P318" s="33"/>
      <c r="Q318" s="33"/>
      <c r="R318" s="33"/>
      <c r="S318" s="33"/>
      <c r="T318" s="33"/>
      <c r="U318" s="33"/>
      <c r="V318" s="33" t="s">
        <v>1012</v>
      </c>
      <c r="W318" s="35" t="s">
        <v>68</v>
      </c>
      <c r="X318" s="12" t="s">
        <v>1010</v>
      </c>
      <c r="Y318" s="13" t="n">
        <v>22.1676</v>
      </c>
      <c r="Z318" s="37" t="n">
        <v>44965</v>
      </c>
      <c r="AA318" s="33"/>
      <c r="AB318" s="33"/>
      <c r="AC318" s="33"/>
      <c r="AD318" s="33" t="s">
        <v>803</v>
      </c>
      <c r="AE318" s="33"/>
    </row>
    <row r="319" customFormat="false" ht="15" hidden="false" customHeight="false" outlineLevel="0" collapsed="false">
      <c r="A319" s="33" t="n">
        <v>9031</v>
      </c>
      <c r="B319" s="155" t="n">
        <v>44963</v>
      </c>
      <c r="C319" s="35" t="s">
        <v>1011</v>
      </c>
      <c r="D319" s="6" t="str">
        <f aca="false">VLOOKUP(C319,CATALOGO!A:B,2,0)</f>
        <v>TOP MUJER</v>
      </c>
      <c r="E319" s="6" t="str">
        <f aca="false">VLOOKUP(C319,CATALOGO!A:E,5,0)</f>
        <v>NAVAL</v>
      </c>
      <c r="F319" s="36"/>
      <c r="G319" s="35" t="s">
        <v>57</v>
      </c>
      <c r="H319" s="35" t="str">
        <f aca="false">CONCATENATE(C319,"-",G319)</f>
        <v>I002AF-027-XS</v>
      </c>
      <c r="I319" s="130"/>
      <c r="J319" s="35" t="n">
        <v>24</v>
      </c>
      <c r="K319" s="155" t="n">
        <v>44988</v>
      </c>
      <c r="L319" s="156" t="n">
        <f aca="false">VLOOKUP(C319,CATALOGO!A:F,6,0)</f>
        <v>0.16</v>
      </c>
      <c r="M319" s="157" t="n">
        <f aca="false">L319*J319</f>
        <v>3.84</v>
      </c>
      <c r="N319" s="35" t="s">
        <v>60</v>
      </c>
      <c r="O319" s="35" t="s">
        <v>40</v>
      </c>
      <c r="P319" s="33"/>
      <c r="Q319" s="33"/>
      <c r="R319" s="33"/>
      <c r="S319" s="33"/>
      <c r="T319" s="33"/>
      <c r="U319" s="33"/>
      <c r="V319" s="33" t="s">
        <v>1012</v>
      </c>
      <c r="W319" s="35" t="s">
        <v>68</v>
      </c>
      <c r="X319" s="12" t="s">
        <v>1010</v>
      </c>
      <c r="Y319" s="13" t="n">
        <v>22.1676</v>
      </c>
      <c r="Z319" s="37" t="n">
        <v>44965</v>
      </c>
      <c r="AA319" s="33"/>
      <c r="AB319" s="33"/>
      <c r="AC319" s="33"/>
      <c r="AD319" s="33" t="s">
        <v>803</v>
      </c>
      <c r="AE319" s="33"/>
    </row>
    <row r="320" customFormat="false" ht="15" hidden="false" customHeight="false" outlineLevel="0" collapsed="false">
      <c r="A320" s="33" t="n">
        <v>8996</v>
      </c>
      <c r="B320" s="155" t="n">
        <v>44956</v>
      </c>
      <c r="C320" s="35" t="s">
        <v>1013</v>
      </c>
      <c r="D320" s="6" t="str">
        <f aca="false">VLOOKUP(C320,CATALOGO!A:B,2,0)</f>
        <v>Top Dama</v>
      </c>
      <c r="E320" s="6" t="str">
        <f aca="false">VLOOKUP(C320,CATALOGO!A:E,5,0)</f>
        <v>NAVAL</v>
      </c>
      <c r="F320" s="36"/>
      <c r="G320" s="35" t="s">
        <v>57</v>
      </c>
      <c r="H320" s="35" t="str">
        <f aca="false">CONCATENATE(C320,"-",G320)</f>
        <v>A011-027-XS</v>
      </c>
      <c r="I320" s="130"/>
      <c r="J320" s="35" t="n">
        <v>36</v>
      </c>
      <c r="K320" s="155" t="n">
        <v>44988</v>
      </c>
      <c r="L320" s="156" t="n">
        <f aca="false">VLOOKUP(C320,CATALOGO!A:F,6,0)</f>
        <v>0.375</v>
      </c>
      <c r="M320" s="157" t="n">
        <f aca="false">L320*J320</f>
        <v>13.5</v>
      </c>
      <c r="N320" s="35" t="s">
        <v>39</v>
      </c>
      <c r="O320" s="35" t="s">
        <v>40</v>
      </c>
      <c r="P320" s="33"/>
      <c r="Q320" s="33"/>
      <c r="R320" s="33"/>
      <c r="S320" s="33"/>
      <c r="T320" s="33"/>
      <c r="U320" s="33"/>
      <c r="V320" s="194" t="s">
        <v>1014</v>
      </c>
      <c r="W320" s="40" t="str">
        <f aca="false">VLOOKUP(C320,CATALOGOMEDA1,4,FALSE())</f>
        <v>TTR-19-4027TCX-MEDIEVAL</v>
      </c>
      <c r="X320" s="194" t="str">
        <f aca="false">MID(C320,1,FIND("-",C320)-1)</f>
        <v>A011</v>
      </c>
      <c r="Y320" s="194" t="n">
        <f aca="false">(VLOOKUP(X320,ESTILO3,3,FALSE()))*J320</f>
        <v>46.8</v>
      </c>
      <c r="Z320" s="37" t="n">
        <v>44972</v>
      </c>
      <c r="AA320" s="33"/>
      <c r="AB320" s="33"/>
      <c r="AC320" s="33"/>
      <c r="AD320" s="33"/>
      <c r="AE320" s="33"/>
    </row>
    <row r="321" customFormat="false" ht="15" hidden="false" customHeight="false" outlineLevel="0" collapsed="false">
      <c r="A321" s="33" t="n">
        <v>8997</v>
      </c>
      <c r="B321" s="155" t="n">
        <v>44956</v>
      </c>
      <c r="C321" s="35" t="s">
        <v>1013</v>
      </c>
      <c r="D321" s="6" t="str">
        <f aca="false">VLOOKUP(C321,CATALOGO!A:B,2,0)</f>
        <v>Top Dama</v>
      </c>
      <c r="E321" s="6" t="str">
        <f aca="false">VLOOKUP(C321,CATALOGO!A:E,5,0)</f>
        <v>NAVAL</v>
      </c>
      <c r="F321" s="36"/>
      <c r="G321" s="35" t="s">
        <v>38</v>
      </c>
      <c r="H321" s="35" t="str">
        <f aca="false">CONCATENATE(C321,"-",G321)</f>
        <v>A011-027-S</v>
      </c>
      <c r="I321" s="130"/>
      <c r="J321" s="35" t="n">
        <v>108</v>
      </c>
      <c r="K321" s="155" t="n">
        <v>44988</v>
      </c>
      <c r="L321" s="156" t="n">
        <f aca="false">VLOOKUP(C321,CATALOGO!A:F,6,0)</f>
        <v>0.375</v>
      </c>
      <c r="M321" s="157" t="n">
        <f aca="false">L321*J321</f>
        <v>40.5</v>
      </c>
      <c r="N321" s="35" t="s">
        <v>39</v>
      </c>
      <c r="O321" s="35" t="s">
        <v>40</v>
      </c>
      <c r="P321" s="33"/>
      <c r="Q321" s="33"/>
      <c r="R321" s="33"/>
      <c r="S321" s="33"/>
      <c r="T321" s="33"/>
      <c r="U321" s="33"/>
      <c r="V321" s="194" t="s">
        <v>1014</v>
      </c>
      <c r="W321" s="40" t="str">
        <f aca="false">VLOOKUP(C321,CATALOGOMEDA1,4,FALSE())</f>
        <v>TTR-19-4027TCX-MEDIEVAL</v>
      </c>
      <c r="X321" s="194" t="str">
        <f aca="false">MID(C321,1,FIND("-",C321)-1)</f>
        <v>A011</v>
      </c>
      <c r="Y321" s="194" t="n">
        <f aca="false">(VLOOKUP(X321,ESTILO3,3,FALSE()))*J321</f>
        <v>140.4</v>
      </c>
      <c r="Z321" s="37" t="n">
        <v>44972</v>
      </c>
      <c r="AA321" s="33"/>
      <c r="AB321" s="33"/>
      <c r="AC321" s="33"/>
      <c r="AD321" s="33"/>
      <c r="AE321" s="33"/>
    </row>
    <row r="322" customFormat="false" ht="15" hidden="false" customHeight="false" outlineLevel="0" collapsed="false">
      <c r="A322" s="33" t="n">
        <v>8998</v>
      </c>
      <c r="B322" s="155" t="n">
        <v>44956</v>
      </c>
      <c r="C322" s="35" t="s">
        <v>1013</v>
      </c>
      <c r="D322" s="6" t="str">
        <f aca="false">VLOOKUP(C322,CATALOGO!A:B,2,0)</f>
        <v>Top Dama</v>
      </c>
      <c r="E322" s="6" t="str">
        <f aca="false">VLOOKUP(C322,CATALOGO!A:E,5,0)</f>
        <v>NAVAL</v>
      </c>
      <c r="F322" s="36"/>
      <c r="G322" s="35" t="s">
        <v>76</v>
      </c>
      <c r="H322" s="35" t="str">
        <f aca="false">CONCATENATE(C322,"-",G322)</f>
        <v>A011-027-M</v>
      </c>
      <c r="I322" s="130"/>
      <c r="J322" s="35" t="n">
        <v>96</v>
      </c>
      <c r="K322" s="155" t="n">
        <v>44988</v>
      </c>
      <c r="L322" s="156" t="n">
        <f aca="false">VLOOKUP(C322,CATALOGO!A:F,6,0)</f>
        <v>0.375</v>
      </c>
      <c r="M322" s="157" t="n">
        <f aca="false">L322*J322</f>
        <v>36</v>
      </c>
      <c r="N322" s="35" t="s">
        <v>39</v>
      </c>
      <c r="O322" s="35" t="s">
        <v>40</v>
      </c>
      <c r="P322" s="33"/>
      <c r="Q322" s="33"/>
      <c r="R322" s="33"/>
      <c r="S322" s="33"/>
      <c r="T322" s="33"/>
      <c r="U322" s="33"/>
      <c r="V322" s="194" t="s">
        <v>1014</v>
      </c>
      <c r="W322" s="40" t="str">
        <f aca="false">VLOOKUP(C322,CATALOGOMEDA1,4,FALSE())</f>
        <v>TTR-19-4027TCX-MEDIEVAL</v>
      </c>
      <c r="X322" s="194" t="str">
        <f aca="false">MID(C322,1,FIND("-",C322)-1)</f>
        <v>A011</v>
      </c>
      <c r="Y322" s="194" t="n">
        <f aca="false">(VLOOKUP(X322,ESTILO3,3,FALSE()))*J322</f>
        <v>124.8</v>
      </c>
      <c r="Z322" s="37" t="n">
        <v>44972</v>
      </c>
      <c r="AA322" s="33"/>
      <c r="AB322" s="33"/>
      <c r="AC322" s="33"/>
      <c r="AD322" s="33"/>
      <c r="AE322" s="33"/>
    </row>
    <row r="323" customFormat="false" ht="15" hidden="false" customHeight="false" outlineLevel="0" collapsed="false">
      <c r="A323" s="33" t="n">
        <v>8999</v>
      </c>
      <c r="B323" s="155" t="n">
        <v>44956</v>
      </c>
      <c r="C323" s="35" t="s">
        <v>1013</v>
      </c>
      <c r="D323" s="6" t="str">
        <f aca="false">VLOOKUP(C323,CATALOGO!A:B,2,0)</f>
        <v>Top Dama</v>
      </c>
      <c r="E323" s="6" t="str">
        <f aca="false">VLOOKUP(C323,CATALOGO!A:E,5,0)</f>
        <v>NAVAL</v>
      </c>
      <c r="F323" s="36"/>
      <c r="G323" s="35" t="s">
        <v>48</v>
      </c>
      <c r="H323" s="35" t="str">
        <f aca="false">CONCATENATE(C323,"-",G323)</f>
        <v>A011-027-L</v>
      </c>
      <c r="I323" s="130"/>
      <c r="J323" s="35" t="n">
        <v>24</v>
      </c>
      <c r="K323" s="155" t="n">
        <v>44988</v>
      </c>
      <c r="L323" s="156" t="n">
        <f aca="false">VLOOKUP(C323,CATALOGO!A:F,6,0)</f>
        <v>0.375</v>
      </c>
      <c r="M323" s="157" t="n">
        <f aca="false">L323*J323</f>
        <v>9</v>
      </c>
      <c r="N323" s="35" t="s">
        <v>39</v>
      </c>
      <c r="O323" s="35" t="s">
        <v>40</v>
      </c>
      <c r="P323" s="33"/>
      <c r="Q323" s="33"/>
      <c r="R323" s="33"/>
      <c r="S323" s="33"/>
      <c r="T323" s="33"/>
      <c r="U323" s="33"/>
      <c r="V323" s="194" t="s">
        <v>1014</v>
      </c>
      <c r="W323" s="40" t="str">
        <f aca="false">VLOOKUP(C323,CATALOGOMEDA1,4,FALSE())</f>
        <v>TTR-19-4027TCX-MEDIEVAL</v>
      </c>
      <c r="X323" s="194" t="str">
        <f aca="false">MID(C323,1,FIND("-",C323)-1)</f>
        <v>A011</v>
      </c>
      <c r="Y323" s="194" t="n">
        <f aca="false">(VLOOKUP(X323,ESTILO3,3,FALSE()))*J323</f>
        <v>31.2</v>
      </c>
      <c r="Z323" s="37" t="n">
        <v>44972</v>
      </c>
      <c r="AA323" s="33"/>
      <c r="AB323" s="33"/>
      <c r="AC323" s="33"/>
      <c r="AD323" s="33"/>
      <c r="AE323" s="33"/>
    </row>
    <row r="324" customFormat="false" ht="15" hidden="false" customHeight="false" outlineLevel="0" collapsed="false">
      <c r="A324" s="33" t="n">
        <v>9000</v>
      </c>
      <c r="B324" s="155" t="n">
        <v>44956</v>
      </c>
      <c r="C324" s="35" t="s">
        <v>1013</v>
      </c>
      <c r="D324" s="6" t="str">
        <f aca="false">VLOOKUP(C324,CATALOGO!A:B,2,0)</f>
        <v>Top Dama</v>
      </c>
      <c r="E324" s="6" t="str">
        <f aca="false">VLOOKUP(C324,CATALOGO!A:E,5,0)</f>
        <v>NAVAL</v>
      </c>
      <c r="F324" s="36"/>
      <c r="G324" s="35" t="s">
        <v>52</v>
      </c>
      <c r="H324" s="35" t="str">
        <f aca="false">CONCATENATE(C324,"-",G324)</f>
        <v>A011-027-XL</v>
      </c>
      <c r="I324" s="130"/>
      <c r="J324" s="35" t="n">
        <v>24</v>
      </c>
      <c r="K324" s="155" t="n">
        <v>44988</v>
      </c>
      <c r="L324" s="156" t="n">
        <f aca="false">VLOOKUP(C324,CATALOGO!A:F,6,0)</f>
        <v>0.375</v>
      </c>
      <c r="M324" s="157" t="n">
        <f aca="false">L324*J324</f>
        <v>9</v>
      </c>
      <c r="N324" s="35" t="s">
        <v>39</v>
      </c>
      <c r="O324" s="35" t="s">
        <v>40</v>
      </c>
      <c r="P324" s="33"/>
      <c r="Q324" s="33"/>
      <c r="R324" s="33"/>
      <c r="S324" s="33"/>
      <c r="T324" s="33"/>
      <c r="U324" s="33"/>
      <c r="V324" s="194" t="s">
        <v>1014</v>
      </c>
      <c r="W324" s="40" t="str">
        <f aca="false">VLOOKUP(C324,CATALOGOMEDA1,4,FALSE())</f>
        <v>TTR-19-4027TCX-MEDIEVAL</v>
      </c>
      <c r="X324" s="194" t="str">
        <f aca="false">MID(C324,1,FIND("-",C324)-1)</f>
        <v>A011</v>
      </c>
      <c r="Y324" s="194" t="n">
        <f aca="false">(VLOOKUP(X324,ESTILO3,3,FALSE()))*J324</f>
        <v>31.2</v>
      </c>
      <c r="Z324" s="37" t="n">
        <v>44972</v>
      </c>
      <c r="AA324" s="33"/>
      <c r="AB324" s="33"/>
      <c r="AC324" s="33"/>
      <c r="AD324" s="33"/>
      <c r="AE324" s="33"/>
    </row>
    <row r="325" customFormat="false" ht="15" hidden="false" customHeight="false" outlineLevel="0" collapsed="false">
      <c r="A325" s="33" t="n">
        <v>9098</v>
      </c>
      <c r="B325" s="155" t="n">
        <v>44970</v>
      </c>
      <c r="C325" s="35" t="s">
        <v>46</v>
      </c>
      <c r="D325" s="6" t="str">
        <f aca="false">VLOOKUP(C325,CATALOGO!A:B,2,0)</f>
        <v>TOP MUJER</v>
      </c>
      <c r="E325" s="6" t="str">
        <f aca="false">VLOOKUP(C325,CATALOGO!A:E,5,0)</f>
        <v>CELTA</v>
      </c>
      <c r="F325" s="36"/>
      <c r="G325" s="35" t="s">
        <v>76</v>
      </c>
      <c r="H325" s="35" t="str">
        <f aca="false">CONCATENATE(C325,"-",G325)</f>
        <v>A005-024-M</v>
      </c>
      <c r="I325" s="130"/>
      <c r="J325" s="35" t="n">
        <v>48</v>
      </c>
      <c r="K325" s="155" t="n">
        <v>44988</v>
      </c>
      <c r="L325" s="156" t="n">
        <f aca="false">VLOOKUP(C325,CATALOGO!A:F,6,0)</f>
        <v>0.347</v>
      </c>
      <c r="M325" s="157" t="n">
        <f aca="false">L325*J325</f>
        <v>16.656</v>
      </c>
      <c r="N325" s="35" t="s">
        <v>39</v>
      </c>
      <c r="O325" s="35" t="s">
        <v>40</v>
      </c>
      <c r="P325" s="33"/>
      <c r="Q325" s="33"/>
      <c r="R325" s="33"/>
      <c r="S325" s="33"/>
      <c r="T325" s="33"/>
      <c r="U325" s="33"/>
      <c r="V325" s="33" t="s">
        <v>1015</v>
      </c>
      <c r="W325" s="35" t="str">
        <f aca="false">VLOOKUP(C325,CATALOGOMEDA1,4,FALSE())</f>
        <v>TTR-17-5024TCX-TEAL BLUE</v>
      </c>
      <c r="X325" s="33" t="str">
        <f aca="false">MID(C325,1,FIND("-",C325)-1)</f>
        <v>A005</v>
      </c>
      <c r="Y325" s="33" t="n">
        <f aca="false">(VLOOKUP(X325,ESTILO3,3,FALSE()))*J325</f>
        <v>50.03544</v>
      </c>
      <c r="Z325" s="37" t="n">
        <v>44972</v>
      </c>
      <c r="AA325" s="33"/>
      <c r="AB325" s="33"/>
      <c r="AC325" s="33"/>
      <c r="AD325" s="33"/>
      <c r="AE325" s="33"/>
    </row>
    <row r="326" customFormat="false" ht="15" hidden="false" customHeight="false" outlineLevel="0" collapsed="false">
      <c r="A326" s="33" t="n">
        <v>9099</v>
      </c>
      <c r="B326" s="155" t="n">
        <v>44970</v>
      </c>
      <c r="C326" s="35" t="s">
        <v>1016</v>
      </c>
      <c r="D326" s="6" t="str">
        <f aca="false">VLOOKUP(C326,CATALOGO!A:B,2,0)</f>
        <v>Top Dama</v>
      </c>
      <c r="E326" s="6" t="str">
        <f aca="false">VLOOKUP(C326,CATALOGO!A:E,5,0)</f>
        <v>Flamingo</v>
      </c>
      <c r="F326" s="36"/>
      <c r="G326" s="35" t="s">
        <v>57</v>
      </c>
      <c r="H326" s="35" t="str">
        <f aca="false">CONCATENATE(C326,"-",G326)</f>
        <v>A005-656-XS</v>
      </c>
      <c r="I326" s="130"/>
      <c r="J326" s="35" t="n">
        <v>96</v>
      </c>
      <c r="K326" s="155" t="n">
        <v>44988</v>
      </c>
      <c r="L326" s="156" t="n">
        <f aca="false">VLOOKUP(C326,CATALOGO!A:F,6,0)</f>
        <v>0.347</v>
      </c>
      <c r="M326" s="157" t="n">
        <f aca="false">L326*J326</f>
        <v>33.312</v>
      </c>
      <c r="N326" s="35" t="s">
        <v>39</v>
      </c>
      <c r="O326" s="35" t="s">
        <v>40</v>
      </c>
      <c r="P326" s="33"/>
      <c r="Q326" s="33"/>
      <c r="R326" s="33"/>
      <c r="S326" s="33"/>
      <c r="T326" s="33"/>
      <c r="U326" s="33"/>
      <c r="V326" s="33" t="s">
        <v>1017</v>
      </c>
      <c r="W326" s="35" t="str">
        <f aca="false">VLOOKUP(C326,CATALOGOMEDA1,4,FALSE())</f>
        <v>TTRC#2 17-1656TCX HOT CORAL</v>
      </c>
      <c r="X326" s="33" t="str">
        <f aca="false">MID(C326,1,FIND("-",C326)-1)</f>
        <v>A005</v>
      </c>
      <c r="Y326" s="33" t="n">
        <f aca="false">(VLOOKUP(X326,ESTILO3,3,FALSE()))*J326</f>
        <v>100.07088</v>
      </c>
      <c r="Z326" s="37" t="n">
        <v>44972</v>
      </c>
      <c r="AA326" s="33"/>
      <c r="AB326" s="33"/>
      <c r="AC326" s="33"/>
      <c r="AD326" s="33"/>
      <c r="AE326" s="33"/>
    </row>
    <row r="327" customFormat="false" ht="15" hidden="false" customHeight="false" outlineLevel="0" collapsed="false">
      <c r="A327" s="33" t="n">
        <v>9100</v>
      </c>
      <c r="B327" s="155" t="n">
        <v>44970</v>
      </c>
      <c r="C327" s="35" t="s">
        <v>1016</v>
      </c>
      <c r="D327" s="6" t="str">
        <f aca="false">VLOOKUP(C327,CATALOGO!A:B,2,0)</f>
        <v>Top Dama</v>
      </c>
      <c r="E327" s="6" t="str">
        <f aca="false">VLOOKUP(C327,CATALOGO!A:E,5,0)</f>
        <v>Flamingo</v>
      </c>
      <c r="F327" s="36"/>
      <c r="G327" s="35" t="s">
        <v>38</v>
      </c>
      <c r="H327" s="35" t="str">
        <f aca="false">CONCATENATE(C327,"-",G327)</f>
        <v>A005-656-S</v>
      </c>
      <c r="I327" s="130"/>
      <c r="J327" s="35" t="n">
        <v>84</v>
      </c>
      <c r="K327" s="155" t="n">
        <v>44988</v>
      </c>
      <c r="L327" s="156" t="n">
        <f aca="false">VLOOKUP(C327,CATALOGO!A:F,6,0)</f>
        <v>0.347</v>
      </c>
      <c r="M327" s="157" t="n">
        <f aca="false">L327*J327</f>
        <v>29.148</v>
      </c>
      <c r="N327" s="35" t="s">
        <v>39</v>
      </c>
      <c r="O327" s="35" t="s">
        <v>40</v>
      </c>
      <c r="P327" s="33"/>
      <c r="Q327" s="33"/>
      <c r="R327" s="33"/>
      <c r="S327" s="33"/>
      <c r="T327" s="33"/>
      <c r="U327" s="33"/>
      <c r="V327" s="33" t="s">
        <v>1017</v>
      </c>
      <c r="W327" s="35" t="str">
        <f aca="false">VLOOKUP(C327,CATALOGOMEDA1,4,FALSE())</f>
        <v>TTRC#2 17-1656TCX HOT CORAL</v>
      </c>
      <c r="X327" s="33" t="str">
        <f aca="false">MID(C327,1,FIND("-",C327)-1)</f>
        <v>A005</v>
      </c>
      <c r="Y327" s="33" t="n">
        <f aca="false">(VLOOKUP(X327,ESTILO3,3,FALSE()))*J327</f>
        <v>87.56202</v>
      </c>
      <c r="Z327" s="37" t="n">
        <v>44972</v>
      </c>
      <c r="AA327" s="33"/>
      <c r="AB327" s="33"/>
      <c r="AC327" s="33"/>
      <c r="AD327" s="33"/>
      <c r="AE327" s="33"/>
    </row>
    <row r="328" customFormat="false" ht="15" hidden="false" customHeight="false" outlineLevel="0" collapsed="false">
      <c r="A328" s="33" t="n">
        <v>9101</v>
      </c>
      <c r="B328" s="155" t="n">
        <v>44970</v>
      </c>
      <c r="C328" s="35" t="s">
        <v>1016</v>
      </c>
      <c r="D328" s="6" t="str">
        <f aca="false">VLOOKUP(C328,CATALOGO!A:B,2,0)</f>
        <v>Top Dama</v>
      </c>
      <c r="E328" s="6" t="str">
        <f aca="false">VLOOKUP(C328,CATALOGO!A:E,5,0)</f>
        <v>Flamingo</v>
      </c>
      <c r="F328" s="36"/>
      <c r="G328" s="35" t="s">
        <v>76</v>
      </c>
      <c r="H328" s="35" t="str">
        <f aca="false">CONCATENATE(C328,"-",G328)</f>
        <v>A005-656-M</v>
      </c>
      <c r="I328" s="130"/>
      <c r="J328" s="35" t="n">
        <v>72</v>
      </c>
      <c r="K328" s="155" t="n">
        <v>44988</v>
      </c>
      <c r="L328" s="156" t="n">
        <f aca="false">VLOOKUP(C328,CATALOGO!A:F,6,0)</f>
        <v>0.347</v>
      </c>
      <c r="M328" s="157" t="n">
        <f aca="false">L328*J328</f>
        <v>24.984</v>
      </c>
      <c r="N328" s="35" t="s">
        <v>39</v>
      </c>
      <c r="O328" s="35" t="s">
        <v>40</v>
      </c>
      <c r="P328" s="33"/>
      <c r="Q328" s="33"/>
      <c r="R328" s="33"/>
      <c r="S328" s="33"/>
      <c r="T328" s="33"/>
      <c r="U328" s="33"/>
      <c r="V328" s="33" t="s">
        <v>1017</v>
      </c>
      <c r="W328" s="35" t="str">
        <f aca="false">VLOOKUP(C328,CATALOGOMEDA1,4,FALSE())</f>
        <v>TTRC#2 17-1656TCX HOT CORAL</v>
      </c>
      <c r="X328" s="33" t="str">
        <f aca="false">MID(C328,1,FIND("-",C328)-1)</f>
        <v>A005</v>
      </c>
      <c r="Y328" s="33" t="n">
        <f aca="false">(VLOOKUP(X328,ESTILO3,3,FALSE()))*J328</f>
        <v>75.05316</v>
      </c>
      <c r="Z328" s="37" t="n">
        <v>44972</v>
      </c>
      <c r="AA328" s="33"/>
      <c r="AB328" s="33"/>
      <c r="AC328" s="33"/>
      <c r="AD328" s="33"/>
      <c r="AE328" s="33"/>
    </row>
    <row r="329" customFormat="false" ht="15" hidden="false" customHeight="false" outlineLevel="0" collapsed="false">
      <c r="A329" s="33" t="n">
        <v>9102</v>
      </c>
      <c r="B329" s="155" t="n">
        <v>44970</v>
      </c>
      <c r="C329" s="35" t="s">
        <v>1016</v>
      </c>
      <c r="D329" s="6" t="str">
        <f aca="false">VLOOKUP(C329,CATALOGO!A:B,2,0)</f>
        <v>Top Dama</v>
      </c>
      <c r="E329" s="6" t="str">
        <f aca="false">VLOOKUP(C329,CATALOGO!A:E,5,0)</f>
        <v>Flamingo</v>
      </c>
      <c r="F329" s="36"/>
      <c r="G329" s="35" t="s">
        <v>48</v>
      </c>
      <c r="H329" s="35" t="str">
        <f aca="false">CONCATENATE(C329,"-",G329)</f>
        <v>A005-656-L</v>
      </c>
      <c r="I329" s="130"/>
      <c r="J329" s="35" t="n">
        <v>24</v>
      </c>
      <c r="K329" s="155" t="n">
        <v>44988</v>
      </c>
      <c r="L329" s="156" t="n">
        <f aca="false">VLOOKUP(C329,CATALOGO!A:F,6,0)</f>
        <v>0.347</v>
      </c>
      <c r="M329" s="157" t="n">
        <f aca="false">L329*J329</f>
        <v>8.328</v>
      </c>
      <c r="N329" s="35" t="s">
        <v>39</v>
      </c>
      <c r="O329" s="35" t="s">
        <v>40</v>
      </c>
      <c r="P329" s="33"/>
      <c r="Q329" s="33"/>
      <c r="R329" s="33"/>
      <c r="S329" s="33"/>
      <c r="T329" s="33"/>
      <c r="U329" s="33"/>
      <c r="V329" s="33" t="s">
        <v>1017</v>
      </c>
      <c r="W329" s="35" t="str">
        <f aca="false">VLOOKUP(C329,CATALOGOMEDA1,4,FALSE())</f>
        <v>TTRC#2 17-1656TCX HOT CORAL</v>
      </c>
      <c r="X329" s="33" t="str">
        <f aca="false">MID(C329,1,FIND("-",C329)-1)</f>
        <v>A005</v>
      </c>
      <c r="Y329" s="33" t="n">
        <f aca="false">(VLOOKUP(X329,ESTILO3,3,FALSE()))*J329</f>
        <v>25.01772</v>
      </c>
      <c r="Z329" s="37" t="n">
        <v>44972</v>
      </c>
      <c r="AA329" s="33"/>
      <c r="AB329" s="33"/>
      <c r="AC329" s="33"/>
      <c r="AD329" s="33"/>
      <c r="AE329" s="33"/>
    </row>
    <row r="330" customFormat="false" ht="15" hidden="false" customHeight="false" outlineLevel="0" collapsed="false">
      <c r="A330" s="33" t="n">
        <v>9103</v>
      </c>
      <c r="B330" s="155" t="n">
        <v>44970</v>
      </c>
      <c r="C330" s="35" t="s">
        <v>1016</v>
      </c>
      <c r="D330" s="6" t="str">
        <f aca="false">VLOOKUP(C330,CATALOGO!A:B,2,0)</f>
        <v>Top Dama</v>
      </c>
      <c r="E330" s="6" t="str">
        <f aca="false">VLOOKUP(C330,CATALOGO!A:E,5,0)</f>
        <v>Flamingo</v>
      </c>
      <c r="F330" s="36"/>
      <c r="G330" s="35" t="s">
        <v>52</v>
      </c>
      <c r="H330" s="35" t="str">
        <f aca="false">CONCATENATE(C330,"-",G330)</f>
        <v>A005-656-XL</v>
      </c>
      <c r="I330" s="130"/>
      <c r="J330" s="35" t="n">
        <v>36</v>
      </c>
      <c r="K330" s="155" t="n">
        <v>44988</v>
      </c>
      <c r="L330" s="156" t="n">
        <f aca="false">VLOOKUP(C330,CATALOGO!A:F,6,0)</f>
        <v>0.347</v>
      </c>
      <c r="M330" s="157" t="n">
        <f aca="false">L330*J330</f>
        <v>12.492</v>
      </c>
      <c r="N330" s="35" t="s">
        <v>39</v>
      </c>
      <c r="O330" s="35" t="s">
        <v>40</v>
      </c>
      <c r="P330" s="33"/>
      <c r="Q330" s="33"/>
      <c r="R330" s="33"/>
      <c r="S330" s="33"/>
      <c r="T330" s="33"/>
      <c r="U330" s="33"/>
      <c r="V330" s="33" t="s">
        <v>1017</v>
      </c>
      <c r="W330" s="35" t="str">
        <f aca="false">VLOOKUP(C330,CATALOGOMEDA1,4,FALSE())</f>
        <v>TTRC#2 17-1656TCX HOT CORAL</v>
      </c>
      <c r="X330" s="33" t="str">
        <f aca="false">MID(C330,1,FIND("-",C330)-1)</f>
        <v>A005</v>
      </c>
      <c r="Y330" s="33" t="n">
        <f aca="false">(VLOOKUP(X330,ESTILO3,3,FALSE()))*J330</f>
        <v>37.52658</v>
      </c>
      <c r="Z330" s="37" t="n">
        <v>44972</v>
      </c>
      <c r="AA330" s="33"/>
      <c r="AB330" s="33"/>
      <c r="AC330" s="33"/>
      <c r="AD330" s="33"/>
      <c r="AE330" s="33"/>
    </row>
    <row r="331" customFormat="false" ht="15" hidden="false" customHeight="false" outlineLevel="0" collapsed="false">
      <c r="A331" s="33" t="n">
        <v>9104</v>
      </c>
      <c r="B331" s="155" t="n">
        <v>44970</v>
      </c>
      <c r="C331" s="35" t="s">
        <v>834</v>
      </c>
      <c r="D331" s="6" t="str">
        <f aca="false">VLOOKUP(C331,CATALOGO!A:B,2,0)</f>
        <v>TOP DAMA</v>
      </c>
      <c r="E331" s="6" t="str">
        <f aca="false">VLOOKUP(C331,CATALOGO!A:E,5,0)</f>
        <v>STORM</v>
      </c>
      <c r="F331" s="36"/>
      <c r="G331" s="35" t="s">
        <v>38</v>
      </c>
      <c r="H331" s="35" t="str">
        <f aca="false">CONCATENATE(C331,"-",G331)</f>
        <v>RF009-900-S</v>
      </c>
      <c r="I331" s="130"/>
      <c r="J331" s="35" t="n">
        <v>96</v>
      </c>
      <c r="K331" s="155" t="n">
        <v>44988</v>
      </c>
      <c r="L331" s="156" t="n">
        <f aca="false">VLOOKUP(C331,CATALOGO!A:F,6,0)</f>
        <v>0.3</v>
      </c>
      <c r="M331" s="157" t="n">
        <f aca="false">L331*J331</f>
        <v>28.8</v>
      </c>
      <c r="N331" s="35" t="s">
        <v>39</v>
      </c>
      <c r="O331" s="35" t="s">
        <v>40</v>
      </c>
      <c r="P331" s="33"/>
      <c r="Q331" s="33"/>
      <c r="R331" s="33"/>
      <c r="S331" s="33"/>
      <c r="T331" s="33"/>
      <c r="U331" s="33"/>
      <c r="V331" s="33" t="s">
        <v>1018</v>
      </c>
      <c r="W331" s="35" t="str">
        <f aca="false">VLOOKUP(C331,CATALOGOMEDA1,4,FALSE())</f>
        <v>TTR-GARY-C#4</v>
      </c>
      <c r="X331" s="33" t="str">
        <f aca="false">MID(C331,1,FIND("-",C331)-1)</f>
        <v>RF009</v>
      </c>
      <c r="Y331" s="33" t="n">
        <f aca="false">(VLOOKUP(X331,ESTILO3,3,FALSE()))*J331</f>
        <v>85.44</v>
      </c>
      <c r="Z331" s="37" t="n">
        <v>44972</v>
      </c>
      <c r="AA331" s="33"/>
      <c r="AB331" s="33"/>
      <c r="AC331" s="33"/>
      <c r="AD331" s="33"/>
      <c r="AE331" s="33"/>
    </row>
    <row r="332" customFormat="false" ht="15" hidden="false" customHeight="false" outlineLevel="0" collapsed="false">
      <c r="A332" s="33" t="n">
        <v>9105</v>
      </c>
      <c r="B332" s="155" t="n">
        <v>44970</v>
      </c>
      <c r="C332" s="35" t="s">
        <v>834</v>
      </c>
      <c r="D332" s="6" t="str">
        <f aca="false">VLOOKUP(C332,CATALOGO!A:B,2,0)</f>
        <v>TOP DAMA</v>
      </c>
      <c r="E332" s="6" t="str">
        <f aca="false">VLOOKUP(C332,CATALOGO!A:E,5,0)</f>
        <v>STORM</v>
      </c>
      <c r="F332" s="36"/>
      <c r="G332" s="35" t="s">
        <v>52</v>
      </c>
      <c r="H332" s="35" t="str">
        <f aca="false">CONCATENATE(C332,"-",G332)</f>
        <v>RF009-900-XL</v>
      </c>
      <c r="I332" s="130"/>
      <c r="J332" s="35" t="n">
        <v>24</v>
      </c>
      <c r="K332" s="155" t="n">
        <v>44988</v>
      </c>
      <c r="L332" s="156" t="n">
        <f aca="false">VLOOKUP(C332,CATALOGO!A:F,6,0)</f>
        <v>0.3</v>
      </c>
      <c r="M332" s="157" t="n">
        <f aca="false">L332*J332</f>
        <v>7.2</v>
      </c>
      <c r="N332" s="35" t="s">
        <v>39</v>
      </c>
      <c r="O332" s="35" t="s">
        <v>40</v>
      </c>
      <c r="P332" s="33"/>
      <c r="Q332" s="33"/>
      <c r="R332" s="33"/>
      <c r="S332" s="33"/>
      <c r="T332" s="33"/>
      <c r="U332" s="33"/>
      <c r="V332" s="33" t="s">
        <v>1018</v>
      </c>
      <c r="W332" s="35" t="str">
        <f aca="false">VLOOKUP(C332,CATALOGOMEDA1,4,FALSE())</f>
        <v>TTR-GARY-C#4</v>
      </c>
      <c r="X332" s="33" t="str">
        <f aca="false">MID(C332,1,FIND("-",C332)-1)</f>
        <v>RF009</v>
      </c>
      <c r="Y332" s="33" t="n">
        <f aca="false">(VLOOKUP(X332,ESTILO3,3,FALSE()))*J332</f>
        <v>21.36</v>
      </c>
      <c r="Z332" s="37" t="n">
        <v>44972</v>
      </c>
      <c r="AA332" s="33"/>
      <c r="AB332" s="33"/>
      <c r="AC332" s="33"/>
      <c r="AD332" s="33"/>
      <c r="AE332" s="33"/>
    </row>
    <row r="333" customFormat="false" ht="15" hidden="false" customHeight="false" outlineLevel="0" collapsed="false">
      <c r="A333" s="33" t="n">
        <v>9106</v>
      </c>
      <c r="B333" s="155" t="n">
        <v>44970</v>
      </c>
      <c r="C333" s="35" t="s">
        <v>1019</v>
      </c>
      <c r="D333" s="6" t="str">
        <f aca="false">VLOOKUP(C333,CATALOGO!A:B,2,0)</f>
        <v>Top Dama</v>
      </c>
      <c r="E333" s="6" t="str">
        <f aca="false">VLOOKUP(C333,CATALOGO!A:E,5,0)</f>
        <v>Aruba</v>
      </c>
      <c r="F333" s="36"/>
      <c r="G333" s="35" t="s">
        <v>144</v>
      </c>
      <c r="H333" s="35" t="str">
        <f aca="false">CONCATENATE(C333,"-",G333)</f>
        <v>RF009-313-XXS</v>
      </c>
      <c r="I333" s="130"/>
      <c r="J333" s="35" t="n">
        <v>24</v>
      </c>
      <c r="K333" s="155" t="n">
        <v>44988</v>
      </c>
      <c r="L333" s="156" t="n">
        <f aca="false">VLOOKUP(C333,CATALOGO!A:F,6,0)</f>
        <v>0.3</v>
      </c>
      <c r="M333" s="157" t="n">
        <f aca="false">L333*J333</f>
        <v>7.2</v>
      </c>
      <c r="N333" s="35" t="s">
        <v>39</v>
      </c>
      <c r="O333" s="35" t="s">
        <v>40</v>
      </c>
      <c r="P333" s="33"/>
      <c r="Q333" s="33"/>
      <c r="R333" s="33"/>
      <c r="S333" s="33"/>
      <c r="T333" s="33"/>
      <c r="U333" s="33"/>
      <c r="V333" s="33" t="s">
        <v>1020</v>
      </c>
      <c r="W333" s="35" t="str">
        <f aca="false">VLOOKUP(C333,CATALOGOMEDA1,4,FALSE())</f>
        <v>TTRC#1 13-5313TCX ARUBA BLUE</v>
      </c>
      <c r="X333" s="33" t="str">
        <f aca="false">MID(C333,1,FIND("-",C333)-1)</f>
        <v>RF009</v>
      </c>
      <c r="Y333" s="33" t="n">
        <f aca="false">(VLOOKUP(X333,ESTILO3,3,FALSE()))*J333</f>
        <v>21.36</v>
      </c>
      <c r="Z333" s="37" t="n">
        <v>44972</v>
      </c>
      <c r="AA333" s="33"/>
      <c r="AB333" s="33"/>
      <c r="AC333" s="33"/>
      <c r="AD333" s="33"/>
      <c r="AE333" s="33"/>
    </row>
    <row r="334" customFormat="false" ht="15" hidden="false" customHeight="false" outlineLevel="0" collapsed="false">
      <c r="A334" s="33" t="n">
        <v>9107</v>
      </c>
      <c r="B334" s="155" t="n">
        <v>44970</v>
      </c>
      <c r="C334" s="35" t="s">
        <v>1019</v>
      </c>
      <c r="D334" s="6" t="str">
        <f aca="false">VLOOKUP(C334,CATALOGO!A:B,2,0)</f>
        <v>Top Dama</v>
      </c>
      <c r="E334" s="6" t="str">
        <f aca="false">VLOOKUP(C334,CATALOGO!A:E,5,0)</f>
        <v>Aruba</v>
      </c>
      <c r="F334" s="36"/>
      <c r="G334" s="35" t="s">
        <v>57</v>
      </c>
      <c r="H334" s="35" t="str">
        <f aca="false">CONCATENATE(C334,"-",G334)</f>
        <v>RF009-313-XS</v>
      </c>
      <c r="I334" s="130"/>
      <c r="J334" s="35" t="n">
        <v>84</v>
      </c>
      <c r="K334" s="155" t="n">
        <v>44988</v>
      </c>
      <c r="L334" s="156" t="n">
        <f aca="false">VLOOKUP(C334,CATALOGO!A:F,6,0)</f>
        <v>0.3</v>
      </c>
      <c r="M334" s="157" t="n">
        <f aca="false">L334*J334</f>
        <v>25.2</v>
      </c>
      <c r="N334" s="35" t="s">
        <v>39</v>
      </c>
      <c r="O334" s="35" t="s">
        <v>40</v>
      </c>
      <c r="P334" s="33"/>
      <c r="Q334" s="33"/>
      <c r="R334" s="33"/>
      <c r="S334" s="33"/>
      <c r="T334" s="33"/>
      <c r="U334" s="33"/>
      <c r="V334" s="33" t="s">
        <v>1020</v>
      </c>
      <c r="W334" s="35" t="str">
        <f aca="false">VLOOKUP(C334,CATALOGOMEDA1,4,FALSE())</f>
        <v>TTRC#1 13-5313TCX ARUBA BLUE</v>
      </c>
      <c r="X334" s="33" t="str">
        <f aca="false">MID(C334,1,FIND("-",C334)-1)</f>
        <v>RF009</v>
      </c>
      <c r="Y334" s="33" t="n">
        <f aca="false">(VLOOKUP(X334,ESTILO3,3,FALSE()))*J334</f>
        <v>74.76</v>
      </c>
      <c r="Z334" s="37" t="n">
        <v>44972</v>
      </c>
      <c r="AA334" s="33"/>
      <c r="AB334" s="33"/>
      <c r="AC334" s="33"/>
      <c r="AD334" s="33"/>
      <c r="AE334" s="33"/>
    </row>
    <row r="335" customFormat="false" ht="15" hidden="false" customHeight="false" outlineLevel="0" collapsed="false">
      <c r="A335" s="33" t="n">
        <v>9108</v>
      </c>
      <c r="B335" s="155" t="n">
        <v>44970</v>
      </c>
      <c r="C335" s="35" t="s">
        <v>1019</v>
      </c>
      <c r="D335" s="6" t="str">
        <f aca="false">VLOOKUP(C335,CATALOGO!A:B,2,0)</f>
        <v>Top Dama</v>
      </c>
      <c r="E335" s="6" t="str">
        <f aca="false">VLOOKUP(C335,CATALOGO!A:E,5,0)</f>
        <v>Aruba</v>
      </c>
      <c r="F335" s="36"/>
      <c r="G335" s="35" t="s">
        <v>38</v>
      </c>
      <c r="H335" s="35" t="str">
        <f aca="false">CONCATENATE(C335,"-",G335)</f>
        <v>RF009-313-S</v>
      </c>
      <c r="I335" s="130"/>
      <c r="J335" s="35" t="n">
        <v>72</v>
      </c>
      <c r="K335" s="155" t="n">
        <v>44988</v>
      </c>
      <c r="L335" s="156" t="n">
        <f aca="false">VLOOKUP(C335,CATALOGO!A:F,6,0)</f>
        <v>0.3</v>
      </c>
      <c r="M335" s="157" t="n">
        <f aca="false">L335*J335</f>
        <v>21.6</v>
      </c>
      <c r="N335" s="35" t="s">
        <v>39</v>
      </c>
      <c r="O335" s="35" t="s">
        <v>40</v>
      </c>
      <c r="P335" s="33"/>
      <c r="Q335" s="33"/>
      <c r="R335" s="33"/>
      <c r="S335" s="33"/>
      <c r="T335" s="33"/>
      <c r="U335" s="33"/>
      <c r="V335" s="33" t="s">
        <v>1020</v>
      </c>
      <c r="W335" s="35" t="str">
        <f aca="false">VLOOKUP(C335,CATALOGOMEDA1,4,FALSE())</f>
        <v>TTRC#1 13-5313TCX ARUBA BLUE</v>
      </c>
      <c r="X335" s="33" t="str">
        <f aca="false">MID(C335,1,FIND("-",C335)-1)</f>
        <v>RF009</v>
      </c>
      <c r="Y335" s="33" t="n">
        <f aca="false">(VLOOKUP(X335,ESTILO3,3,FALSE()))*J335</f>
        <v>64.08</v>
      </c>
      <c r="Z335" s="37" t="n">
        <v>44972</v>
      </c>
      <c r="AA335" s="33"/>
      <c r="AB335" s="33"/>
      <c r="AC335" s="33"/>
      <c r="AD335" s="33"/>
      <c r="AE335" s="33"/>
    </row>
    <row r="336" customFormat="false" ht="15" hidden="false" customHeight="false" outlineLevel="0" collapsed="false">
      <c r="A336" s="33" t="n">
        <v>9109</v>
      </c>
      <c r="B336" s="155" t="n">
        <v>44970</v>
      </c>
      <c r="C336" s="35" t="s">
        <v>1019</v>
      </c>
      <c r="D336" s="6" t="str">
        <f aca="false">VLOOKUP(C336,CATALOGO!A:B,2,0)</f>
        <v>Top Dama</v>
      </c>
      <c r="E336" s="6" t="str">
        <f aca="false">VLOOKUP(C336,CATALOGO!A:E,5,0)</f>
        <v>Aruba</v>
      </c>
      <c r="F336" s="36"/>
      <c r="G336" s="35" t="s">
        <v>76</v>
      </c>
      <c r="H336" s="35" t="str">
        <f aca="false">CONCATENATE(C336,"-",G336)</f>
        <v>RF009-313-M</v>
      </c>
      <c r="I336" s="130"/>
      <c r="J336" s="35" t="n">
        <v>72</v>
      </c>
      <c r="K336" s="155" t="n">
        <v>44988</v>
      </c>
      <c r="L336" s="156" t="n">
        <f aca="false">VLOOKUP(C336,CATALOGO!A:F,6,0)</f>
        <v>0.3</v>
      </c>
      <c r="M336" s="157" t="n">
        <f aca="false">L336*J336</f>
        <v>21.6</v>
      </c>
      <c r="N336" s="35" t="s">
        <v>39</v>
      </c>
      <c r="O336" s="35" t="s">
        <v>40</v>
      </c>
      <c r="P336" s="33"/>
      <c r="Q336" s="33"/>
      <c r="R336" s="33"/>
      <c r="S336" s="33"/>
      <c r="T336" s="33"/>
      <c r="U336" s="33"/>
      <c r="V336" s="33" t="s">
        <v>1020</v>
      </c>
      <c r="W336" s="35" t="str">
        <f aca="false">VLOOKUP(C336,CATALOGOMEDA1,4,FALSE())</f>
        <v>TTRC#1 13-5313TCX ARUBA BLUE</v>
      </c>
      <c r="X336" s="33" t="str">
        <f aca="false">MID(C336,1,FIND("-",C336)-1)</f>
        <v>RF009</v>
      </c>
      <c r="Y336" s="33" t="n">
        <f aca="false">(VLOOKUP(X336,ESTILO3,3,FALSE()))*J336</f>
        <v>64.08</v>
      </c>
      <c r="Z336" s="37" t="n">
        <v>44972</v>
      </c>
      <c r="AA336" s="33"/>
      <c r="AB336" s="33"/>
      <c r="AC336" s="33"/>
      <c r="AD336" s="33"/>
      <c r="AE336" s="33"/>
    </row>
    <row r="337" customFormat="false" ht="15" hidden="false" customHeight="false" outlineLevel="0" collapsed="false">
      <c r="A337" s="33" t="n">
        <v>9110</v>
      </c>
      <c r="B337" s="155" t="n">
        <v>44970</v>
      </c>
      <c r="C337" s="35" t="s">
        <v>1019</v>
      </c>
      <c r="D337" s="6" t="str">
        <f aca="false">VLOOKUP(C337,CATALOGO!A:B,2,0)</f>
        <v>Top Dama</v>
      </c>
      <c r="E337" s="6" t="str">
        <f aca="false">VLOOKUP(C337,CATALOGO!A:E,5,0)</f>
        <v>Aruba</v>
      </c>
      <c r="F337" s="36"/>
      <c r="G337" s="35" t="s">
        <v>48</v>
      </c>
      <c r="H337" s="35" t="str">
        <f aca="false">CONCATENATE(C337,"-",G337)</f>
        <v>RF009-313-L</v>
      </c>
      <c r="I337" s="130"/>
      <c r="J337" s="35" t="n">
        <v>48</v>
      </c>
      <c r="K337" s="155" t="n">
        <v>44988</v>
      </c>
      <c r="L337" s="156" t="n">
        <f aca="false">VLOOKUP(C337,CATALOGO!A:F,6,0)</f>
        <v>0.3</v>
      </c>
      <c r="M337" s="157" t="n">
        <f aca="false">L337*J337</f>
        <v>14.4</v>
      </c>
      <c r="N337" s="35" t="s">
        <v>39</v>
      </c>
      <c r="O337" s="35" t="s">
        <v>40</v>
      </c>
      <c r="P337" s="33"/>
      <c r="Q337" s="33"/>
      <c r="R337" s="33"/>
      <c r="S337" s="33"/>
      <c r="T337" s="33"/>
      <c r="U337" s="33"/>
      <c r="V337" s="33" t="s">
        <v>1020</v>
      </c>
      <c r="W337" s="35" t="str">
        <f aca="false">VLOOKUP(C337,CATALOGOMEDA1,4,FALSE())</f>
        <v>TTRC#1 13-5313TCX ARUBA BLUE</v>
      </c>
      <c r="X337" s="33" t="str">
        <f aca="false">MID(C337,1,FIND("-",C337)-1)</f>
        <v>RF009</v>
      </c>
      <c r="Y337" s="33" t="n">
        <f aca="false">(VLOOKUP(X337,ESTILO3,3,FALSE()))*J337</f>
        <v>42.72</v>
      </c>
      <c r="Z337" s="37" t="n">
        <v>44972</v>
      </c>
      <c r="AA337" s="33"/>
      <c r="AB337" s="33"/>
      <c r="AC337" s="33"/>
      <c r="AD337" s="33"/>
      <c r="AE337" s="33"/>
    </row>
    <row r="338" customFormat="false" ht="15" hidden="false" customHeight="false" outlineLevel="0" collapsed="false">
      <c r="A338" s="33" t="n">
        <v>9111</v>
      </c>
      <c r="B338" s="155" t="n">
        <v>44970</v>
      </c>
      <c r="C338" s="35" t="s">
        <v>1019</v>
      </c>
      <c r="D338" s="6" t="str">
        <f aca="false">VLOOKUP(C338,CATALOGO!A:B,2,0)</f>
        <v>Top Dama</v>
      </c>
      <c r="E338" s="6" t="str">
        <f aca="false">VLOOKUP(C338,CATALOGO!A:E,5,0)</f>
        <v>Aruba</v>
      </c>
      <c r="F338" s="36"/>
      <c r="G338" s="35" t="s">
        <v>52</v>
      </c>
      <c r="H338" s="35" t="str">
        <f aca="false">CONCATENATE(C338,"-",G338)</f>
        <v>RF009-313-XL</v>
      </c>
      <c r="I338" s="130"/>
      <c r="J338" s="35" t="n">
        <v>36</v>
      </c>
      <c r="K338" s="155" t="n">
        <v>44988</v>
      </c>
      <c r="L338" s="156" t="n">
        <f aca="false">VLOOKUP(C338,CATALOGO!A:F,6,0)</f>
        <v>0.3</v>
      </c>
      <c r="M338" s="157" t="n">
        <f aca="false">L338*J338</f>
        <v>10.8</v>
      </c>
      <c r="N338" s="35" t="s">
        <v>39</v>
      </c>
      <c r="O338" s="35" t="s">
        <v>40</v>
      </c>
      <c r="P338" s="33"/>
      <c r="Q338" s="33"/>
      <c r="R338" s="33"/>
      <c r="S338" s="33"/>
      <c r="T338" s="33"/>
      <c r="U338" s="33"/>
      <c r="V338" s="33" t="s">
        <v>1020</v>
      </c>
      <c r="W338" s="35" t="str">
        <f aca="false">VLOOKUP(C338,CATALOGOMEDA1,4,FALSE())</f>
        <v>TTRC#1 13-5313TCX ARUBA BLUE</v>
      </c>
      <c r="X338" s="33" t="str">
        <f aca="false">MID(C338,1,FIND("-",C338)-1)</f>
        <v>RF009</v>
      </c>
      <c r="Y338" s="33" t="n">
        <f aca="false">(VLOOKUP(X338,ESTILO3,3,FALSE()))*J338</f>
        <v>32.04</v>
      </c>
      <c r="Z338" s="37" t="n">
        <v>44972</v>
      </c>
      <c r="AA338" s="33"/>
      <c r="AB338" s="33"/>
      <c r="AC338" s="33"/>
      <c r="AD338" s="33"/>
      <c r="AE338" s="33"/>
    </row>
    <row r="339" s="191" customFormat="true" ht="15" hidden="false" customHeight="false" outlineLevel="0" collapsed="false">
      <c r="A339" s="181" t="n">
        <v>8967</v>
      </c>
      <c r="B339" s="182" t="n">
        <v>44949</v>
      </c>
      <c r="C339" s="183" t="s">
        <v>118</v>
      </c>
      <c r="D339" s="184" t="str">
        <f aca="false">VLOOKUP(C339,CATALOGO!A:B,2,0)</f>
        <v>PANT HOMBRE</v>
      </c>
      <c r="E339" s="184" t="str">
        <f aca="false">VLOOKUP(C339,CATALOGO!A:E,5,0)</f>
        <v>NAVAL</v>
      </c>
      <c r="F339" s="185"/>
      <c r="G339" s="183" t="s">
        <v>38</v>
      </c>
      <c r="H339" s="183" t="str">
        <f aca="false">CONCATENATE(C339,"-",G339)</f>
        <v>AH103-027-S</v>
      </c>
      <c r="I339" s="187"/>
      <c r="J339" s="183" t="n">
        <v>168</v>
      </c>
      <c r="K339" s="182" t="n">
        <v>44988</v>
      </c>
      <c r="L339" s="188" t="n">
        <f aca="false">VLOOKUP(C339,CATALOGO!A:F,6,0)</f>
        <v>0.376</v>
      </c>
      <c r="M339" s="189" t="n">
        <f aca="false">L339*J339</f>
        <v>63.168</v>
      </c>
      <c r="N339" s="183" t="s">
        <v>39</v>
      </c>
      <c r="O339" s="183" t="s">
        <v>85</v>
      </c>
      <c r="P339" s="181"/>
      <c r="Q339" s="181"/>
      <c r="R339" s="181"/>
      <c r="S339" s="181"/>
      <c r="T339" s="181"/>
      <c r="U339" s="181"/>
      <c r="V339" s="181" t="s">
        <v>1021</v>
      </c>
      <c r="W339" s="184" t="s">
        <v>110</v>
      </c>
      <c r="X339" s="184" t="s">
        <v>117</v>
      </c>
      <c r="Y339" s="193" t="n">
        <v>230.16</v>
      </c>
      <c r="Z339" s="190" t="n">
        <v>44952</v>
      </c>
      <c r="AA339" s="181"/>
      <c r="AB339" s="181"/>
      <c r="AC339" s="181"/>
      <c r="AD339" s="181" t="s">
        <v>784</v>
      </c>
      <c r="AE339" s="181"/>
    </row>
    <row r="340" s="191" customFormat="true" ht="15" hidden="false" customHeight="false" outlineLevel="0" collapsed="false">
      <c r="A340" s="181" t="n">
        <v>8968</v>
      </c>
      <c r="B340" s="182" t="n">
        <v>44949</v>
      </c>
      <c r="C340" s="183" t="s">
        <v>118</v>
      </c>
      <c r="D340" s="184" t="str">
        <f aca="false">VLOOKUP(C340,CATALOGO!A:B,2,0)</f>
        <v>PANT HOMBRE</v>
      </c>
      <c r="E340" s="184" t="str">
        <f aca="false">VLOOKUP(C340,CATALOGO!A:E,5,0)</f>
        <v>NAVAL</v>
      </c>
      <c r="F340" s="185"/>
      <c r="G340" s="183" t="s">
        <v>52</v>
      </c>
      <c r="H340" s="183" t="str">
        <f aca="false">CONCATENATE(C340,"-",G340)</f>
        <v>AH103-027-XL</v>
      </c>
      <c r="I340" s="187"/>
      <c r="J340" s="183" t="n">
        <v>24</v>
      </c>
      <c r="K340" s="182" t="n">
        <v>44988</v>
      </c>
      <c r="L340" s="188" t="n">
        <f aca="false">VLOOKUP(C340,CATALOGO!A:F,6,0)</f>
        <v>0.376</v>
      </c>
      <c r="M340" s="189" t="n">
        <f aca="false">L340*J340</f>
        <v>9.024</v>
      </c>
      <c r="N340" s="183" t="s">
        <v>39</v>
      </c>
      <c r="O340" s="183" t="s">
        <v>85</v>
      </c>
      <c r="P340" s="181"/>
      <c r="Q340" s="181"/>
      <c r="R340" s="181"/>
      <c r="S340" s="181"/>
      <c r="T340" s="181"/>
      <c r="U340" s="181"/>
      <c r="V340" s="181" t="s">
        <v>1021</v>
      </c>
      <c r="W340" s="184" t="s">
        <v>110</v>
      </c>
      <c r="X340" s="184" t="s">
        <v>117</v>
      </c>
      <c r="Y340" s="193" t="n">
        <v>32.88</v>
      </c>
      <c r="Z340" s="190" t="n">
        <v>44952</v>
      </c>
      <c r="AA340" s="181"/>
      <c r="AB340" s="181"/>
      <c r="AC340" s="181"/>
      <c r="AD340" s="181" t="s">
        <v>784</v>
      </c>
      <c r="AE340" s="181"/>
    </row>
    <row r="341" s="191" customFormat="true" ht="15" hidden="false" customHeight="false" outlineLevel="0" collapsed="false">
      <c r="A341" s="181" t="n">
        <v>9018</v>
      </c>
      <c r="B341" s="182" t="n">
        <v>44956</v>
      </c>
      <c r="C341" s="183" t="s">
        <v>1022</v>
      </c>
      <c r="D341" s="184" t="str">
        <f aca="false">VLOOKUP(C341,CATALOGO!A:B,2,0)</f>
        <v>Pantalon Caballero</v>
      </c>
      <c r="E341" s="184" t="str">
        <f aca="false">VLOOKUP(C341,CATALOGO!A:E,5,0)</f>
        <v>Flamingo</v>
      </c>
      <c r="F341" s="185"/>
      <c r="G341" s="183" t="s">
        <v>57</v>
      </c>
      <c r="H341" s="183" t="str">
        <f aca="false">CONCATENATE(C341,"-",G341)</f>
        <v>AH103-656-XS</v>
      </c>
      <c r="I341" s="187"/>
      <c r="J341" s="183" t="n">
        <v>12</v>
      </c>
      <c r="K341" s="182" t="n">
        <v>44988</v>
      </c>
      <c r="L341" s="188" t="n">
        <f aca="false">VLOOKUP(C341,CATALOGO!A:F,6,0)</f>
        <v>0.2791</v>
      </c>
      <c r="M341" s="189" t="n">
        <f aca="false">L341*J341</f>
        <v>3.3492</v>
      </c>
      <c r="N341" s="183" t="s">
        <v>39</v>
      </c>
      <c r="O341" s="183" t="s">
        <v>85</v>
      </c>
      <c r="P341" s="181"/>
      <c r="Q341" s="181"/>
      <c r="R341" s="181"/>
      <c r="S341" s="181"/>
      <c r="T341" s="181"/>
      <c r="U341" s="181"/>
      <c r="V341" s="181" t="s">
        <v>1023</v>
      </c>
      <c r="W341" s="183" t="str">
        <f aca="false">VLOOKUP(C341,CATALOGOMEDA1,4,FALSE())</f>
        <v>TTRC#2 17-1656TCX HOT CORAL</v>
      </c>
      <c r="X341" s="181" t="str">
        <f aca="false">MID(C341,1,FIND("-",C341)-1)</f>
        <v>AH103</v>
      </c>
      <c r="Y341" s="181" t="n">
        <f aca="false">(VLOOKUP(X341,ESTILO3,3,FALSE()))*J341</f>
        <v>16.44</v>
      </c>
      <c r="Z341" s="190"/>
      <c r="AA341" s="181"/>
      <c r="AB341" s="181"/>
      <c r="AC341" s="181"/>
      <c r="AD341" s="181"/>
      <c r="AE341" s="181"/>
    </row>
    <row r="342" s="191" customFormat="true" ht="15" hidden="false" customHeight="false" outlineLevel="0" collapsed="false">
      <c r="A342" s="181" t="n">
        <v>9019</v>
      </c>
      <c r="B342" s="182" t="n">
        <v>44956</v>
      </c>
      <c r="C342" s="183" t="s">
        <v>1022</v>
      </c>
      <c r="D342" s="184" t="str">
        <f aca="false">VLOOKUP(C342,CATALOGO!A:B,2,0)</f>
        <v>Pantalon Caballero</v>
      </c>
      <c r="E342" s="184" t="str">
        <f aca="false">VLOOKUP(C342,CATALOGO!A:E,5,0)</f>
        <v>Flamingo</v>
      </c>
      <c r="F342" s="185"/>
      <c r="G342" s="183" t="s">
        <v>38</v>
      </c>
      <c r="H342" s="183" t="str">
        <f aca="false">CONCATENATE(C342,"-",G342)</f>
        <v>AH103-656-S</v>
      </c>
      <c r="I342" s="187"/>
      <c r="J342" s="183" t="n">
        <v>60</v>
      </c>
      <c r="K342" s="182" t="n">
        <v>44988</v>
      </c>
      <c r="L342" s="188" t="n">
        <f aca="false">VLOOKUP(C342,CATALOGO!A:F,6,0)</f>
        <v>0.2791</v>
      </c>
      <c r="M342" s="189" t="n">
        <f aca="false">L342*J342</f>
        <v>16.746</v>
      </c>
      <c r="N342" s="183" t="s">
        <v>39</v>
      </c>
      <c r="O342" s="183" t="s">
        <v>85</v>
      </c>
      <c r="P342" s="181"/>
      <c r="Q342" s="181"/>
      <c r="R342" s="181"/>
      <c r="S342" s="181"/>
      <c r="T342" s="181"/>
      <c r="U342" s="181"/>
      <c r="V342" s="181" t="s">
        <v>1023</v>
      </c>
      <c r="W342" s="183" t="str">
        <f aca="false">VLOOKUP(C342,CATALOGOMEDA1,4,FALSE())</f>
        <v>TTRC#2 17-1656TCX HOT CORAL</v>
      </c>
      <c r="X342" s="181" t="str">
        <f aca="false">MID(C342,1,FIND("-",C342)-1)</f>
        <v>AH103</v>
      </c>
      <c r="Y342" s="181" t="n">
        <f aca="false">(VLOOKUP(X342,ESTILO3,3,FALSE()))*J342</f>
        <v>82.2</v>
      </c>
      <c r="Z342" s="190"/>
      <c r="AA342" s="181"/>
      <c r="AB342" s="181"/>
      <c r="AC342" s="181"/>
      <c r="AD342" s="181"/>
      <c r="AE342" s="181"/>
    </row>
    <row r="343" s="191" customFormat="true" ht="15" hidden="false" customHeight="false" outlineLevel="0" collapsed="false">
      <c r="A343" s="181" t="n">
        <v>9020</v>
      </c>
      <c r="B343" s="182" t="n">
        <v>44956</v>
      </c>
      <c r="C343" s="183" t="s">
        <v>1022</v>
      </c>
      <c r="D343" s="184" t="str">
        <f aca="false">VLOOKUP(C343,CATALOGO!A:B,2,0)</f>
        <v>Pantalon Caballero</v>
      </c>
      <c r="E343" s="184" t="str">
        <f aca="false">VLOOKUP(C343,CATALOGO!A:E,5,0)</f>
        <v>Flamingo</v>
      </c>
      <c r="F343" s="185"/>
      <c r="G343" s="183" t="s">
        <v>76</v>
      </c>
      <c r="H343" s="183" t="str">
        <f aca="false">CONCATENATE(C343,"-",G343)</f>
        <v>AH103-656-M</v>
      </c>
      <c r="I343" s="187"/>
      <c r="J343" s="183" t="n">
        <v>60</v>
      </c>
      <c r="K343" s="182" t="n">
        <v>44988</v>
      </c>
      <c r="L343" s="188" t="n">
        <f aca="false">VLOOKUP(C343,CATALOGO!A:F,6,0)</f>
        <v>0.2791</v>
      </c>
      <c r="M343" s="189" t="n">
        <f aca="false">L343*J343</f>
        <v>16.746</v>
      </c>
      <c r="N343" s="183" t="s">
        <v>39</v>
      </c>
      <c r="O343" s="183" t="s">
        <v>85</v>
      </c>
      <c r="P343" s="181"/>
      <c r="Q343" s="181"/>
      <c r="R343" s="181"/>
      <c r="S343" s="181"/>
      <c r="T343" s="181"/>
      <c r="U343" s="181"/>
      <c r="V343" s="181" t="s">
        <v>1023</v>
      </c>
      <c r="W343" s="183" t="str">
        <f aca="false">VLOOKUP(C343,CATALOGOMEDA1,4,FALSE())</f>
        <v>TTRC#2 17-1656TCX HOT CORAL</v>
      </c>
      <c r="X343" s="181" t="str">
        <f aca="false">MID(C343,1,FIND("-",C343)-1)</f>
        <v>AH103</v>
      </c>
      <c r="Y343" s="181" t="n">
        <f aca="false">(VLOOKUP(X343,ESTILO3,3,FALSE()))*J343</f>
        <v>82.2</v>
      </c>
      <c r="Z343" s="190"/>
      <c r="AA343" s="181"/>
      <c r="AB343" s="181"/>
      <c r="AC343" s="181"/>
      <c r="AD343" s="181"/>
      <c r="AE343" s="181"/>
    </row>
    <row r="344" s="191" customFormat="true" ht="15" hidden="false" customHeight="false" outlineLevel="0" collapsed="false">
      <c r="A344" s="181" t="n">
        <v>9021</v>
      </c>
      <c r="B344" s="182" t="n">
        <v>44956</v>
      </c>
      <c r="C344" s="183" t="s">
        <v>1022</v>
      </c>
      <c r="D344" s="184" t="str">
        <f aca="false">VLOOKUP(C344,CATALOGO!A:B,2,0)</f>
        <v>Pantalon Caballero</v>
      </c>
      <c r="E344" s="184" t="str">
        <f aca="false">VLOOKUP(C344,CATALOGO!A:E,5,0)</f>
        <v>Flamingo</v>
      </c>
      <c r="F344" s="185"/>
      <c r="G344" s="183" t="s">
        <v>48</v>
      </c>
      <c r="H344" s="183" t="str">
        <f aca="false">CONCATENATE(C344,"-",G344)</f>
        <v>AH103-656-L</v>
      </c>
      <c r="I344" s="187"/>
      <c r="J344" s="183" t="n">
        <v>48</v>
      </c>
      <c r="K344" s="182" t="n">
        <v>44988</v>
      </c>
      <c r="L344" s="188" t="n">
        <f aca="false">VLOOKUP(C344,CATALOGO!A:F,6,0)</f>
        <v>0.2791</v>
      </c>
      <c r="M344" s="189" t="n">
        <f aca="false">L344*J344</f>
        <v>13.3968</v>
      </c>
      <c r="N344" s="183" t="s">
        <v>39</v>
      </c>
      <c r="O344" s="183" t="s">
        <v>85</v>
      </c>
      <c r="P344" s="181"/>
      <c r="Q344" s="181"/>
      <c r="R344" s="181"/>
      <c r="S344" s="181"/>
      <c r="T344" s="181"/>
      <c r="U344" s="181"/>
      <c r="V344" s="181" t="s">
        <v>1023</v>
      </c>
      <c r="W344" s="183" t="str">
        <f aca="false">VLOOKUP(C344,CATALOGOMEDA1,4,FALSE())</f>
        <v>TTRC#2 17-1656TCX HOT CORAL</v>
      </c>
      <c r="X344" s="181" t="str">
        <f aca="false">MID(C344,1,FIND("-",C344)-1)</f>
        <v>AH103</v>
      </c>
      <c r="Y344" s="181" t="n">
        <f aca="false">(VLOOKUP(X344,ESTILO3,3,FALSE()))*J344</f>
        <v>65.76</v>
      </c>
      <c r="Z344" s="190"/>
      <c r="AA344" s="181"/>
      <c r="AB344" s="181"/>
      <c r="AC344" s="181"/>
      <c r="AD344" s="181"/>
      <c r="AE344" s="181"/>
    </row>
    <row r="345" s="191" customFormat="true" ht="15" hidden="false" customHeight="false" outlineLevel="0" collapsed="false">
      <c r="A345" s="181" t="n">
        <v>9022</v>
      </c>
      <c r="B345" s="182" t="n">
        <v>44956</v>
      </c>
      <c r="C345" s="183" t="s">
        <v>1022</v>
      </c>
      <c r="D345" s="184" t="str">
        <f aca="false">VLOOKUP(C345,CATALOGO!A:B,2,0)</f>
        <v>Pantalon Caballero</v>
      </c>
      <c r="E345" s="184" t="str">
        <f aca="false">VLOOKUP(C345,CATALOGO!A:E,5,0)</f>
        <v>Flamingo</v>
      </c>
      <c r="F345" s="185"/>
      <c r="G345" s="183" t="s">
        <v>52</v>
      </c>
      <c r="H345" s="183" t="str">
        <f aca="false">CONCATENATE(C345,"-",G345)</f>
        <v>AH103-656-XL</v>
      </c>
      <c r="I345" s="187"/>
      <c r="J345" s="183" t="n">
        <v>24</v>
      </c>
      <c r="K345" s="182" t="n">
        <v>44988</v>
      </c>
      <c r="L345" s="188" t="n">
        <f aca="false">VLOOKUP(C345,CATALOGO!A:F,6,0)</f>
        <v>0.2791</v>
      </c>
      <c r="M345" s="189" t="n">
        <f aca="false">L345*J345</f>
        <v>6.6984</v>
      </c>
      <c r="N345" s="183" t="s">
        <v>39</v>
      </c>
      <c r="O345" s="183" t="s">
        <v>85</v>
      </c>
      <c r="P345" s="181"/>
      <c r="Q345" s="181"/>
      <c r="R345" s="181"/>
      <c r="S345" s="181"/>
      <c r="T345" s="181"/>
      <c r="U345" s="181"/>
      <c r="V345" s="181" t="s">
        <v>1023</v>
      </c>
      <c r="W345" s="183" t="str">
        <f aca="false">VLOOKUP(C345,CATALOGOMEDA1,4,FALSE())</f>
        <v>TTRC#2 17-1656TCX HOT CORAL</v>
      </c>
      <c r="X345" s="181" t="str">
        <f aca="false">MID(C345,1,FIND("-",C345)-1)</f>
        <v>AH103</v>
      </c>
      <c r="Y345" s="181" t="n">
        <f aca="false">(VLOOKUP(X345,ESTILO3,3,FALSE()))*J345</f>
        <v>32.88</v>
      </c>
      <c r="Z345" s="190"/>
      <c r="AA345" s="181"/>
      <c r="AB345" s="181"/>
      <c r="AC345" s="181"/>
      <c r="AD345" s="181"/>
      <c r="AE345" s="181"/>
    </row>
    <row r="346" s="191" customFormat="true" ht="15" hidden="false" customHeight="false" outlineLevel="0" collapsed="false">
      <c r="A346" s="181" t="n">
        <v>9091</v>
      </c>
      <c r="B346" s="182" t="n">
        <v>44963</v>
      </c>
      <c r="C346" s="183" t="s">
        <v>1003</v>
      </c>
      <c r="D346" s="184" t="str">
        <f aca="false">VLOOKUP(C346,CATALOGO!A:B,2,0)</f>
        <v>Pantalon Dama</v>
      </c>
      <c r="E346" s="184" t="str">
        <f aca="false">VLOOKUP(C346,CATALOGO!A:E,5,0)</f>
        <v>Aruba</v>
      </c>
      <c r="F346" s="185"/>
      <c r="G346" s="183" t="s">
        <v>144</v>
      </c>
      <c r="H346" s="183" t="str">
        <f aca="false">CONCATENATE(C346,"-",G346)</f>
        <v>RF106P-313-XXS</v>
      </c>
      <c r="I346" s="187"/>
      <c r="J346" s="183" t="n">
        <v>24</v>
      </c>
      <c r="K346" s="182" t="n">
        <v>44988</v>
      </c>
      <c r="L346" s="188" t="n">
        <f aca="false">VLOOKUP(C346,CATALOGO!A:F,6,0)</f>
        <v>0.3958</v>
      </c>
      <c r="M346" s="189" t="n">
        <f aca="false">L346*J346</f>
        <v>9.4992</v>
      </c>
      <c r="N346" s="183" t="s">
        <v>39</v>
      </c>
      <c r="O346" s="183" t="s">
        <v>85</v>
      </c>
      <c r="P346" s="181"/>
      <c r="Q346" s="181"/>
      <c r="R346" s="181"/>
      <c r="S346" s="181"/>
      <c r="T346" s="181"/>
      <c r="U346" s="181"/>
      <c r="V346" s="181" t="s">
        <v>1024</v>
      </c>
      <c r="W346" s="183" t="s">
        <v>1001</v>
      </c>
      <c r="X346" s="181" t="s">
        <v>848</v>
      </c>
      <c r="Y346" s="181" t="n">
        <v>24</v>
      </c>
      <c r="Z346" s="190" t="n">
        <v>44965</v>
      </c>
      <c r="AA346" s="181"/>
      <c r="AB346" s="181"/>
      <c r="AC346" s="181"/>
      <c r="AD346" s="181"/>
      <c r="AE346" s="181"/>
    </row>
    <row r="347" s="191" customFormat="true" ht="15" hidden="false" customHeight="false" outlineLevel="0" collapsed="false">
      <c r="A347" s="181" t="n">
        <v>9092</v>
      </c>
      <c r="B347" s="182" t="n">
        <v>44963</v>
      </c>
      <c r="C347" s="183" t="s">
        <v>1003</v>
      </c>
      <c r="D347" s="184" t="str">
        <f aca="false">VLOOKUP(C347,CATALOGO!A:B,2,0)</f>
        <v>Pantalon Dama</v>
      </c>
      <c r="E347" s="184" t="str">
        <f aca="false">VLOOKUP(C347,CATALOGO!A:E,5,0)</f>
        <v>Aruba</v>
      </c>
      <c r="F347" s="185"/>
      <c r="G347" s="183" t="s">
        <v>38</v>
      </c>
      <c r="H347" s="183" t="str">
        <f aca="false">CONCATENATE(C347,"-",G347)</f>
        <v>RF106P-313-S</v>
      </c>
      <c r="I347" s="187"/>
      <c r="J347" s="183" t="n">
        <v>48</v>
      </c>
      <c r="K347" s="182" t="n">
        <v>44988</v>
      </c>
      <c r="L347" s="188" t="n">
        <f aca="false">VLOOKUP(C347,CATALOGO!A:F,6,0)</f>
        <v>0.3958</v>
      </c>
      <c r="M347" s="189" t="n">
        <f aca="false">L347*J347</f>
        <v>18.9984</v>
      </c>
      <c r="N347" s="183" t="s">
        <v>39</v>
      </c>
      <c r="O347" s="183" t="s">
        <v>85</v>
      </c>
      <c r="P347" s="181"/>
      <c r="Q347" s="181"/>
      <c r="R347" s="181"/>
      <c r="S347" s="181"/>
      <c r="T347" s="181"/>
      <c r="U347" s="181"/>
      <c r="V347" s="181" t="s">
        <v>1024</v>
      </c>
      <c r="W347" s="183" t="s">
        <v>1001</v>
      </c>
      <c r="X347" s="181" t="s">
        <v>848</v>
      </c>
      <c r="Y347" s="181" t="n">
        <v>48</v>
      </c>
      <c r="Z347" s="190" t="n">
        <v>44965</v>
      </c>
      <c r="AA347" s="181"/>
      <c r="AB347" s="181"/>
      <c r="AC347" s="181"/>
      <c r="AD347" s="181"/>
      <c r="AE347" s="181"/>
    </row>
    <row r="348" s="191" customFormat="true" ht="15" hidden="false" customHeight="false" outlineLevel="0" collapsed="false">
      <c r="A348" s="181" t="n">
        <v>9093</v>
      </c>
      <c r="B348" s="182" t="n">
        <v>44963</v>
      </c>
      <c r="C348" s="183" t="s">
        <v>1003</v>
      </c>
      <c r="D348" s="184" t="str">
        <f aca="false">VLOOKUP(C348,CATALOGO!A:B,2,0)</f>
        <v>Pantalon Dama</v>
      </c>
      <c r="E348" s="184" t="str">
        <f aca="false">VLOOKUP(C348,CATALOGO!A:E,5,0)</f>
        <v>Aruba</v>
      </c>
      <c r="F348" s="185"/>
      <c r="G348" s="183" t="s">
        <v>76</v>
      </c>
      <c r="H348" s="183" t="str">
        <f aca="false">CONCATENATE(C348,"-",G348)</f>
        <v>RF106P-313-M</v>
      </c>
      <c r="I348" s="187"/>
      <c r="J348" s="183" t="n">
        <v>48</v>
      </c>
      <c r="K348" s="182" t="n">
        <v>44988</v>
      </c>
      <c r="L348" s="188" t="n">
        <f aca="false">VLOOKUP(C348,CATALOGO!A:F,6,0)</f>
        <v>0.3958</v>
      </c>
      <c r="M348" s="189" t="n">
        <f aca="false">L348*J348</f>
        <v>18.9984</v>
      </c>
      <c r="N348" s="183" t="s">
        <v>39</v>
      </c>
      <c r="O348" s="183" t="s">
        <v>85</v>
      </c>
      <c r="P348" s="181"/>
      <c r="Q348" s="181"/>
      <c r="R348" s="181"/>
      <c r="S348" s="181"/>
      <c r="T348" s="181"/>
      <c r="U348" s="181"/>
      <c r="V348" s="181" t="s">
        <v>1024</v>
      </c>
      <c r="W348" s="183" t="s">
        <v>1001</v>
      </c>
      <c r="X348" s="181" t="s">
        <v>848</v>
      </c>
      <c r="Y348" s="181" t="n">
        <v>48</v>
      </c>
      <c r="Z348" s="190" t="n">
        <v>44965</v>
      </c>
      <c r="AA348" s="181"/>
      <c r="AB348" s="181"/>
      <c r="AC348" s="181"/>
      <c r="AD348" s="181"/>
      <c r="AE348" s="181"/>
    </row>
    <row r="349" s="191" customFormat="true" ht="15" hidden="false" customHeight="false" outlineLevel="0" collapsed="false">
      <c r="A349" s="181" t="n">
        <v>9094</v>
      </c>
      <c r="B349" s="182" t="n">
        <v>44963</v>
      </c>
      <c r="C349" s="183" t="s">
        <v>1005</v>
      </c>
      <c r="D349" s="184" t="str">
        <f aca="false">VLOOKUP(C349,CATALOGO!A:B,2,0)</f>
        <v>Pantalon Dama</v>
      </c>
      <c r="E349" s="184" t="str">
        <f aca="false">VLOOKUP(C349,CATALOGO!A:E,5,0)</f>
        <v>Aruba</v>
      </c>
      <c r="F349" s="185"/>
      <c r="G349" s="183" t="s">
        <v>38</v>
      </c>
      <c r="H349" s="183" t="str">
        <f aca="false">CONCATENATE(C349,"-",G349)</f>
        <v>RF106R-313-S</v>
      </c>
      <c r="I349" s="187"/>
      <c r="J349" s="183" t="n">
        <v>48</v>
      </c>
      <c r="K349" s="182" t="n">
        <v>44988</v>
      </c>
      <c r="L349" s="188" t="n">
        <f aca="false">VLOOKUP(C349,CATALOGO!A:F,6,0)</f>
        <v>0.3958</v>
      </c>
      <c r="M349" s="189" t="n">
        <f aca="false">L349*J349</f>
        <v>18.9984</v>
      </c>
      <c r="N349" s="183" t="s">
        <v>39</v>
      </c>
      <c r="O349" s="183" t="s">
        <v>85</v>
      </c>
      <c r="P349" s="181"/>
      <c r="Q349" s="181"/>
      <c r="R349" s="181"/>
      <c r="S349" s="181"/>
      <c r="T349" s="181"/>
      <c r="U349" s="181"/>
      <c r="V349" s="181" t="s">
        <v>1015</v>
      </c>
      <c r="W349" s="183" t="s">
        <v>1001</v>
      </c>
      <c r="X349" s="181" t="s">
        <v>853</v>
      </c>
      <c r="Y349" s="181" t="n">
        <v>48</v>
      </c>
      <c r="Z349" s="190" t="n">
        <v>44965</v>
      </c>
      <c r="AA349" s="181"/>
      <c r="AB349" s="181"/>
      <c r="AC349" s="181"/>
      <c r="AD349" s="181"/>
      <c r="AE349" s="181"/>
    </row>
    <row r="350" s="191" customFormat="true" ht="15" hidden="false" customHeight="false" outlineLevel="0" collapsed="false">
      <c r="A350" s="181" t="n">
        <v>9095</v>
      </c>
      <c r="B350" s="182" t="n">
        <v>44963</v>
      </c>
      <c r="C350" s="183" t="s">
        <v>1005</v>
      </c>
      <c r="D350" s="184" t="str">
        <f aca="false">VLOOKUP(C350,CATALOGO!A:B,2,0)</f>
        <v>Pantalon Dama</v>
      </c>
      <c r="E350" s="184" t="str">
        <f aca="false">VLOOKUP(C350,CATALOGO!A:E,5,0)</f>
        <v>Aruba</v>
      </c>
      <c r="F350" s="185"/>
      <c r="G350" s="183" t="s">
        <v>76</v>
      </c>
      <c r="H350" s="183" t="str">
        <f aca="false">CONCATENATE(C350,"-",G350)</f>
        <v>RF106R-313-M</v>
      </c>
      <c r="I350" s="187"/>
      <c r="J350" s="183" t="n">
        <v>48</v>
      </c>
      <c r="K350" s="182" t="n">
        <v>44988</v>
      </c>
      <c r="L350" s="188" t="n">
        <f aca="false">VLOOKUP(C350,CATALOGO!A:F,6,0)</f>
        <v>0.3958</v>
      </c>
      <c r="M350" s="189" t="n">
        <f aca="false">L350*J350</f>
        <v>18.9984</v>
      </c>
      <c r="N350" s="183" t="s">
        <v>39</v>
      </c>
      <c r="O350" s="183" t="s">
        <v>85</v>
      </c>
      <c r="P350" s="181"/>
      <c r="Q350" s="181"/>
      <c r="R350" s="181"/>
      <c r="S350" s="181"/>
      <c r="T350" s="181"/>
      <c r="U350" s="181"/>
      <c r="V350" s="181" t="s">
        <v>1015</v>
      </c>
      <c r="W350" s="183" t="s">
        <v>1001</v>
      </c>
      <c r="X350" s="181" t="s">
        <v>853</v>
      </c>
      <c r="Y350" s="181" t="n">
        <v>48</v>
      </c>
      <c r="Z350" s="190" t="n">
        <v>44965</v>
      </c>
      <c r="AA350" s="181"/>
      <c r="AB350" s="181"/>
      <c r="AC350" s="181"/>
      <c r="AD350" s="181"/>
      <c r="AE350" s="181"/>
    </row>
    <row r="351" s="191" customFormat="true" ht="15" hidden="false" customHeight="false" outlineLevel="0" collapsed="false">
      <c r="A351" s="181" t="n">
        <v>9096</v>
      </c>
      <c r="B351" s="182" t="n">
        <v>44963</v>
      </c>
      <c r="C351" s="183" t="s">
        <v>1005</v>
      </c>
      <c r="D351" s="184" t="str">
        <f aca="false">VLOOKUP(C351,CATALOGO!A:B,2,0)</f>
        <v>Pantalon Dama</v>
      </c>
      <c r="E351" s="184" t="str">
        <f aca="false">VLOOKUP(C351,CATALOGO!A:E,5,0)</f>
        <v>Aruba</v>
      </c>
      <c r="F351" s="185"/>
      <c r="G351" s="183" t="s">
        <v>48</v>
      </c>
      <c r="H351" s="183" t="str">
        <f aca="false">CONCATENATE(C351,"-",G351)</f>
        <v>RF106R-313-L</v>
      </c>
      <c r="I351" s="187"/>
      <c r="J351" s="183" t="n">
        <v>24</v>
      </c>
      <c r="K351" s="182" t="n">
        <v>44988</v>
      </c>
      <c r="L351" s="188" t="n">
        <f aca="false">VLOOKUP(C351,CATALOGO!A:F,6,0)</f>
        <v>0.3958</v>
      </c>
      <c r="M351" s="189" t="n">
        <f aca="false">L351*J351</f>
        <v>9.4992</v>
      </c>
      <c r="N351" s="183" t="s">
        <v>39</v>
      </c>
      <c r="O351" s="183" t="s">
        <v>85</v>
      </c>
      <c r="P351" s="181"/>
      <c r="Q351" s="181"/>
      <c r="R351" s="181"/>
      <c r="S351" s="181"/>
      <c r="T351" s="181"/>
      <c r="U351" s="181"/>
      <c r="V351" s="181" t="s">
        <v>1015</v>
      </c>
      <c r="W351" s="183" t="s">
        <v>1001</v>
      </c>
      <c r="X351" s="181" t="s">
        <v>853</v>
      </c>
      <c r="Y351" s="181" t="n">
        <v>24</v>
      </c>
      <c r="Z351" s="190" t="n">
        <v>44965</v>
      </c>
      <c r="AA351" s="181"/>
      <c r="AB351" s="181"/>
      <c r="AC351" s="181"/>
      <c r="AD351" s="181"/>
      <c r="AE351" s="181"/>
    </row>
    <row r="352" customFormat="false" ht="15" hidden="false" customHeight="false" outlineLevel="0" collapsed="false">
      <c r="A352" s="33" t="n">
        <v>9052</v>
      </c>
      <c r="B352" s="155" t="n">
        <v>44963</v>
      </c>
      <c r="C352" s="35" t="s">
        <v>1025</v>
      </c>
      <c r="D352" s="6" t="str">
        <f aca="false">VLOOKUP(C352,CATALOGO!A:B,2,0)</f>
        <v>Pantalon Dama</v>
      </c>
      <c r="E352" s="6" t="str">
        <f aca="false">VLOOKUP(C352,CATALOGO!A:E,5,0)</f>
        <v>Violeta</v>
      </c>
      <c r="F352" s="36"/>
      <c r="G352" s="35" t="s">
        <v>76</v>
      </c>
      <c r="H352" s="35" t="str">
        <f aca="false">CONCATENATE(C352,"-",G352)</f>
        <v>A102-528-M</v>
      </c>
      <c r="I352" s="130"/>
      <c r="J352" s="35" t="n">
        <v>120</v>
      </c>
      <c r="K352" s="155" t="n">
        <v>44988</v>
      </c>
      <c r="L352" s="156" t="n">
        <f aca="false">VLOOKUP(C352,CATALOGO!A:F,6,0)</f>
        <v>0.26</v>
      </c>
      <c r="M352" s="157" t="n">
        <f aca="false">L352*J352</f>
        <v>31.2</v>
      </c>
      <c r="N352" s="35" t="s">
        <v>39</v>
      </c>
      <c r="O352" s="35" t="s">
        <v>85</v>
      </c>
      <c r="P352" s="33"/>
      <c r="Q352" s="33"/>
      <c r="R352" s="33"/>
      <c r="S352" s="33"/>
      <c r="T352" s="33"/>
      <c r="U352" s="33"/>
      <c r="V352" s="33" t="s">
        <v>1026</v>
      </c>
      <c r="W352" s="35" t="s">
        <v>899</v>
      </c>
      <c r="X352" s="12" t="s">
        <v>88</v>
      </c>
      <c r="Y352" s="13" t="n">
        <v>166.866</v>
      </c>
      <c r="Z352" s="37" t="n">
        <v>44965</v>
      </c>
      <c r="AA352" s="33"/>
      <c r="AB352" s="33"/>
      <c r="AC352" s="33"/>
      <c r="AD352" s="33" t="s">
        <v>784</v>
      </c>
      <c r="AE352" s="33"/>
    </row>
    <row r="353" customFormat="false" ht="15" hidden="false" customHeight="false" outlineLevel="0" collapsed="false">
      <c r="A353" s="33" t="n">
        <v>9053</v>
      </c>
      <c r="B353" s="155" t="n">
        <v>44963</v>
      </c>
      <c r="C353" s="35" t="s">
        <v>1025</v>
      </c>
      <c r="D353" s="6" t="str">
        <f aca="false">VLOOKUP(C353,CATALOGO!A:B,2,0)</f>
        <v>Pantalon Dama</v>
      </c>
      <c r="E353" s="6" t="str">
        <f aca="false">VLOOKUP(C353,CATALOGO!A:E,5,0)</f>
        <v>Violeta</v>
      </c>
      <c r="F353" s="36"/>
      <c r="G353" s="35" t="s">
        <v>52</v>
      </c>
      <c r="H353" s="35" t="str">
        <f aca="false">CONCATENATE(C353,"-",G353)</f>
        <v>A102-528-XL</v>
      </c>
      <c r="I353" s="130"/>
      <c r="J353" s="35" t="n">
        <v>48</v>
      </c>
      <c r="K353" s="155" t="n">
        <v>44988</v>
      </c>
      <c r="L353" s="156" t="n">
        <f aca="false">VLOOKUP(C353,CATALOGO!A:F,6,0)</f>
        <v>0.26</v>
      </c>
      <c r="M353" s="157" t="n">
        <f aca="false">L353*J353</f>
        <v>12.48</v>
      </c>
      <c r="N353" s="35" t="s">
        <v>39</v>
      </c>
      <c r="O353" s="35" t="s">
        <v>85</v>
      </c>
      <c r="P353" s="33"/>
      <c r="Q353" s="33"/>
      <c r="R353" s="33"/>
      <c r="S353" s="33"/>
      <c r="T353" s="33"/>
      <c r="U353" s="33"/>
      <c r="V353" s="33" t="s">
        <v>1026</v>
      </c>
      <c r="W353" s="35" t="s">
        <v>899</v>
      </c>
      <c r="X353" s="12" t="s">
        <v>88</v>
      </c>
      <c r="Y353" s="13" t="n">
        <v>66.7464</v>
      </c>
      <c r="Z353" s="37" t="n">
        <v>44965</v>
      </c>
      <c r="AA353" s="33"/>
      <c r="AB353" s="33"/>
      <c r="AC353" s="33"/>
      <c r="AD353" s="33" t="s">
        <v>784</v>
      </c>
      <c r="AE353" s="33"/>
    </row>
    <row r="354" customFormat="false" ht="15" hidden="false" customHeight="false" outlineLevel="0" collapsed="false">
      <c r="A354" s="33" t="n">
        <v>9054</v>
      </c>
      <c r="B354" s="155" t="n">
        <v>44963</v>
      </c>
      <c r="C354" s="35" t="s">
        <v>1027</v>
      </c>
      <c r="D354" s="6" t="str">
        <f aca="false">VLOOKUP(C354,CATALOGO!A:B,2,0)</f>
        <v>Pantalon Dama</v>
      </c>
      <c r="E354" s="6" t="str">
        <f aca="false">VLOOKUP(C354,CATALOGO!A:E,5,0)</f>
        <v>Flamingo</v>
      </c>
      <c r="F354" s="36"/>
      <c r="G354" s="35" t="s">
        <v>57</v>
      </c>
      <c r="H354" s="35" t="str">
        <f aca="false">CONCATENATE(C354,"-",G354)</f>
        <v>A102-656-XS</v>
      </c>
      <c r="I354" s="130"/>
      <c r="J354" s="35" t="n">
        <v>24</v>
      </c>
      <c r="K354" s="155" t="n">
        <v>44988</v>
      </c>
      <c r="L354" s="156" t="n">
        <f aca="false">VLOOKUP(C354,CATALOGO!A:F,6,0)</f>
        <v>0.26</v>
      </c>
      <c r="M354" s="157" t="n">
        <f aca="false">L354*J354</f>
        <v>6.24</v>
      </c>
      <c r="N354" s="35" t="s">
        <v>39</v>
      </c>
      <c r="O354" s="35" t="s">
        <v>85</v>
      </c>
      <c r="P354" s="33"/>
      <c r="Q354" s="33"/>
      <c r="R354" s="33"/>
      <c r="S354" s="33"/>
      <c r="T354" s="33"/>
      <c r="U354" s="33"/>
      <c r="V354" s="33" t="s">
        <v>1028</v>
      </c>
      <c r="W354" s="35" t="s">
        <v>903</v>
      </c>
      <c r="X354" s="12" t="s">
        <v>88</v>
      </c>
      <c r="Y354" s="13" t="n">
        <v>33.3732</v>
      </c>
      <c r="Z354" s="37" t="n">
        <v>44965</v>
      </c>
      <c r="AA354" s="33"/>
      <c r="AB354" s="33"/>
      <c r="AC354" s="33"/>
      <c r="AD354" s="33" t="s">
        <v>953</v>
      </c>
      <c r="AE354" s="33"/>
    </row>
    <row r="355" customFormat="false" ht="15" hidden="false" customHeight="false" outlineLevel="0" collapsed="false">
      <c r="A355" s="33" t="n">
        <v>9055</v>
      </c>
      <c r="B355" s="155" t="n">
        <v>44963</v>
      </c>
      <c r="C355" s="35" t="s">
        <v>1027</v>
      </c>
      <c r="D355" s="6" t="str">
        <f aca="false">VLOOKUP(C355,CATALOGO!A:B,2,0)</f>
        <v>Pantalon Dama</v>
      </c>
      <c r="E355" s="6" t="str">
        <f aca="false">VLOOKUP(C355,CATALOGO!A:E,5,0)</f>
        <v>Flamingo</v>
      </c>
      <c r="F355" s="36"/>
      <c r="G355" s="35" t="s">
        <v>38</v>
      </c>
      <c r="H355" s="35" t="str">
        <f aca="false">CONCATENATE(C355,"-",G355)</f>
        <v>A102-656-S</v>
      </c>
      <c r="I355" s="130"/>
      <c r="J355" s="35" t="n">
        <v>72</v>
      </c>
      <c r="K355" s="155" t="n">
        <v>44988</v>
      </c>
      <c r="L355" s="156" t="n">
        <f aca="false">VLOOKUP(C355,CATALOGO!A:F,6,0)</f>
        <v>0.26</v>
      </c>
      <c r="M355" s="157" t="n">
        <f aca="false">L355*J355</f>
        <v>18.72</v>
      </c>
      <c r="N355" s="35" t="s">
        <v>39</v>
      </c>
      <c r="O355" s="35" t="s">
        <v>85</v>
      </c>
      <c r="P355" s="33"/>
      <c r="Q355" s="33"/>
      <c r="R355" s="33"/>
      <c r="S355" s="33"/>
      <c r="T355" s="33"/>
      <c r="U355" s="33"/>
      <c r="V355" s="33" t="s">
        <v>1028</v>
      </c>
      <c r="W355" s="35" t="s">
        <v>903</v>
      </c>
      <c r="X355" s="12" t="s">
        <v>88</v>
      </c>
      <c r="Y355" s="13" t="n">
        <v>100.1196</v>
      </c>
      <c r="Z355" s="37" t="n">
        <v>44965</v>
      </c>
      <c r="AA355" s="33"/>
      <c r="AB355" s="33"/>
      <c r="AC355" s="33"/>
      <c r="AD355" s="33" t="s">
        <v>953</v>
      </c>
      <c r="AE355" s="33"/>
    </row>
    <row r="356" customFormat="false" ht="15" hidden="false" customHeight="false" outlineLevel="0" collapsed="false">
      <c r="A356" s="33" t="n">
        <v>9056</v>
      </c>
      <c r="B356" s="155" t="n">
        <v>44963</v>
      </c>
      <c r="C356" s="35" t="s">
        <v>1027</v>
      </c>
      <c r="D356" s="6" t="str">
        <f aca="false">VLOOKUP(C356,CATALOGO!A:B,2,0)</f>
        <v>Pantalon Dama</v>
      </c>
      <c r="E356" s="6" t="str">
        <f aca="false">VLOOKUP(C356,CATALOGO!A:E,5,0)</f>
        <v>Flamingo</v>
      </c>
      <c r="F356" s="36"/>
      <c r="G356" s="35" t="s">
        <v>76</v>
      </c>
      <c r="H356" s="35" t="str">
        <f aca="false">CONCATENATE(C356,"-",G356)</f>
        <v>A102-656-M</v>
      </c>
      <c r="I356" s="130"/>
      <c r="J356" s="35" t="n">
        <v>96</v>
      </c>
      <c r="K356" s="155" t="n">
        <v>44988</v>
      </c>
      <c r="L356" s="156" t="n">
        <f aca="false">VLOOKUP(C356,CATALOGO!A:F,6,0)</f>
        <v>0.26</v>
      </c>
      <c r="M356" s="157" t="n">
        <f aca="false">L356*J356</f>
        <v>24.96</v>
      </c>
      <c r="N356" s="35" t="s">
        <v>39</v>
      </c>
      <c r="O356" s="35" t="s">
        <v>85</v>
      </c>
      <c r="P356" s="33"/>
      <c r="Q356" s="33"/>
      <c r="R356" s="33"/>
      <c r="S356" s="33"/>
      <c r="T356" s="33"/>
      <c r="U356" s="33"/>
      <c r="V356" s="33" t="s">
        <v>1028</v>
      </c>
      <c r="W356" s="35" t="s">
        <v>903</v>
      </c>
      <c r="X356" s="12" t="s">
        <v>88</v>
      </c>
      <c r="Y356" s="13" t="n">
        <v>133.4928</v>
      </c>
      <c r="Z356" s="37" t="n">
        <v>44965</v>
      </c>
      <c r="AA356" s="33"/>
      <c r="AB356" s="33"/>
      <c r="AC356" s="33"/>
      <c r="AD356" s="33" t="s">
        <v>953</v>
      </c>
      <c r="AE356" s="33"/>
    </row>
    <row r="357" customFormat="false" ht="15" hidden="false" customHeight="false" outlineLevel="0" collapsed="false">
      <c r="A357" s="33" t="n">
        <v>9057</v>
      </c>
      <c r="B357" s="155" t="n">
        <v>44963</v>
      </c>
      <c r="C357" s="35" t="s">
        <v>1027</v>
      </c>
      <c r="D357" s="6" t="str">
        <f aca="false">VLOOKUP(C357,CATALOGO!A:B,2,0)</f>
        <v>Pantalon Dama</v>
      </c>
      <c r="E357" s="6" t="str">
        <f aca="false">VLOOKUP(C357,CATALOGO!A:E,5,0)</f>
        <v>Flamingo</v>
      </c>
      <c r="F357" s="36"/>
      <c r="G357" s="35" t="s">
        <v>48</v>
      </c>
      <c r="H357" s="35" t="str">
        <f aca="false">CONCATENATE(C357,"-",G357)</f>
        <v>A102-656-L</v>
      </c>
      <c r="I357" s="130"/>
      <c r="J357" s="35" t="n">
        <v>24</v>
      </c>
      <c r="K357" s="155" t="n">
        <v>44988</v>
      </c>
      <c r="L357" s="156" t="n">
        <f aca="false">VLOOKUP(C357,CATALOGO!A:F,6,0)</f>
        <v>0.26</v>
      </c>
      <c r="M357" s="157" t="n">
        <f aca="false">L357*J357</f>
        <v>6.24</v>
      </c>
      <c r="N357" s="35" t="s">
        <v>39</v>
      </c>
      <c r="O357" s="35" t="s">
        <v>85</v>
      </c>
      <c r="P357" s="33"/>
      <c r="Q357" s="33"/>
      <c r="R357" s="33"/>
      <c r="S357" s="33"/>
      <c r="T357" s="33"/>
      <c r="U357" s="33"/>
      <c r="V357" s="33" t="s">
        <v>1028</v>
      </c>
      <c r="W357" s="35" t="s">
        <v>903</v>
      </c>
      <c r="X357" s="12" t="s">
        <v>88</v>
      </c>
      <c r="Y357" s="13" t="n">
        <v>33.3732</v>
      </c>
      <c r="Z357" s="37" t="n">
        <v>44965</v>
      </c>
      <c r="AA357" s="33"/>
      <c r="AB357" s="33"/>
      <c r="AC357" s="33"/>
      <c r="AD357" s="33" t="s">
        <v>953</v>
      </c>
      <c r="AE357" s="33"/>
    </row>
    <row r="358" customFormat="false" ht="15" hidden="false" customHeight="false" outlineLevel="0" collapsed="false">
      <c r="A358" s="33" t="n">
        <v>9058</v>
      </c>
      <c r="B358" s="155" t="n">
        <v>44963</v>
      </c>
      <c r="C358" s="35" t="s">
        <v>1027</v>
      </c>
      <c r="D358" s="6" t="str">
        <f aca="false">VLOOKUP(C358,CATALOGO!A:B,2,0)</f>
        <v>Pantalon Dama</v>
      </c>
      <c r="E358" s="6" t="str">
        <f aca="false">VLOOKUP(C358,CATALOGO!A:E,5,0)</f>
        <v>Flamingo</v>
      </c>
      <c r="F358" s="36"/>
      <c r="G358" s="35" t="s">
        <v>52</v>
      </c>
      <c r="H358" s="35" t="str">
        <f aca="false">CONCATENATE(C358,"-",G358)</f>
        <v>A102-656-XL</v>
      </c>
      <c r="I358" s="130"/>
      <c r="J358" s="35" t="n">
        <v>48</v>
      </c>
      <c r="K358" s="155" t="n">
        <v>44988</v>
      </c>
      <c r="L358" s="156" t="n">
        <f aca="false">VLOOKUP(C358,CATALOGO!A:F,6,0)</f>
        <v>0.26</v>
      </c>
      <c r="M358" s="157" t="n">
        <f aca="false">L358*J358</f>
        <v>12.48</v>
      </c>
      <c r="N358" s="35" t="s">
        <v>39</v>
      </c>
      <c r="O358" s="35" t="s">
        <v>85</v>
      </c>
      <c r="P358" s="33"/>
      <c r="Q358" s="33"/>
      <c r="R358" s="33"/>
      <c r="S358" s="33"/>
      <c r="T358" s="33"/>
      <c r="U358" s="33"/>
      <c r="V358" s="33" t="s">
        <v>1028</v>
      </c>
      <c r="W358" s="35" t="s">
        <v>903</v>
      </c>
      <c r="X358" s="12" t="s">
        <v>88</v>
      </c>
      <c r="Y358" s="13" t="n">
        <v>66.7464</v>
      </c>
      <c r="Z358" s="37" t="n">
        <v>44965</v>
      </c>
      <c r="AA358" s="33"/>
      <c r="AB358" s="33"/>
      <c r="AC358" s="33"/>
      <c r="AD358" s="33" t="s">
        <v>953</v>
      </c>
      <c r="AE358" s="33"/>
    </row>
    <row r="359" customFormat="false" ht="15" hidden="false" customHeight="false" outlineLevel="0" collapsed="false">
      <c r="A359" s="33"/>
      <c r="B359" s="33"/>
      <c r="C359" s="35"/>
      <c r="D359" s="35"/>
      <c r="E359" s="33"/>
      <c r="F359" s="36"/>
      <c r="G359" s="35"/>
      <c r="H359" s="35"/>
      <c r="I359" s="130"/>
      <c r="J359" s="97" t="n">
        <f aca="false">SUM(J316:J358)</f>
        <v>2268</v>
      </c>
      <c r="K359" s="35"/>
      <c r="L359" s="40" t="n">
        <v>15.41</v>
      </c>
      <c r="M359" s="97" t="n">
        <f aca="false">SUM(M316:M358)</f>
        <v>721.5204</v>
      </c>
      <c r="N359" s="33"/>
      <c r="O359" s="35"/>
      <c r="P359" s="33"/>
      <c r="Q359" s="33"/>
      <c r="R359" s="33"/>
      <c r="S359" s="33"/>
      <c r="T359" s="33"/>
      <c r="U359" s="33"/>
      <c r="V359" s="33"/>
      <c r="W359" s="35"/>
      <c r="X359" s="33"/>
      <c r="Y359" s="33"/>
      <c r="Z359" s="37"/>
      <c r="AA359" s="33"/>
      <c r="AB359" s="33"/>
      <c r="AC359" s="33"/>
      <c r="AD359" s="33"/>
      <c r="AE359" s="33"/>
    </row>
    <row r="360" customFormat="false" ht="15" hidden="false" customHeight="false" outlineLevel="0" collapsed="false">
      <c r="A360" s="33"/>
      <c r="B360" s="33"/>
      <c r="C360" s="35"/>
      <c r="D360" s="35"/>
      <c r="E360" s="33"/>
      <c r="F360" s="36"/>
      <c r="G360" s="35"/>
      <c r="H360" s="35"/>
      <c r="I360" s="130"/>
      <c r="J360" s="95"/>
      <c r="K360" s="35"/>
      <c r="L360" s="40"/>
      <c r="M360" s="40"/>
      <c r="N360" s="33"/>
      <c r="O360" s="35"/>
      <c r="P360" s="33"/>
      <c r="Q360" s="33"/>
      <c r="R360" s="33"/>
      <c r="S360" s="33"/>
      <c r="T360" s="33"/>
      <c r="U360" s="33"/>
      <c r="V360" s="33"/>
      <c r="W360" s="35"/>
      <c r="X360" s="33"/>
      <c r="Y360" s="33"/>
      <c r="Z360" s="37"/>
      <c r="AA360" s="33"/>
      <c r="AB360" s="33"/>
      <c r="AC360" s="33"/>
      <c r="AD360" s="33"/>
      <c r="AE360" s="33"/>
    </row>
    <row r="361" customFormat="false" ht="15" hidden="false" customHeight="false" outlineLevel="0" collapsed="false">
      <c r="A361" s="33"/>
      <c r="B361" s="195"/>
      <c r="C361" s="196" t="s">
        <v>1029</v>
      </c>
      <c r="D361" s="197"/>
      <c r="E361" s="33"/>
      <c r="F361" s="36"/>
      <c r="G361" s="35"/>
      <c r="H361" s="35"/>
      <c r="I361" s="130"/>
      <c r="J361" s="35"/>
      <c r="K361" s="35"/>
      <c r="N361" s="33"/>
      <c r="O361" s="35"/>
      <c r="P361" s="33"/>
      <c r="Q361" s="33"/>
      <c r="R361" s="33"/>
      <c r="S361" s="33"/>
      <c r="T361" s="33"/>
      <c r="U361" s="33"/>
      <c r="V361" s="33"/>
      <c r="W361" s="35"/>
      <c r="X361" s="33"/>
      <c r="Y361" s="33"/>
      <c r="Z361" s="37"/>
      <c r="AA361" s="33"/>
      <c r="AB361" s="33"/>
      <c r="AC361" s="33"/>
      <c r="AD361" s="33"/>
      <c r="AE361" s="33"/>
    </row>
    <row r="362" customFormat="false" ht="15" hidden="false" customHeight="false" outlineLevel="0" collapsed="false">
      <c r="A362" s="33" t="n">
        <v>9075</v>
      </c>
      <c r="B362" s="155" t="n">
        <v>44963</v>
      </c>
      <c r="C362" s="35" t="s">
        <v>1030</v>
      </c>
      <c r="D362" s="35" t="s">
        <v>1031</v>
      </c>
      <c r="E362" s="33"/>
      <c r="F362" s="36"/>
      <c r="G362" s="35" t="s">
        <v>57</v>
      </c>
      <c r="H362" s="35" t="str">
        <f aca="false">CONCATENATE(C362,"-",G362)</f>
        <v>TBH-TWF--WHIT-64-XS</v>
      </c>
      <c r="I362" s="130"/>
      <c r="J362" s="35" t="n">
        <v>18</v>
      </c>
      <c r="K362" s="155" t="n">
        <v>44988</v>
      </c>
      <c r="L362" s="156" t="n">
        <f aca="false">VLOOKUP(C362,CATALOGO!A:F,6,0)</f>
        <v>0.2033</v>
      </c>
      <c r="M362" s="157" t="n">
        <f aca="false">L362*J362</f>
        <v>3.6594</v>
      </c>
      <c r="N362" s="35" t="s">
        <v>60</v>
      </c>
      <c r="O362" s="35" t="s">
        <v>40</v>
      </c>
      <c r="P362" s="33"/>
      <c r="Q362" s="33"/>
      <c r="R362" s="33"/>
      <c r="S362" s="33"/>
      <c r="T362" s="33"/>
      <c r="U362" s="33"/>
      <c r="V362" s="33" t="s">
        <v>1032</v>
      </c>
      <c r="W362" s="35" t="s">
        <v>1033</v>
      </c>
      <c r="X362" s="33" t="s">
        <v>1034</v>
      </c>
      <c r="Y362" s="33" t="n">
        <v>23.4</v>
      </c>
      <c r="Z362" s="37" t="n">
        <v>44965</v>
      </c>
      <c r="AA362" s="33"/>
      <c r="AB362" s="33"/>
      <c r="AC362" s="33" t="s">
        <v>1035</v>
      </c>
      <c r="AD362" s="33" t="s">
        <v>1036</v>
      </c>
      <c r="AE362" s="33"/>
    </row>
    <row r="363" customFormat="false" ht="15" hidden="false" customHeight="false" outlineLevel="0" collapsed="false">
      <c r="A363" s="33" t="n">
        <v>9076</v>
      </c>
      <c r="B363" s="155" t="n">
        <v>44963</v>
      </c>
      <c r="C363" s="35" t="s">
        <v>1030</v>
      </c>
      <c r="D363" s="35" t="s">
        <v>1031</v>
      </c>
      <c r="E363" s="33"/>
      <c r="F363" s="36"/>
      <c r="G363" s="35" t="s">
        <v>38</v>
      </c>
      <c r="H363" s="35" t="str">
        <f aca="false">CONCATENATE(C363,"-",G363)</f>
        <v>TBH-TWF--WHIT-64-S</v>
      </c>
      <c r="I363" s="130"/>
      <c r="J363" s="35" t="n">
        <v>18</v>
      </c>
      <c r="K363" s="155" t="n">
        <v>44988</v>
      </c>
      <c r="L363" s="156" t="n">
        <f aca="false">VLOOKUP(C363,CATALOGO!A:F,6,0)</f>
        <v>0.2033</v>
      </c>
      <c r="M363" s="157" t="n">
        <f aca="false">L363*J363</f>
        <v>3.6594</v>
      </c>
      <c r="N363" s="35" t="s">
        <v>60</v>
      </c>
      <c r="O363" s="35" t="s">
        <v>40</v>
      </c>
      <c r="P363" s="33"/>
      <c r="Q363" s="33"/>
      <c r="R363" s="33"/>
      <c r="S363" s="33"/>
      <c r="T363" s="33"/>
      <c r="U363" s="33"/>
      <c r="V363" s="33" t="s">
        <v>1032</v>
      </c>
      <c r="W363" s="35" t="s">
        <v>1033</v>
      </c>
      <c r="X363" s="33" t="s">
        <v>1034</v>
      </c>
      <c r="Y363" s="33" t="n">
        <v>23.4</v>
      </c>
      <c r="Z363" s="37" t="n">
        <v>44965</v>
      </c>
      <c r="AA363" s="33"/>
      <c r="AB363" s="33"/>
      <c r="AC363" s="33" t="s">
        <v>1035</v>
      </c>
      <c r="AD363" s="33" t="s">
        <v>1036</v>
      </c>
      <c r="AE363" s="33"/>
    </row>
    <row r="364" customFormat="false" ht="15" hidden="false" customHeight="false" outlineLevel="0" collapsed="false">
      <c r="A364" s="33" t="n">
        <v>9077</v>
      </c>
      <c r="B364" s="155" t="n">
        <v>44963</v>
      </c>
      <c r="C364" s="35" t="s">
        <v>1030</v>
      </c>
      <c r="D364" s="35" t="s">
        <v>1031</v>
      </c>
      <c r="E364" s="33"/>
      <c r="F364" s="36"/>
      <c r="G364" s="35" t="s">
        <v>76</v>
      </c>
      <c r="H364" s="35" t="str">
        <f aca="false">CONCATENATE(C364,"-",G364)</f>
        <v>TBH-TWF--WHIT-64-M</v>
      </c>
      <c r="I364" s="130"/>
      <c r="J364" s="35" t="n">
        <v>18</v>
      </c>
      <c r="K364" s="155" t="n">
        <v>44988</v>
      </c>
      <c r="L364" s="156" t="n">
        <f aca="false">VLOOKUP(C364,CATALOGO!A:F,6,0)</f>
        <v>0.2033</v>
      </c>
      <c r="M364" s="157" t="n">
        <f aca="false">L364*J364</f>
        <v>3.6594</v>
      </c>
      <c r="N364" s="35" t="s">
        <v>60</v>
      </c>
      <c r="O364" s="35" t="s">
        <v>40</v>
      </c>
      <c r="P364" s="33"/>
      <c r="Q364" s="33"/>
      <c r="R364" s="33"/>
      <c r="S364" s="33"/>
      <c r="T364" s="33"/>
      <c r="U364" s="33"/>
      <c r="V364" s="33" t="s">
        <v>1032</v>
      </c>
      <c r="W364" s="35" t="s">
        <v>1033</v>
      </c>
      <c r="X364" s="33" t="s">
        <v>1034</v>
      </c>
      <c r="Y364" s="33" t="n">
        <v>23.4</v>
      </c>
      <c r="Z364" s="37" t="n">
        <v>44965</v>
      </c>
      <c r="AA364" s="33"/>
      <c r="AB364" s="33"/>
      <c r="AC364" s="33" t="s">
        <v>1035</v>
      </c>
      <c r="AD364" s="33" t="s">
        <v>1036</v>
      </c>
      <c r="AE364" s="33"/>
    </row>
    <row r="365" customFormat="false" ht="15" hidden="false" customHeight="false" outlineLevel="0" collapsed="false">
      <c r="A365" s="33" t="n">
        <v>9078</v>
      </c>
      <c r="B365" s="155" t="n">
        <v>44963</v>
      </c>
      <c r="C365" s="35" t="s">
        <v>1030</v>
      </c>
      <c r="D365" s="35" t="s">
        <v>1031</v>
      </c>
      <c r="E365" s="33"/>
      <c r="F365" s="36"/>
      <c r="G365" s="35" t="s">
        <v>48</v>
      </c>
      <c r="H365" s="35" t="str">
        <f aca="false">CONCATENATE(C365,"-",G365)</f>
        <v>TBH-TWF--WHIT-64-L</v>
      </c>
      <c r="I365" s="130"/>
      <c r="J365" s="35" t="n">
        <v>6</v>
      </c>
      <c r="K365" s="155" t="n">
        <v>44988</v>
      </c>
      <c r="L365" s="156" t="n">
        <f aca="false">VLOOKUP(C365,CATALOGO!A:F,6,0)</f>
        <v>0.2033</v>
      </c>
      <c r="M365" s="157" t="n">
        <f aca="false">L365*J365</f>
        <v>1.2198</v>
      </c>
      <c r="N365" s="35" t="s">
        <v>60</v>
      </c>
      <c r="O365" s="35" t="s">
        <v>40</v>
      </c>
      <c r="P365" s="33"/>
      <c r="Q365" s="33"/>
      <c r="R365" s="33"/>
      <c r="S365" s="33"/>
      <c r="T365" s="33"/>
      <c r="U365" s="33"/>
      <c r="V365" s="33" t="s">
        <v>1032</v>
      </c>
      <c r="W365" s="35" t="s">
        <v>1033</v>
      </c>
      <c r="X365" s="33" t="s">
        <v>1034</v>
      </c>
      <c r="Y365" s="33" t="n">
        <v>7.8</v>
      </c>
      <c r="Z365" s="37" t="n">
        <v>44965</v>
      </c>
      <c r="AA365" s="33"/>
      <c r="AB365" s="33"/>
      <c r="AC365" s="33" t="s">
        <v>1035</v>
      </c>
      <c r="AD365" s="33" t="s">
        <v>1036</v>
      </c>
      <c r="AE365" s="33"/>
    </row>
    <row r="366" customFormat="false" ht="15" hidden="false" customHeight="false" outlineLevel="0" collapsed="false">
      <c r="A366" s="33" t="n">
        <v>9079</v>
      </c>
      <c r="B366" s="155" t="n">
        <v>44963</v>
      </c>
      <c r="C366" s="35" t="s">
        <v>1037</v>
      </c>
      <c r="D366" s="35" t="s">
        <v>1038</v>
      </c>
      <c r="E366" s="33"/>
      <c r="F366" s="36"/>
      <c r="G366" s="35" t="s">
        <v>57</v>
      </c>
      <c r="H366" s="35" t="str">
        <f aca="false">CONCATENATE(C366,"-",G366)</f>
        <v>PBH-TWF--WHIT-64-XS</v>
      </c>
      <c r="I366" s="130"/>
      <c r="J366" s="35" t="n">
        <v>18</v>
      </c>
      <c r="K366" s="155" t="n">
        <v>44988</v>
      </c>
      <c r="L366" s="156" t="n">
        <v>0.2033</v>
      </c>
      <c r="M366" s="157" t="n">
        <f aca="false">L366*J366</f>
        <v>3.6594</v>
      </c>
      <c r="N366" s="35" t="s">
        <v>60</v>
      </c>
      <c r="O366" s="35" t="s">
        <v>85</v>
      </c>
      <c r="P366" s="33"/>
      <c r="Q366" s="33"/>
      <c r="R366" s="33"/>
      <c r="S366" s="33"/>
      <c r="T366" s="33"/>
      <c r="U366" s="33"/>
      <c r="V366" s="33" t="s">
        <v>1039</v>
      </c>
      <c r="W366" s="35" t="s">
        <v>1033</v>
      </c>
      <c r="X366" s="33" t="s">
        <v>1034</v>
      </c>
      <c r="Y366" s="33" t="n">
        <v>23.4</v>
      </c>
      <c r="Z366" s="37" t="n">
        <v>44965</v>
      </c>
      <c r="AA366" s="33"/>
      <c r="AB366" s="33"/>
      <c r="AC366" s="33" t="s">
        <v>1040</v>
      </c>
      <c r="AD366" s="33" t="s">
        <v>1036</v>
      </c>
      <c r="AE366" s="33"/>
    </row>
    <row r="367" customFormat="false" ht="15" hidden="false" customHeight="false" outlineLevel="0" collapsed="false">
      <c r="A367" s="33" t="n">
        <v>9080</v>
      </c>
      <c r="B367" s="155" t="n">
        <v>44963</v>
      </c>
      <c r="C367" s="35" t="s">
        <v>1041</v>
      </c>
      <c r="D367" s="35" t="s">
        <v>1038</v>
      </c>
      <c r="E367" s="33"/>
      <c r="F367" s="36"/>
      <c r="G367" s="35" t="s">
        <v>38</v>
      </c>
      <c r="H367" s="35" t="str">
        <f aca="false">CONCATENATE(C367,"-",G367)</f>
        <v>PBH-TWF-WHIT-64-S</v>
      </c>
      <c r="I367" s="130"/>
      <c r="J367" s="35" t="n">
        <v>18</v>
      </c>
      <c r="K367" s="155" t="n">
        <v>44988</v>
      </c>
      <c r="L367" s="156" t="n">
        <f aca="false">VLOOKUP(C367,CATALOGO!A:F,6,0)</f>
        <v>0.1725</v>
      </c>
      <c r="M367" s="157" t="n">
        <f aca="false">L367*J367</f>
        <v>3.105</v>
      </c>
      <c r="N367" s="35" t="s">
        <v>60</v>
      </c>
      <c r="O367" s="35" t="s">
        <v>85</v>
      </c>
      <c r="P367" s="33"/>
      <c r="Q367" s="33"/>
      <c r="R367" s="33"/>
      <c r="S367" s="33"/>
      <c r="T367" s="33"/>
      <c r="U367" s="33"/>
      <c r="V367" s="33" t="s">
        <v>1042</v>
      </c>
      <c r="W367" s="35" t="s">
        <v>1033</v>
      </c>
      <c r="X367" s="33" t="s">
        <v>1043</v>
      </c>
      <c r="Y367" s="33" t="n">
        <v>27</v>
      </c>
      <c r="Z367" s="37" t="n">
        <v>44965</v>
      </c>
      <c r="AA367" s="33"/>
      <c r="AB367" s="33"/>
      <c r="AC367" s="33" t="s">
        <v>1040</v>
      </c>
      <c r="AD367" s="33" t="s">
        <v>1036</v>
      </c>
      <c r="AE367" s="33"/>
    </row>
    <row r="368" customFormat="false" ht="15" hidden="false" customHeight="false" outlineLevel="0" collapsed="false">
      <c r="A368" s="33" t="n">
        <v>9081</v>
      </c>
      <c r="B368" s="155" t="n">
        <v>44963</v>
      </c>
      <c r="C368" s="35" t="s">
        <v>1041</v>
      </c>
      <c r="D368" s="35" t="s">
        <v>1038</v>
      </c>
      <c r="E368" s="33"/>
      <c r="F368" s="36"/>
      <c r="G368" s="35" t="s">
        <v>76</v>
      </c>
      <c r="H368" s="35" t="str">
        <f aca="false">CONCATENATE(C368,"-",G368)</f>
        <v>PBH-TWF-WHIT-64-M</v>
      </c>
      <c r="I368" s="130"/>
      <c r="J368" s="35" t="n">
        <v>18</v>
      </c>
      <c r="K368" s="155" t="n">
        <v>44988</v>
      </c>
      <c r="L368" s="156" t="n">
        <f aca="false">VLOOKUP(C368,CATALOGO!A:F,6,0)</f>
        <v>0.1725</v>
      </c>
      <c r="M368" s="157" t="n">
        <f aca="false">L368*J368</f>
        <v>3.105</v>
      </c>
      <c r="N368" s="35" t="s">
        <v>60</v>
      </c>
      <c r="O368" s="35" t="s">
        <v>85</v>
      </c>
      <c r="P368" s="33"/>
      <c r="Q368" s="33"/>
      <c r="R368" s="33"/>
      <c r="S368" s="33"/>
      <c r="T368" s="33"/>
      <c r="U368" s="33"/>
      <c r="V368" s="33" t="s">
        <v>1042</v>
      </c>
      <c r="W368" s="35" t="s">
        <v>1033</v>
      </c>
      <c r="X368" s="33" t="s">
        <v>1043</v>
      </c>
      <c r="Y368" s="33" t="n">
        <v>27</v>
      </c>
      <c r="Z368" s="37" t="n">
        <v>44965</v>
      </c>
      <c r="AA368" s="33"/>
      <c r="AB368" s="33"/>
      <c r="AC368" s="33" t="s">
        <v>1040</v>
      </c>
      <c r="AD368" s="33" t="s">
        <v>1036</v>
      </c>
      <c r="AE368" s="33"/>
    </row>
    <row r="369" customFormat="false" ht="15" hidden="false" customHeight="false" outlineLevel="0" collapsed="false">
      <c r="A369" s="33" t="n">
        <v>9082</v>
      </c>
      <c r="B369" s="155" t="n">
        <v>44963</v>
      </c>
      <c r="C369" s="35" t="s">
        <v>1041</v>
      </c>
      <c r="D369" s="35" t="s">
        <v>1038</v>
      </c>
      <c r="E369" s="33"/>
      <c r="F369" s="36"/>
      <c r="G369" s="35" t="s">
        <v>48</v>
      </c>
      <c r="H369" s="35" t="str">
        <f aca="false">CONCATENATE(C369,"-",G369)</f>
        <v>PBH-TWF-WHIT-64-L</v>
      </c>
      <c r="I369" s="130"/>
      <c r="J369" s="35" t="n">
        <v>6</v>
      </c>
      <c r="K369" s="155" t="n">
        <v>44988</v>
      </c>
      <c r="L369" s="156" t="n">
        <f aca="false">VLOOKUP(C369,CATALOGO!A:F,6,0)</f>
        <v>0.1725</v>
      </c>
      <c r="M369" s="157" t="n">
        <f aca="false">L369*J369</f>
        <v>1.035</v>
      </c>
      <c r="N369" s="35" t="s">
        <v>60</v>
      </c>
      <c r="O369" s="35" t="s">
        <v>85</v>
      </c>
      <c r="P369" s="33"/>
      <c r="Q369" s="33"/>
      <c r="R369" s="33"/>
      <c r="S369" s="33"/>
      <c r="T369" s="33"/>
      <c r="U369" s="33"/>
      <c r="V369" s="33" t="s">
        <v>1042</v>
      </c>
      <c r="W369" s="35" t="s">
        <v>1033</v>
      </c>
      <c r="X369" s="33" t="s">
        <v>1043</v>
      </c>
      <c r="Y369" s="33" t="n">
        <v>9</v>
      </c>
      <c r="Z369" s="37" t="n">
        <v>44965</v>
      </c>
      <c r="AA369" s="33"/>
      <c r="AB369" s="33"/>
      <c r="AC369" s="33" t="s">
        <v>1040</v>
      </c>
      <c r="AD369" s="33" t="s">
        <v>1036</v>
      </c>
      <c r="AE369" s="33"/>
    </row>
    <row r="370" customFormat="false" ht="15" hidden="false" customHeight="false" outlineLevel="0" collapsed="false">
      <c r="A370" s="33" t="n">
        <v>9083</v>
      </c>
      <c r="B370" s="155" t="n">
        <v>44963</v>
      </c>
      <c r="C370" s="35" t="s">
        <v>1044</v>
      </c>
      <c r="D370" s="35" t="s">
        <v>1045</v>
      </c>
      <c r="E370" s="33"/>
      <c r="F370" s="36"/>
      <c r="G370" s="35" t="s">
        <v>57</v>
      </c>
      <c r="H370" s="35" t="str">
        <f aca="false">CONCATENATE(C370,"-",G370)</f>
        <v>15113-WHITH-46225-XS</v>
      </c>
      <c r="I370" s="130"/>
      <c r="J370" s="35" t="n">
        <v>12</v>
      </c>
      <c r="K370" s="155" t="n">
        <v>44988</v>
      </c>
      <c r="L370" s="156" t="n">
        <f aca="false">VLOOKUP(C370,CATALOGO!A:F,6,0)</f>
        <v>0.242</v>
      </c>
      <c r="M370" s="157" t="n">
        <f aca="false">L370*J370</f>
        <v>2.904</v>
      </c>
      <c r="N370" s="35" t="s">
        <v>136</v>
      </c>
      <c r="O370" s="35" t="s">
        <v>137</v>
      </c>
      <c r="P370" s="33"/>
      <c r="Q370" s="33"/>
      <c r="R370" s="33"/>
      <c r="S370" s="33"/>
      <c r="T370" s="33"/>
      <c r="U370" s="33"/>
      <c r="V370" s="33" t="s">
        <v>1046</v>
      </c>
      <c r="W370" s="35" t="s">
        <v>1047</v>
      </c>
      <c r="X370" s="33" t="n">
        <v>15113</v>
      </c>
      <c r="Y370" s="33" t="n">
        <v>18</v>
      </c>
      <c r="Z370" s="37" t="n">
        <v>44971</v>
      </c>
      <c r="AA370" s="33"/>
      <c r="AB370" s="33"/>
      <c r="AC370" s="33"/>
      <c r="AD370" s="33"/>
      <c r="AE370" s="33"/>
    </row>
    <row r="371" customFormat="false" ht="15" hidden="false" customHeight="false" outlineLevel="0" collapsed="false">
      <c r="A371" s="33" t="n">
        <v>9084</v>
      </c>
      <c r="B371" s="155" t="n">
        <v>44963</v>
      </c>
      <c r="C371" s="35" t="s">
        <v>1044</v>
      </c>
      <c r="D371" s="35" t="s">
        <v>1045</v>
      </c>
      <c r="E371" s="33"/>
      <c r="F371" s="36"/>
      <c r="G371" s="35" t="s">
        <v>38</v>
      </c>
      <c r="H371" s="35" t="str">
        <f aca="false">CONCATENATE(C371,"-",G371)</f>
        <v>15113-WHITH-46225-S</v>
      </c>
      <c r="I371" s="130"/>
      <c r="J371" s="35" t="n">
        <v>12</v>
      </c>
      <c r="K371" s="155" t="n">
        <v>44988</v>
      </c>
      <c r="L371" s="156" t="n">
        <f aca="false">VLOOKUP(C371,CATALOGO!A:F,6,0)</f>
        <v>0.242</v>
      </c>
      <c r="M371" s="157" t="n">
        <f aca="false">L371*J371</f>
        <v>2.904</v>
      </c>
      <c r="N371" s="35" t="s">
        <v>136</v>
      </c>
      <c r="O371" s="35" t="s">
        <v>137</v>
      </c>
      <c r="P371" s="33"/>
      <c r="Q371" s="33"/>
      <c r="R371" s="33"/>
      <c r="S371" s="33"/>
      <c r="T371" s="33"/>
      <c r="U371" s="33"/>
      <c r="V371" s="33" t="s">
        <v>1046</v>
      </c>
      <c r="W371" s="35" t="s">
        <v>1047</v>
      </c>
      <c r="X371" s="33" t="n">
        <v>15113</v>
      </c>
      <c r="Y371" s="33" t="n">
        <v>18</v>
      </c>
      <c r="Z371" s="37" t="n">
        <v>44971</v>
      </c>
      <c r="AA371" s="33"/>
      <c r="AB371" s="33"/>
      <c r="AC371" s="33"/>
      <c r="AD371" s="33"/>
      <c r="AE371" s="33"/>
    </row>
    <row r="372" customFormat="false" ht="15" hidden="false" customHeight="false" outlineLevel="0" collapsed="false">
      <c r="A372" s="33" t="n">
        <v>9085</v>
      </c>
      <c r="B372" s="155" t="n">
        <v>44963</v>
      </c>
      <c r="C372" s="35" t="s">
        <v>1044</v>
      </c>
      <c r="D372" s="35" t="s">
        <v>1045</v>
      </c>
      <c r="E372" s="33"/>
      <c r="F372" s="36"/>
      <c r="G372" s="35" t="s">
        <v>76</v>
      </c>
      <c r="H372" s="35" t="str">
        <f aca="false">CONCATENATE(C372,"-",G372)</f>
        <v>15113-WHITH-46225-M</v>
      </c>
      <c r="I372" s="130"/>
      <c r="J372" s="35" t="n">
        <v>12</v>
      </c>
      <c r="K372" s="155" t="n">
        <v>44988</v>
      </c>
      <c r="L372" s="156" t="n">
        <f aca="false">VLOOKUP(C372,CATALOGO!A:F,6,0)</f>
        <v>0.242</v>
      </c>
      <c r="M372" s="157" t="n">
        <f aca="false">L372*J372</f>
        <v>2.904</v>
      </c>
      <c r="N372" s="35" t="s">
        <v>136</v>
      </c>
      <c r="O372" s="35" t="s">
        <v>137</v>
      </c>
      <c r="P372" s="33"/>
      <c r="Q372" s="33"/>
      <c r="R372" s="33"/>
      <c r="S372" s="33"/>
      <c r="T372" s="33"/>
      <c r="U372" s="33"/>
      <c r="V372" s="33" t="s">
        <v>1046</v>
      </c>
      <c r="W372" s="35" t="s">
        <v>1047</v>
      </c>
      <c r="X372" s="33" t="n">
        <v>15113</v>
      </c>
      <c r="Y372" s="33" t="n">
        <v>18</v>
      </c>
      <c r="Z372" s="37" t="n">
        <v>44971</v>
      </c>
      <c r="AA372" s="33"/>
      <c r="AB372" s="33"/>
      <c r="AC372" s="33"/>
      <c r="AD372" s="33"/>
      <c r="AE372" s="33"/>
    </row>
    <row r="373" customFormat="false" ht="15" hidden="false" customHeight="false" outlineLevel="0" collapsed="false">
      <c r="A373" s="33" t="n">
        <v>9086</v>
      </c>
      <c r="B373" s="155" t="n">
        <v>44963</v>
      </c>
      <c r="C373" s="35" t="s">
        <v>1048</v>
      </c>
      <c r="D373" s="35" t="s">
        <v>1049</v>
      </c>
      <c r="E373" s="33"/>
      <c r="F373" s="36"/>
      <c r="G373" s="35" t="s">
        <v>38</v>
      </c>
      <c r="H373" s="35" t="str">
        <f aca="false">CONCATENATE(C373,"-",G373)</f>
        <v>15112-WHITH-46225-S</v>
      </c>
      <c r="I373" s="130"/>
      <c r="J373" s="35" t="n">
        <v>12</v>
      </c>
      <c r="K373" s="155" t="n">
        <v>44988</v>
      </c>
      <c r="L373" s="156" t="n">
        <f aca="false">VLOOKUP(C373,CATALOGO!A:F,6,0)</f>
        <v>0.255</v>
      </c>
      <c r="M373" s="157" t="n">
        <f aca="false">L373*J373</f>
        <v>3.06</v>
      </c>
      <c r="N373" s="35" t="s">
        <v>136</v>
      </c>
      <c r="O373" s="35" t="s">
        <v>137</v>
      </c>
      <c r="P373" s="33"/>
      <c r="Q373" s="33"/>
      <c r="R373" s="33"/>
      <c r="S373" s="33"/>
      <c r="T373" s="33"/>
      <c r="U373" s="33"/>
      <c r="V373" s="33" t="s">
        <v>1050</v>
      </c>
      <c r="W373" s="35" t="s">
        <v>1047</v>
      </c>
      <c r="X373" s="33" t="n">
        <v>15113</v>
      </c>
      <c r="Y373" s="33" t="n">
        <v>18</v>
      </c>
      <c r="Z373" s="37" t="n">
        <v>44971</v>
      </c>
      <c r="AA373" s="33"/>
      <c r="AB373" s="33"/>
      <c r="AC373" s="33"/>
      <c r="AD373" s="33"/>
      <c r="AE373" s="33"/>
    </row>
    <row r="374" customFormat="false" ht="15" hidden="false" customHeight="false" outlineLevel="0" collapsed="false">
      <c r="A374" s="33" t="n">
        <v>9087</v>
      </c>
      <c r="B374" s="155" t="n">
        <v>44963</v>
      </c>
      <c r="C374" s="35" t="s">
        <v>1048</v>
      </c>
      <c r="D374" s="35" t="s">
        <v>1049</v>
      </c>
      <c r="E374" s="33"/>
      <c r="F374" s="36"/>
      <c r="G374" s="35" t="s">
        <v>76</v>
      </c>
      <c r="H374" s="35" t="str">
        <f aca="false">CONCATENATE(C374,"-",G374)</f>
        <v>15112-WHITH-46225-M</v>
      </c>
      <c r="I374" s="130"/>
      <c r="J374" s="35" t="n">
        <v>12</v>
      </c>
      <c r="K374" s="155" t="n">
        <v>44988</v>
      </c>
      <c r="L374" s="156" t="n">
        <f aca="false">VLOOKUP(C374,CATALOGO!A:F,6,0)</f>
        <v>0.255</v>
      </c>
      <c r="M374" s="157" t="n">
        <f aca="false">L374*J374</f>
        <v>3.06</v>
      </c>
      <c r="N374" s="35" t="s">
        <v>136</v>
      </c>
      <c r="O374" s="35" t="s">
        <v>137</v>
      </c>
      <c r="P374" s="33"/>
      <c r="Q374" s="33"/>
      <c r="R374" s="33"/>
      <c r="S374" s="33"/>
      <c r="T374" s="33"/>
      <c r="U374" s="33"/>
      <c r="V374" s="33" t="s">
        <v>1050</v>
      </c>
      <c r="W374" s="35" t="s">
        <v>1047</v>
      </c>
      <c r="X374" s="33" t="n">
        <v>15112</v>
      </c>
      <c r="Y374" s="33" t="n">
        <v>18</v>
      </c>
      <c r="Z374" s="37" t="n">
        <v>44971</v>
      </c>
      <c r="AA374" s="33"/>
      <c r="AB374" s="33"/>
      <c r="AC374" s="33"/>
      <c r="AD374" s="33"/>
      <c r="AE374" s="33"/>
    </row>
    <row r="375" customFormat="false" ht="15" hidden="false" customHeight="false" outlineLevel="0" collapsed="false">
      <c r="A375" s="33" t="n">
        <v>9088</v>
      </c>
      <c r="B375" s="155" t="n">
        <v>44963</v>
      </c>
      <c r="C375" s="35" t="s">
        <v>1048</v>
      </c>
      <c r="D375" s="35" t="s">
        <v>1049</v>
      </c>
      <c r="E375" s="33"/>
      <c r="F375" s="36"/>
      <c r="G375" s="35" t="s">
        <v>48</v>
      </c>
      <c r="H375" s="35" t="str">
        <f aca="false">CONCATENATE(C375,"-",G375)</f>
        <v>15112-WHITH-46225-L</v>
      </c>
      <c r="I375" s="130"/>
      <c r="J375" s="35" t="n">
        <v>12</v>
      </c>
      <c r="K375" s="155" t="n">
        <v>44988</v>
      </c>
      <c r="L375" s="156" t="n">
        <f aca="false">VLOOKUP(C375,CATALOGO!A:F,6,0)</f>
        <v>0.255</v>
      </c>
      <c r="M375" s="157" t="n">
        <f aca="false">L375*J375</f>
        <v>3.06</v>
      </c>
      <c r="N375" s="35" t="s">
        <v>136</v>
      </c>
      <c r="O375" s="35" t="s">
        <v>137</v>
      </c>
      <c r="P375" s="33"/>
      <c r="Q375" s="33"/>
      <c r="R375" s="33"/>
      <c r="S375" s="33"/>
      <c r="T375" s="33"/>
      <c r="U375" s="33"/>
      <c r="V375" s="33" t="s">
        <v>1050</v>
      </c>
      <c r="W375" s="35" t="s">
        <v>1047</v>
      </c>
      <c r="X375" s="33" t="n">
        <v>15112</v>
      </c>
      <c r="Y375" s="33" t="n">
        <v>18</v>
      </c>
      <c r="Z375" s="37" t="n">
        <v>44971</v>
      </c>
      <c r="AA375" s="33"/>
      <c r="AB375" s="33"/>
      <c r="AC375" s="33"/>
      <c r="AD375" s="33"/>
      <c r="AE375" s="33"/>
    </row>
    <row r="376" customFormat="false" ht="15" hidden="false" customHeight="false" outlineLevel="0" collapsed="false">
      <c r="A376" s="33" t="n">
        <v>9089</v>
      </c>
      <c r="B376" s="155" t="n">
        <v>44963</v>
      </c>
      <c r="C376" s="35" t="s">
        <v>1048</v>
      </c>
      <c r="D376" s="35" t="s">
        <v>1049</v>
      </c>
      <c r="E376" s="33"/>
      <c r="F376" s="36"/>
      <c r="G376" s="35" t="s">
        <v>52</v>
      </c>
      <c r="H376" s="35" t="str">
        <f aca="false">CONCATENATE(C376,"-",G376)</f>
        <v>15112-WHITH-46225-XL</v>
      </c>
      <c r="I376" s="130"/>
      <c r="J376" s="35" t="n">
        <v>12</v>
      </c>
      <c r="K376" s="155" t="n">
        <v>44988</v>
      </c>
      <c r="L376" s="156" t="n">
        <f aca="false">VLOOKUP(C376,CATALOGO!A:F,6,0)</f>
        <v>0.255</v>
      </c>
      <c r="M376" s="157" t="n">
        <f aca="false">L376*J376</f>
        <v>3.06</v>
      </c>
      <c r="N376" s="35" t="s">
        <v>136</v>
      </c>
      <c r="O376" s="35" t="s">
        <v>137</v>
      </c>
      <c r="P376" s="33"/>
      <c r="Q376" s="33"/>
      <c r="R376" s="33"/>
      <c r="S376" s="33"/>
      <c r="T376" s="33"/>
      <c r="U376" s="33"/>
      <c r="V376" s="33" t="s">
        <v>1050</v>
      </c>
      <c r="W376" s="35" t="s">
        <v>1047</v>
      </c>
      <c r="X376" s="33" t="n">
        <v>15112</v>
      </c>
      <c r="Y376" s="33" t="n">
        <v>18</v>
      </c>
      <c r="Z376" s="37" t="n">
        <v>44971</v>
      </c>
      <c r="AA376" s="33"/>
      <c r="AB376" s="33"/>
      <c r="AC376" s="33"/>
      <c r="AD376" s="33"/>
      <c r="AE376" s="33"/>
    </row>
    <row r="377" customFormat="false" ht="15" hidden="false" customHeight="false" outlineLevel="0" collapsed="false">
      <c r="A377" s="33" t="n">
        <v>9090</v>
      </c>
      <c r="B377" s="155" t="n">
        <v>44963</v>
      </c>
      <c r="C377" s="35" t="s">
        <v>1048</v>
      </c>
      <c r="D377" s="35" t="s">
        <v>1049</v>
      </c>
      <c r="E377" s="33"/>
      <c r="F377" s="36"/>
      <c r="G377" s="35" t="s">
        <v>89</v>
      </c>
      <c r="H377" s="35" t="str">
        <f aca="false">CONCATENATE(C377,"-",G377)</f>
        <v>15112-WHITH-46225-XXL</v>
      </c>
      <c r="I377" s="130"/>
      <c r="J377" s="35" t="n">
        <v>6</v>
      </c>
      <c r="K377" s="155" t="n">
        <v>44988</v>
      </c>
      <c r="L377" s="156" t="n">
        <f aca="false">VLOOKUP(C377,CATALOGO!A:F,6,0)</f>
        <v>0.255</v>
      </c>
      <c r="M377" s="157" t="n">
        <f aca="false">L377*J377</f>
        <v>1.53</v>
      </c>
      <c r="N377" s="35" t="s">
        <v>136</v>
      </c>
      <c r="O377" s="35" t="s">
        <v>137</v>
      </c>
      <c r="P377" s="33"/>
      <c r="Q377" s="33"/>
      <c r="R377" s="33"/>
      <c r="S377" s="33"/>
      <c r="T377" s="33"/>
      <c r="U377" s="33"/>
      <c r="V377" s="33" t="s">
        <v>1050</v>
      </c>
      <c r="W377" s="35" t="s">
        <v>1047</v>
      </c>
      <c r="X377" s="33" t="n">
        <v>15112</v>
      </c>
      <c r="Y377" s="33" t="n">
        <v>9</v>
      </c>
      <c r="Z377" s="37" t="n">
        <v>44971</v>
      </c>
      <c r="AA377" s="33"/>
      <c r="AB377" s="33"/>
      <c r="AC377" s="33"/>
      <c r="AD377" s="33"/>
      <c r="AE377" s="33"/>
    </row>
    <row r="378" customFormat="false" ht="15" hidden="false" customHeight="false" outlineLevel="0" collapsed="false">
      <c r="A378" s="33"/>
      <c r="B378" s="33"/>
      <c r="C378" s="35"/>
      <c r="D378" s="35"/>
      <c r="E378" s="33"/>
      <c r="F378" s="36"/>
      <c r="G378" s="35"/>
      <c r="H378" s="35"/>
      <c r="I378" s="130"/>
      <c r="J378" s="95" t="n">
        <v>210</v>
      </c>
      <c r="K378" s="35"/>
      <c r="L378" s="40" t="n">
        <v>3.535</v>
      </c>
      <c r="M378" s="40" t="n">
        <v>46</v>
      </c>
      <c r="N378" s="33"/>
      <c r="O378" s="35"/>
      <c r="P378" s="33"/>
      <c r="Q378" s="33"/>
      <c r="R378" s="33"/>
      <c r="S378" s="33"/>
      <c r="T378" s="33"/>
      <c r="U378" s="33"/>
      <c r="V378" s="33"/>
      <c r="W378" s="35"/>
      <c r="X378" s="33"/>
      <c r="Y378" s="33"/>
      <c r="Z378" s="37"/>
      <c r="AA378" s="33"/>
      <c r="AB378" s="33"/>
      <c r="AC378" s="33"/>
      <c r="AD378" s="33"/>
      <c r="AE378" s="33"/>
    </row>
    <row r="379" customFormat="false" ht="15" hidden="false" customHeight="false" outlineLevel="0" collapsed="false">
      <c r="A379" s="33"/>
      <c r="B379" s="105"/>
      <c r="C379" s="198"/>
      <c r="D379" s="199"/>
      <c r="E379" s="33"/>
      <c r="F379" s="36"/>
      <c r="G379" s="35"/>
      <c r="H379" s="35"/>
      <c r="I379" s="130"/>
      <c r="J379" s="95" t="n">
        <f aca="false">SUM(J359+J378)</f>
        <v>2478</v>
      </c>
      <c r="K379" s="35"/>
      <c r="L379" s="40" t="n">
        <f aca="false">L359+L378</f>
        <v>18.945</v>
      </c>
      <c r="M379" s="40" t="n">
        <f aca="false">SUM(M359+M378)</f>
        <v>767.5204</v>
      </c>
      <c r="N379" s="33"/>
      <c r="O379" s="35"/>
      <c r="P379" s="33"/>
      <c r="Q379" s="33"/>
      <c r="R379" s="33"/>
      <c r="S379" s="33"/>
      <c r="T379" s="33"/>
      <c r="U379" s="33"/>
      <c r="V379" s="33"/>
      <c r="W379" s="35"/>
      <c r="X379" s="33"/>
      <c r="Y379" s="33"/>
      <c r="Z379" s="37"/>
      <c r="AA379" s="33"/>
      <c r="AB379" s="33"/>
      <c r="AC379" s="33"/>
      <c r="AD379" s="33"/>
      <c r="AE379" s="33"/>
    </row>
    <row r="380" customFormat="false" ht="18.75" hidden="false" customHeight="false" outlineLevel="0" collapsed="false">
      <c r="A380" s="33"/>
      <c r="B380" s="166" t="s">
        <v>1051</v>
      </c>
      <c r="C380" s="167"/>
      <c r="D380" s="168"/>
      <c r="E380" s="33"/>
      <c r="F380" s="36"/>
      <c r="G380" s="35"/>
      <c r="H380" s="35"/>
      <c r="I380" s="130"/>
      <c r="J380" s="35"/>
      <c r="K380" s="35"/>
      <c r="N380" s="33"/>
      <c r="O380" s="35"/>
      <c r="P380" s="33"/>
      <c r="Q380" s="33"/>
      <c r="R380" s="33"/>
      <c r="S380" s="33"/>
      <c r="T380" s="33"/>
      <c r="U380" s="33"/>
      <c r="V380" s="33"/>
      <c r="W380" s="35"/>
      <c r="X380" s="33"/>
      <c r="Y380" s="33"/>
      <c r="Z380" s="37"/>
      <c r="AA380" s="33"/>
      <c r="AB380" s="33"/>
      <c r="AC380" s="33"/>
      <c r="AD380" s="33"/>
      <c r="AE380" s="33"/>
    </row>
    <row r="381" customFormat="false" ht="15" hidden="false" customHeight="false" outlineLevel="0" collapsed="false">
      <c r="A381" s="33" t="n">
        <v>9097</v>
      </c>
      <c r="B381" s="155" t="n">
        <v>44970</v>
      </c>
      <c r="C381" s="35" t="s">
        <v>1052</v>
      </c>
      <c r="D381" s="6" t="str">
        <f aca="false">VLOOKUP(C381,CATALOGO!A:B,2,0)</f>
        <v>GORRITOS</v>
      </c>
      <c r="E381" s="6" t="str">
        <f aca="false">VLOOKUP(C381,CATALOGO!A:E,5,0)</f>
        <v>Naval</v>
      </c>
      <c r="F381" s="36"/>
      <c r="G381" s="35" t="s">
        <v>38</v>
      </c>
      <c r="H381" s="35" t="str">
        <f aca="false">CONCATENATE(C381,"-",G381)</f>
        <v>AGM002-027-S</v>
      </c>
      <c r="I381" s="130"/>
      <c r="J381" s="35" t="n">
        <v>24</v>
      </c>
      <c r="K381" s="155" t="n">
        <v>44995</v>
      </c>
      <c r="L381" s="156" t="n">
        <f aca="false">VLOOKUP(C381,CATALOGO!A:F,6,0)</f>
        <v>0.085</v>
      </c>
      <c r="M381" s="157" t="n">
        <f aca="false">L381*J381</f>
        <v>2.04</v>
      </c>
      <c r="N381" s="35" t="s">
        <v>39</v>
      </c>
      <c r="O381" s="35" t="s">
        <v>40</v>
      </c>
      <c r="P381" s="33"/>
      <c r="Q381" s="33"/>
      <c r="R381" s="33"/>
      <c r="S381" s="33"/>
      <c r="T381" s="33"/>
      <c r="U381" s="33"/>
      <c r="V381" s="33" t="s">
        <v>1024</v>
      </c>
      <c r="W381" s="35" t="str">
        <f aca="false">VLOOKUP(C381,CATALOGOMEDA1,4,FALSE())</f>
        <v>TTR-19-4027TCX-MEDIEVAL</v>
      </c>
      <c r="X381" s="33" t="str">
        <f aca="false">MID(C381,1,FIND("-",C381)-1)</f>
        <v>AGM002</v>
      </c>
      <c r="Y381" s="33" t="n">
        <f aca="false">(VLOOKUP(X381,ESTILO3,3,FALSE()))*J381</f>
        <v>16.08</v>
      </c>
      <c r="Z381" s="37" t="n">
        <v>44972</v>
      </c>
      <c r="AA381" s="33"/>
      <c r="AB381" s="33"/>
      <c r="AC381" s="33"/>
      <c r="AD381" s="33"/>
      <c r="AE381" s="33"/>
    </row>
    <row r="382" customFormat="false" ht="15.75" hidden="false" customHeight="false" outlineLevel="0" collapsed="false">
      <c r="A382" s="33" t="n">
        <v>9001</v>
      </c>
      <c r="B382" s="155" t="n">
        <v>44956</v>
      </c>
      <c r="C382" s="35" t="s">
        <v>1053</v>
      </c>
      <c r="D382" s="6" t="str">
        <f aca="false">VLOOKUP(C382,CATALOGO!A:B,2,0)</f>
        <v>Top Dama</v>
      </c>
      <c r="E382" s="6" t="str">
        <f aca="false">VLOOKUP(C382,CATALOGO!A:E,5,0)</f>
        <v>Violeta</v>
      </c>
      <c r="F382" s="36"/>
      <c r="G382" s="35" t="s">
        <v>57</v>
      </c>
      <c r="H382" s="35" t="str">
        <f aca="false">CONCATENATE(C382,"-",G382)</f>
        <v>A011-528-XS</v>
      </c>
      <c r="I382" s="130"/>
      <c r="J382" s="35" t="n">
        <v>36</v>
      </c>
      <c r="K382" s="200" t="s">
        <v>1054</v>
      </c>
      <c r="L382" s="156" t="n">
        <f aca="false">VLOOKUP(C382,CATALOGO!A:F,6,0)</f>
        <v>0.375</v>
      </c>
      <c r="M382" s="157" t="n">
        <f aca="false">L382*J382</f>
        <v>13.5</v>
      </c>
      <c r="N382" s="35" t="s">
        <v>39</v>
      </c>
      <c r="O382" s="35" t="s">
        <v>40</v>
      </c>
      <c r="P382" s="33"/>
      <c r="Q382" s="33"/>
      <c r="R382" s="33"/>
      <c r="S382" s="33"/>
      <c r="T382" s="33"/>
      <c r="U382" s="33"/>
      <c r="V382" s="194" t="s">
        <v>1055</v>
      </c>
      <c r="W382" s="40" t="str">
        <f aca="false">VLOOKUP(C382,CATALOGOMEDA1,4,FALSE())</f>
        <v>TTR-19-3528TCX IMPERIAL PURPLE</v>
      </c>
      <c r="X382" s="194" t="str">
        <f aca="false">MID(C382,1,FIND("-",C382)-1)</f>
        <v>A011</v>
      </c>
      <c r="Y382" s="194" t="n">
        <f aca="false">(VLOOKUP(X382,ESTILO3,3,FALSE()))*J382</f>
        <v>46.8</v>
      </c>
      <c r="Z382" s="37" t="n">
        <v>44972</v>
      </c>
      <c r="AA382" s="33"/>
      <c r="AB382" s="33"/>
      <c r="AC382" s="33"/>
      <c r="AD382" s="33"/>
      <c r="AE382" s="33"/>
    </row>
    <row r="383" customFormat="false" ht="15.75" hidden="false" customHeight="false" outlineLevel="0" collapsed="false">
      <c r="A383" s="33" t="n">
        <v>9002</v>
      </c>
      <c r="B383" s="155" t="n">
        <v>44956</v>
      </c>
      <c r="C383" s="35" t="s">
        <v>1053</v>
      </c>
      <c r="D383" s="6" t="str">
        <f aca="false">VLOOKUP(C383,CATALOGO!A:B,2,0)</f>
        <v>Top Dama</v>
      </c>
      <c r="E383" s="6" t="str">
        <f aca="false">VLOOKUP(C383,CATALOGO!A:E,5,0)</f>
        <v>Violeta</v>
      </c>
      <c r="F383" s="36"/>
      <c r="G383" s="35" t="s">
        <v>38</v>
      </c>
      <c r="H383" s="35" t="str">
        <f aca="false">CONCATENATE(C383,"-",G383)</f>
        <v>A011-528-S</v>
      </c>
      <c r="I383" s="130"/>
      <c r="J383" s="35" t="n">
        <v>108</v>
      </c>
      <c r="K383" s="200" t="s">
        <v>1054</v>
      </c>
      <c r="L383" s="156" t="n">
        <f aca="false">VLOOKUP(C383,CATALOGO!A:F,6,0)</f>
        <v>0.375</v>
      </c>
      <c r="M383" s="157" t="n">
        <f aca="false">L383*J383</f>
        <v>40.5</v>
      </c>
      <c r="N383" s="35" t="s">
        <v>39</v>
      </c>
      <c r="O383" s="35" t="s">
        <v>40</v>
      </c>
      <c r="P383" s="33"/>
      <c r="Q383" s="33"/>
      <c r="R383" s="33"/>
      <c r="S383" s="33"/>
      <c r="T383" s="33"/>
      <c r="U383" s="33"/>
      <c r="V383" s="194" t="s">
        <v>1055</v>
      </c>
      <c r="W383" s="40" t="str">
        <f aca="false">VLOOKUP(C383,CATALOGOMEDA1,4,FALSE())</f>
        <v>TTR-19-3528TCX IMPERIAL PURPLE</v>
      </c>
      <c r="X383" s="194" t="str">
        <f aca="false">MID(C383,1,FIND("-",C383)-1)</f>
        <v>A011</v>
      </c>
      <c r="Y383" s="194" t="n">
        <f aca="false">(VLOOKUP(X383,ESTILO3,3,FALSE()))*J383</f>
        <v>140.4</v>
      </c>
      <c r="Z383" s="37" t="n">
        <v>44972</v>
      </c>
      <c r="AA383" s="33"/>
      <c r="AB383" s="33"/>
      <c r="AC383" s="33"/>
      <c r="AD383" s="33"/>
      <c r="AE383" s="33"/>
    </row>
    <row r="384" customFormat="false" ht="15.75" hidden="false" customHeight="false" outlineLevel="0" collapsed="false">
      <c r="A384" s="33" t="n">
        <v>9003</v>
      </c>
      <c r="B384" s="155" t="n">
        <v>44956</v>
      </c>
      <c r="C384" s="35" t="s">
        <v>1053</v>
      </c>
      <c r="D384" s="6" t="str">
        <f aca="false">VLOOKUP(C384,CATALOGO!A:B,2,0)</f>
        <v>Top Dama</v>
      </c>
      <c r="E384" s="6" t="str">
        <f aca="false">VLOOKUP(C384,CATALOGO!A:E,5,0)</f>
        <v>Violeta</v>
      </c>
      <c r="F384" s="36"/>
      <c r="G384" s="35" t="s">
        <v>76</v>
      </c>
      <c r="H384" s="35" t="str">
        <f aca="false">CONCATENATE(C384,"-",G384)</f>
        <v>A011-528-M</v>
      </c>
      <c r="I384" s="130"/>
      <c r="J384" s="35" t="n">
        <v>96</v>
      </c>
      <c r="K384" s="200" t="s">
        <v>1054</v>
      </c>
      <c r="L384" s="156" t="n">
        <f aca="false">VLOOKUP(C384,CATALOGO!A:F,6,0)</f>
        <v>0.375</v>
      </c>
      <c r="M384" s="157" t="n">
        <f aca="false">L384*J384</f>
        <v>36</v>
      </c>
      <c r="N384" s="35" t="s">
        <v>39</v>
      </c>
      <c r="O384" s="35" t="s">
        <v>40</v>
      </c>
      <c r="P384" s="33"/>
      <c r="Q384" s="33"/>
      <c r="R384" s="33"/>
      <c r="S384" s="33"/>
      <c r="T384" s="33"/>
      <c r="U384" s="33"/>
      <c r="V384" s="194" t="s">
        <v>1055</v>
      </c>
      <c r="W384" s="40" t="str">
        <f aca="false">VLOOKUP(C384,CATALOGOMEDA1,4,FALSE())</f>
        <v>TTR-19-3528TCX IMPERIAL PURPLE</v>
      </c>
      <c r="X384" s="194" t="str">
        <f aca="false">MID(C384,1,FIND("-",C384)-1)</f>
        <v>A011</v>
      </c>
      <c r="Y384" s="194" t="n">
        <f aca="false">(VLOOKUP(X384,ESTILO3,3,FALSE()))*J384</f>
        <v>124.8</v>
      </c>
      <c r="Z384" s="37" t="n">
        <v>44972</v>
      </c>
      <c r="AA384" s="33"/>
      <c r="AB384" s="33"/>
      <c r="AC384" s="33"/>
      <c r="AD384" s="33"/>
      <c r="AE384" s="33"/>
    </row>
    <row r="385" customFormat="false" ht="15.75" hidden="false" customHeight="false" outlineLevel="0" collapsed="false">
      <c r="A385" s="33" t="n">
        <v>9004</v>
      </c>
      <c r="B385" s="155" t="n">
        <v>44956</v>
      </c>
      <c r="C385" s="35" t="s">
        <v>1053</v>
      </c>
      <c r="D385" s="6" t="str">
        <f aca="false">VLOOKUP(C385,CATALOGO!A:B,2,0)</f>
        <v>Top Dama</v>
      </c>
      <c r="E385" s="6" t="str">
        <f aca="false">VLOOKUP(C385,CATALOGO!A:E,5,0)</f>
        <v>Violeta</v>
      </c>
      <c r="F385" s="36"/>
      <c r="G385" s="35" t="s">
        <v>48</v>
      </c>
      <c r="H385" s="35" t="str">
        <f aca="false">CONCATENATE(C385,"-",G385)</f>
        <v>A011-528-L</v>
      </c>
      <c r="I385" s="130"/>
      <c r="J385" s="35" t="n">
        <v>24</v>
      </c>
      <c r="K385" s="200" t="s">
        <v>1054</v>
      </c>
      <c r="L385" s="156" t="n">
        <f aca="false">VLOOKUP(C385,CATALOGO!A:F,6,0)</f>
        <v>0.375</v>
      </c>
      <c r="M385" s="157" t="n">
        <f aca="false">L385*J385</f>
        <v>9</v>
      </c>
      <c r="N385" s="35" t="s">
        <v>39</v>
      </c>
      <c r="O385" s="35" t="s">
        <v>40</v>
      </c>
      <c r="P385" s="33"/>
      <c r="Q385" s="33"/>
      <c r="R385" s="33"/>
      <c r="S385" s="33"/>
      <c r="T385" s="33"/>
      <c r="U385" s="33"/>
      <c r="V385" s="194" t="s">
        <v>1055</v>
      </c>
      <c r="W385" s="40" t="str">
        <f aca="false">VLOOKUP(C385,CATALOGOMEDA1,4,FALSE())</f>
        <v>TTR-19-3528TCX IMPERIAL PURPLE</v>
      </c>
      <c r="X385" s="194" t="str">
        <f aca="false">MID(C385,1,FIND("-",C385)-1)</f>
        <v>A011</v>
      </c>
      <c r="Y385" s="194" t="n">
        <f aca="false">(VLOOKUP(X385,ESTILO3,3,FALSE()))*J385</f>
        <v>31.2</v>
      </c>
      <c r="Z385" s="37" t="n">
        <v>44972</v>
      </c>
      <c r="AA385" s="33"/>
      <c r="AB385" s="33"/>
      <c r="AC385" s="33"/>
      <c r="AD385" s="33"/>
      <c r="AE385" s="33"/>
    </row>
    <row r="386" customFormat="false" ht="15.75" hidden="false" customHeight="false" outlineLevel="0" collapsed="false">
      <c r="A386" s="33" t="n">
        <v>9005</v>
      </c>
      <c r="B386" s="155" t="n">
        <v>44956</v>
      </c>
      <c r="C386" s="35" t="s">
        <v>1053</v>
      </c>
      <c r="D386" s="6" t="str">
        <f aca="false">VLOOKUP(C386,CATALOGO!A:B,2,0)</f>
        <v>Top Dama</v>
      </c>
      <c r="E386" s="6" t="str">
        <f aca="false">VLOOKUP(C386,CATALOGO!A:E,5,0)</f>
        <v>Violeta</v>
      </c>
      <c r="F386" s="36"/>
      <c r="G386" s="35" t="s">
        <v>52</v>
      </c>
      <c r="H386" s="35" t="str">
        <f aca="false">CONCATENATE(C386,"-",G386)</f>
        <v>A011-528-XL</v>
      </c>
      <c r="I386" s="130"/>
      <c r="J386" s="35" t="n">
        <v>24</v>
      </c>
      <c r="K386" s="200" t="s">
        <v>1054</v>
      </c>
      <c r="L386" s="156" t="n">
        <f aca="false">VLOOKUP(C386,CATALOGO!A:F,6,0)</f>
        <v>0.375</v>
      </c>
      <c r="M386" s="157" t="n">
        <f aca="false">L386*J386</f>
        <v>9</v>
      </c>
      <c r="N386" s="35" t="s">
        <v>39</v>
      </c>
      <c r="O386" s="35" t="s">
        <v>40</v>
      </c>
      <c r="P386" s="33"/>
      <c r="Q386" s="33"/>
      <c r="R386" s="33"/>
      <c r="S386" s="33"/>
      <c r="T386" s="33"/>
      <c r="U386" s="33"/>
      <c r="V386" s="194" t="s">
        <v>1055</v>
      </c>
      <c r="W386" s="40" t="str">
        <f aca="false">VLOOKUP(C386,CATALOGOMEDA1,4,FALSE())</f>
        <v>TTR-19-3528TCX IMPERIAL PURPLE</v>
      </c>
      <c r="X386" s="194" t="str">
        <f aca="false">MID(C386,1,FIND("-",C386)-1)</f>
        <v>A011</v>
      </c>
      <c r="Y386" s="194" t="n">
        <f aca="false">(VLOOKUP(X386,ESTILO3,3,FALSE()))*J386</f>
        <v>31.2</v>
      </c>
      <c r="Z386" s="37" t="n">
        <v>44972</v>
      </c>
      <c r="AA386" s="33"/>
      <c r="AB386" s="33"/>
      <c r="AC386" s="33"/>
      <c r="AD386" s="33"/>
      <c r="AE386" s="33"/>
    </row>
    <row r="387" customFormat="false" ht="15" hidden="false" customHeight="false" outlineLevel="0" collapsed="false">
      <c r="A387" s="33" t="n">
        <v>9112</v>
      </c>
      <c r="B387" s="155" t="n">
        <v>44970</v>
      </c>
      <c r="C387" s="35" t="s">
        <v>1056</v>
      </c>
      <c r="D387" s="6" t="str">
        <f aca="false">VLOOKUP(C387,CATALOGO!A:B,2,0)</f>
        <v>TOP DAMA</v>
      </c>
      <c r="E387" s="6" t="str">
        <f aca="false">VLOOKUP(C387,CATALOGO!A:E,5,0)</f>
        <v>BLANCO</v>
      </c>
      <c r="F387" s="36"/>
      <c r="G387" s="35" t="s">
        <v>57</v>
      </c>
      <c r="H387" s="35" t="str">
        <f aca="false">CONCATENATE(C387,"-",G387)</f>
        <v>A011-001-XS</v>
      </c>
      <c r="I387" s="130"/>
      <c r="J387" s="35" t="n">
        <v>36</v>
      </c>
      <c r="K387" s="155" t="n">
        <v>44995</v>
      </c>
      <c r="L387" s="156" t="n">
        <f aca="false">VLOOKUP(C387,CATALOGO!A:F,6,0)</f>
        <v>0.375</v>
      </c>
      <c r="M387" s="157" t="n">
        <f aca="false">L387*J387</f>
        <v>13.5</v>
      </c>
      <c r="N387" s="35" t="s">
        <v>39</v>
      </c>
      <c r="O387" s="35" t="s">
        <v>40</v>
      </c>
      <c r="P387" s="33"/>
      <c r="Q387" s="33"/>
      <c r="R387" s="33"/>
      <c r="S387" s="33"/>
      <c r="T387" s="33"/>
      <c r="U387" s="33"/>
      <c r="V387" s="33" t="s">
        <v>1057</v>
      </c>
      <c r="W387" s="35" t="str">
        <f aca="false">VLOOKUP(C387,CATALOGOMEDA1,4,FALSE())</f>
        <v>TTR-WHIT</v>
      </c>
      <c r="X387" s="33" t="str">
        <f aca="false">MID(C387,1,FIND("-",C387)-1)</f>
        <v>A011</v>
      </c>
      <c r="Y387" s="33" t="n">
        <f aca="false">(VLOOKUP(X387,ESTILO3,3,FALSE()))*J387</f>
        <v>46.8</v>
      </c>
      <c r="Z387" s="37" t="n">
        <v>44972</v>
      </c>
      <c r="AA387" s="33"/>
      <c r="AB387" s="33"/>
      <c r="AC387" s="33"/>
      <c r="AD387" s="33"/>
      <c r="AE387" s="33"/>
    </row>
    <row r="388" customFormat="false" ht="15" hidden="false" customHeight="false" outlineLevel="0" collapsed="false">
      <c r="A388" s="33" t="n">
        <v>9113</v>
      </c>
      <c r="B388" s="155" t="n">
        <v>44970</v>
      </c>
      <c r="C388" s="35" t="s">
        <v>1056</v>
      </c>
      <c r="D388" s="6" t="str">
        <f aca="false">VLOOKUP(C388,CATALOGO!A:B,2,0)</f>
        <v>TOP DAMA</v>
      </c>
      <c r="E388" s="6" t="str">
        <f aca="false">VLOOKUP(C388,CATALOGO!A:E,5,0)</f>
        <v>BLANCO</v>
      </c>
      <c r="F388" s="36"/>
      <c r="G388" s="35" t="s">
        <v>38</v>
      </c>
      <c r="H388" s="35" t="str">
        <f aca="false">CONCATENATE(C388,"-",G388)</f>
        <v>A011-001-S</v>
      </c>
      <c r="I388" s="130"/>
      <c r="J388" s="35" t="n">
        <v>108</v>
      </c>
      <c r="K388" s="155" t="n">
        <v>44995</v>
      </c>
      <c r="L388" s="156" t="n">
        <f aca="false">VLOOKUP(C388,CATALOGO!A:F,6,0)</f>
        <v>0.375</v>
      </c>
      <c r="M388" s="157" t="n">
        <f aca="false">L388*J388</f>
        <v>40.5</v>
      </c>
      <c r="N388" s="35" t="s">
        <v>39</v>
      </c>
      <c r="O388" s="35" t="s">
        <v>40</v>
      </c>
      <c r="P388" s="33"/>
      <c r="Q388" s="33"/>
      <c r="R388" s="33"/>
      <c r="S388" s="33"/>
      <c r="T388" s="33"/>
      <c r="U388" s="33"/>
      <c r="V388" s="33" t="s">
        <v>1057</v>
      </c>
      <c r="W388" s="35" t="str">
        <f aca="false">VLOOKUP(C388,CATALOGOMEDA1,4,FALSE())</f>
        <v>TTR-WHIT</v>
      </c>
      <c r="X388" s="33" t="str">
        <f aca="false">MID(C388,1,FIND("-",C388)-1)</f>
        <v>A011</v>
      </c>
      <c r="Y388" s="33" t="n">
        <f aca="false">(VLOOKUP(X388,ESTILO3,3,FALSE()))*J388</f>
        <v>140.4</v>
      </c>
      <c r="Z388" s="37" t="n">
        <v>44972</v>
      </c>
      <c r="AA388" s="33"/>
      <c r="AB388" s="33"/>
      <c r="AC388" s="33"/>
      <c r="AD388" s="33"/>
      <c r="AE388" s="33"/>
    </row>
    <row r="389" customFormat="false" ht="15" hidden="false" customHeight="false" outlineLevel="0" collapsed="false">
      <c r="A389" s="33" t="n">
        <v>9114</v>
      </c>
      <c r="B389" s="155" t="n">
        <v>44970</v>
      </c>
      <c r="C389" s="35" t="s">
        <v>1056</v>
      </c>
      <c r="D389" s="6" t="str">
        <f aca="false">VLOOKUP(C389,CATALOGO!A:B,2,0)</f>
        <v>TOP DAMA</v>
      </c>
      <c r="E389" s="6" t="str">
        <f aca="false">VLOOKUP(C389,CATALOGO!A:E,5,0)</f>
        <v>BLANCO</v>
      </c>
      <c r="F389" s="36"/>
      <c r="G389" s="35" t="s">
        <v>76</v>
      </c>
      <c r="H389" s="35" t="str">
        <f aca="false">CONCATENATE(C389,"-",G389)</f>
        <v>A011-001-M</v>
      </c>
      <c r="I389" s="130"/>
      <c r="J389" s="35" t="n">
        <v>96</v>
      </c>
      <c r="K389" s="155" t="n">
        <v>44995</v>
      </c>
      <c r="L389" s="156" t="n">
        <f aca="false">VLOOKUP(C389,CATALOGO!A:F,6,0)</f>
        <v>0.375</v>
      </c>
      <c r="M389" s="157" t="n">
        <f aca="false">L389*J389</f>
        <v>36</v>
      </c>
      <c r="N389" s="35" t="s">
        <v>39</v>
      </c>
      <c r="O389" s="35" t="s">
        <v>40</v>
      </c>
      <c r="P389" s="33"/>
      <c r="Q389" s="33"/>
      <c r="R389" s="33"/>
      <c r="S389" s="33"/>
      <c r="T389" s="33"/>
      <c r="U389" s="33"/>
      <c r="V389" s="33" t="s">
        <v>1057</v>
      </c>
      <c r="W389" s="35" t="str">
        <f aca="false">VLOOKUP(C389,CATALOGOMEDA1,4,FALSE())</f>
        <v>TTR-WHIT</v>
      </c>
      <c r="X389" s="33" t="str">
        <f aca="false">MID(C389,1,FIND("-",C389)-1)</f>
        <v>A011</v>
      </c>
      <c r="Y389" s="33" t="n">
        <f aca="false">(VLOOKUP(X389,ESTILO3,3,FALSE()))*J389</f>
        <v>124.8</v>
      </c>
      <c r="Z389" s="37" t="n">
        <v>44972</v>
      </c>
      <c r="AA389" s="33"/>
      <c r="AB389" s="33"/>
      <c r="AC389" s="33"/>
      <c r="AD389" s="33"/>
      <c r="AE389" s="33"/>
    </row>
    <row r="390" customFormat="false" ht="15" hidden="false" customHeight="false" outlineLevel="0" collapsed="false">
      <c r="A390" s="33" t="n">
        <v>9115</v>
      </c>
      <c r="B390" s="155" t="n">
        <v>44970</v>
      </c>
      <c r="C390" s="35" t="s">
        <v>1056</v>
      </c>
      <c r="D390" s="6" t="str">
        <f aca="false">VLOOKUP(C390,CATALOGO!A:B,2,0)</f>
        <v>TOP DAMA</v>
      </c>
      <c r="E390" s="6" t="str">
        <f aca="false">VLOOKUP(C390,CATALOGO!A:E,5,0)</f>
        <v>BLANCO</v>
      </c>
      <c r="F390" s="36"/>
      <c r="G390" s="35" t="s">
        <v>48</v>
      </c>
      <c r="H390" s="35" t="str">
        <f aca="false">CONCATENATE(C390,"-",G390)</f>
        <v>A011-001-L</v>
      </c>
      <c r="I390" s="130"/>
      <c r="J390" s="35" t="n">
        <v>24</v>
      </c>
      <c r="K390" s="155" t="n">
        <v>44995</v>
      </c>
      <c r="L390" s="156" t="n">
        <f aca="false">VLOOKUP(C390,CATALOGO!A:F,6,0)</f>
        <v>0.375</v>
      </c>
      <c r="M390" s="157" t="n">
        <f aca="false">L390*J390</f>
        <v>9</v>
      </c>
      <c r="N390" s="35" t="s">
        <v>39</v>
      </c>
      <c r="O390" s="35" t="s">
        <v>40</v>
      </c>
      <c r="P390" s="33"/>
      <c r="Q390" s="33"/>
      <c r="R390" s="33"/>
      <c r="S390" s="33"/>
      <c r="T390" s="33"/>
      <c r="U390" s="33"/>
      <c r="V390" s="33" t="s">
        <v>1057</v>
      </c>
      <c r="W390" s="35" t="str">
        <f aca="false">VLOOKUP(C390,CATALOGOMEDA1,4,FALSE())</f>
        <v>TTR-WHIT</v>
      </c>
      <c r="X390" s="33" t="str">
        <f aca="false">MID(C390,1,FIND("-",C390)-1)</f>
        <v>A011</v>
      </c>
      <c r="Y390" s="33" t="n">
        <f aca="false">(VLOOKUP(X390,ESTILO3,3,FALSE()))*J390</f>
        <v>31.2</v>
      </c>
      <c r="Z390" s="37" t="n">
        <v>44972</v>
      </c>
      <c r="AA390" s="33"/>
      <c r="AB390" s="33"/>
      <c r="AC390" s="33"/>
      <c r="AD390" s="33"/>
      <c r="AE390" s="33"/>
    </row>
    <row r="391" customFormat="false" ht="15" hidden="false" customHeight="false" outlineLevel="0" collapsed="false">
      <c r="A391" s="33" t="n">
        <v>9116</v>
      </c>
      <c r="B391" s="155" t="n">
        <v>44970</v>
      </c>
      <c r="C391" s="35" t="s">
        <v>1056</v>
      </c>
      <c r="D391" s="6" t="str">
        <f aca="false">VLOOKUP(C391,CATALOGO!A:B,2,0)</f>
        <v>TOP DAMA</v>
      </c>
      <c r="E391" s="6" t="str">
        <f aca="false">VLOOKUP(C391,CATALOGO!A:E,5,0)</f>
        <v>BLANCO</v>
      </c>
      <c r="F391" s="36"/>
      <c r="G391" s="35" t="s">
        <v>52</v>
      </c>
      <c r="H391" s="35" t="str">
        <f aca="false">CONCATENATE(C391,"-",G391)</f>
        <v>A011-001-XL</v>
      </c>
      <c r="I391" s="130"/>
      <c r="J391" s="35" t="n">
        <v>24</v>
      </c>
      <c r="K391" s="155" t="n">
        <v>44995</v>
      </c>
      <c r="L391" s="156" t="n">
        <f aca="false">VLOOKUP(C391,CATALOGO!A:F,6,0)</f>
        <v>0.375</v>
      </c>
      <c r="M391" s="157" t="n">
        <f aca="false">L391*J391</f>
        <v>9</v>
      </c>
      <c r="N391" s="35" t="s">
        <v>39</v>
      </c>
      <c r="O391" s="35" t="s">
        <v>40</v>
      </c>
      <c r="P391" s="33"/>
      <c r="Q391" s="33"/>
      <c r="R391" s="33"/>
      <c r="S391" s="33"/>
      <c r="T391" s="33"/>
      <c r="U391" s="33"/>
      <c r="V391" s="33" t="s">
        <v>1057</v>
      </c>
      <c r="W391" s="35" t="str">
        <f aca="false">VLOOKUP(C391,CATALOGOMEDA1,4,FALSE())</f>
        <v>TTR-WHIT</v>
      </c>
      <c r="X391" s="33" t="str">
        <f aca="false">MID(C391,1,FIND("-",C391)-1)</f>
        <v>A011</v>
      </c>
      <c r="Y391" s="33" t="n">
        <f aca="false">(VLOOKUP(X391,ESTILO3,3,FALSE()))*J391</f>
        <v>31.2</v>
      </c>
      <c r="Z391" s="37" t="n">
        <v>44972</v>
      </c>
      <c r="AA391" s="33"/>
      <c r="AB391" s="33"/>
      <c r="AC391" s="33"/>
      <c r="AD391" s="33"/>
      <c r="AE391" s="33"/>
    </row>
    <row r="392" s="178" customFormat="true" ht="15" hidden="false" customHeight="false" outlineLevel="0" collapsed="false">
      <c r="A392" s="176" t="n">
        <v>9135</v>
      </c>
      <c r="B392" s="201" t="n">
        <v>44977</v>
      </c>
      <c r="C392" s="172" t="s">
        <v>1058</v>
      </c>
      <c r="D392" s="202" t="s">
        <v>193</v>
      </c>
      <c r="E392" s="202" t="s">
        <v>1059</v>
      </c>
      <c r="F392" s="203"/>
      <c r="G392" s="172" t="s">
        <v>57</v>
      </c>
      <c r="H392" s="172" t="s">
        <v>1060</v>
      </c>
      <c r="I392" s="174"/>
      <c r="J392" s="172" t="n">
        <v>36</v>
      </c>
      <c r="K392" s="201" t="n">
        <v>45002</v>
      </c>
      <c r="L392" s="175" t="n">
        <v>0.3041</v>
      </c>
      <c r="M392" s="157" t="n">
        <v>10.9476</v>
      </c>
      <c r="N392" s="172" t="s">
        <v>39</v>
      </c>
      <c r="O392" s="172" t="s">
        <v>40</v>
      </c>
      <c r="P392" s="176"/>
      <c r="Q392" s="176"/>
      <c r="R392" s="176"/>
      <c r="S392" s="176"/>
      <c r="T392" s="176"/>
      <c r="U392" s="176"/>
      <c r="V392" s="176" t="s">
        <v>1061</v>
      </c>
      <c r="W392" s="172" t="s">
        <v>1001</v>
      </c>
      <c r="X392" s="202" t="s">
        <v>816</v>
      </c>
      <c r="Y392" s="204" t="n">
        <v>37.8</v>
      </c>
      <c r="Z392" s="177" t="n">
        <v>44979</v>
      </c>
      <c r="AA392" s="176"/>
      <c r="AB392" s="176"/>
      <c r="AC392" s="176"/>
      <c r="AD392" s="176"/>
      <c r="AE392" s="176"/>
    </row>
    <row r="393" s="178" customFormat="true" ht="15" hidden="false" customHeight="false" outlineLevel="0" collapsed="false">
      <c r="A393" s="176" t="n">
        <v>9136</v>
      </c>
      <c r="B393" s="201" t="n">
        <v>44977</v>
      </c>
      <c r="C393" s="172" t="s">
        <v>1058</v>
      </c>
      <c r="D393" s="202" t="s">
        <v>193</v>
      </c>
      <c r="E393" s="202" t="s">
        <v>1059</v>
      </c>
      <c r="F393" s="203"/>
      <c r="G393" s="172" t="s">
        <v>38</v>
      </c>
      <c r="H393" s="172" t="s">
        <v>1062</v>
      </c>
      <c r="I393" s="174"/>
      <c r="J393" s="172" t="n">
        <v>72</v>
      </c>
      <c r="K393" s="201" t="n">
        <v>45002</v>
      </c>
      <c r="L393" s="175" t="n">
        <v>0.3041</v>
      </c>
      <c r="M393" s="157" t="n">
        <v>21.8952</v>
      </c>
      <c r="N393" s="172" t="s">
        <v>39</v>
      </c>
      <c r="O393" s="172" t="s">
        <v>40</v>
      </c>
      <c r="P393" s="176"/>
      <c r="Q393" s="176"/>
      <c r="R393" s="176"/>
      <c r="S393" s="176"/>
      <c r="T393" s="176"/>
      <c r="U393" s="176"/>
      <c r="V393" s="176" t="s">
        <v>1061</v>
      </c>
      <c r="W393" s="172" t="s">
        <v>1001</v>
      </c>
      <c r="X393" s="202" t="s">
        <v>816</v>
      </c>
      <c r="Y393" s="204" t="n">
        <v>75.6</v>
      </c>
      <c r="Z393" s="177" t="n">
        <v>44979</v>
      </c>
      <c r="AA393" s="176"/>
      <c r="AB393" s="176"/>
      <c r="AC393" s="176"/>
      <c r="AD393" s="176"/>
      <c r="AE393" s="176"/>
    </row>
    <row r="394" s="178" customFormat="true" ht="15" hidden="false" customHeight="false" outlineLevel="0" collapsed="false">
      <c r="A394" s="176" t="n">
        <v>9137</v>
      </c>
      <c r="B394" s="201" t="n">
        <v>44977</v>
      </c>
      <c r="C394" s="172" t="s">
        <v>1058</v>
      </c>
      <c r="D394" s="202" t="s">
        <v>193</v>
      </c>
      <c r="E394" s="202" t="s">
        <v>1059</v>
      </c>
      <c r="F394" s="203"/>
      <c r="G394" s="172" t="s">
        <v>76</v>
      </c>
      <c r="H394" s="172" t="s">
        <v>1063</v>
      </c>
      <c r="I394" s="174"/>
      <c r="J394" s="172" t="n">
        <v>84</v>
      </c>
      <c r="K394" s="201" t="n">
        <v>45002</v>
      </c>
      <c r="L394" s="175" t="n">
        <v>0.3041</v>
      </c>
      <c r="M394" s="157" t="n">
        <v>25.5444</v>
      </c>
      <c r="N394" s="172" t="s">
        <v>39</v>
      </c>
      <c r="O394" s="172" t="s">
        <v>40</v>
      </c>
      <c r="P394" s="176"/>
      <c r="Q394" s="176"/>
      <c r="R394" s="176"/>
      <c r="S394" s="176"/>
      <c r="T394" s="176"/>
      <c r="U394" s="176"/>
      <c r="V394" s="176" t="s">
        <v>1061</v>
      </c>
      <c r="W394" s="172" t="s">
        <v>1001</v>
      </c>
      <c r="X394" s="202" t="s">
        <v>816</v>
      </c>
      <c r="Y394" s="204" t="n">
        <v>88.2</v>
      </c>
      <c r="Z394" s="177" t="n">
        <v>44979</v>
      </c>
      <c r="AA394" s="176"/>
      <c r="AB394" s="176"/>
      <c r="AC394" s="176"/>
      <c r="AD394" s="176"/>
      <c r="AE394" s="176"/>
    </row>
    <row r="395" s="178" customFormat="true" ht="15" hidden="false" customHeight="false" outlineLevel="0" collapsed="false">
      <c r="A395" s="176" t="n">
        <v>9138</v>
      </c>
      <c r="B395" s="201" t="n">
        <v>44977</v>
      </c>
      <c r="C395" s="172" t="s">
        <v>1058</v>
      </c>
      <c r="D395" s="202" t="s">
        <v>193</v>
      </c>
      <c r="E395" s="202" t="s">
        <v>1059</v>
      </c>
      <c r="F395" s="203"/>
      <c r="G395" s="172" t="s">
        <v>48</v>
      </c>
      <c r="H395" s="172" t="s">
        <v>1064</v>
      </c>
      <c r="I395" s="174"/>
      <c r="J395" s="172" t="n">
        <v>120</v>
      </c>
      <c r="K395" s="201" t="n">
        <v>45002</v>
      </c>
      <c r="L395" s="175" t="n">
        <v>0.3041</v>
      </c>
      <c r="M395" s="157" t="n">
        <v>36.492</v>
      </c>
      <c r="N395" s="172" t="s">
        <v>39</v>
      </c>
      <c r="O395" s="172" t="s">
        <v>40</v>
      </c>
      <c r="P395" s="176"/>
      <c r="Q395" s="176"/>
      <c r="R395" s="176"/>
      <c r="S395" s="176"/>
      <c r="T395" s="176"/>
      <c r="U395" s="176"/>
      <c r="V395" s="176" t="s">
        <v>1061</v>
      </c>
      <c r="W395" s="172" t="s">
        <v>1001</v>
      </c>
      <c r="X395" s="202" t="s">
        <v>816</v>
      </c>
      <c r="Y395" s="204" t="n">
        <v>126</v>
      </c>
      <c r="Z395" s="177" t="n">
        <v>44979</v>
      </c>
      <c r="AA395" s="176"/>
      <c r="AB395" s="176"/>
      <c r="AC395" s="176"/>
      <c r="AD395" s="176"/>
      <c r="AE395" s="176"/>
    </row>
    <row r="396" s="178" customFormat="true" ht="15" hidden="false" customHeight="false" outlineLevel="0" collapsed="false">
      <c r="A396" s="176" t="n">
        <v>9139</v>
      </c>
      <c r="B396" s="201" t="n">
        <v>44977</v>
      </c>
      <c r="C396" s="172" t="s">
        <v>1058</v>
      </c>
      <c r="D396" s="202" t="s">
        <v>193</v>
      </c>
      <c r="E396" s="202" t="s">
        <v>1059</v>
      </c>
      <c r="F396" s="203"/>
      <c r="G396" s="172" t="s">
        <v>52</v>
      </c>
      <c r="H396" s="172" t="s">
        <v>1065</v>
      </c>
      <c r="I396" s="174"/>
      <c r="J396" s="172" t="n">
        <v>24</v>
      </c>
      <c r="K396" s="201" t="n">
        <v>45002</v>
      </c>
      <c r="L396" s="175" t="n">
        <v>0.3041</v>
      </c>
      <c r="M396" s="157" t="n">
        <v>7.2984</v>
      </c>
      <c r="N396" s="172" t="s">
        <v>39</v>
      </c>
      <c r="O396" s="172" t="s">
        <v>40</v>
      </c>
      <c r="P396" s="176"/>
      <c r="Q396" s="176"/>
      <c r="R396" s="176"/>
      <c r="S396" s="176"/>
      <c r="T396" s="176"/>
      <c r="U396" s="176"/>
      <c r="V396" s="176" t="s">
        <v>1061</v>
      </c>
      <c r="W396" s="172" t="s">
        <v>1001</v>
      </c>
      <c r="X396" s="202" t="s">
        <v>816</v>
      </c>
      <c r="Y396" s="204" t="n">
        <v>25.2</v>
      </c>
      <c r="Z396" s="177" t="n">
        <v>44979</v>
      </c>
      <c r="AA396" s="176"/>
      <c r="AB396" s="176"/>
      <c r="AC396" s="176"/>
      <c r="AD396" s="176"/>
      <c r="AE396" s="176"/>
    </row>
    <row r="397" customFormat="false" ht="15" hidden="false" customHeight="false" outlineLevel="0" collapsed="false">
      <c r="A397" s="33" t="n">
        <v>9117</v>
      </c>
      <c r="B397" s="155" t="n">
        <v>44970</v>
      </c>
      <c r="C397" s="35" t="s">
        <v>559</v>
      </c>
      <c r="D397" s="6" t="str">
        <f aca="false">VLOOKUP(C397,CATALOGO!A:B,2,0)</f>
        <v>BATA MUJER</v>
      </c>
      <c r="E397" s="6" t="str">
        <f aca="false">VLOOKUP(C397,CATALOGO!A:E,5,0)</f>
        <v>BLANCO</v>
      </c>
      <c r="F397" s="36"/>
      <c r="G397" s="35" t="s">
        <v>57</v>
      </c>
      <c r="H397" s="35" t="str">
        <f aca="false">CONCATENATE(C397,"-",G397)</f>
        <v>E202-001-XS</v>
      </c>
      <c r="I397" s="130"/>
      <c r="J397" s="35" t="n">
        <v>96</v>
      </c>
      <c r="K397" s="155" t="n">
        <v>44995</v>
      </c>
      <c r="L397" s="156" t="n">
        <f aca="false">VLOOKUP(C397,CATALOGO!A:F,6,0)</f>
        <v>0.4908</v>
      </c>
      <c r="M397" s="157" t="n">
        <f aca="false">L397*J397</f>
        <v>47.1168</v>
      </c>
      <c r="N397" s="35" t="s">
        <v>136</v>
      </c>
      <c r="O397" s="35" t="s">
        <v>137</v>
      </c>
      <c r="P397" s="33"/>
      <c r="Q397" s="33"/>
      <c r="R397" s="33"/>
      <c r="S397" s="33"/>
      <c r="T397" s="33"/>
      <c r="U397" s="33"/>
      <c r="V397" s="33" t="s">
        <v>1066</v>
      </c>
      <c r="W397" s="35" t="str">
        <f aca="false">VLOOKUP(C397,CATALOGOMEDA1,4,FALSE())</f>
        <v>T/C-WHITE</v>
      </c>
      <c r="X397" s="33" t="str">
        <f aca="false">MID(C397,1,FIND("-",C397)-1)</f>
        <v>E202</v>
      </c>
      <c r="Y397" s="33" t="n">
        <f aca="false">(VLOOKUP(X397,ESTILO3,3,FALSE()))*J397</f>
        <v>168.5712</v>
      </c>
      <c r="Z397" s="37" t="n">
        <v>44972</v>
      </c>
      <c r="AA397" s="33"/>
      <c r="AB397" s="33"/>
      <c r="AC397" s="33"/>
      <c r="AD397" s="33"/>
      <c r="AE397" s="33"/>
    </row>
    <row r="398" customFormat="false" ht="15" hidden="false" customHeight="false" outlineLevel="0" collapsed="false">
      <c r="A398" s="33" t="n">
        <v>9118</v>
      </c>
      <c r="B398" s="155" t="n">
        <v>44970</v>
      </c>
      <c r="C398" s="35" t="s">
        <v>266</v>
      </c>
      <c r="D398" s="6" t="str">
        <f aca="false">VLOOKUP(C398,CATALOGO!A:B,2,0)</f>
        <v>BATA HOMBRE</v>
      </c>
      <c r="E398" s="6" t="str">
        <f aca="false">VLOOKUP(C398,CATALOGO!A:E,5,0)</f>
        <v>BLANCO</v>
      </c>
      <c r="F398" s="36"/>
      <c r="G398" s="35" t="s">
        <v>76</v>
      </c>
      <c r="H398" s="35" t="str">
        <f aca="false">CONCATENATE(C398,"-",G398)</f>
        <v>EH202-001-M</v>
      </c>
      <c r="I398" s="130"/>
      <c r="J398" s="35" t="n">
        <v>120</v>
      </c>
      <c r="K398" s="155" t="n">
        <v>44995</v>
      </c>
      <c r="L398" s="156" t="n">
        <f aca="false">VLOOKUP(C398,CATALOGO!A:F,6,0)</f>
        <v>0.3433</v>
      </c>
      <c r="M398" s="157" t="n">
        <f aca="false">L398*J398</f>
        <v>41.196</v>
      </c>
      <c r="N398" s="35" t="s">
        <v>136</v>
      </c>
      <c r="O398" s="35" t="s">
        <v>137</v>
      </c>
      <c r="P398" s="33"/>
      <c r="Q398" s="33"/>
      <c r="R398" s="33"/>
      <c r="S398" s="33"/>
      <c r="T398" s="33"/>
      <c r="U398" s="33"/>
      <c r="V398" s="33" t="s">
        <v>1067</v>
      </c>
      <c r="W398" s="35" t="str">
        <f aca="false">VLOOKUP(C398,CATALOGOMEDA1,4,FALSE())</f>
        <v>T/C-WHITE</v>
      </c>
      <c r="X398" s="33" t="str">
        <f aca="false">MID(C398,1,FIND("-",C398)-1)</f>
        <v>EH202</v>
      </c>
      <c r="Y398" s="33" t="n">
        <f aca="false">(VLOOKUP(X398,ESTILO3,3,FALSE()))*J398</f>
        <v>215.586</v>
      </c>
      <c r="Z398" s="37" t="n">
        <v>44972</v>
      </c>
      <c r="AA398" s="33"/>
      <c r="AB398" s="33"/>
      <c r="AC398" s="33"/>
      <c r="AD398" s="33"/>
      <c r="AE398" s="33"/>
    </row>
    <row r="399" s="178" customFormat="true" ht="15" hidden="false" customHeight="false" outlineLevel="0" collapsed="false">
      <c r="A399" s="176" t="n">
        <v>9140</v>
      </c>
      <c r="B399" s="201" t="n">
        <v>44977</v>
      </c>
      <c r="C399" s="172" t="s">
        <v>1068</v>
      </c>
      <c r="D399" s="202" t="s">
        <v>83</v>
      </c>
      <c r="E399" s="202" t="s">
        <v>1069</v>
      </c>
      <c r="F399" s="203"/>
      <c r="G399" s="172" t="s">
        <v>57</v>
      </c>
      <c r="H399" s="172" t="s">
        <v>1070</v>
      </c>
      <c r="I399" s="174"/>
      <c r="J399" s="172" t="n">
        <v>48</v>
      </c>
      <c r="K399" s="201" t="n">
        <v>45002</v>
      </c>
      <c r="L399" s="175" t="n">
        <v>0.4633</v>
      </c>
      <c r="M399" s="157" t="n">
        <v>22.2384</v>
      </c>
      <c r="N399" s="172" t="s">
        <v>39</v>
      </c>
      <c r="O399" s="172" t="s">
        <v>85</v>
      </c>
      <c r="P399" s="176"/>
      <c r="Q399" s="176"/>
      <c r="R399" s="176"/>
      <c r="S399" s="176"/>
      <c r="T399" s="176"/>
      <c r="U399" s="176"/>
      <c r="V399" s="176" t="s">
        <v>1071</v>
      </c>
      <c r="W399" s="172" t="s">
        <v>903</v>
      </c>
      <c r="X399" s="202" t="s">
        <v>94</v>
      </c>
      <c r="Y399" s="204" t="n">
        <v>56.16</v>
      </c>
      <c r="Z399" s="177" t="n">
        <v>44979</v>
      </c>
      <c r="AA399" s="176"/>
      <c r="AB399" s="176"/>
      <c r="AC399" s="176"/>
      <c r="AD399" s="176"/>
      <c r="AE399" s="176"/>
    </row>
    <row r="400" s="178" customFormat="true" ht="15" hidden="false" customHeight="false" outlineLevel="0" collapsed="false">
      <c r="A400" s="176" t="n">
        <v>9141</v>
      </c>
      <c r="B400" s="201" t="n">
        <v>44977</v>
      </c>
      <c r="C400" s="172" t="s">
        <v>1068</v>
      </c>
      <c r="D400" s="202" t="s">
        <v>83</v>
      </c>
      <c r="E400" s="202" t="s">
        <v>1069</v>
      </c>
      <c r="F400" s="203"/>
      <c r="G400" s="172" t="s">
        <v>38</v>
      </c>
      <c r="H400" s="172" t="s">
        <v>1072</v>
      </c>
      <c r="I400" s="174"/>
      <c r="J400" s="172" t="n">
        <v>96</v>
      </c>
      <c r="K400" s="201" t="n">
        <v>45002</v>
      </c>
      <c r="L400" s="175" t="n">
        <v>0.4633</v>
      </c>
      <c r="M400" s="157" t="n">
        <v>44.4768</v>
      </c>
      <c r="N400" s="172" t="s">
        <v>39</v>
      </c>
      <c r="O400" s="172" t="s">
        <v>85</v>
      </c>
      <c r="P400" s="176"/>
      <c r="Q400" s="176"/>
      <c r="R400" s="176"/>
      <c r="S400" s="176"/>
      <c r="T400" s="176"/>
      <c r="U400" s="176"/>
      <c r="V400" s="176" t="s">
        <v>1071</v>
      </c>
      <c r="W400" s="172" t="s">
        <v>903</v>
      </c>
      <c r="X400" s="202" t="s">
        <v>94</v>
      </c>
      <c r="Y400" s="204" t="n">
        <v>112.32</v>
      </c>
      <c r="Z400" s="177" t="n">
        <v>44979</v>
      </c>
      <c r="AA400" s="176"/>
      <c r="AB400" s="176"/>
      <c r="AC400" s="176"/>
      <c r="AD400" s="176"/>
      <c r="AE400" s="176"/>
    </row>
    <row r="401" s="178" customFormat="true" ht="15" hidden="false" customHeight="false" outlineLevel="0" collapsed="false">
      <c r="A401" s="176" t="n">
        <v>9142</v>
      </c>
      <c r="B401" s="201" t="n">
        <v>44977</v>
      </c>
      <c r="C401" s="172" t="s">
        <v>1068</v>
      </c>
      <c r="D401" s="202" t="s">
        <v>83</v>
      </c>
      <c r="E401" s="202" t="s">
        <v>1069</v>
      </c>
      <c r="F401" s="203"/>
      <c r="G401" s="172" t="s">
        <v>76</v>
      </c>
      <c r="H401" s="172" t="s">
        <v>1073</v>
      </c>
      <c r="I401" s="174"/>
      <c r="J401" s="172" t="n">
        <v>96</v>
      </c>
      <c r="K401" s="201" t="n">
        <v>45002</v>
      </c>
      <c r="L401" s="175" t="n">
        <v>0.4633</v>
      </c>
      <c r="M401" s="157" t="n">
        <v>44.4768</v>
      </c>
      <c r="N401" s="172" t="s">
        <v>39</v>
      </c>
      <c r="O401" s="172" t="s">
        <v>85</v>
      </c>
      <c r="P401" s="176"/>
      <c r="Q401" s="176"/>
      <c r="R401" s="176"/>
      <c r="S401" s="176"/>
      <c r="T401" s="176"/>
      <c r="U401" s="176"/>
      <c r="V401" s="176" t="s">
        <v>1071</v>
      </c>
      <c r="W401" s="172" t="s">
        <v>903</v>
      </c>
      <c r="X401" s="202" t="s">
        <v>94</v>
      </c>
      <c r="Y401" s="204" t="n">
        <v>112.32</v>
      </c>
      <c r="Z401" s="177" t="n">
        <v>44979</v>
      </c>
      <c r="AA401" s="176"/>
      <c r="AB401" s="176"/>
      <c r="AC401" s="176"/>
      <c r="AD401" s="176"/>
      <c r="AE401" s="176"/>
    </row>
    <row r="402" s="178" customFormat="true" ht="15" hidden="false" customHeight="false" outlineLevel="0" collapsed="false">
      <c r="A402" s="176" t="n">
        <v>9143</v>
      </c>
      <c r="B402" s="201" t="n">
        <v>44977</v>
      </c>
      <c r="C402" s="172" t="s">
        <v>1068</v>
      </c>
      <c r="D402" s="202" t="s">
        <v>83</v>
      </c>
      <c r="E402" s="202" t="s">
        <v>1069</v>
      </c>
      <c r="F402" s="203"/>
      <c r="G402" s="172" t="s">
        <v>48</v>
      </c>
      <c r="H402" s="172" t="s">
        <v>1074</v>
      </c>
      <c r="I402" s="174"/>
      <c r="J402" s="172" t="n">
        <v>36</v>
      </c>
      <c r="K402" s="201" t="n">
        <v>45002</v>
      </c>
      <c r="L402" s="175" t="n">
        <v>0.4633</v>
      </c>
      <c r="M402" s="157" t="n">
        <v>16.6788</v>
      </c>
      <c r="N402" s="172" t="s">
        <v>39</v>
      </c>
      <c r="O402" s="172" t="s">
        <v>85</v>
      </c>
      <c r="P402" s="176"/>
      <c r="Q402" s="176"/>
      <c r="R402" s="176"/>
      <c r="S402" s="176"/>
      <c r="T402" s="176"/>
      <c r="U402" s="176"/>
      <c r="V402" s="176" t="s">
        <v>1071</v>
      </c>
      <c r="W402" s="172" t="s">
        <v>903</v>
      </c>
      <c r="X402" s="202" t="s">
        <v>94</v>
      </c>
      <c r="Y402" s="204" t="n">
        <v>42.12</v>
      </c>
      <c r="Z402" s="177" t="n">
        <v>44979</v>
      </c>
      <c r="AA402" s="176"/>
      <c r="AB402" s="176"/>
      <c r="AC402" s="176"/>
      <c r="AD402" s="176"/>
      <c r="AE402" s="176"/>
    </row>
    <row r="403" s="178" customFormat="true" ht="15" hidden="false" customHeight="false" outlineLevel="0" collapsed="false">
      <c r="A403" s="176" t="n">
        <v>9144</v>
      </c>
      <c r="B403" s="201" t="n">
        <v>44977</v>
      </c>
      <c r="C403" s="172" t="s">
        <v>1068</v>
      </c>
      <c r="D403" s="202" t="s">
        <v>83</v>
      </c>
      <c r="E403" s="202" t="s">
        <v>1069</v>
      </c>
      <c r="F403" s="203"/>
      <c r="G403" s="172" t="s">
        <v>52</v>
      </c>
      <c r="H403" s="172" t="s">
        <v>1075</v>
      </c>
      <c r="I403" s="174"/>
      <c r="J403" s="172" t="n">
        <v>24</v>
      </c>
      <c r="K403" s="201" t="n">
        <v>45002</v>
      </c>
      <c r="L403" s="175" t="n">
        <v>0.4633</v>
      </c>
      <c r="M403" s="157" t="n">
        <v>11.1192</v>
      </c>
      <c r="N403" s="172" t="s">
        <v>39</v>
      </c>
      <c r="O403" s="172" t="s">
        <v>85</v>
      </c>
      <c r="P403" s="176"/>
      <c r="Q403" s="176"/>
      <c r="R403" s="176"/>
      <c r="S403" s="176"/>
      <c r="T403" s="176"/>
      <c r="U403" s="176"/>
      <c r="V403" s="176" t="s">
        <v>1071</v>
      </c>
      <c r="W403" s="172" t="s">
        <v>903</v>
      </c>
      <c r="X403" s="202" t="s">
        <v>94</v>
      </c>
      <c r="Y403" s="204" t="n">
        <v>28.08</v>
      </c>
      <c r="Z403" s="177" t="n">
        <v>44979</v>
      </c>
      <c r="AA403" s="176"/>
      <c r="AB403" s="176"/>
      <c r="AC403" s="176"/>
      <c r="AD403" s="176"/>
      <c r="AE403" s="176"/>
    </row>
    <row r="404" s="178" customFormat="true" ht="15" hidden="false" customHeight="false" outlineLevel="0" collapsed="false">
      <c r="A404" s="176" t="n">
        <v>9145</v>
      </c>
      <c r="B404" s="201" t="n">
        <v>44977</v>
      </c>
      <c r="C404" s="172" t="s">
        <v>1076</v>
      </c>
      <c r="D404" s="202" t="s">
        <v>83</v>
      </c>
      <c r="E404" s="202" t="s">
        <v>1069</v>
      </c>
      <c r="F404" s="203"/>
      <c r="G404" s="172" t="s">
        <v>57</v>
      </c>
      <c r="H404" s="172" t="s">
        <v>1077</v>
      </c>
      <c r="I404" s="174"/>
      <c r="J404" s="172" t="n">
        <v>36</v>
      </c>
      <c r="K404" s="201" t="n">
        <v>45002</v>
      </c>
      <c r="L404" s="175" t="n">
        <v>0.4633</v>
      </c>
      <c r="M404" s="157" t="n">
        <v>16.6788</v>
      </c>
      <c r="N404" s="172" t="s">
        <v>39</v>
      </c>
      <c r="O404" s="172" t="s">
        <v>85</v>
      </c>
      <c r="P404" s="176"/>
      <c r="Q404" s="176"/>
      <c r="R404" s="176"/>
      <c r="S404" s="176"/>
      <c r="T404" s="176"/>
      <c r="U404" s="176"/>
      <c r="V404" s="176" t="s">
        <v>1078</v>
      </c>
      <c r="W404" s="172" t="s">
        <v>903</v>
      </c>
      <c r="X404" s="202" t="s">
        <v>104</v>
      </c>
      <c r="Y404" s="204" t="n">
        <v>42.12</v>
      </c>
      <c r="Z404" s="177" t="n">
        <v>44979</v>
      </c>
      <c r="AA404" s="176"/>
      <c r="AB404" s="176"/>
      <c r="AC404" s="176"/>
      <c r="AD404" s="176"/>
      <c r="AE404" s="176"/>
    </row>
    <row r="405" s="178" customFormat="true" ht="15" hidden="false" customHeight="false" outlineLevel="0" collapsed="false">
      <c r="A405" s="176" t="n">
        <v>9146</v>
      </c>
      <c r="B405" s="201" t="n">
        <v>44977</v>
      </c>
      <c r="C405" s="172" t="s">
        <v>1076</v>
      </c>
      <c r="D405" s="202" t="s">
        <v>83</v>
      </c>
      <c r="E405" s="202" t="s">
        <v>1069</v>
      </c>
      <c r="F405" s="203"/>
      <c r="G405" s="172" t="s">
        <v>38</v>
      </c>
      <c r="H405" s="172" t="s">
        <v>1079</v>
      </c>
      <c r="I405" s="174"/>
      <c r="J405" s="172" t="n">
        <v>96</v>
      </c>
      <c r="K405" s="201" t="n">
        <v>45002</v>
      </c>
      <c r="L405" s="175" t="n">
        <v>0.4633</v>
      </c>
      <c r="M405" s="157" t="n">
        <v>44.4768</v>
      </c>
      <c r="N405" s="172" t="s">
        <v>39</v>
      </c>
      <c r="O405" s="172" t="s">
        <v>85</v>
      </c>
      <c r="P405" s="176"/>
      <c r="Q405" s="176"/>
      <c r="R405" s="176"/>
      <c r="S405" s="176"/>
      <c r="T405" s="176"/>
      <c r="U405" s="176"/>
      <c r="V405" s="176" t="s">
        <v>1078</v>
      </c>
      <c r="W405" s="172" t="s">
        <v>903</v>
      </c>
      <c r="X405" s="202" t="s">
        <v>104</v>
      </c>
      <c r="Y405" s="204" t="n">
        <v>112.32</v>
      </c>
      <c r="Z405" s="177" t="n">
        <v>44979</v>
      </c>
      <c r="AA405" s="176"/>
      <c r="AB405" s="176"/>
      <c r="AC405" s="176"/>
      <c r="AD405" s="176"/>
      <c r="AE405" s="176"/>
    </row>
    <row r="406" s="178" customFormat="true" ht="15" hidden="false" customHeight="false" outlineLevel="0" collapsed="false">
      <c r="A406" s="176" t="n">
        <v>9147</v>
      </c>
      <c r="B406" s="201" t="n">
        <v>44977</v>
      </c>
      <c r="C406" s="172" t="s">
        <v>1076</v>
      </c>
      <c r="D406" s="202" t="s">
        <v>83</v>
      </c>
      <c r="E406" s="202" t="s">
        <v>1069</v>
      </c>
      <c r="F406" s="203"/>
      <c r="G406" s="172" t="s">
        <v>76</v>
      </c>
      <c r="H406" s="172" t="s">
        <v>1080</v>
      </c>
      <c r="I406" s="174"/>
      <c r="J406" s="172" t="n">
        <v>96</v>
      </c>
      <c r="K406" s="201" t="n">
        <v>45002</v>
      </c>
      <c r="L406" s="175" t="n">
        <v>0.4633</v>
      </c>
      <c r="M406" s="157" t="n">
        <v>44.4768</v>
      </c>
      <c r="N406" s="172" t="s">
        <v>39</v>
      </c>
      <c r="O406" s="172" t="s">
        <v>85</v>
      </c>
      <c r="P406" s="176"/>
      <c r="Q406" s="176"/>
      <c r="R406" s="176"/>
      <c r="S406" s="176"/>
      <c r="T406" s="176"/>
      <c r="U406" s="176"/>
      <c r="V406" s="176" t="s">
        <v>1078</v>
      </c>
      <c r="W406" s="172" t="s">
        <v>903</v>
      </c>
      <c r="X406" s="202" t="s">
        <v>104</v>
      </c>
      <c r="Y406" s="204" t="n">
        <v>112.32</v>
      </c>
      <c r="Z406" s="177" t="n">
        <v>44979</v>
      </c>
      <c r="AA406" s="176"/>
      <c r="AB406" s="176"/>
      <c r="AC406" s="176"/>
      <c r="AD406" s="176"/>
      <c r="AE406" s="176"/>
    </row>
    <row r="407" s="178" customFormat="true" ht="15" hidden="false" customHeight="false" outlineLevel="0" collapsed="false">
      <c r="A407" s="176" t="n">
        <v>9148</v>
      </c>
      <c r="B407" s="201" t="n">
        <v>44977</v>
      </c>
      <c r="C407" s="172" t="s">
        <v>1076</v>
      </c>
      <c r="D407" s="202" t="s">
        <v>83</v>
      </c>
      <c r="E407" s="202" t="s">
        <v>1069</v>
      </c>
      <c r="F407" s="203"/>
      <c r="G407" s="172" t="s">
        <v>48</v>
      </c>
      <c r="H407" s="172" t="s">
        <v>1081</v>
      </c>
      <c r="I407" s="174"/>
      <c r="J407" s="172" t="n">
        <v>48</v>
      </c>
      <c r="K407" s="201" t="n">
        <v>45002</v>
      </c>
      <c r="L407" s="175" t="n">
        <v>0.4633</v>
      </c>
      <c r="M407" s="157" t="n">
        <v>22.2384</v>
      </c>
      <c r="N407" s="172" t="s">
        <v>39</v>
      </c>
      <c r="O407" s="172" t="s">
        <v>85</v>
      </c>
      <c r="P407" s="176"/>
      <c r="Q407" s="176"/>
      <c r="R407" s="176"/>
      <c r="S407" s="176"/>
      <c r="T407" s="176"/>
      <c r="U407" s="176"/>
      <c r="V407" s="176" t="s">
        <v>1078</v>
      </c>
      <c r="W407" s="172" t="s">
        <v>903</v>
      </c>
      <c r="X407" s="202" t="s">
        <v>104</v>
      </c>
      <c r="Y407" s="204" t="n">
        <v>56.16</v>
      </c>
      <c r="Z407" s="177" t="n">
        <v>44979</v>
      </c>
      <c r="AA407" s="176"/>
      <c r="AB407" s="176"/>
      <c r="AC407" s="176"/>
      <c r="AD407" s="176"/>
      <c r="AE407" s="176"/>
    </row>
    <row r="408" s="178" customFormat="true" ht="15" hidden="false" customHeight="false" outlineLevel="0" collapsed="false">
      <c r="A408" s="176" t="n">
        <v>9149</v>
      </c>
      <c r="B408" s="201" t="n">
        <v>44977</v>
      </c>
      <c r="C408" s="172" t="s">
        <v>1076</v>
      </c>
      <c r="D408" s="202" t="s">
        <v>83</v>
      </c>
      <c r="E408" s="202" t="s">
        <v>1069</v>
      </c>
      <c r="F408" s="203"/>
      <c r="G408" s="172" t="s">
        <v>52</v>
      </c>
      <c r="H408" s="172" t="s">
        <v>1082</v>
      </c>
      <c r="I408" s="174"/>
      <c r="J408" s="172" t="n">
        <v>24</v>
      </c>
      <c r="K408" s="201" t="n">
        <v>45002</v>
      </c>
      <c r="L408" s="175" t="n">
        <v>0.4633</v>
      </c>
      <c r="M408" s="157" t="n">
        <v>11.1192</v>
      </c>
      <c r="N408" s="172" t="s">
        <v>39</v>
      </c>
      <c r="O408" s="172" t="s">
        <v>85</v>
      </c>
      <c r="P408" s="176"/>
      <c r="Q408" s="176"/>
      <c r="R408" s="176"/>
      <c r="S408" s="176"/>
      <c r="T408" s="176"/>
      <c r="U408" s="176"/>
      <c r="V408" s="176" t="s">
        <v>1078</v>
      </c>
      <c r="W408" s="172" t="s">
        <v>903</v>
      </c>
      <c r="X408" s="202" t="s">
        <v>104</v>
      </c>
      <c r="Y408" s="204" t="n">
        <v>28.08</v>
      </c>
      <c r="Z408" s="177" t="n">
        <v>44979</v>
      </c>
      <c r="AA408" s="176"/>
      <c r="AB408" s="176"/>
      <c r="AC408" s="176"/>
      <c r="AD408" s="176"/>
      <c r="AE408" s="176"/>
    </row>
    <row r="409" s="191" customFormat="true" ht="15" hidden="false" customHeight="false" outlineLevel="0" collapsed="false">
      <c r="A409" s="181" t="n">
        <v>9059</v>
      </c>
      <c r="B409" s="182" t="n">
        <v>44963</v>
      </c>
      <c r="C409" s="183" t="s">
        <v>1083</v>
      </c>
      <c r="D409" s="184" t="str">
        <f aca="false">VLOOKUP(C409,CATALOGO!A:B,2,0)</f>
        <v>Pantalon Dama</v>
      </c>
      <c r="E409" s="184" t="str">
        <f aca="false">VLOOKUP(C409,CATALOGO!A:E,5,0)</f>
        <v>Lima</v>
      </c>
      <c r="F409" s="185"/>
      <c r="G409" s="183" t="s">
        <v>57</v>
      </c>
      <c r="H409" s="183" t="str">
        <f aca="false">CONCATENATE(C409,"-",G409)</f>
        <v>A102-340-XS</v>
      </c>
      <c r="I409" s="187"/>
      <c r="J409" s="183" t="n">
        <v>48</v>
      </c>
      <c r="K409" s="182" t="n">
        <v>44995</v>
      </c>
      <c r="L409" s="188" t="n">
        <f aca="false">VLOOKUP(C409,CATALOGO!A:F,6,0)</f>
        <v>0.26</v>
      </c>
      <c r="M409" s="189" t="n">
        <f aca="false">L409*J409</f>
        <v>12.48</v>
      </c>
      <c r="N409" s="183" t="s">
        <v>39</v>
      </c>
      <c r="O409" s="183" t="s">
        <v>85</v>
      </c>
      <c r="P409" s="181"/>
      <c r="Q409" s="181"/>
      <c r="R409" s="181"/>
      <c r="S409" s="181"/>
      <c r="T409" s="181"/>
      <c r="U409" s="181"/>
      <c r="V409" s="181" t="s">
        <v>1084</v>
      </c>
      <c r="W409" s="183" t="s">
        <v>956</v>
      </c>
      <c r="X409" s="184" t="s">
        <v>88</v>
      </c>
      <c r="Y409" s="193" t="n">
        <v>66.7464</v>
      </c>
      <c r="Z409" s="190" t="n">
        <v>44965</v>
      </c>
      <c r="AA409" s="181"/>
      <c r="AB409" s="181"/>
      <c r="AC409" s="181"/>
      <c r="AD409" s="181" t="s">
        <v>953</v>
      </c>
      <c r="AE409" s="181"/>
    </row>
    <row r="410" s="191" customFormat="true" ht="15" hidden="false" customHeight="false" outlineLevel="0" collapsed="false">
      <c r="A410" s="181" t="n">
        <v>9060</v>
      </c>
      <c r="B410" s="182" t="n">
        <v>44963</v>
      </c>
      <c r="C410" s="183" t="s">
        <v>1083</v>
      </c>
      <c r="D410" s="184" t="str">
        <f aca="false">VLOOKUP(C410,CATALOGO!A:B,2,0)</f>
        <v>Pantalon Dama</v>
      </c>
      <c r="E410" s="184" t="str">
        <f aca="false">VLOOKUP(C410,CATALOGO!A:E,5,0)</f>
        <v>Lima</v>
      </c>
      <c r="F410" s="185"/>
      <c r="G410" s="183" t="s">
        <v>38</v>
      </c>
      <c r="H410" s="183" t="str">
        <f aca="false">CONCATENATE(C410,"-",G410)</f>
        <v>A102-340-S</v>
      </c>
      <c r="I410" s="187"/>
      <c r="J410" s="183" t="n">
        <v>96</v>
      </c>
      <c r="K410" s="182" t="n">
        <v>44995</v>
      </c>
      <c r="L410" s="188" t="n">
        <f aca="false">VLOOKUP(C410,CATALOGO!A:F,6,0)</f>
        <v>0.26</v>
      </c>
      <c r="M410" s="189" t="n">
        <f aca="false">L410*J410</f>
        <v>24.96</v>
      </c>
      <c r="N410" s="183" t="s">
        <v>39</v>
      </c>
      <c r="O410" s="183" t="s">
        <v>85</v>
      </c>
      <c r="P410" s="181"/>
      <c r="Q410" s="181"/>
      <c r="R410" s="181"/>
      <c r="S410" s="181"/>
      <c r="T410" s="181"/>
      <c r="U410" s="181"/>
      <c r="V410" s="181" t="s">
        <v>1084</v>
      </c>
      <c r="W410" s="183" t="s">
        <v>956</v>
      </c>
      <c r="X410" s="184" t="s">
        <v>88</v>
      </c>
      <c r="Y410" s="193" t="n">
        <v>133.4928</v>
      </c>
      <c r="Z410" s="190" t="n">
        <v>44965</v>
      </c>
      <c r="AA410" s="181"/>
      <c r="AB410" s="181"/>
      <c r="AC410" s="181"/>
      <c r="AD410" s="181" t="s">
        <v>953</v>
      </c>
      <c r="AE410" s="181"/>
    </row>
    <row r="411" s="191" customFormat="true" ht="15" hidden="false" customHeight="false" outlineLevel="0" collapsed="false">
      <c r="A411" s="181" t="n">
        <v>9061</v>
      </c>
      <c r="B411" s="182" t="n">
        <v>44963</v>
      </c>
      <c r="C411" s="183" t="s">
        <v>1083</v>
      </c>
      <c r="D411" s="184" t="str">
        <f aca="false">VLOOKUP(C411,CATALOGO!A:B,2,0)</f>
        <v>Pantalon Dama</v>
      </c>
      <c r="E411" s="184" t="str">
        <f aca="false">VLOOKUP(C411,CATALOGO!A:E,5,0)</f>
        <v>Lima</v>
      </c>
      <c r="F411" s="185"/>
      <c r="G411" s="183" t="s">
        <v>76</v>
      </c>
      <c r="H411" s="183" t="str">
        <f aca="false">CONCATENATE(C411,"-",G411)</f>
        <v>A102-340-M</v>
      </c>
      <c r="I411" s="187"/>
      <c r="J411" s="183" t="n">
        <v>120</v>
      </c>
      <c r="K411" s="182" t="n">
        <v>44995</v>
      </c>
      <c r="L411" s="188" t="n">
        <f aca="false">VLOOKUP(C411,CATALOGO!A:F,6,0)</f>
        <v>0.26</v>
      </c>
      <c r="M411" s="189" t="n">
        <f aca="false">L411*J411</f>
        <v>31.2</v>
      </c>
      <c r="N411" s="183" t="s">
        <v>39</v>
      </c>
      <c r="O411" s="183" t="s">
        <v>85</v>
      </c>
      <c r="P411" s="181"/>
      <c r="Q411" s="181"/>
      <c r="R411" s="181"/>
      <c r="S411" s="181"/>
      <c r="T411" s="181"/>
      <c r="U411" s="181"/>
      <c r="V411" s="181" t="s">
        <v>1084</v>
      </c>
      <c r="W411" s="183" t="s">
        <v>956</v>
      </c>
      <c r="X411" s="184" t="s">
        <v>88</v>
      </c>
      <c r="Y411" s="193" t="n">
        <v>166.866</v>
      </c>
      <c r="Z411" s="190" t="n">
        <v>44965</v>
      </c>
      <c r="AA411" s="181"/>
      <c r="AB411" s="181"/>
      <c r="AC411" s="181"/>
      <c r="AD411" s="181" t="s">
        <v>953</v>
      </c>
      <c r="AE411" s="181"/>
    </row>
    <row r="412" s="191" customFormat="true" ht="15" hidden="false" customHeight="false" outlineLevel="0" collapsed="false">
      <c r="A412" s="181" t="n">
        <v>9062</v>
      </c>
      <c r="B412" s="182" t="n">
        <v>44963</v>
      </c>
      <c r="C412" s="183" t="s">
        <v>1083</v>
      </c>
      <c r="D412" s="184" t="str">
        <f aca="false">VLOOKUP(C412,CATALOGO!A:B,2,0)</f>
        <v>Pantalon Dama</v>
      </c>
      <c r="E412" s="184" t="str">
        <f aca="false">VLOOKUP(C412,CATALOGO!A:E,5,0)</f>
        <v>Lima</v>
      </c>
      <c r="F412" s="185"/>
      <c r="G412" s="183" t="s">
        <v>48</v>
      </c>
      <c r="H412" s="183" t="str">
        <f aca="false">CONCATENATE(C412,"-",G412)</f>
        <v>A102-340-L</v>
      </c>
      <c r="I412" s="187"/>
      <c r="J412" s="183" t="n">
        <v>60</v>
      </c>
      <c r="K412" s="182" t="n">
        <v>44995</v>
      </c>
      <c r="L412" s="188" t="n">
        <f aca="false">VLOOKUP(C412,CATALOGO!A:F,6,0)</f>
        <v>0.26</v>
      </c>
      <c r="M412" s="189" t="n">
        <f aca="false">L412*J412</f>
        <v>15.6</v>
      </c>
      <c r="N412" s="183" t="s">
        <v>39</v>
      </c>
      <c r="O412" s="183" t="s">
        <v>85</v>
      </c>
      <c r="P412" s="181"/>
      <c r="Q412" s="181"/>
      <c r="R412" s="181"/>
      <c r="S412" s="181"/>
      <c r="T412" s="181"/>
      <c r="U412" s="181"/>
      <c r="V412" s="181" t="s">
        <v>1084</v>
      </c>
      <c r="W412" s="183" t="s">
        <v>956</v>
      </c>
      <c r="X412" s="184" t="s">
        <v>88</v>
      </c>
      <c r="Y412" s="193" t="n">
        <v>83.433</v>
      </c>
      <c r="Z412" s="190" t="n">
        <v>44965</v>
      </c>
      <c r="AA412" s="181"/>
      <c r="AB412" s="181"/>
      <c r="AC412" s="181"/>
      <c r="AD412" s="181" t="s">
        <v>953</v>
      </c>
      <c r="AE412" s="181"/>
    </row>
    <row r="413" s="191" customFormat="true" ht="15" hidden="false" customHeight="false" outlineLevel="0" collapsed="false">
      <c r="A413" s="181" t="n">
        <v>9063</v>
      </c>
      <c r="B413" s="182" t="n">
        <v>44963</v>
      </c>
      <c r="C413" s="183" t="s">
        <v>1083</v>
      </c>
      <c r="D413" s="184" t="str">
        <f aca="false">VLOOKUP(C413,CATALOGO!A:B,2,0)</f>
        <v>Pantalon Dama</v>
      </c>
      <c r="E413" s="184" t="str">
        <f aca="false">VLOOKUP(C413,CATALOGO!A:E,5,0)</f>
        <v>Lima</v>
      </c>
      <c r="F413" s="185"/>
      <c r="G413" s="183" t="s">
        <v>52</v>
      </c>
      <c r="H413" s="183" t="str">
        <f aca="false">CONCATENATE(C413,"-",G413)</f>
        <v>A102-340-XL</v>
      </c>
      <c r="I413" s="187"/>
      <c r="J413" s="183" t="n">
        <v>24</v>
      </c>
      <c r="K413" s="182" t="n">
        <v>44995</v>
      </c>
      <c r="L413" s="188" t="n">
        <f aca="false">VLOOKUP(C413,CATALOGO!A:F,6,0)</f>
        <v>0.26</v>
      </c>
      <c r="M413" s="189" t="n">
        <f aca="false">L413*J413</f>
        <v>6.24</v>
      </c>
      <c r="N413" s="183" t="s">
        <v>39</v>
      </c>
      <c r="O413" s="183" t="s">
        <v>85</v>
      </c>
      <c r="P413" s="181"/>
      <c r="Q413" s="181"/>
      <c r="R413" s="181"/>
      <c r="S413" s="181"/>
      <c r="T413" s="181"/>
      <c r="U413" s="181"/>
      <c r="V413" s="181" t="s">
        <v>1084</v>
      </c>
      <c r="W413" s="183" t="s">
        <v>956</v>
      </c>
      <c r="X413" s="184" t="s">
        <v>88</v>
      </c>
      <c r="Y413" s="193" t="n">
        <v>33.3732</v>
      </c>
      <c r="Z413" s="190" t="n">
        <v>44965</v>
      </c>
      <c r="AA413" s="181"/>
      <c r="AB413" s="181"/>
      <c r="AC413" s="181"/>
      <c r="AD413" s="181" t="s">
        <v>953</v>
      </c>
      <c r="AE413" s="181"/>
    </row>
    <row r="414" customFormat="false" ht="15" hidden="false" customHeight="false" outlineLevel="0" collapsed="false">
      <c r="A414" s="33"/>
      <c r="B414" s="33"/>
      <c r="C414" s="35"/>
      <c r="D414" s="35"/>
      <c r="E414" s="33"/>
      <c r="F414" s="36"/>
      <c r="G414" s="35"/>
      <c r="H414" s="35"/>
      <c r="I414" s="130"/>
      <c r="J414" s="97" t="n">
        <f aca="false">SUM(J381:J413)</f>
        <v>2100</v>
      </c>
      <c r="K414" s="95"/>
      <c r="L414" s="97" t="n">
        <f aca="false">SUM(L381:L413)</f>
        <v>12.1226</v>
      </c>
      <c r="M414" s="97" t="n">
        <f aca="false">SUM(M381:M413)</f>
        <v>776.9904</v>
      </c>
      <c r="N414" s="33"/>
      <c r="O414" s="35"/>
      <c r="P414" s="33"/>
      <c r="Q414" s="33"/>
      <c r="R414" s="33"/>
      <c r="S414" s="33"/>
      <c r="T414" s="33"/>
      <c r="U414" s="33"/>
      <c r="V414" s="33"/>
      <c r="W414" s="35"/>
      <c r="X414" s="33"/>
      <c r="Y414" s="33"/>
      <c r="Z414" s="37"/>
      <c r="AA414" s="33"/>
      <c r="AB414" s="33"/>
      <c r="AC414" s="33"/>
      <c r="AD414" s="33"/>
      <c r="AE414" s="33"/>
    </row>
    <row r="415" customFormat="false" ht="15" hidden="false" customHeight="false" outlineLevel="0" collapsed="false">
      <c r="A415" s="33"/>
      <c r="B415" s="33"/>
      <c r="C415" s="35"/>
      <c r="D415" s="35"/>
      <c r="E415" s="33"/>
      <c r="F415" s="36"/>
      <c r="G415" s="35"/>
      <c r="H415" s="35"/>
      <c r="I415" s="130"/>
      <c r="J415" s="35"/>
      <c r="K415" s="35"/>
      <c r="N415" s="33"/>
      <c r="O415" s="35"/>
      <c r="P415" s="33"/>
      <c r="Q415" s="33"/>
      <c r="R415" s="33"/>
      <c r="S415" s="33"/>
      <c r="T415" s="33"/>
      <c r="U415" s="33"/>
      <c r="V415" s="33"/>
      <c r="W415" s="35"/>
      <c r="X415" s="33"/>
      <c r="Y415" s="33"/>
      <c r="Z415" s="37"/>
      <c r="AA415" s="33"/>
      <c r="AB415" s="33"/>
      <c r="AC415" s="33"/>
      <c r="AD415" s="33"/>
      <c r="AE415" s="33"/>
    </row>
    <row r="416" customFormat="false" ht="15" hidden="false" customHeight="false" outlineLevel="0" collapsed="false">
      <c r="A416" s="33"/>
      <c r="B416" s="33"/>
      <c r="C416" s="35"/>
      <c r="D416" s="35"/>
      <c r="E416" s="33"/>
      <c r="F416" s="36"/>
      <c r="G416" s="35"/>
      <c r="H416" s="35"/>
      <c r="I416" s="130"/>
      <c r="J416" s="35"/>
      <c r="K416" s="35"/>
      <c r="N416" s="33"/>
      <c r="O416" s="35"/>
      <c r="P416" s="33"/>
      <c r="Q416" s="33"/>
      <c r="R416" s="33"/>
      <c r="S416" s="33"/>
      <c r="T416" s="33"/>
      <c r="U416" s="33"/>
      <c r="V416" s="33"/>
      <c r="W416" s="35"/>
      <c r="X416" s="33"/>
      <c r="Y416" s="33"/>
      <c r="Z416" s="37"/>
      <c r="AA416" s="33"/>
      <c r="AB416" s="33"/>
      <c r="AC416" s="33"/>
      <c r="AD416" s="33"/>
      <c r="AE416" s="33"/>
    </row>
    <row r="417" customFormat="false" ht="18.75" hidden="false" customHeight="false" outlineLevel="0" collapsed="false">
      <c r="A417" s="33"/>
      <c r="B417" s="166" t="s">
        <v>1085</v>
      </c>
      <c r="C417" s="167"/>
      <c r="D417" s="168"/>
      <c r="E417" s="33"/>
      <c r="F417" s="36"/>
      <c r="G417" s="35"/>
      <c r="H417" s="35"/>
      <c r="I417" s="130"/>
      <c r="J417" s="35"/>
      <c r="K417" s="35"/>
      <c r="N417" s="33"/>
      <c r="O417" s="35"/>
      <c r="P417" s="33"/>
      <c r="Q417" s="33"/>
      <c r="R417" s="33"/>
      <c r="S417" s="33"/>
      <c r="T417" s="33"/>
      <c r="U417" s="33"/>
      <c r="V417" s="33"/>
      <c r="W417" s="35"/>
      <c r="X417" s="33"/>
      <c r="Y417" s="33"/>
      <c r="Z417" s="37"/>
      <c r="AA417" s="33"/>
      <c r="AB417" s="33"/>
      <c r="AC417" s="33"/>
      <c r="AD417" s="33"/>
      <c r="AE417" s="33"/>
    </row>
    <row r="418" customFormat="false" ht="15" hidden="false" customHeight="false" outlineLevel="0" collapsed="false">
      <c r="A418" s="33" t="n">
        <v>9042</v>
      </c>
      <c r="B418" s="155" t="n">
        <v>44963</v>
      </c>
      <c r="C418" s="35" t="s">
        <v>1086</v>
      </c>
      <c r="D418" s="6" t="str">
        <f aca="false">VLOOKUP(C418,CATALOGO!A:B,2,0)</f>
        <v>Top Dama</v>
      </c>
      <c r="E418" s="6" t="str">
        <f aca="false">VLOOKUP(C418,CATALOGO!A:E,5,0)</f>
        <v>Negro</v>
      </c>
      <c r="F418" s="36"/>
      <c r="G418" s="35" t="s">
        <v>57</v>
      </c>
      <c r="H418" s="35" t="str">
        <f aca="false">CONCATENATE(C418,"-",G418)</f>
        <v>A011-570-XS</v>
      </c>
      <c r="I418" s="130"/>
      <c r="J418" s="35" t="n">
        <v>36</v>
      </c>
      <c r="K418" s="155" t="n">
        <v>44988</v>
      </c>
      <c r="L418" s="156" t="n">
        <f aca="false">VLOOKUP(C418,CATALOGO!A:F,6,0)</f>
        <v>0.375</v>
      </c>
      <c r="M418" s="157" t="n">
        <f aca="false">L418*J418</f>
        <v>13.5</v>
      </c>
      <c r="N418" s="35" t="s">
        <v>39</v>
      </c>
      <c r="O418" s="35" t="s">
        <v>40</v>
      </c>
      <c r="P418" s="33"/>
      <c r="Q418" s="33"/>
      <c r="R418" s="33"/>
      <c r="S418" s="33"/>
      <c r="T418" s="33"/>
      <c r="U418" s="33"/>
      <c r="V418" s="33" t="s">
        <v>1087</v>
      </c>
      <c r="W418" s="35" t="s">
        <v>56</v>
      </c>
      <c r="X418" s="12" t="s">
        <v>1088</v>
      </c>
      <c r="Y418" s="13" t="n">
        <v>46.8</v>
      </c>
      <c r="Z418" s="37" t="n">
        <v>44972</v>
      </c>
      <c r="AA418" s="33"/>
      <c r="AB418" s="33"/>
      <c r="AC418" s="33"/>
      <c r="AD418" s="33" t="s">
        <v>784</v>
      </c>
      <c r="AE418" s="33"/>
    </row>
    <row r="419" customFormat="false" ht="15" hidden="false" customHeight="false" outlineLevel="0" collapsed="false">
      <c r="A419" s="33" t="n">
        <v>9043</v>
      </c>
      <c r="B419" s="155" t="n">
        <v>44963</v>
      </c>
      <c r="C419" s="35" t="s">
        <v>1086</v>
      </c>
      <c r="D419" s="6" t="str">
        <f aca="false">VLOOKUP(C419,CATALOGO!A:B,2,0)</f>
        <v>Top Dama</v>
      </c>
      <c r="E419" s="6" t="str">
        <f aca="false">VLOOKUP(C419,CATALOGO!A:E,5,0)</f>
        <v>Negro</v>
      </c>
      <c r="F419" s="36"/>
      <c r="G419" s="35" t="s">
        <v>38</v>
      </c>
      <c r="H419" s="35" t="str">
        <f aca="false">CONCATENATE(C419,"-",G419)</f>
        <v>A011-570-S</v>
      </c>
      <c r="I419" s="130"/>
      <c r="J419" s="35" t="n">
        <v>108</v>
      </c>
      <c r="K419" s="155" t="n">
        <v>44988</v>
      </c>
      <c r="L419" s="156" t="n">
        <f aca="false">VLOOKUP(C419,CATALOGO!A:F,6,0)</f>
        <v>0.375</v>
      </c>
      <c r="M419" s="157" t="n">
        <f aca="false">L419*J419</f>
        <v>40.5</v>
      </c>
      <c r="N419" s="35" t="s">
        <v>39</v>
      </c>
      <c r="O419" s="35" t="s">
        <v>40</v>
      </c>
      <c r="P419" s="33"/>
      <c r="Q419" s="33"/>
      <c r="R419" s="33"/>
      <c r="S419" s="33"/>
      <c r="T419" s="33"/>
      <c r="U419" s="33"/>
      <c r="V419" s="33" t="s">
        <v>1087</v>
      </c>
      <c r="W419" s="35" t="s">
        <v>56</v>
      </c>
      <c r="X419" s="12" t="s">
        <v>1088</v>
      </c>
      <c r="Y419" s="13" t="n">
        <v>140.4</v>
      </c>
      <c r="Z419" s="37" t="n">
        <v>44972</v>
      </c>
      <c r="AA419" s="33"/>
      <c r="AB419" s="33"/>
      <c r="AC419" s="33"/>
      <c r="AD419" s="33" t="s">
        <v>784</v>
      </c>
      <c r="AE419" s="33"/>
    </row>
    <row r="420" customFormat="false" ht="15" hidden="false" customHeight="false" outlineLevel="0" collapsed="false">
      <c r="A420" s="33" t="n">
        <v>9044</v>
      </c>
      <c r="B420" s="155" t="n">
        <v>44963</v>
      </c>
      <c r="C420" s="35" t="s">
        <v>1086</v>
      </c>
      <c r="D420" s="6" t="str">
        <f aca="false">VLOOKUP(C420,CATALOGO!A:B,2,0)</f>
        <v>Top Dama</v>
      </c>
      <c r="E420" s="6" t="str">
        <f aca="false">VLOOKUP(C420,CATALOGO!A:E,5,0)</f>
        <v>Negro</v>
      </c>
      <c r="F420" s="36"/>
      <c r="G420" s="35" t="s">
        <v>76</v>
      </c>
      <c r="H420" s="35" t="str">
        <f aca="false">CONCATENATE(C420,"-",G420)</f>
        <v>A011-570-M</v>
      </c>
      <c r="I420" s="130"/>
      <c r="J420" s="35" t="n">
        <v>96</v>
      </c>
      <c r="K420" s="155" t="n">
        <v>44988</v>
      </c>
      <c r="L420" s="156" t="n">
        <f aca="false">VLOOKUP(C420,CATALOGO!A:F,6,0)</f>
        <v>0.375</v>
      </c>
      <c r="M420" s="157" t="n">
        <f aca="false">L420*J420</f>
        <v>36</v>
      </c>
      <c r="N420" s="35" t="s">
        <v>39</v>
      </c>
      <c r="O420" s="35" t="s">
        <v>40</v>
      </c>
      <c r="P420" s="33"/>
      <c r="Q420" s="33"/>
      <c r="R420" s="33"/>
      <c r="S420" s="33"/>
      <c r="T420" s="33"/>
      <c r="U420" s="33"/>
      <c r="V420" s="33" t="s">
        <v>1087</v>
      </c>
      <c r="W420" s="35" t="s">
        <v>56</v>
      </c>
      <c r="X420" s="12" t="s">
        <v>1088</v>
      </c>
      <c r="Y420" s="13" t="n">
        <v>124.8</v>
      </c>
      <c r="Z420" s="37" t="n">
        <v>44972</v>
      </c>
      <c r="AA420" s="33"/>
      <c r="AB420" s="33"/>
      <c r="AC420" s="33"/>
      <c r="AD420" s="33" t="s">
        <v>784</v>
      </c>
      <c r="AE420" s="33"/>
    </row>
    <row r="421" customFormat="false" ht="15" hidden="false" customHeight="false" outlineLevel="0" collapsed="false">
      <c r="A421" s="33" t="n">
        <v>9045</v>
      </c>
      <c r="B421" s="155" t="n">
        <v>44963</v>
      </c>
      <c r="C421" s="35" t="s">
        <v>1086</v>
      </c>
      <c r="D421" s="6" t="str">
        <f aca="false">VLOOKUP(C421,CATALOGO!A:B,2,0)</f>
        <v>Top Dama</v>
      </c>
      <c r="E421" s="6" t="str">
        <f aca="false">VLOOKUP(C421,CATALOGO!A:E,5,0)</f>
        <v>Negro</v>
      </c>
      <c r="F421" s="36"/>
      <c r="G421" s="35" t="s">
        <v>48</v>
      </c>
      <c r="H421" s="35" t="str">
        <f aca="false">CONCATENATE(C421,"-",G421)</f>
        <v>A011-570-L</v>
      </c>
      <c r="I421" s="130"/>
      <c r="J421" s="35" t="n">
        <v>24</v>
      </c>
      <c r="K421" s="155" t="n">
        <v>44988</v>
      </c>
      <c r="L421" s="156" t="n">
        <f aca="false">VLOOKUP(C421,CATALOGO!A:F,6,0)</f>
        <v>0.375</v>
      </c>
      <c r="M421" s="157" t="n">
        <f aca="false">L421*J421</f>
        <v>9</v>
      </c>
      <c r="N421" s="35" t="s">
        <v>39</v>
      </c>
      <c r="O421" s="35" t="s">
        <v>40</v>
      </c>
      <c r="P421" s="33"/>
      <c r="Q421" s="33"/>
      <c r="R421" s="33"/>
      <c r="S421" s="33"/>
      <c r="T421" s="33"/>
      <c r="U421" s="33"/>
      <c r="V421" s="33" t="s">
        <v>1087</v>
      </c>
      <c r="W421" s="35" t="s">
        <v>56</v>
      </c>
      <c r="X421" s="12" t="s">
        <v>1088</v>
      </c>
      <c r="Y421" s="13" t="n">
        <v>31.2</v>
      </c>
      <c r="Z421" s="37" t="n">
        <v>44972</v>
      </c>
      <c r="AA421" s="33"/>
      <c r="AB421" s="33"/>
      <c r="AC421" s="33"/>
      <c r="AD421" s="33" t="s">
        <v>784</v>
      </c>
      <c r="AE421" s="33"/>
    </row>
    <row r="422" customFormat="false" ht="15" hidden="false" customHeight="false" outlineLevel="0" collapsed="false">
      <c r="A422" s="33" t="n">
        <v>9046</v>
      </c>
      <c r="B422" s="155" t="n">
        <v>44963</v>
      </c>
      <c r="C422" s="35" t="s">
        <v>1086</v>
      </c>
      <c r="D422" s="6" t="str">
        <f aca="false">VLOOKUP(C422,CATALOGO!A:B,2,0)</f>
        <v>Top Dama</v>
      </c>
      <c r="E422" s="6" t="str">
        <f aca="false">VLOOKUP(C422,CATALOGO!A:E,5,0)</f>
        <v>Negro</v>
      </c>
      <c r="F422" s="36"/>
      <c r="G422" s="35" t="s">
        <v>52</v>
      </c>
      <c r="H422" s="35" t="str">
        <f aca="false">CONCATENATE(C422,"-",G422)</f>
        <v>A011-570-XL</v>
      </c>
      <c r="I422" s="130"/>
      <c r="J422" s="35" t="n">
        <v>24</v>
      </c>
      <c r="K422" s="155" t="n">
        <v>44988</v>
      </c>
      <c r="L422" s="156" t="n">
        <f aca="false">VLOOKUP(C422,CATALOGO!A:F,6,0)</f>
        <v>0.375</v>
      </c>
      <c r="M422" s="157" t="n">
        <f aca="false">L422*J422</f>
        <v>9</v>
      </c>
      <c r="N422" s="35" t="s">
        <v>39</v>
      </c>
      <c r="O422" s="35" t="s">
        <v>40</v>
      </c>
      <c r="P422" s="33"/>
      <c r="Q422" s="33"/>
      <c r="R422" s="33"/>
      <c r="S422" s="33"/>
      <c r="T422" s="33"/>
      <c r="U422" s="33"/>
      <c r="V422" s="33" t="s">
        <v>1087</v>
      </c>
      <c r="W422" s="35" t="s">
        <v>56</v>
      </c>
      <c r="X422" s="12" t="s">
        <v>1088</v>
      </c>
      <c r="Y422" s="13" t="n">
        <v>31.2</v>
      </c>
      <c r="Z422" s="37" t="n">
        <v>44972</v>
      </c>
      <c r="AA422" s="33"/>
      <c r="AB422" s="33"/>
      <c r="AC422" s="33"/>
      <c r="AD422" s="33" t="s">
        <v>784</v>
      </c>
      <c r="AE422" s="33"/>
    </row>
    <row r="423" customFormat="false" ht="15" hidden="false" customHeight="false" outlineLevel="0" collapsed="false">
      <c r="A423" s="33" t="n">
        <v>9047</v>
      </c>
      <c r="B423" s="155" t="n">
        <v>44963</v>
      </c>
      <c r="C423" s="35" t="s">
        <v>1089</v>
      </c>
      <c r="D423" s="6" t="str">
        <f aca="false">VLOOKUP(C423,CATALOGO!A:B,2,0)</f>
        <v>Top Dama</v>
      </c>
      <c r="E423" s="6" t="str">
        <f aca="false">VLOOKUP(C423,CATALOGO!A:E,5,0)</f>
        <v>AVENTURINI</v>
      </c>
      <c r="F423" s="36"/>
      <c r="G423" s="35" t="s">
        <v>57</v>
      </c>
      <c r="H423" s="35" t="str">
        <f aca="false">CONCATENATE(C423,"-",G423)</f>
        <v>A011-421-XS</v>
      </c>
      <c r="I423" s="130"/>
      <c r="J423" s="35" t="n">
        <v>36</v>
      </c>
      <c r="K423" s="155" t="n">
        <v>44988</v>
      </c>
      <c r="L423" s="156" t="n">
        <f aca="false">VLOOKUP(C423,CATALOGO!A:F,6,0)</f>
        <v>0.375</v>
      </c>
      <c r="M423" s="157" t="n">
        <f aca="false">L423*J423</f>
        <v>13.5</v>
      </c>
      <c r="N423" s="35" t="s">
        <v>39</v>
      </c>
      <c r="O423" s="35" t="s">
        <v>40</v>
      </c>
      <c r="P423" s="33"/>
      <c r="Q423" s="33"/>
      <c r="R423" s="33"/>
      <c r="S423" s="33"/>
      <c r="T423" s="33"/>
      <c r="U423" s="33"/>
      <c r="V423" s="33" t="s">
        <v>1090</v>
      </c>
      <c r="W423" s="35" t="s">
        <v>87</v>
      </c>
      <c r="X423" s="12" t="s">
        <v>1088</v>
      </c>
      <c r="Y423" s="13" t="n">
        <v>46.8</v>
      </c>
      <c r="Z423" s="37" t="n">
        <v>44972</v>
      </c>
      <c r="AA423" s="33"/>
      <c r="AB423" s="33"/>
      <c r="AC423" s="33"/>
      <c r="AD423" s="33" t="s">
        <v>784</v>
      </c>
      <c r="AE423" s="33"/>
    </row>
    <row r="424" customFormat="false" ht="15" hidden="false" customHeight="false" outlineLevel="0" collapsed="false">
      <c r="A424" s="33" t="n">
        <v>9048</v>
      </c>
      <c r="B424" s="155" t="n">
        <v>44963</v>
      </c>
      <c r="C424" s="35" t="s">
        <v>1089</v>
      </c>
      <c r="D424" s="6" t="str">
        <f aca="false">VLOOKUP(C424,CATALOGO!A:B,2,0)</f>
        <v>Top Dama</v>
      </c>
      <c r="E424" s="6" t="str">
        <f aca="false">VLOOKUP(C424,CATALOGO!A:E,5,0)</f>
        <v>AVENTURINI</v>
      </c>
      <c r="F424" s="36"/>
      <c r="G424" s="35" t="s">
        <v>38</v>
      </c>
      <c r="H424" s="35" t="str">
        <f aca="false">CONCATENATE(C424,"-",G424)</f>
        <v>A011-421-S</v>
      </c>
      <c r="I424" s="130"/>
      <c r="J424" s="35" t="n">
        <v>108</v>
      </c>
      <c r="K424" s="155" t="n">
        <v>44988</v>
      </c>
      <c r="L424" s="156" t="n">
        <f aca="false">VLOOKUP(C424,CATALOGO!A:F,6,0)</f>
        <v>0.375</v>
      </c>
      <c r="M424" s="157" t="n">
        <f aca="false">L424*J424</f>
        <v>40.5</v>
      </c>
      <c r="N424" s="35" t="s">
        <v>39</v>
      </c>
      <c r="O424" s="35" t="s">
        <v>40</v>
      </c>
      <c r="P424" s="33"/>
      <c r="Q424" s="33"/>
      <c r="R424" s="33"/>
      <c r="S424" s="33"/>
      <c r="T424" s="33"/>
      <c r="U424" s="33"/>
      <c r="V424" s="33" t="s">
        <v>1090</v>
      </c>
      <c r="W424" s="35" t="s">
        <v>87</v>
      </c>
      <c r="X424" s="12" t="s">
        <v>1088</v>
      </c>
      <c r="Y424" s="13" t="n">
        <v>140.4</v>
      </c>
      <c r="Z424" s="37" t="n">
        <v>44972</v>
      </c>
      <c r="AA424" s="33"/>
      <c r="AB424" s="33"/>
      <c r="AC424" s="33"/>
      <c r="AD424" s="33" t="s">
        <v>784</v>
      </c>
      <c r="AE424" s="33"/>
    </row>
    <row r="425" customFormat="false" ht="15" hidden="false" customHeight="false" outlineLevel="0" collapsed="false">
      <c r="A425" s="33" t="n">
        <v>9049</v>
      </c>
      <c r="B425" s="155" t="n">
        <v>44963</v>
      </c>
      <c r="C425" s="35" t="s">
        <v>1089</v>
      </c>
      <c r="D425" s="6" t="str">
        <f aca="false">VLOOKUP(C425,CATALOGO!A:B,2,0)</f>
        <v>Top Dama</v>
      </c>
      <c r="E425" s="6" t="str">
        <f aca="false">VLOOKUP(C425,CATALOGO!A:E,5,0)</f>
        <v>AVENTURINI</v>
      </c>
      <c r="F425" s="36"/>
      <c r="G425" s="35" t="s">
        <v>76</v>
      </c>
      <c r="H425" s="35" t="str">
        <f aca="false">CONCATENATE(C425,"-",G425)</f>
        <v>A011-421-M</v>
      </c>
      <c r="I425" s="130"/>
      <c r="J425" s="35" t="n">
        <v>96</v>
      </c>
      <c r="K425" s="155" t="n">
        <v>44988</v>
      </c>
      <c r="L425" s="156" t="n">
        <f aca="false">VLOOKUP(C425,CATALOGO!A:F,6,0)</f>
        <v>0.375</v>
      </c>
      <c r="M425" s="157" t="n">
        <f aca="false">L425*J425</f>
        <v>36</v>
      </c>
      <c r="N425" s="35" t="s">
        <v>39</v>
      </c>
      <c r="O425" s="35" t="s">
        <v>40</v>
      </c>
      <c r="P425" s="33"/>
      <c r="Q425" s="33"/>
      <c r="R425" s="33"/>
      <c r="S425" s="33"/>
      <c r="T425" s="33"/>
      <c r="U425" s="33"/>
      <c r="V425" s="33" t="s">
        <v>1090</v>
      </c>
      <c r="W425" s="35" t="s">
        <v>87</v>
      </c>
      <c r="X425" s="12" t="s">
        <v>1088</v>
      </c>
      <c r="Y425" s="13" t="n">
        <v>124.8</v>
      </c>
      <c r="Z425" s="37" t="n">
        <v>44972</v>
      </c>
      <c r="AA425" s="33"/>
      <c r="AB425" s="33"/>
      <c r="AC425" s="33"/>
      <c r="AD425" s="33" t="s">
        <v>784</v>
      </c>
      <c r="AE425" s="33"/>
    </row>
    <row r="426" customFormat="false" ht="15" hidden="false" customHeight="false" outlineLevel="0" collapsed="false">
      <c r="A426" s="33" t="n">
        <v>9050</v>
      </c>
      <c r="B426" s="155" t="n">
        <v>44963</v>
      </c>
      <c r="C426" s="35" t="s">
        <v>1089</v>
      </c>
      <c r="D426" s="6" t="str">
        <f aca="false">VLOOKUP(C426,CATALOGO!A:B,2,0)</f>
        <v>Top Dama</v>
      </c>
      <c r="E426" s="6" t="str">
        <f aca="false">VLOOKUP(C426,CATALOGO!A:E,5,0)</f>
        <v>AVENTURINI</v>
      </c>
      <c r="F426" s="36"/>
      <c r="G426" s="35" t="s">
        <v>48</v>
      </c>
      <c r="H426" s="35" t="str">
        <f aca="false">CONCATENATE(C426,"-",G426)</f>
        <v>A011-421-L</v>
      </c>
      <c r="I426" s="130"/>
      <c r="J426" s="35" t="n">
        <v>24</v>
      </c>
      <c r="K426" s="155" t="n">
        <v>44988</v>
      </c>
      <c r="L426" s="156" t="n">
        <f aca="false">VLOOKUP(C426,CATALOGO!A:F,6,0)</f>
        <v>0.375</v>
      </c>
      <c r="M426" s="157" t="n">
        <f aca="false">L426*J426</f>
        <v>9</v>
      </c>
      <c r="N426" s="35" t="s">
        <v>39</v>
      </c>
      <c r="O426" s="35" t="s">
        <v>40</v>
      </c>
      <c r="P426" s="33"/>
      <c r="Q426" s="33"/>
      <c r="R426" s="33"/>
      <c r="S426" s="33"/>
      <c r="T426" s="33"/>
      <c r="U426" s="33"/>
      <c r="V426" s="33" t="s">
        <v>1090</v>
      </c>
      <c r="W426" s="35" t="s">
        <v>87</v>
      </c>
      <c r="X426" s="12" t="s">
        <v>1088</v>
      </c>
      <c r="Y426" s="13" t="n">
        <v>31.2</v>
      </c>
      <c r="Z426" s="37" t="n">
        <v>44972</v>
      </c>
      <c r="AA426" s="33"/>
      <c r="AB426" s="33"/>
      <c r="AC426" s="33"/>
      <c r="AD426" s="33" t="s">
        <v>784</v>
      </c>
      <c r="AE426" s="33"/>
    </row>
    <row r="427" customFormat="false" ht="15" hidden="false" customHeight="false" outlineLevel="0" collapsed="false">
      <c r="A427" s="33" t="n">
        <v>9051</v>
      </c>
      <c r="B427" s="155" t="n">
        <v>44963</v>
      </c>
      <c r="C427" s="35" t="s">
        <v>1089</v>
      </c>
      <c r="D427" s="6" t="str">
        <f aca="false">VLOOKUP(C427,CATALOGO!A:B,2,0)</f>
        <v>Top Dama</v>
      </c>
      <c r="E427" s="6" t="str">
        <f aca="false">VLOOKUP(C427,CATALOGO!A:E,5,0)</f>
        <v>AVENTURINI</v>
      </c>
      <c r="F427" s="36"/>
      <c r="G427" s="35" t="s">
        <v>52</v>
      </c>
      <c r="H427" s="35" t="str">
        <f aca="false">CONCATENATE(C427,"-",G427)</f>
        <v>A011-421-XL</v>
      </c>
      <c r="I427" s="130"/>
      <c r="J427" s="35" t="n">
        <v>24</v>
      </c>
      <c r="K427" s="155" t="n">
        <v>44988</v>
      </c>
      <c r="L427" s="156" t="n">
        <f aca="false">VLOOKUP(C427,CATALOGO!A:F,6,0)</f>
        <v>0.375</v>
      </c>
      <c r="M427" s="157" t="n">
        <f aca="false">L427*J427</f>
        <v>9</v>
      </c>
      <c r="N427" s="35" t="s">
        <v>39</v>
      </c>
      <c r="O427" s="35" t="s">
        <v>40</v>
      </c>
      <c r="P427" s="33"/>
      <c r="Q427" s="33"/>
      <c r="R427" s="33"/>
      <c r="S427" s="33"/>
      <c r="T427" s="33"/>
      <c r="U427" s="33"/>
      <c r="V427" s="33" t="s">
        <v>1090</v>
      </c>
      <c r="W427" s="35" t="s">
        <v>87</v>
      </c>
      <c r="X427" s="12" t="s">
        <v>1088</v>
      </c>
      <c r="Y427" s="13" t="n">
        <v>31.2</v>
      </c>
      <c r="Z427" s="37" t="n">
        <v>44972</v>
      </c>
      <c r="AA427" s="33"/>
      <c r="AB427" s="33"/>
      <c r="AC427" s="33"/>
      <c r="AD427" s="33" t="s">
        <v>784</v>
      </c>
      <c r="AE427" s="33"/>
    </row>
    <row r="428" s="178" customFormat="true" ht="15" hidden="false" customHeight="false" outlineLevel="0" collapsed="false">
      <c r="A428" s="176" t="n">
        <v>9159</v>
      </c>
      <c r="B428" s="201" t="n">
        <v>44984</v>
      </c>
      <c r="C428" s="172" t="s">
        <v>1091</v>
      </c>
      <c r="D428" s="202" t="s">
        <v>1092</v>
      </c>
      <c r="E428" s="202" t="s">
        <v>1093</v>
      </c>
      <c r="F428" s="203"/>
      <c r="G428" s="172" t="s">
        <v>57</v>
      </c>
      <c r="H428" s="172" t="s">
        <v>1094</v>
      </c>
      <c r="I428" s="174"/>
      <c r="J428" s="172" t="n">
        <v>48</v>
      </c>
      <c r="K428" s="201" t="n">
        <v>45009</v>
      </c>
      <c r="L428" s="175" t="n">
        <v>0.347</v>
      </c>
      <c r="M428" s="157" t="n">
        <v>16.656</v>
      </c>
      <c r="N428" s="172" t="s">
        <v>39</v>
      </c>
      <c r="O428" s="172" t="s">
        <v>40</v>
      </c>
      <c r="P428" s="176"/>
      <c r="Q428" s="176"/>
      <c r="R428" s="176"/>
      <c r="S428" s="176"/>
      <c r="T428" s="176"/>
      <c r="U428" s="176"/>
      <c r="V428" s="176" t="s">
        <v>1095</v>
      </c>
      <c r="W428" s="172" t="s">
        <v>956</v>
      </c>
      <c r="X428" s="202" t="s">
        <v>51</v>
      </c>
      <c r="Y428" s="204" t="n">
        <v>50.03544</v>
      </c>
      <c r="Z428" s="177" t="n">
        <v>44986</v>
      </c>
      <c r="AA428" s="176"/>
      <c r="AB428" s="176"/>
      <c r="AC428" s="176"/>
      <c r="AD428" s="176"/>
      <c r="AE428" s="176"/>
    </row>
    <row r="429" s="178" customFormat="true" ht="15" hidden="false" customHeight="false" outlineLevel="0" collapsed="false">
      <c r="A429" s="176" t="n">
        <v>9160</v>
      </c>
      <c r="B429" s="201" t="n">
        <v>44984</v>
      </c>
      <c r="C429" s="172" t="s">
        <v>1091</v>
      </c>
      <c r="D429" s="202" t="s">
        <v>1092</v>
      </c>
      <c r="E429" s="202" t="s">
        <v>1093</v>
      </c>
      <c r="F429" s="203"/>
      <c r="G429" s="172" t="s">
        <v>38</v>
      </c>
      <c r="H429" s="172" t="s">
        <v>1096</v>
      </c>
      <c r="I429" s="174"/>
      <c r="J429" s="172" t="n">
        <v>108</v>
      </c>
      <c r="K429" s="201" t="n">
        <v>45009</v>
      </c>
      <c r="L429" s="175" t="n">
        <v>0.347</v>
      </c>
      <c r="M429" s="157" t="n">
        <v>37.476</v>
      </c>
      <c r="N429" s="172" t="s">
        <v>39</v>
      </c>
      <c r="O429" s="172" t="s">
        <v>40</v>
      </c>
      <c r="P429" s="176"/>
      <c r="Q429" s="176"/>
      <c r="R429" s="176"/>
      <c r="S429" s="176"/>
      <c r="T429" s="176"/>
      <c r="U429" s="176"/>
      <c r="V429" s="176" t="s">
        <v>1095</v>
      </c>
      <c r="W429" s="172" t="s">
        <v>956</v>
      </c>
      <c r="X429" s="202" t="s">
        <v>51</v>
      </c>
      <c r="Y429" s="204" t="n">
        <v>112.57974</v>
      </c>
      <c r="Z429" s="177" t="n">
        <v>44986</v>
      </c>
      <c r="AA429" s="176"/>
      <c r="AB429" s="176"/>
      <c r="AC429" s="176"/>
      <c r="AD429" s="176"/>
      <c r="AE429" s="176"/>
    </row>
    <row r="430" s="178" customFormat="true" ht="15" hidden="false" customHeight="false" outlineLevel="0" collapsed="false">
      <c r="A430" s="176" t="n">
        <v>9161</v>
      </c>
      <c r="B430" s="201" t="n">
        <v>44984</v>
      </c>
      <c r="C430" s="172" t="s">
        <v>1091</v>
      </c>
      <c r="D430" s="202" t="s">
        <v>1092</v>
      </c>
      <c r="E430" s="202" t="s">
        <v>1093</v>
      </c>
      <c r="F430" s="203"/>
      <c r="G430" s="172" t="s">
        <v>76</v>
      </c>
      <c r="H430" s="172" t="s">
        <v>1097</v>
      </c>
      <c r="I430" s="174"/>
      <c r="J430" s="172" t="n">
        <v>108</v>
      </c>
      <c r="K430" s="201" t="n">
        <v>45009</v>
      </c>
      <c r="L430" s="175" t="n">
        <v>0.347</v>
      </c>
      <c r="M430" s="157" t="n">
        <v>37.476</v>
      </c>
      <c r="N430" s="172" t="s">
        <v>39</v>
      </c>
      <c r="O430" s="172" t="s">
        <v>40</v>
      </c>
      <c r="P430" s="176"/>
      <c r="Q430" s="176"/>
      <c r="R430" s="176"/>
      <c r="S430" s="176"/>
      <c r="T430" s="176"/>
      <c r="U430" s="176"/>
      <c r="V430" s="176" t="s">
        <v>1095</v>
      </c>
      <c r="W430" s="172" t="s">
        <v>956</v>
      </c>
      <c r="X430" s="202" t="s">
        <v>51</v>
      </c>
      <c r="Y430" s="204" t="n">
        <v>112.57974</v>
      </c>
      <c r="Z430" s="177" t="n">
        <v>44986</v>
      </c>
      <c r="AA430" s="176"/>
      <c r="AB430" s="176"/>
      <c r="AC430" s="176"/>
      <c r="AD430" s="176"/>
      <c r="AE430" s="176"/>
    </row>
    <row r="431" s="178" customFormat="true" ht="15" hidden="false" customHeight="false" outlineLevel="0" collapsed="false">
      <c r="A431" s="176" t="n">
        <v>9162</v>
      </c>
      <c r="B431" s="201" t="n">
        <v>44984</v>
      </c>
      <c r="C431" s="172" t="s">
        <v>1091</v>
      </c>
      <c r="D431" s="202" t="s">
        <v>1092</v>
      </c>
      <c r="E431" s="202" t="s">
        <v>1093</v>
      </c>
      <c r="F431" s="203"/>
      <c r="G431" s="172" t="s">
        <v>48</v>
      </c>
      <c r="H431" s="172" t="s">
        <v>1098</v>
      </c>
      <c r="I431" s="174"/>
      <c r="J431" s="172" t="n">
        <v>48</v>
      </c>
      <c r="K431" s="201" t="n">
        <v>45009</v>
      </c>
      <c r="L431" s="175" t="n">
        <v>0.347</v>
      </c>
      <c r="M431" s="157" t="n">
        <v>16.656</v>
      </c>
      <c r="N431" s="172" t="s">
        <v>39</v>
      </c>
      <c r="O431" s="172" t="s">
        <v>40</v>
      </c>
      <c r="P431" s="176"/>
      <c r="Q431" s="176"/>
      <c r="R431" s="176"/>
      <c r="S431" s="176"/>
      <c r="T431" s="176"/>
      <c r="U431" s="176"/>
      <c r="V431" s="176" t="s">
        <v>1095</v>
      </c>
      <c r="W431" s="172" t="s">
        <v>956</v>
      </c>
      <c r="X431" s="202" t="s">
        <v>51</v>
      </c>
      <c r="Y431" s="204" t="n">
        <v>50.03544</v>
      </c>
      <c r="Z431" s="177" t="n">
        <v>44986</v>
      </c>
      <c r="AA431" s="176"/>
      <c r="AB431" s="176"/>
      <c r="AC431" s="176"/>
      <c r="AD431" s="176"/>
      <c r="AE431" s="176"/>
    </row>
    <row r="432" s="178" customFormat="true" ht="15" hidden="false" customHeight="false" outlineLevel="0" collapsed="false">
      <c r="A432" s="176" t="n">
        <v>9163</v>
      </c>
      <c r="B432" s="201" t="n">
        <v>44984</v>
      </c>
      <c r="C432" s="172" t="s">
        <v>1091</v>
      </c>
      <c r="D432" s="202" t="s">
        <v>1092</v>
      </c>
      <c r="E432" s="202" t="s">
        <v>1093</v>
      </c>
      <c r="F432" s="203"/>
      <c r="G432" s="172" t="s">
        <v>52</v>
      </c>
      <c r="H432" s="172" t="s">
        <v>1099</v>
      </c>
      <c r="I432" s="174"/>
      <c r="J432" s="172" t="n">
        <v>24</v>
      </c>
      <c r="K432" s="201" t="n">
        <v>45009</v>
      </c>
      <c r="L432" s="175" t="n">
        <v>0.347</v>
      </c>
      <c r="M432" s="157" t="n">
        <v>8.328</v>
      </c>
      <c r="N432" s="172" t="s">
        <v>39</v>
      </c>
      <c r="O432" s="172" t="s">
        <v>40</v>
      </c>
      <c r="P432" s="176"/>
      <c r="Q432" s="176"/>
      <c r="R432" s="176"/>
      <c r="S432" s="176"/>
      <c r="T432" s="176"/>
      <c r="U432" s="176"/>
      <c r="V432" s="176" t="s">
        <v>1095</v>
      </c>
      <c r="W432" s="172" t="s">
        <v>956</v>
      </c>
      <c r="X432" s="202" t="s">
        <v>51</v>
      </c>
      <c r="Y432" s="204" t="n">
        <v>25.01772</v>
      </c>
      <c r="Z432" s="177" t="n">
        <v>44986</v>
      </c>
      <c r="AA432" s="176"/>
      <c r="AB432" s="176"/>
      <c r="AC432" s="176"/>
      <c r="AD432" s="176"/>
      <c r="AE432" s="176"/>
    </row>
    <row r="433" s="178" customFormat="true" ht="15" hidden="false" customHeight="false" outlineLevel="0" collapsed="false">
      <c r="A433" s="176" t="n">
        <v>9129</v>
      </c>
      <c r="B433" s="201" t="n">
        <v>44977</v>
      </c>
      <c r="C433" s="172" t="s">
        <v>1100</v>
      </c>
      <c r="D433" s="202" t="s">
        <v>1101</v>
      </c>
      <c r="E433" s="202" t="s">
        <v>1059</v>
      </c>
      <c r="F433" s="203"/>
      <c r="G433" s="172" t="s">
        <v>144</v>
      </c>
      <c r="H433" s="172" t="s">
        <v>1102</v>
      </c>
      <c r="I433" s="174"/>
      <c r="J433" s="172" t="n">
        <v>48</v>
      </c>
      <c r="K433" s="201" t="n">
        <v>45002</v>
      </c>
      <c r="L433" s="175" t="n">
        <v>0.3416</v>
      </c>
      <c r="M433" s="157" t="n">
        <v>16.3968</v>
      </c>
      <c r="N433" s="172" t="s">
        <v>39</v>
      </c>
      <c r="O433" s="172" t="s">
        <v>40</v>
      </c>
      <c r="P433" s="176"/>
      <c r="Q433" s="176"/>
      <c r="R433" s="176"/>
      <c r="S433" s="176"/>
      <c r="T433" s="176"/>
      <c r="U433" s="176"/>
      <c r="V433" s="176" t="s">
        <v>1103</v>
      </c>
      <c r="W433" s="172" t="s">
        <v>1001</v>
      </c>
      <c r="X433" s="202" t="s">
        <v>925</v>
      </c>
      <c r="Y433" s="204" t="n">
        <v>45.6</v>
      </c>
      <c r="Z433" s="177" t="n">
        <v>44979</v>
      </c>
      <c r="AA433" s="176"/>
      <c r="AB433" s="176"/>
      <c r="AC433" s="176"/>
      <c r="AD433" s="176"/>
      <c r="AE433" s="176"/>
    </row>
    <row r="434" s="178" customFormat="true" ht="15" hidden="false" customHeight="false" outlineLevel="0" collapsed="false">
      <c r="A434" s="176" t="n">
        <v>9130</v>
      </c>
      <c r="B434" s="201" t="n">
        <v>44977</v>
      </c>
      <c r="C434" s="172" t="s">
        <v>1100</v>
      </c>
      <c r="D434" s="202" t="s">
        <v>1101</v>
      </c>
      <c r="E434" s="202" t="s">
        <v>1059</v>
      </c>
      <c r="F434" s="203"/>
      <c r="G434" s="172" t="s">
        <v>57</v>
      </c>
      <c r="H434" s="172" t="s">
        <v>1104</v>
      </c>
      <c r="I434" s="174"/>
      <c r="J434" s="172" t="n">
        <v>72</v>
      </c>
      <c r="K434" s="201" t="n">
        <v>45002</v>
      </c>
      <c r="L434" s="175" t="n">
        <v>0.3416</v>
      </c>
      <c r="M434" s="157" t="n">
        <v>24.5952</v>
      </c>
      <c r="N434" s="172" t="s">
        <v>39</v>
      </c>
      <c r="O434" s="172" t="s">
        <v>40</v>
      </c>
      <c r="P434" s="176"/>
      <c r="Q434" s="176"/>
      <c r="R434" s="176"/>
      <c r="S434" s="176"/>
      <c r="T434" s="176"/>
      <c r="U434" s="176"/>
      <c r="V434" s="176" t="s">
        <v>1103</v>
      </c>
      <c r="W434" s="172" t="s">
        <v>1001</v>
      </c>
      <c r="X434" s="202" t="s">
        <v>925</v>
      </c>
      <c r="Y434" s="204" t="n">
        <v>68.4</v>
      </c>
      <c r="Z434" s="177" t="n">
        <v>44979</v>
      </c>
      <c r="AA434" s="176"/>
      <c r="AB434" s="176"/>
      <c r="AC434" s="176"/>
      <c r="AD434" s="176"/>
      <c r="AE434" s="176"/>
    </row>
    <row r="435" s="178" customFormat="true" ht="15" hidden="false" customHeight="false" outlineLevel="0" collapsed="false">
      <c r="A435" s="176" t="n">
        <v>9131</v>
      </c>
      <c r="B435" s="201" t="n">
        <v>44977</v>
      </c>
      <c r="C435" s="172" t="s">
        <v>1100</v>
      </c>
      <c r="D435" s="202" t="s">
        <v>1101</v>
      </c>
      <c r="E435" s="202" t="s">
        <v>1059</v>
      </c>
      <c r="F435" s="203"/>
      <c r="G435" s="172" t="s">
        <v>38</v>
      </c>
      <c r="H435" s="172" t="s">
        <v>1105</v>
      </c>
      <c r="I435" s="174"/>
      <c r="J435" s="172" t="n">
        <v>84</v>
      </c>
      <c r="K435" s="201" t="n">
        <v>45002</v>
      </c>
      <c r="L435" s="175" t="n">
        <v>0.3416</v>
      </c>
      <c r="M435" s="157" t="n">
        <v>28.6944</v>
      </c>
      <c r="N435" s="172" t="s">
        <v>39</v>
      </c>
      <c r="O435" s="172" t="s">
        <v>40</v>
      </c>
      <c r="P435" s="176"/>
      <c r="Q435" s="176"/>
      <c r="R435" s="176"/>
      <c r="S435" s="176"/>
      <c r="T435" s="176"/>
      <c r="U435" s="176"/>
      <c r="V435" s="176" t="s">
        <v>1103</v>
      </c>
      <c r="W435" s="172" t="s">
        <v>1001</v>
      </c>
      <c r="X435" s="202" t="s">
        <v>925</v>
      </c>
      <c r="Y435" s="204" t="n">
        <v>79.8</v>
      </c>
      <c r="Z435" s="177" t="n">
        <v>44979</v>
      </c>
      <c r="AA435" s="176"/>
      <c r="AB435" s="176"/>
      <c r="AC435" s="176"/>
      <c r="AD435" s="176"/>
      <c r="AE435" s="176"/>
    </row>
    <row r="436" s="178" customFormat="true" ht="15" hidden="false" customHeight="false" outlineLevel="0" collapsed="false">
      <c r="A436" s="176" t="n">
        <v>9132</v>
      </c>
      <c r="B436" s="201" t="n">
        <v>44977</v>
      </c>
      <c r="C436" s="172" t="s">
        <v>1100</v>
      </c>
      <c r="D436" s="202" t="s">
        <v>1101</v>
      </c>
      <c r="E436" s="202" t="s">
        <v>1059</v>
      </c>
      <c r="F436" s="203"/>
      <c r="G436" s="172" t="s">
        <v>76</v>
      </c>
      <c r="H436" s="172" t="s">
        <v>1106</v>
      </c>
      <c r="I436" s="174"/>
      <c r="J436" s="172" t="n">
        <v>84</v>
      </c>
      <c r="K436" s="201" t="n">
        <v>45002</v>
      </c>
      <c r="L436" s="175" t="n">
        <v>0.3416</v>
      </c>
      <c r="M436" s="157" t="n">
        <v>28.6944</v>
      </c>
      <c r="N436" s="172" t="s">
        <v>39</v>
      </c>
      <c r="O436" s="172" t="s">
        <v>40</v>
      </c>
      <c r="P436" s="176"/>
      <c r="Q436" s="176"/>
      <c r="R436" s="176"/>
      <c r="S436" s="176"/>
      <c r="T436" s="176"/>
      <c r="U436" s="176"/>
      <c r="V436" s="176" t="s">
        <v>1103</v>
      </c>
      <c r="W436" s="172" t="s">
        <v>1001</v>
      </c>
      <c r="X436" s="202" t="s">
        <v>925</v>
      </c>
      <c r="Y436" s="204" t="n">
        <v>79.8</v>
      </c>
      <c r="Z436" s="177" t="n">
        <v>44979</v>
      </c>
      <c r="AA436" s="176"/>
      <c r="AB436" s="176"/>
      <c r="AC436" s="176"/>
      <c r="AD436" s="176"/>
      <c r="AE436" s="176"/>
    </row>
    <row r="437" s="178" customFormat="true" ht="15" hidden="false" customHeight="false" outlineLevel="0" collapsed="false">
      <c r="A437" s="176" t="n">
        <v>9133</v>
      </c>
      <c r="B437" s="201" t="n">
        <v>44977</v>
      </c>
      <c r="C437" s="172" t="s">
        <v>1100</v>
      </c>
      <c r="D437" s="202" t="s">
        <v>1101</v>
      </c>
      <c r="E437" s="202" t="s">
        <v>1059</v>
      </c>
      <c r="F437" s="203"/>
      <c r="G437" s="172" t="s">
        <v>48</v>
      </c>
      <c r="H437" s="172" t="s">
        <v>1107</v>
      </c>
      <c r="I437" s="174"/>
      <c r="J437" s="172" t="n">
        <v>36</v>
      </c>
      <c r="K437" s="201" t="n">
        <v>45002</v>
      </c>
      <c r="L437" s="175" t="n">
        <v>0.3416</v>
      </c>
      <c r="M437" s="157" t="n">
        <v>12.2976</v>
      </c>
      <c r="N437" s="172" t="s">
        <v>39</v>
      </c>
      <c r="O437" s="172" t="s">
        <v>40</v>
      </c>
      <c r="P437" s="176"/>
      <c r="Q437" s="176"/>
      <c r="R437" s="176"/>
      <c r="S437" s="176"/>
      <c r="T437" s="176"/>
      <c r="U437" s="176"/>
      <c r="V437" s="176" t="s">
        <v>1103</v>
      </c>
      <c r="W437" s="172" t="s">
        <v>1001</v>
      </c>
      <c r="X437" s="202" t="s">
        <v>925</v>
      </c>
      <c r="Y437" s="204" t="n">
        <v>34.2</v>
      </c>
      <c r="Z437" s="177" t="n">
        <v>44979</v>
      </c>
      <c r="AA437" s="176"/>
      <c r="AB437" s="176"/>
      <c r="AC437" s="176"/>
      <c r="AD437" s="176"/>
      <c r="AE437" s="176"/>
    </row>
    <row r="438" s="178" customFormat="true" ht="15" hidden="false" customHeight="false" outlineLevel="0" collapsed="false">
      <c r="A438" s="176" t="n">
        <v>9134</v>
      </c>
      <c r="B438" s="201" t="n">
        <v>44977</v>
      </c>
      <c r="C438" s="172" t="s">
        <v>1100</v>
      </c>
      <c r="D438" s="202" t="s">
        <v>1101</v>
      </c>
      <c r="E438" s="202" t="s">
        <v>1059</v>
      </c>
      <c r="F438" s="203"/>
      <c r="G438" s="172" t="s">
        <v>52</v>
      </c>
      <c r="H438" s="172" t="s">
        <v>1108</v>
      </c>
      <c r="I438" s="174"/>
      <c r="J438" s="172" t="n">
        <v>36</v>
      </c>
      <c r="K438" s="201" t="n">
        <v>45002</v>
      </c>
      <c r="L438" s="175" t="n">
        <v>0.3416</v>
      </c>
      <c r="M438" s="157" t="n">
        <v>12.2976</v>
      </c>
      <c r="N438" s="172" t="s">
        <v>39</v>
      </c>
      <c r="O438" s="172" t="s">
        <v>40</v>
      </c>
      <c r="P438" s="176"/>
      <c r="Q438" s="176"/>
      <c r="R438" s="176"/>
      <c r="S438" s="176"/>
      <c r="T438" s="176"/>
      <c r="U438" s="176"/>
      <c r="V438" s="176" t="s">
        <v>1103</v>
      </c>
      <c r="W438" s="172" t="s">
        <v>1001</v>
      </c>
      <c r="X438" s="202" t="s">
        <v>925</v>
      </c>
      <c r="Y438" s="204" t="n">
        <v>34.2</v>
      </c>
      <c r="Z438" s="177" t="n">
        <v>44979</v>
      </c>
      <c r="AA438" s="176"/>
      <c r="AB438" s="176"/>
      <c r="AC438" s="176"/>
      <c r="AD438" s="176"/>
      <c r="AE438" s="176"/>
    </row>
    <row r="439" s="191" customFormat="true" ht="13.5" hidden="false" customHeight="true" outlineLevel="0" collapsed="false">
      <c r="A439" s="181" t="n">
        <v>9023</v>
      </c>
      <c r="B439" s="182" t="n">
        <v>44956</v>
      </c>
      <c r="C439" s="183" t="s">
        <v>1109</v>
      </c>
      <c r="D439" s="184" t="str">
        <f aca="false">VLOOKUP(C439,CATALOGO!A:B,2,0)</f>
        <v>Pantalon Caballero</v>
      </c>
      <c r="E439" s="184" t="str">
        <f aca="false">VLOOKUP(C439,CATALOGO!A:E,5,0)</f>
        <v>Blanco</v>
      </c>
      <c r="F439" s="185"/>
      <c r="G439" s="183" t="s">
        <v>57</v>
      </c>
      <c r="H439" s="183" t="str">
        <f aca="false">CONCATENATE(C439,"-",G439)</f>
        <v>AH105-001-XS</v>
      </c>
      <c r="I439" s="187"/>
      <c r="J439" s="183" t="n">
        <v>24</v>
      </c>
      <c r="K439" s="205" t="s">
        <v>1054</v>
      </c>
      <c r="L439" s="188" t="n">
        <v>0.3841</v>
      </c>
      <c r="M439" s="189" t="n">
        <f aca="false">L439*J439</f>
        <v>9.2184</v>
      </c>
      <c r="N439" s="183" t="s">
        <v>39</v>
      </c>
      <c r="O439" s="183" t="s">
        <v>85</v>
      </c>
      <c r="P439" s="181"/>
      <c r="Q439" s="181"/>
      <c r="R439" s="181"/>
      <c r="S439" s="181"/>
      <c r="T439" s="181"/>
      <c r="U439" s="181"/>
      <c r="V439" s="206" t="s">
        <v>1110</v>
      </c>
      <c r="W439" s="207" t="str">
        <f aca="false">VLOOKUP(C439,CATALOGOMEDA1,4,FALSE())</f>
        <v>TTR-WHIT</v>
      </c>
      <c r="X439" s="206" t="str">
        <f aca="false">MID(C439,1,FIND("-",C439)-1)</f>
        <v>AH105</v>
      </c>
      <c r="Y439" s="206" t="n">
        <f aca="false">(VLOOKUP(X439,ESTILO3,3,FALSE()))*J439</f>
        <v>31.2</v>
      </c>
      <c r="Z439" s="190" t="n">
        <f aca="false">VLOOKUP(A439,'[3]BIMESTRE UNO'!$A$2:$S$307,19,FALSE())</f>
        <v>44981</v>
      </c>
      <c r="AA439" s="181"/>
      <c r="AB439" s="181"/>
      <c r="AC439" s="181"/>
      <c r="AD439" s="181"/>
      <c r="AE439" s="181"/>
    </row>
    <row r="440" s="191" customFormat="true" ht="15.75" hidden="false" customHeight="false" outlineLevel="0" collapsed="false">
      <c r="A440" s="181" t="n">
        <v>9024</v>
      </c>
      <c r="B440" s="182" t="n">
        <v>44956</v>
      </c>
      <c r="C440" s="183" t="s">
        <v>1109</v>
      </c>
      <c r="D440" s="184" t="str">
        <f aca="false">VLOOKUP(C440,CATALOGO!A:B,2,0)</f>
        <v>Pantalon Caballero</v>
      </c>
      <c r="E440" s="184" t="str">
        <f aca="false">VLOOKUP(C440,CATALOGO!A:E,5,0)</f>
        <v>Blanco</v>
      </c>
      <c r="F440" s="185"/>
      <c r="G440" s="183" t="s">
        <v>38</v>
      </c>
      <c r="H440" s="183" t="str">
        <f aca="false">CONCATENATE(C440,"-",G440)</f>
        <v>AH105-001-S</v>
      </c>
      <c r="I440" s="187"/>
      <c r="J440" s="183" t="n">
        <v>96</v>
      </c>
      <c r="K440" s="205" t="s">
        <v>1054</v>
      </c>
      <c r="L440" s="188" t="n">
        <v>0.3841</v>
      </c>
      <c r="M440" s="189" t="n">
        <f aca="false">L440*J440</f>
        <v>36.8736</v>
      </c>
      <c r="N440" s="183" t="s">
        <v>39</v>
      </c>
      <c r="O440" s="183" t="s">
        <v>85</v>
      </c>
      <c r="P440" s="181"/>
      <c r="Q440" s="181"/>
      <c r="R440" s="181"/>
      <c r="S440" s="181"/>
      <c r="T440" s="181"/>
      <c r="U440" s="181"/>
      <c r="V440" s="206" t="s">
        <v>1110</v>
      </c>
      <c r="W440" s="207" t="str">
        <f aca="false">VLOOKUP(C440,CATALOGOMEDA1,4,FALSE())</f>
        <v>TTR-WHIT</v>
      </c>
      <c r="X440" s="206" t="str">
        <f aca="false">MID(C440,1,FIND("-",C440)-1)</f>
        <v>AH105</v>
      </c>
      <c r="Y440" s="206" t="n">
        <f aca="false">(VLOOKUP(X440,ESTILO3,3,FALSE()))*J440</f>
        <v>124.8</v>
      </c>
      <c r="Z440" s="190" t="n">
        <v>44981</v>
      </c>
      <c r="AA440" s="181"/>
      <c r="AB440" s="181"/>
      <c r="AC440" s="181"/>
      <c r="AD440" s="181"/>
      <c r="AE440" s="181"/>
    </row>
    <row r="441" s="191" customFormat="true" ht="15.75" hidden="false" customHeight="false" outlineLevel="0" collapsed="false">
      <c r="A441" s="181" t="n">
        <v>9025</v>
      </c>
      <c r="B441" s="182" t="n">
        <v>44956</v>
      </c>
      <c r="C441" s="183" t="s">
        <v>1109</v>
      </c>
      <c r="D441" s="184" t="str">
        <f aca="false">VLOOKUP(C441,CATALOGO!A:B,2,0)</f>
        <v>Pantalon Caballero</v>
      </c>
      <c r="E441" s="184" t="str">
        <f aca="false">VLOOKUP(C441,CATALOGO!A:E,5,0)</f>
        <v>Blanco</v>
      </c>
      <c r="F441" s="185"/>
      <c r="G441" s="183" t="s">
        <v>76</v>
      </c>
      <c r="H441" s="183" t="str">
        <f aca="false">CONCATENATE(C441,"-",G441)</f>
        <v>AH105-001-M</v>
      </c>
      <c r="I441" s="187"/>
      <c r="J441" s="183" t="n">
        <v>96</v>
      </c>
      <c r="K441" s="205" t="s">
        <v>1054</v>
      </c>
      <c r="L441" s="188" t="n">
        <v>0.3841</v>
      </c>
      <c r="M441" s="189" t="n">
        <f aca="false">L441*J441</f>
        <v>36.8736</v>
      </c>
      <c r="N441" s="183" t="s">
        <v>39</v>
      </c>
      <c r="O441" s="183" t="s">
        <v>85</v>
      </c>
      <c r="P441" s="181"/>
      <c r="Q441" s="181"/>
      <c r="R441" s="181"/>
      <c r="S441" s="181"/>
      <c r="T441" s="181"/>
      <c r="U441" s="181"/>
      <c r="V441" s="206" t="s">
        <v>1110</v>
      </c>
      <c r="W441" s="207" t="str">
        <f aca="false">VLOOKUP(C441,CATALOGOMEDA1,4,FALSE())</f>
        <v>TTR-WHIT</v>
      </c>
      <c r="X441" s="206" t="str">
        <f aca="false">MID(C441,1,FIND("-",C441)-1)</f>
        <v>AH105</v>
      </c>
      <c r="Y441" s="206" t="n">
        <f aca="false">(VLOOKUP(X441,ESTILO3,3,FALSE()))*J441</f>
        <v>124.8</v>
      </c>
      <c r="Z441" s="190" t="n">
        <v>44981</v>
      </c>
      <c r="AA441" s="181"/>
      <c r="AB441" s="181"/>
      <c r="AC441" s="181"/>
      <c r="AD441" s="181"/>
      <c r="AE441" s="181"/>
    </row>
    <row r="442" s="191" customFormat="true" ht="15.75" hidden="false" customHeight="false" outlineLevel="0" collapsed="false">
      <c r="A442" s="181" t="n">
        <v>9026</v>
      </c>
      <c r="B442" s="182" t="n">
        <v>44956</v>
      </c>
      <c r="C442" s="183" t="s">
        <v>1109</v>
      </c>
      <c r="D442" s="184" t="str">
        <f aca="false">VLOOKUP(C442,CATALOGO!A:B,2,0)</f>
        <v>Pantalon Caballero</v>
      </c>
      <c r="E442" s="184" t="str">
        <f aca="false">VLOOKUP(C442,CATALOGO!A:E,5,0)</f>
        <v>Blanco</v>
      </c>
      <c r="F442" s="185"/>
      <c r="G442" s="183" t="s">
        <v>48</v>
      </c>
      <c r="H442" s="183" t="str">
        <f aca="false">CONCATENATE(C442,"-",G442)</f>
        <v>AH105-001-L</v>
      </c>
      <c r="I442" s="187"/>
      <c r="J442" s="183" t="n">
        <v>48</v>
      </c>
      <c r="K442" s="205" t="s">
        <v>1054</v>
      </c>
      <c r="L442" s="188" t="n">
        <v>0.3841</v>
      </c>
      <c r="M442" s="189" t="n">
        <f aca="false">L442*J442</f>
        <v>18.4368</v>
      </c>
      <c r="N442" s="183" t="s">
        <v>39</v>
      </c>
      <c r="O442" s="183" t="s">
        <v>85</v>
      </c>
      <c r="P442" s="181"/>
      <c r="Q442" s="181"/>
      <c r="R442" s="181"/>
      <c r="S442" s="181"/>
      <c r="T442" s="181"/>
      <c r="U442" s="181"/>
      <c r="V442" s="206" t="s">
        <v>1110</v>
      </c>
      <c r="W442" s="207" t="str">
        <f aca="false">VLOOKUP(C442,CATALOGOMEDA1,4,FALSE())</f>
        <v>TTR-WHIT</v>
      </c>
      <c r="X442" s="206" t="str">
        <f aca="false">MID(C442,1,FIND("-",C442)-1)</f>
        <v>AH105</v>
      </c>
      <c r="Y442" s="206" t="n">
        <f aca="false">(VLOOKUP(X442,ESTILO3,3,FALSE()))*J442</f>
        <v>62.4</v>
      </c>
      <c r="Z442" s="190" t="n">
        <v>44981</v>
      </c>
      <c r="AA442" s="181"/>
      <c r="AB442" s="181"/>
      <c r="AC442" s="181"/>
      <c r="AD442" s="181"/>
      <c r="AE442" s="181"/>
    </row>
    <row r="443" s="191" customFormat="true" ht="15.75" hidden="false" customHeight="false" outlineLevel="0" collapsed="false">
      <c r="A443" s="181" t="n">
        <v>9027</v>
      </c>
      <c r="B443" s="182" t="n">
        <v>44956</v>
      </c>
      <c r="C443" s="183" t="s">
        <v>1109</v>
      </c>
      <c r="D443" s="184" t="str">
        <f aca="false">VLOOKUP(C443,CATALOGO!A:B,2,0)</f>
        <v>Pantalon Caballero</v>
      </c>
      <c r="E443" s="184" t="str">
        <f aca="false">VLOOKUP(C443,CATALOGO!A:E,5,0)</f>
        <v>Blanco</v>
      </c>
      <c r="F443" s="185"/>
      <c r="G443" s="183" t="s">
        <v>52</v>
      </c>
      <c r="H443" s="183" t="str">
        <f aca="false">CONCATENATE(C443,"-",G443)</f>
        <v>AH105-001-XL</v>
      </c>
      <c r="I443" s="187"/>
      <c r="J443" s="183" t="n">
        <v>24</v>
      </c>
      <c r="K443" s="205" t="s">
        <v>1054</v>
      </c>
      <c r="L443" s="188" t="n">
        <v>0.3841</v>
      </c>
      <c r="M443" s="189" t="n">
        <f aca="false">L443*J443</f>
        <v>9.2184</v>
      </c>
      <c r="N443" s="183" t="s">
        <v>39</v>
      </c>
      <c r="O443" s="183" t="s">
        <v>85</v>
      </c>
      <c r="P443" s="181"/>
      <c r="Q443" s="181"/>
      <c r="R443" s="181"/>
      <c r="S443" s="181"/>
      <c r="T443" s="181"/>
      <c r="U443" s="181"/>
      <c r="V443" s="206" t="s">
        <v>1110</v>
      </c>
      <c r="W443" s="207" t="str">
        <f aca="false">VLOOKUP(C443,CATALOGOMEDA1,4,FALSE())</f>
        <v>TTR-WHIT</v>
      </c>
      <c r="X443" s="206" t="str">
        <f aca="false">MID(C443,1,FIND("-",C443)-1)</f>
        <v>AH105</v>
      </c>
      <c r="Y443" s="206" t="n">
        <f aca="false">(VLOOKUP(X443,ESTILO3,3,FALSE()))*J443</f>
        <v>31.2</v>
      </c>
      <c r="Z443" s="190" t="n">
        <v>44981</v>
      </c>
      <c r="AA443" s="181"/>
      <c r="AB443" s="181"/>
      <c r="AC443" s="181"/>
      <c r="AD443" s="181"/>
      <c r="AE443" s="181"/>
    </row>
    <row r="444" s="191" customFormat="true" ht="15" hidden="false" customHeight="false" outlineLevel="0" collapsed="false">
      <c r="A444" s="181" t="n">
        <v>9064</v>
      </c>
      <c r="B444" s="182" t="n">
        <v>44963</v>
      </c>
      <c r="C444" s="183" t="s">
        <v>1111</v>
      </c>
      <c r="D444" s="184" t="str">
        <f aca="false">VLOOKUP(C444,CATALOGO!A:B,2,0)</f>
        <v>Pantalon Dama</v>
      </c>
      <c r="E444" s="184" t="str">
        <f aca="false">VLOOKUP(C444,CATALOGO!A:E,5,0)</f>
        <v>Aruba</v>
      </c>
      <c r="F444" s="185"/>
      <c r="G444" s="183" t="s">
        <v>144</v>
      </c>
      <c r="H444" s="183" t="str">
        <f aca="false">CONCATENATE(C444,"-",G444)</f>
        <v>RF105-313-XXS</v>
      </c>
      <c r="I444" s="187"/>
      <c r="J444" s="183" t="n">
        <v>36</v>
      </c>
      <c r="K444" s="182" t="n">
        <v>44995</v>
      </c>
      <c r="L444" s="188" t="n">
        <f aca="false">VLOOKUP(C444,CATALOGO!A:F,6,0)</f>
        <v>0.4058</v>
      </c>
      <c r="M444" s="189" t="n">
        <f aca="false">L444*J444</f>
        <v>14.6088</v>
      </c>
      <c r="N444" s="183" t="s">
        <v>39</v>
      </c>
      <c r="O444" s="183" t="s">
        <v>85</v>
      </c>
      <c r="P444" s="181"/>
      <c r="Q444" s="181"/>
      <c r="R444" s="181"/>
      <c r="S444" s="181"/>
      <c r="T444" s="181"/>
      <c r="U444" s="181"/>
      <c r="V444" s="181" t="s">
        <v>1112</v>
      </c>
      <c r="W444" s="183" t="s">
        <v>1001</v>
      </c>
      <c r="X444" s="184" t="s">
        <v>838</v>
      </c>
      <c r="Y444" s="193" t="n">
        <v>39.6</v>
      </c>
      <c r="Z444" s="190" t="n">
        <v>44965</v>
      </c>
      <c r="AA444" s="181"/>
      <c r="AB444" s="181"/>
      <c r="AC444" s="181"/>
      <c r="AD444" s="181" t="s">
        <v>953</v>
      </c>
      <c r="AE444" s="181"/>
    </row>
    <row r="445" s="191" customFormat="true" ht="15" hidden="false" customHeight="false" outlineLevel="0" collapsed="false">
      <c r="A445" s="181" t="n">
        <v>9065</v>
      </c>
      <c r="B445" s="182" t="n">
        <v>44963</v>
      </c>
      <c r="C445" s="183" t="s">
        <v>1111</v>
      </c>
      <c r="D445" s="184" t="str">
        <f aca="false">VLOOKUP(C445,CATALOGO!A:B,2,0)</f>
        <v>Pantalon Dama</v>
      </c>
      <c r="E445" s="184" t="str">
        <f aca="false">VLOOKUP(C445,CATALOGO!A:E,5,0)</f>
        <v>Aruba</v>
      </c>
      <c r="F445" s="185"/>
      <c r="G445" s="183" t="s">
        <v>57</v>
      </c>
      <c r="H445" s="183" t="str">
        <f aca="false">CONCATENATE(C445,"-",G445)</f>
        <v>RF105-313-XS</v>
      </c>
      <c r="I445" s="187"/>
      <c r="J445" s="183" t="n">
        <v>48</v>
      </c>
      <c r="K445" s="182" t="n">
        <v>44995</v>
      </c>
      <c r="L445" s="188" t="n">
        <f aca="false">VLOOKUP(C445,CATALOGO!A:F,6,0)</f>
        <v>0.4058</v>
      </c>
      <c r="M445" s="189" t="n">
        <f aca="false">L445*J445</f>
        <v>19.4784</v>
      </c>
      <c r="N445" s="183" t="s">
        <v>39</v>
      </c>
      <c r="O445" s="183" t="s">
        <v>85</v>
      </c>
      <c r="P445" s="181"/>
      <c r="Q445" s="181"/>
      <c r="R445" s="181"/>
      <c r="S445" s="181"/>
      <c r="T445" s="181"/>
      <c r="U445" s="181"/>
      <c r="V445" s="181" t="s">
        <v>1112</v>
      </c>
      <c r="W445" s="183" t="s">
        <v>1001</v>
      </c>
      <c r="X445" s="184" t="s">
        <v>838</v>
      </c>
      <c r="Y445" s="193" t="n">
        <v>52.8</v>
      </c>
      <c r="Z445" s="190" t="n">
        <v>44965</v>
      </c>
      <c r="AA445" s="181"/>
      <c r="AB445" s="181"/>
      <c r="AC445" s="181"/>
      <c r="AD445" s="181" t="s">
        <v>953</v>
      </c>
      <c r="AE445" s="181"/>
    </row>
    <row r="446" s="191" customFormat="true" ht="15" hidden="false" customHeight="false" outlineLevel="0" collapsed="false">
      <c r="A446" s="181" t="n">
        <v>9066</v>
      </c>
      <c r="B446" s="182" t="n">
        <v>44963</v>
      </c>
      <c r="C446" s="183" t="s">
        <v>1111</v>
      </c>
      <c r="D446" s="184" t="str">
        <f aca="false">VLOOKUP(C446,CATALOGO!A:B,2,0)</f>
        <v>Pantalon Dama</v>
      </c>
      <c r="E446" s="184" t="str">
        <f aca="false">VLOOKUP(C446,CATALOGO!A:E,5,0)</f>
        <v>Aruba</v>
      </c>
      <c r="F446" s="185"/>
      <c r="G446" s="183" t="s">
        <v>38</v>
      </c>
      <c r="H446" s="183" t="str">
        <f aca="false">CONCATENATE(C446,"-",G446)</f>
        <v>RF105-313-S</v>
      </c>
      <c r="I446" s="187"/>
      <c r="J446" s="183" t="n">
        <v>72</v>
      </c>
      <c r="K446" s="182" t="n">
        <v>44995</v>
      </c>
      <c r="L446" s="188" t="n">
        <f aca="false">VLOOKUP(C446,CATALOGO!A:F,6,0)</f>
        <v>0.4058</v>
      </c>
      <c r="M446" s="189" t="n">
        <f aca="false">L446*J446</f>
        <v>29.2176</v>
      </c>
      <c r="N446" s="183" t="s">
        <v>39</v>
      </c>
      <c r="O446" s="183" t="s">
        <v>85</v>
      </c>
      <c r="P446" s="181"/>
      <c r="Q446" s="181"/>
      <c r="R446" s="181"/>
      <c r="S446" s="181"/>
      <c r="T446" s="181"/>
      <c r="U446" s="181"/>
      <c r="V446" s="181" t="s">
        <v>1112</v>
      </c>
      <c r="W446" s="183" t="s">
        <v>1001</v>
      </c>
      <c r="X446" s="184" t="s">
        <v>838</v>
      </c>
      <c r="Y446" s="193" t="n">
        <v>79.2</v>
      </c>
      <c r="Z446" s="190" t="n">
        <v>44965</v>
      </c>
      <c r="AA446" s="181"/>
      <c r="AB446" s="181"/>
      <c r="AC446" s="181"/>
      <c r="AD446" s="181" t="s">
        <v>953</v>
      </c>
      <c r="AE446" s="181"/>
    </row>
    <row r="447" s="191" customFormat="true" ht="15" hidden="false" customHeight="false" outlineLevel="0" collapsed="false">
      <c r="A447" s="181" t="n">
        <v>9067</v>
      </c>
      <c r="B447" s="182" t="n">
        <v>44963</v>
      </c>
      <c r="C447" s="183" t="s">
        <v>1111</v>
      </c>
      <c r="D447" s="184" t="str">
        <f aca="false">VLOOKUP(C447,CATALOGO!A:B,2,0)</f>
        <v>Pantalon Dama</v>
      </c>
      <c r="E447" s="184" t="str">
        <f aca="false">VLOOKUP(C447,CATALOGO!A:E,5,0)</f>
        <v>Aruba</v>
      </c>
      <c r="F447" s="185"/>
      <c r="G447" s="183" t="s">
        <v>76</v>
      </c>
      <c r="H447" s="183" t="str">
        <f aca="false">CONCATENATE(C447,"-",G447)</f>
        <v>RF105-313-M</v>
      </c>
      <c r="I447" s="187"/>
      <c r="J447" s="183" t="n">
        <v>72</v>
      </c>
      <c r="K447" s="182" t="n">
        <v>44995</v>
      </c>
      <c r="L447" s="188" t="n">
        <f aca="false">VLOOKUP(C447,CATALOGO!A:F,6,0)</f>
        <v>0.4058</v>
      </c>
      <c r="M447" s="189" t="n">
        <f aca="false">L447*J447</f>
        <v>29.2176</v>
      </c>
      <c r="N447" s="183" t="s">
        <v>39</v>
      </c>
      <c r="O447" s="183" t="s">
        <v>85</v>
      </c>
      <c r="P447" s="181"/>
      <c r="Q447" s="181"/>
      <c r="R447" s="181"/>
      <c r="S447" s="181"/>
      <c r="T447" s="181"/>
      <c r="U447" s="181"/>
      <c r="V447" s="181" t="s">
        <v>1112</v>
      </c>
      <c r="W447" s="183" t="s">
        <v>1001</v>
      </c>
      <c r="X447" s="184" t="s">
        <v>838</v>
      </c>
      <c r="Y447" s="193" t="n">
        <v>79.2</v>
      </c>
      <c r="Z447" s="190" t="n">
        <v>44965</v>
      </c>
      <c r="AA447" s="181"/>
      <c r="AB447" s="181"/>
      <c r="AC447" s="181"/>
      <c r="AD447" s="181" t="s">
        <v>953</v>
      </c>
      <c r="AE447" s="181"/>
    </row>
    <row r="448" s="191" customFormat="true" ht="15" hidden="false" customHeight="false" outlineLevel="0" collapsed="false">
      <c r="A448" s="181" t="n">
        <v>9068</v>
      </c>
      <c r="B448" s="182" t="n">
        <v>44963</v>
      </c>
      <c r="C448" s="183" t="s">
        <v>1111</v>
      </c>
      <c r="D448" s="184" t="str">
        <f aca="false">VLOOKUP(C448,CATALOGO!A:B,2,0)</f>
        <v>Pantalon Dama</v>
      </c>
      <c r="E448" s="184" t="str">
        <f aca="false">VLOOKUP(C448,CATALOGO!A:E,5,0)</f>
        <v>Aruba</v>
      </c>
      <c r="F448" s="185"/>
      <c r="G448" s="183" t="s">
        <v>48</v>
      </c>
      <c r="H448" s="183" t="str">
        <f aca="false">CONCATENATE(C448,"-",G448)</f>
        <v>RF105-313-L</v>
      </c>
      <c r="I448" s="187"/>
      <c r="J448" s="183" t="n">
        <v>36</v>
      </c>
      <c r="K448" s="182" t="n">
        <v>44995</v>
      </c>
      <c r="L448" s="188" t="n">
        <f aca="false">VLOOKUP(C448,CATALOGO!A:F,6,0)</f>
        <v>0.4058</v>
      </c>
      <c r="M448" s="189" t="n">
        <f aca="false">L448*J448</f>
        <v>14.6088</v>
      </c>
      <c r="N448" s="183" t="s">
        <v>39</v>
      </c>
      <c r="O448" s="183" t="s">
        <v>85</v>
      </c>
      <c r="P448" s="181"/>
      <c r="Q448" s="181"/>
      <c r="R448" s="181"/>
      <c r="S448" s="181"/>
      <c r="T448" s="181"/>
      <c r="U448" s="181"/>
      <c r="V448" s="181" t="s">
        <v>1112</v>
      </c>
      <c r="W448" s="183" t="s">
        <v>1001</v>
      </c>
      <c r="X448" s="184" t="s">
        <v>838</v>
      </c>
      <c r="Y448" s="193" t="n">
        <v>39.6</v>
      </c>
      <c r="Z448" s="190" t="n">
        <v>44965</v>
      </c>
      <c r="AA448" s="181"/>
      <c r="AB448" s="181"/>
      <c r="AC448" s="181"/>
      <c r="AD448" s="181" t="s">
        <v>953</v>
      </c>
      <c r="AE448" s="181"/>
    </row>
    <row r="449" s="191" customFormat="true" ht="15" hidden="false" customHeight="false" outlineLevel="0" collapsed="false">
      <c r="A449" s="181" t="n">
        <v>9069</v>
      </c>
      <c r="B449" s="182" t="n">
        <v>44963</v>
      </c>
      <c r="C449" s="183" t="s">
        <v>1111</v>
      </c>
      <c r="D449" s="184" t="str">
        <f aca="false">VLOOKUP(C449,CATALOGO!A:B,2,0)</f>
        <v>Pantalon Dama</v>
      </c>
      <c r="E449" s="184" t="str">
        <f aca="false">VLOOKUP(C449,CATALOGO!A:E,5,0)</f>
        <v>Aruba</v>
      </c>
      <c r="F449" s="185"/>
      <c r="G449" s="183" t="s">
        <v>52</v>
      </c>
      <c r="H449" s="183" t="str">
        <f aca="false">CONCATENATE(C449,"-",G449)</f>
        <v>RF105-313-XL</v>
      </c>
      <c r="I449" s="187"/>
      <c r="J449" s="183" t="n">
        <v>36</v>
      </c>
      <c r="K449" s="182" t="n">
        <v>44995</v>
      </c>
      <c r="L449" s="188" t="n">
        <f aca="false">VLOOKUP(C449,CATALOGO!A:F,6,0)</f>
        <v>0.4058</v>
      </c>
      <c r="M449" s="189" t="n">
        <f aca="false">L449*J449</f>
        <v>14.6088</v>
      </c>
      <c r="N449" s="183" t="s">
        <v>39</v>
      </c>
      <c r="O449" s="183" t="s">
        <v>85</v>
      </c>
      <c r="P449" s="181"/>
      <c r="Q449" s="181"/>
      <c r="R449" s="181"/>
      <c r="S449" s="181"/>
      <c r="T449" s="181"/>
      <c r="U449" s="181"/>
      <c r="V449" s="181" t="s">
        <v>1112</v>
      </c>
      <c r="W449" s="183" t="s">
        <v>1001</v>
      </c>
      <c r="X449" s="184" t="s">
        <v>838</v>
      </c>
      <c r="Y449" s="193" t="n">
        <v>39.6</v>
      </c>
      <c r="Z449" s="190" t="n">
        <v>44965</v>
      </c>
      <c r="AA449" s="181"/>
      <c r="AB449" s="181"/>
      <c r="AC449" s="181"/>
      <c r="AD449" s="181" t="s">
        <v>953</v>
      </c>
      <c r="AE449" s="181"/>
    </row>
    <row r="450" s="178" customFormat="true" ht="15" hidden="false" customHeight="false" outlineLevel="0" collapsed="false">
      <c r="A450" s="176" t="n">
        <v>9175</v>
      </c>
      <c r="B450" s="201" t="n">
        <v>44984</v>
      </c>
      <c r="C450" s="172" t="s">
        <v>1113</v>
      </c>
      <c r="D450" s="202" t="s">
        <v>106</v>
      </c>
      <c r="E450" s="202" t="s">
        <v>1093</v>
      </c>
      <c r="F450" s="203"/>
      <c r="G450" s="172" t="s">
        <v>57</v>
      </c>
      <c r="H450" s="172" t="s">
        <v>1114</v>
      </c>
      <c r="I450" s="174"/>
      <c r="J450" s="172" t="n">
        <v>12</v>
      </c>
      <c r="K450" s="201" t="n">
        <v>45009</v>
      </c>
      <c r="L450" s="175" t="n">
        <v>0.287</v>
      </c>
      <c r="M450" s="157" t="n">
        <v>3.444</v>
      </c>
      <c r="N450" s="172" t="s">
        <v>39</v>
      </c>
      <c r="O450" s="172" t="s">
        <v>85</v>
      </c>
      <c r="P450" s="176"/>
      <c r="Q450" s="176"/>
      <c r="R450" s="176"/>
      <c r="S450" s="176"/>
      <c r="T450" s="176"/>
      <c r="U450" s="176"/>
      <c r="V450" s="176" t="s">
        <v>1115</v>
      </c>
      <c r="W450" s="172" t="s">
        <v>956</v>
      </c>
      <c r="X450" s="202" t="s">
        <v>112</v>
      </c>
      <c r="Y450" s="204" t="n">
        <v>13.398</v>
      </c>
      <c r="Z450" s="177" t="n">
        <v>44986</v>
      </c>
      <c r="AA450" s="176"/>
      <c r="AB450" s="176"/>
      <c r="AC450" s="176"/>
      <c r="AD450" s="176"/>
      <c r="AE450" s="176"/>
    </row>
    <row r="451" s="178" customFormat="true" ht="15" hidden="false" customHeight="false" outlineLevel="0" collapsed="false">
      <c r="A451" s="176" t="n">
        <v>9176</v>
      </c>
      <c r="B451" s="201" t="n">
        <v>44984</v>
      </c>
      <c r="C451" s="172" t="s">
        <v>1113</v>
      </c>
      <c r="D451" s="202" t="s">
        <v>106</v>
      </c>
      <c r="E451" s="202" t="s">
        <v>1093</v>
      </c>
      <c r="F451" s="203"/>
      <c r="G451" s="172" t="s">
        <v>38</v>
      </c>
      <c r="H451" s="172" t="s">
        <v>1116</v>
      </c>
      <c r="I451" s="174"/>
      <c r="J451" s="172" t="n">
        <v>72</v>
      </c>
      <c r="K451" s="201" t="n">
        <v>45009</v>
      </c>
      <c r="L451" s="175" t="n">
        <v>0.287</v>
      </c>
      <c r="M451" s="157" t="n">
        <v>20.664</v>
      </c>
      <c r="N451" s="172" t="s">
        <v>39</v>
      </c>
      <c r="O451" s="172" t="s">
        <v>85</v>
      </c>
      <c r="P451" s="176"/>
      <c r="Q451" s="176"/>
      <c r="R451" s="176"/>
      <c r="S451" s="176"/>
      <c r="T451" s="176"/>
      <c r="U451" s="176"/>
      <c r="V451" s="176" t="s">
        <v>1117</v>
      </c>
      <c r="W451" s="172" t="s">
        <v>956</v>
      </c>
      <c r="X451" s="202" t="s">
        <v>112</v>
      </c>
      <c r="Y451" s="204" t="n">
        <v>80.388</v>
      </c>
      <c r="Z451" s="177" t="n">
        <v>44986</v>
      </c>
      <c r="AA451" s="176"/>
      <c r="AB451" s="176"/>
      <c r="AC451" s="176"/>
      <c r="AD451" s="176"/>
      <c r="AE451" s="176"/>
    </row>
    <row r="452" s="178" customFormat="true" ht="15" hidden="false" customHeight="false" outlineLevel="0" collapsed="false">
      <c r="A452" s="176" t="n">
        <v>9177</v>
      </c>
      <c r="B452" s="201" t="n">
        <v>44984</v>
      </c>
      <c r="C452" s="172" t="s">
        <v>1113</v>
      </c>
      <c r="D452" s="202" t="s">
        <v>106</v>
      </c>
      <c r="E452" s="202" t="s">
        <v>1093</v>
      </c>
      <c r="F452" s="203"/>
      <c r="G452" s="172" t="s">
        <v>76</v>
      </c>
      <c r="H452" s="172" t="s">
        <v>1118</v>
      </c>
      <c r="I452" s="174"/>
      <c r="J452" s="172" t="n">
        <v>108</v>
      </c>
      <c r="K452" s="201" t="n">
        <v>45009</v>
      </c>
      <c r="L452" s="175" t="n">
        <v>0.287</v>
      </c>
      <c r="M452" s="157" t="n">
        <v>30.996</v>
      </c>
      <c r="N452" s="172" t="s">
        <v>39</v>
      </c>
      <c r="O452" s="172" t="s">
        <v>85</v>
      </c>
      <c r="P452" s="176"/>
      <c r="Q452" s="176"/>
      <c r="R452" s="176"/>
      <c r="S452" s="176"/>
      <c r="T452" s="176"/>
      <c r="U452" s="176"/>
      <c r="V452" s="176" t="s">
        <v>1117</v>
      </c>
      <c r="W452" s="172" t="s">
        <v>956</v>
      </c>
      <c r="X452" s="202" t="s">
        <v>112</v>
      </c>
      <c r="Y452" s="204" t="n">
        <v>120.582</v>
      </c>
      <c r="Z452" s="177" t="n">
        <v>44986</v>
      </c>
      <c r="AA452" s="176"/>
      <c r="AB452" s="176"/>
      <c r="AC452" s="176"/>
      <c r="AD452" s="176"/>
      <c r="AE452" s="176"/>
    </row>
    <row r="453" s="178" customFormat="true" ht="15" hidden="false" customHeight="false" outlineLevel="0" collapsed="false">
      <c r="A453" s="176" t="n">
        <v>9178</v>
      </c>
      <c r="B453" s="201" t="n">
        <v>44984</v>
      </c>
      <c r="C453" s="172" t="s">
        <v>1113</v>
      </c>
      <c r="D453" s="202" t="s">
        <v>106</v>
      </c>
      <c r="E453" s="202" t="s">
        <v>1093</v>
      </c>
      <c r="F453" s="203"/>
      <c r="G453" s="172" t="s">
        <v>48</v>
      </c>
      <c r="H453" s="172" t="s">
        <v>1119</v>
      </c>
      <c r="I453" s="174"/>
      <c r="J453" s="172" t="n">
        <v>60</v>
      </c>
      <c r="K453" s="201" t="n">
        <v>45009</v>
      </c>
      <c r="L453" s="175" t="n">
        <v>0.287</v>
      </c>
      <c r="M453" s="157" t="n">
        <v>17.22</v>
      </c>
      <c r="N453" s="172" t="s">
        <v>39</v>
      </c>
      <c r="O453" s="172" t="s">
        <v>85</v>
      </c>
      <c r="P453" s="176"/>
      <c r="Q453" s="176"/>
      <c r="R453" s="176"/>
      <c r="S453" s="176"/>
      <c r="T453" s="176"/>
      <c r="U453" s="176"/>
      <c r="V453" s="176" t="s">
        <v>1117</v>
      </c>
      <c r="W453" s="172" t="s">
        <v>956</v>
      </c>
      <c r="X453" s="202" t="s">
        <v>112</v>
      </c>
      <c r="Y453" s="204" t="n">
        <v>66.99</v>
      </c>
      <c r="Z453" s="177" t="n">
        <v>44986</v>
      </c>
      <c r="AA453" s="176"/>
      <c r="AB453" s="176"/>
      <c r="AC453" s="176"/>
      <c r="AD453" s="176"/>
      <c r="AE453" s="176"/>
    </row>
    <row r="454" s="178" customFormat="true" ht="15" hidden="false" customHeight="false" outlineLevel="0" collapsed="false">
      <c r="A454" s="176" t="n">
        <v>9179</v>
      </c>
      <c r="B454" s="201" t="n">
        <v>44984</v>
      </c>
      <c r="C454" s="172" t="s">
        <v>1113</v>
      </c>
      <c r="D454" s="202" t="s">
        <v>106</v>
      </c>
      <c r="E454" s="202" t="s">
        <v>1093</v>
      </c>
      <c r="F454" s="203"/>
      <c r="G454" s="172" t="s">
        <v>52</v>
      </c>
      <c r="H454" s="172" t="s">
        <v>1120</v>
      </c>
      <c r="I454" s="174"/>
      <c r="J454" s="172" t="n">
        <v>24</v>
      </c>
      <c r="K454" s="201" t="n">
        <v>45009</v>
      </c>
      <c r="L454" s="175" t="n">
        <v>0.287</v>
      </c>
      <c r="M454" s="157" t="n">
        <v>6.888</v>
      </c>
      <c r="N454" s="172" t="s">
        <v>39</v>
      </c>
      <c r="O454" s="172" t="s">
        <v>85</v>
      </c>
      <c r="P454" s="176"/>
      <c r="Q454" s="176"/>
      <c r="R454" s="176"/>
      <c r="S454" s="176"/>
      <c r="T454" s="176"/>
      <c r="U454" s="176"/>
      <c r="V454" s="176" t="s">
        <v>1117</v>
      </c>
      <c r="W454" s="172" t="s">
        <v>956</v>
      </c>
      <c r="X454" s="202" t="s">
        <v>112</v>
      </c>
      <c r="Y454" s="204" t="n">
        <v>26.796</v>
      </c>
      <c r="Z454" s="177" t="n">
        <v>44986</v>
      </c>
      <c r="AA454" s="176"/>
      <c r="AB454" s="176"/>
      <c r="AC454" s="176"/>
      <c r="AD454" s="176"/>
      <c r="AE454" s="176"/>
    </row>
    <row r="455" s="178" customFormat="true" ht="18.75" hidden="false" customHeight="false" outlineLevel="0" collapsed="false">
      <c r="A455" s="176"/>
      <c r="B455" s="208" t="s">
        <v>1121</v>
      </c>
      <c r="C455" s="209"/>
      <c r="D455" s="202"/>
      <c r="E455" s="202"/>
      <c r="F455" s="203"/>
      <c r="G455" s="172"/>
      <c r="H455" s="172"/>
      <c r="I455" s="174"/>
      <c r="J455" s="157" t="n">
        <f aca="false">SUM(J418:J454)</f>
        <v>2136</v>
      </c>
      <c r="K455" s="201"/>
      <c r="L455" s="175"/>
      <c r="M455" s="157" t="n">
        <f aca="false">SUM(M418:M454)</f>
        <v>767.1408</v>
      </c>
      <c r="N455" s="172"/>
      <c r="O455" s="172"/>
      <c r="P455" s="176"/>
      <c r="Q455" s="176"/>
      <c r="R455" s="176"/>
      <c r="S455" s="176"/>
      <c r="T455" s="176"/>
      <c r="U455" s="176"/>
      <c r="V455" s="176"/>
      <c r="W455" s="172"/>
      <c r="X455" s="202"/>
      <c r="Y455" s="204"/>
      <c r="Z455" s="177"/>
      <c r="AA455" s="176"/>
      <c r="AB455" s="176"/>
      <c r="AC455" s="176"/>
      <c r="AD455" s="176"/>
      <c r="AE455" s="176"/>
    </row>
    <row r="456" s="178" customFormat="true" ht="15" hidden="false" customHeight="false" outlineLevel="0" collapsed="false">
      <c r="A456" s="176" t="n">
        <v>9150</v>
      </c>
      <c r="B456" s="201" t="n">
        <v>44977</v>
      </c>
      <c r="C456" s="172" t="s">
        <v>127</v>
      </c>
      <c r="D456" s="202" t="s">
        <v>106</v>
      </c>
      <c r="E456" s="202" t="s">
        <v>66</v>
      </c>
      <c r="F456" s="203"/>
      <c r="G456" s="172" t="s">
        <v>89</v>
      </c>
      <c r="H456" s="172" t="s">
        <v>1122</v>
      </c>
      <c r="I456" s="174"/>
      <c r="J456" s="172" t="n">
        <v>1</v>
      </c>
      <c r="K456" s="201"/>
      <c r="L456" s="175" t="n">
        <v>0.3841</v>
      </c>
      <c r="M456" s="157" t="n">
        <v>0.3841</v>
      </c>
      <c r="N456" s="172" t="s">
        <v>1123</v>
      </c>
      <c r="O456" s="172" t="s">
        <v>85</v>
      </c>
      <c r="P456" s="176"/>
      <c r="Q456" s="176"/>
      <c r="R456" s="176"/>
      <c r="S456" s="176"/>
      <c r="T456" s="176"/>
      <c r="U456" s="176"/>
      <c r="V456" s="176" t="s">
        <v>1124</v>
      </c>
      <c r="W456" s="172" t="s">
        <v>68</v>
      </c>
      <c r="X456" s="202" t="s">
        <v>129</v>
      </c>
      <c r="Y456" s="204" t="n">
        <v>1.5834</v>
      </c>
      <c r="Z456" s="177" t="n">
        <v>44986</v>
      </c>
      <c r="AA456" s="176"/>
      <c r="AB456" s="176"/>
      <c r="AC456" s="176"/>
      <c r="AD456" s="176"/>
      <c r="AE456" s="176"/>
    </row>
    <row r="457" s="178" customFormat="true" ht="15" hidden="false" customHeight="false" outlineLevel="0" collapsed="false">
      <c r="A457" s="176" t="n">
        <v>9151</v>
      </c>
      <c r="B457" s="201" t="n">
        <v>44977</v>
      </c>
      <c r="C457" s="172" t="s">
        <v>65</v>
      </c>
      <c r="D457" s="202" t="s">
        <v>36</v>
      </c>
      <c r="E457" s="202" t="s">
        <v>66</v>
      </c>
      <c r="F457" s="203"/>
      <c r="G457" s="172" t="s">
        <v>89</v>
      </c>
      <c r="H457" s="172" t="s">
        <v>1125</v>
      </c>
      <c r="I457" s="174"/>
      <c r="J457" s="172" t="n">
        <v>1</v>
      </c>
      <c r="K457" s="201"/>
      <c r="L457" s="175" t="n">
        <v>0.3841</v>
      </c>
      <c r="M457" s="157" t="n">
        <v>0.3841</v>
      </c>
      <c r="N457" s="172" t="s">
        <v>1123</v>
      </c>
      <c r="O457" s="172" t="s">
        <v>40</v>
      </c>
      <c r="P457" s="176"/>
      <c r="Q457" s="176"/>
      <c r="R457" s="176"/>
      <c r="S457" s="176"/>
      <c r="T457" s="176"/>
      <c r="U457" s="176"/>
      <c r="V457" s="176" t="s">
        <v>1126</v>
      </c>
      <c r="W457" s="172" t="s">
        <v>68</v>
      </c>
      <c r="X457" s="202" t="s">
        <v>63</v>
      </c>
      <c r="Y457" s="204" t="n">
        <v>0.9338</v>
      </c>
      <c r="Z457" s="177" t="n">
        <v>44986</v>
      </c>
      <c r="AA457" s="176"/>
      <c r="AB457" s="176"/>
      <c r="AC457" s="176"/>
      <c r="AD457" s="176"/>
      <c r="AE457" s="176"/>
    </row>
    <row r="458" customFormat="false" ht="15" hidden="false" customHeight="false" outlineLevel="0" collapsed="false">
      <c r="A458" s="33"/>
      <c r="B458" s="33"/>
      <c r="C458" s="35"/>
      <c r="D458" s="35"/>
      <c r="E458" s="33"/>
      <c r="F458" s="36"/>
      <c r="G458" s="35"/>
      <c r="H458" s="35"/>
      <c r="I458" s="130"/>
      <c r="J458" s="35"/>
      <c r="K458" s="35"/>
      <c r="N458" s="33"/>
      <c r="O458" s="35"/>
      <c r="P458" s="33"/>
      <c r="Q458" s="33"/>
      <c r="R458" s="33"/>
      <c r="S458" s="33"/>
      <c r="T458" s="33"/>
      <c r="U458" s="33"/>
      <c r="V458" s="33"/>
      <c r="W458" s="35"/>
      <c r="X458" s="33"/>
      <c r="Y458" s="33"/>
      <c r="Z458" s="37"/>
      <c r="AA458" s="33"/>
      <c r="AB458" s="33"/>
      <c r="AC458" s="33"/>
      <c r="AD458" s="33"/>
      <c r="AE458" s="33"/>
    </row>
    <row r="459" customFormat="false" ht="15" hidden="false" customHeight="false" outlineLevel="0" collapsed="false">
      <c r="A459" s="33"/>
      <c r="B459" s="33"/>
      <c r="C459" s="35"/>
      <c r="D459" s="35"/>
      <c r="E459" s="33"/>
      <c r="F459" s="36"/>
      <c r="G459" s="35"/>
      <c r="H459" s="35"/>
      <c r="I459" s="130"/>
      <c r="J459" s="35"/>
      <c r="K459" s="35"/>
      <c r="N459" s="33"/>
      <c r="O459" s="35"/>
      <c r="P459" s="33"/>
      <c r="Q459" s="33"/>
      <c r="R459" s="33"/>
      <c r="S459" s="33"/>
      <c r="T459" s="33"/>
      <c r="U459" s="33"/>
      <c r="V459" s="33"/>
      <c r="W459" s="35"/>
      <c r="X459" s="33"/>
      <c r="Y459" s="33"/>
      <c r="Z459" s="37"/>
      <c r="AA459" s="33"/>
      <c r="AB459" s="33"/>
      <c r="AC459" s="33"/>
      <c r="AD459" s="33"/>
      <c r="AE459" s="33"/>
    </row>
    <row r="460" customFormat="false" ht="15" hidden="false" customHeight="false" outlineLevel="0" collapsed="false">
      <c r="A460" s="33"/>
      <c r="B460" s="33"/>
      <c r="C460" s="35"/>
      <c r="D460" s="35"/>
      <c r="E460" s="33"/>
      <c r="F460" s="36"/>
      <c r="G460" s="35"/>
      <c r="H460" s="35"/>
      <c r="I460" s="130"/>
      <c r="J460" s="35"/>
      <c r="K460" s="35"/>
      <c r="N460" s="33"/>
      <c r="O460" s="35"/>
      <c r="P460" s="33"/>
      <c r="Q460" s="33"/>
      <c r="R460" s="33"/>
      <c r="S460" s="33"/>
      <c r="T460" s="33"/>
      <c r="U460" s="33"/>
      <c r="V460" s="33"/>
      <c r="W460" s="35"/>
      <c r="X460" s="33"/>
      <c r="Y460" s="33"/>
      <c r="Z460" s="37"/>
      <c r="AA460" s="33"/>
      <c r="AB460" s="33"/>
      <c r="AC460" s="33"/>
      <c r="AD460" s="33"/>
      <c r="AE460" s="33"/>
    </row>
    <row r="461" customFormat="false" ht="15" hidden="false" customHeight="false" outlineLevel="0" collapsed="false">
      <c r="A461" s="33"/>
      <c r="B461" s="33"/>
      <c r="C461" s="35"/>
      <c r="D461" s="35"/>
      <c r="E461" s="33"/>
      <c r="F461" s="36"/>
      <c r="G461" s="35"/>
      <c r="H461" s="35"/>
      <c r="I461" s="130"/>
      <c r="J461" s="35"/>
      <c r="K461" s="35"/>
      <c r="N461" s="33"/>
      <c r="O461" s="35"/>
      <c r="P461" s="33"/>
      <c r="Q461" s="33"/>
      <c r="R461" s="33"/>
      <c r="S461" s="33"/>
      <c r="T461" s="33"/>
      <c r="U461" s="33"/>
      <c r="V461" s="33"/>
      <c r="W461" s="35"/>
      <c r="X461" s="33"/>
      <c r="Y461" s="33"/>
      <c r="Z461" s="37"/>
      <c r="AA461" s="33"/>
      <c r="AB461" s="33"/>
      <c r="AC461" s="33"/>
      <c r="AD461" s="33"/>
      <c r="AE461" s="33"/>
    </row>
    <row r="462" customFormat="false" ht="15" hidden="false" customHeight="false" outlineLevel="0" collapsed="false">
      <c r="A462" s="33"/>
      <c r="B462" s="33"/>
      <c r="C462" s="35"/>
      <c r="D462" s="35"/>
      <c r="E462" s="33"/>
      <c r="F462" s="36"/>
      <c r="G462" s="35"/>
      <c r="H462" s="35"/>
      <c r="I462" s="130"/>
      <c r="J462" s="35"/>
      <c r="K462" s="35"/>
      <c r="N462" s="33"/>
      <c r="O462" s="35"/>
      <c r="P462" s="33"/>
      <c r="Q462" s="33"/>
      <c r="R462" s="33"/>
      <c r="S462" s="33"/>
      <c r="T462" s="33"/>
      <c r="U462" s="33"/>
      <c r="V462" s="33"/>
      <c r="W462" s="35"/>
      <c r="X462" s="33"/>
      <c r="Y462" s="33"/>
      <c r="Z462" s="37"/>
      <c r="AA462" s="33"/>
      <c r="AB462" s="33"/>
      <c r="AC462" s="33"/>
      <c r="AD462" s="33"/>
      <c r="AE462" s="33"/>
    </row>
    <row r="463" customFormat="false" ht="18.75" hidden="false" customHeight="false" outlineLevel="0" collapsed="false">
      <c r="A463" s="33"/>
      <c r="B463" s="166" t="s">
        <v>1127</v>
      </c>
      <c r="C463" s="167"/>
      <c r="D463" s="168"/>
      <c r="E463" s="33"/>
      <c r="F463" s="36"/>
      <c r="G463" s="35"/>
      <c r="H463" s="35"/>
      <c r="I463" s="130"/>
      <c r="J463" s="35"/>
      <c r="K463" s="35"/>
      <c r="N463" s="33"/>
      <c r="O463" s="35"/>
      <c r="P463" s="33"/>
      <c r="Q463" s="33"/>
      <c r="R463" s="33"/>
      <c r="S463" s="33"/>
      <c r="T463" s="33"/>
      <c r="U463" s="33"/>
      <c r="V463" s="33"/>
      <c r="W463" s="35"/>
      <c r="X463" s="33"/>
      <c r="Y463" s="33"/>
      <c r="Z463" s="37"/>
      <c r="AA463" s="33"/>
      <c r="AB463" s="33"/>
      <c r="AC463" s="33"/>
      <c r="AD463" s="33"/>
      <c r="AE463" s="33"/>
    </row>
    <row r="464" s="178" customFormat="true" ht="15" hidden="false" customHeight="false" outlineLevel="0" collapsed="false">
      <c r="A464" s="176" t="n">
        <v>9119</v>
      </c>
      <c r="B464" s="201" t="n">
        <v>44977</v>
      </c>
      <c r="C464" s="172" t="s">
        <v>1128</v>
      </c>
      <c r="D464" s="202" t="s">
        <v>1092</v>
      </c>
      <c r="E464" s="202" t="s">
        <v>1069</v>
      </c>
      <c r="F464" s="203"/>
      <c r="G464" s="172" t="s">
        <v>57</v>
      </c>
      <c r="H464" s="172" t="s">
        <v>1129</v>
      </c>
      <c r="I464" s="174"/>
      <c r="J464" s="172" t="n">
        <v>72</v>
      </c>
      <c r="K464" s="201" t="n">
        <v>45002</v>
      </c>
      <c r="L464" s="175" t="n">
        <v>0.375</v>
      </c>
      <c r="M464" s="157" t="n">
        <v>27</v>
      </c>
      <c r="N464" s="172" t="s">
        <v>39</v>
      </c>
      <c r="O464" s="172" t="s">
        <v>40</v>
      </c>
      <c r="P464" s="176"/>
      <c r="Q464" s="176"/>
      <c r="R464" s="176"/>
      <c r="S464" s="176"/>
      <c r="T464" s="176"/>
      <c r="U464" s="176"/>
      <c r="V464" s="176" t="s">
        <v>1130</v>
      </c>
      <c r="W464" s="172" t="s">
        <v>903</v>
      </c>
      <c r="X464" s="202" t="s">
        <v>1088</v>
      </c>
      <c r="Y464" s="204" t="n">
        <v>93.6</v>
      </c>
      <c r="Z464" s="177" t="n">
        <v>44979</v>
      </c>
      <c r="AA464" s="176"/>
      <c r="AB464" s="176"/>
      <c r="AC464" s="176"/>
      <c r="AD464" s="176"/>
      <c r="AE464" s="176"/>
    </row>
    <row r="465" s="178" customFormat="true" ht="15" hidden="false" customHeight="false" outlineLevel="0" collapsed="false">
      <c r="A465" s="176" t="n">
        <v>9120</v>
      </c>
      <c r="B465" s="201" t="n">
        <v>44977</v>
      </c>
      <c r="C465" s="172" t="s">
        <v>1128</v>
      </c>
      <c r="D465" s="202" t="s">
        <v>1092</v>
      </c>
      <c r="E465" s="202" t="s">
        <v>1069</v>
      </c>
      <c r="F465" s="203"/>
      <c r="G465" s="172" t="s">
        <v>38</v>
      </c>
      <c r="H465" s="172" t="s">
        <v>1131</v>
      </c>
      <c r="I465" s="174"/>
      <c r="J465" s="172" t="n">
        <v>84</v>
      </c>
      <c r="K465" s="201" t="n">
        <v>45002</v>
      </c>
      <c r="L465" s="175" t="n">
        <v>0.375</v>
      </c>
      <c r="M465" s="157" t="n">
        <v>31.5</v>
      </c>
      <c r="N465" s="172" t="s">
        <v>39</v>
      </c>
      <c r="O465" s="172" t="s">
        <v>40</v>
      </c>
      <c r="P465" s="176"/>
      <c r="Q465" s="176"/>
      <c r="R465" s="176"/>
      <c r="S465" s="176"/>
      <c r="T465" s="176"/>
      <c r="U465" s="176"/>
      <c r="V465" s="176" t="s">
        <v>1130</v>
      </c>
      <c r="W465" s="172" t="s">
        <v>903</v>
      </c>
      <c r="X465" s="202" t="s">
        <v>1088</v>
      </c>
      <c r="Y465" s="204" t="n">
        <v>109.2</v>
      </c>
      <c r="Z465" s="177" t="n">
        <v>44979</v>
      </c>
      <c r="AA465" s="176"/>
      <c r="AB465" s="176"/>
      <c r="AC465" s="176"/>
      <c r="AD465" s="176"/>
      <c r="AE465" s="176"/>
    </row>
    <row r="466" s="178" customFormat="true" ht="15" hidden="false" customHeight="false" outlineLevel="0" collapsed="false">
      <c r="A466" s="176" t="n">
        <v>9121</v>
      </c>
      <c r="B466" s="201" t="n">
        <v>44977</v>
      </c>
      <c r="C466" s="172" t="s">
        <v>1128</v>
      </c>
      <c r="D466" s="202" t="s">
        <v>1092</v>
      </c>
      <c r="E466" s="202" t="s">
        <v>1069</v>
      </c>
      <c r="F466" s="203"/>
      <c r="G466" s="172" t="s">
        <v>76</v>
      </c>
      <c r="H466" s="172" t="s">
        <v>1132</v>
      </c>
      <c r="I466" s="174"/>
      <c r="J466" s="172" t="n">
        <v>72</v>
      </c>
      <c r="K466" s="201" t="n">
        <v>45002</v>
      </c>
      <c r="L466" s="175" t="n">
        <v>0.375</v>
      </c>
      <c r="M466" s="157" t="n">
        <v>27</v>
      </c>
      <c r="N466" s="172" t="s">
        <v>39</v>
      </c>
      <c r="O466" s="172" t="s">
        <v>40</v>
      </c>
      <c r="P466" s="176"/>
      <c r="Q466" s="176"/>
      <c r="R466" s="176"/>
      <c r="S466" s="176"/>
      <c r="T466" s="176"/>
      <c r="U466" s="176"/>
      <c r="V466" s="176" t="s">
        <v>1130</v>
      </c>
      <c r="W466" s="172" t="s">
        <v>903</v>
      </c>
      <c r="X466" s="202" t="s">
        <v>1088</v>
      </c>
      <c r="Y466" s="204" t="n">
        <v>93.6</v>
      </c>
      <c r="Z466" s="177" t="n">
        <v>44979</v>
      </c>
      <c r="AA466" s="176"/>
      <c r="AB466" s="176"/>
      <c r="AC466" s="176"/>
      <c r="AD466" s="176"/>
      <c r="AE466" s="176"/>
    </row>
    <row r="467" s="178" customFormat="true" ht="15" hidden="false" customHeight="false" outlineLevel="0" collapsed="false">
      <c r="A467" s="176" t="n">
        <v>9122</v>
      </c>
      <c r="B467" s="201" t="n">
        <v>44977</v>
      </c>
      <c r="C467" s="172" t="s">
        <v>1128</v>
      </c>
      <c r="D467" s="202" t="s">
        <v>1092</v>
      </c>
      <c r="E467" s="202" t="s">
        <v>1069</v>
      </c>
      <c r="F467" s="203"/>
      <c r="G467" s="172" t="s">
        <v>48</v>
      </c>
      <c r="H467" s="172" t="s">
        <v>1133</v>
      </c>
      <c r="I467" s="174"/>
      <c r="J467" s="172" t="n">
        <v>24</v>
      </c>
      <c r="K467" s="201" t="n">
        <v>45002</v>
      </c>
      <c r="L467" s="175" t="n">
        <v>0.375</v>
      </c>
      <c r="M467" s="157" t="n">
        <v>9</v>
      </c>
      <c r="N467" s="172" t="s">
        <v>39</v>
      </c>
      <c r="O467" s="172" t="s">
        <v>40</v>
      </c>
      <c r="P467" s="176"/>
      <c r="Q467" s="176"/>
      <c r="R467" s="176"/>
      <c r="S467" s="176"/>
      <c r="T467" s="176"/>
      <c r="U467" s="176"/>
      <c r="V467" s="176" t="s">
        <v>1130</v>
      </c>
      <c r="W467" s="172" t="s">
        <v>903</v>
      </c>
      <c r="X467" s="202" t="s">
        <v>1088</v>
      </c>
      <c r="Y467" s="204" t="n">
        <v>31.2</v>
      </c>
      <c r="Z467" s="177" t="n">
        <v>44979</v>
      </c>
      <c r="AA467" s="176"/>
      <c r="AB467" s="176"/>
      <c r="AC467" s="176"/>
      <c r="AD467" s="176"/>
      <c r="AE467" s="176"/>
    </row>
    <row r="468" s="178" customFormat="true" ht="15" hidden="false" customHeight="false" outlineLevel="0" collapsed="false">
      <c r="A468" s="176" t="n">
        <v>9123</v>
      </c>
      <c r="B468" s="201" t="n">
        <v>44977</v>
      </c>
      <c r="C468" s="172" t="s">
        <v>1128</v>
      </c>
      <c r="D468" s="202" t="s">
        <v>1092</v>
      </c>
      <c r="E468" s="202" t="s">
        <v>1069</v>
      </c>
      <c r="F468" s="203"/>
      <c r="G468" s="172" t="s">
        <v>52</v>
      </c>
      <c r="H468" s="172" t="s">
        <v>1134</v>
      </c>
      <c r="I468" s="174"/>
      <c r="J468" s="172" t="n">
        <v>36</v>
      </c>
      <c r="K468" s="201" t="n">
        <v>45002</v>
      </c>
      <c r="L468" s="175" t="n">
        <v>0.375</v>
      </c>
      <c r="M468" s="157" t="n">
        <v>13.5</v>
      </c>
      <c r="N468" s="172" t="s">
        <v>39</v>
      </c>
      <c r="O468" s="172" t="s">
        <v>40</v>
      </c>
      <c r="P468" s="176"/>
      <c r="Q468" s="176"/>
      <c r="R468" s="176"/>
      <c r="S468" s="176"/>
      <c r="T468" s="176"/>
      <c r="U468" s="176"/>
      <c r="V468" s="176" t="s">
        <v>1135</v>
      </c>
      <c r="W468" s="172" t="s">
        <v>903</v>
      </c>
      <c r="X468" s="202" t="s">
        <v>1088</v>
      </c>
      <c r="Y468" s="204" t="n">
        <v>46.8</v>
      </c>
      <c r="Z468" s="177" t="n">
        <v>44979</v>
      </c>
      <c r="AA468" s="176"/>
      <c r="AB468" s="176"/>
      <c r="AC468" s="176"/>
      <c r="AD468" s="176"/>
      <c r="AE468" s="176"/>
    </row>
    <row r="469" s="178" customFormat="true" ht="15" hidden="false" customHeight="false" outlineLevel="0" collapsed="false">
      <c r="A469" s="176" t="n">
        <v>9124</v>
      </c>
      <c r="B469" s="201" t="n">
        <v>44977</v>
      </c>
      <c r="C469" s="172" t="s">
        <v>1136</v>
      </c>
      <c r="D469" s="202" t="s">
        <v>1092</v>
      </c>
      <c r="E469" s="202" t="s">
        <v>1093</v>
      </c>
      <c r="F469" s="203"/>
      <c r="G469" s="172" t="s">
        <v>57</v>
      </c>
      <c r="H469" s="172" t="s">
        <v>1137</v>
      </c>
      <c r="I469" s="174"/>
      <c r="J469" s="172" t="n">
        <v>24</v>
      </c>
      <c r="K469" s="201" t="n">
        <v>45002</v>
      </c>
      <c r="L469" s="175" t="n">
        <v>0.375</v>
      </c>
      <c r="M469" s="157" t="n">
        <v>9</v>
      </c>
      <c r="N469" s="172" t="s">
        <v>39</v>
      </c>
      <c r="O469" s="172" t="s">
        <v>40</v>
      </c>
      <c r="P469" s="176"/>
      <c r="Q469" s="176"/>
      <c r="R469" s="176"/>
      <c r="S469" s="176"/>
      <c r="T469" s="176"/>
      <c r="U469" s="176"/>
      <c r="V469" s="176" t="s">
        <v>1135</v>
      </c>
      <c r="W469" s="172" t="s">
        <v>956</v>
      </c>
      <c r="X469" s="202" t="s">
        <v>1088</v>
      </c>
      <c r="Y469" s="204" t="n">
        <v>31.2</v>
      </c>
      <c r="Z469" s="177" t="n">
        <v>44979</v>
      </c>
      <c r="AA469" s="176"/>
      <c r="AB469" s="176"/>
      <c r="AC469" s="176"/>
      <c r="AD469" s="176"/>
      <c r="AE469" s="176"/>
    </row>
    <row r="470" s="178" customFormat="true" ht="15" hidden="false" customHeight="false" outlineLevel="0" collapsed="false">
      <c r="A470" s="176" t="n">
        <v>9125</v>
      </c>
      <c r="B470" s="201" t="n">
        <v>44977</v>
      </c>
      <c r="C470" s="172" t="s">
        <v>1136</v>
      </c>
      <c r="D470" s="202" t="s">
        <v>1092</v>
      </c>
      <c r="E470" s="202" t="s">
        <v>1093</v>
      </c>
      <c r="F470" s="203"/>
      <c r="G470" s="172" t="s">
        <v>38</v>
      </c>
      <c r="H470" s="172" t="s">
        <v>1138</v>
      </c>
      <c r="I470" s="174"/>
      <c r="J470" s="172" t="n">
        <v>72</v>
      </c>
      <c r="K470" s="201" t="n">
        <v>45002</v>
      </c>
      <c r="L470" s="175" t="n">
        <v>0.375</v>
      </c>
      <c r="M470" s="157" t="n">
        <v>27</v>
      </c>
      <c r="N470" s="172" t="s">
        <v>39</v>
      </c>
      <c r="O470" s="172" t="s">
        <v>40</v>
      </c>
      <c r="P470" s="176"/>
      <c r="Q470" s="176"/>
      <c r="R470" s="176"/>
      <c r="S470" s="176"/>
      <c r="T470" s="176"/>
      <c r="U470" s="176"/>
      <c r="V470" s="176" t="s">
        <v>1135</v>
      </c>
      <c r="W470" s="172" t="s">
        <v>956</v>
      </c>
      <c r="X470" s="202" t="s">
        <v>1088</v>
      </c>
      <c r="Y470" s="204" t="n">
        <v>93.6</v>
      </c>
      <c r="Z470" s="177" t="n">
        <v>44979</v>
      </c>
      <c r="AA470" s="176"/>
      <c r="AB470" s="176"/>
      <c r="AC470" s="176"/>
      <c r="AD470" s="176"/>
      <c r="AE470" s="176"/>
    </row>
    <row r="471" s="178" customFormat="true" ht="15" hidden="false" customHeight="false" outlineLevel="0" collapsed="false">
      <c r="A471" s="176" t="n">
        <v>9126</v>
      </c>
      <c r="B471" s="201" t="n">
        <v>44977</v>
      </c>
      <c r="C471" s="172" t="s">
        <v>1136</v>
      </c>
      <c r="D471" s="202" t="s">
        <v>1092</v>
      </c>
      <c r="E471" s="202" t="s">
        <v>1093</v>
      </c>
      <c r="F471" s="203"/>
      <c r="G471" s="172" t="s">
        <v>76</v>
      </c>
      <c r="H471" s="172" t="s">
        <v>1139</v>
      </c>
      <c r="I471" s="174"/>
      <c r="J471" s="172" t="n">
        <v>72</v>
      </c>
      <c r="K471" s="201" t="n">
        <v>45002</v>
      </c>
      <c r="L471" s="175" t="n">
        <v>0.375</v>
      </c>
      <c r="M471" s="157" t="n">
        <v>27</v>
      </c>
      <c r="N471" s="172" t="s">
        <v>39</v>
      </c>
      <c r="O471" s="172" t="s">
        <v>40</v>
      </c>
      <c r="P471" s="176"/>
      <c r="Q471" s="176"/>
      <c r="R471" s="176"/>
      <c r="S471" s="176"/>
      <c r="T471" s="176"/>
      <c r="U471" s="176"/>
      <c r="V471" s="176" t="s">
        <v>1135</v>
      </c>
      <c r="W471" s="172" t="s">
        <v>956</v>
      </c>
      <c r="X471" s="202" t="s">
        <v>1088</v>
      </c>
      <c r="Y471" s="204" t="n">
        <v>93.6</v>
      </c>
      <c r="Z471" s="177" t="n">
        <v>44979</v>
      </c>
      <c r="AA471" s="176"/>
      <c r="AB471" s="176"/>
      <c r="AC471" s="176"/>
      <c r="AD471" s="176"/>
      <c r="AE471" s="176"/>
    </row>
    <row r="472" s="178" customFormat="true" ht="15" hidden="false" customHeight="false" outlineLevel="0" collapsed="false">
      <c r="A472" s="176" t="n">
        <v>9127</v>
      </c>
      <c r="B472" s="201" t="n">
        <v>44977</v>
      </c>
      <c r="C472" s="172" t="s">
        <v>1136</v>
      </c>
      <c r="D472" s="202" t="s">
        <v>1092</v>
      </c>
      <c r="E472" s="202" t="s">
        <v>1093</v>
      </c>
      <c r="F472" s="203"/>
      <c r="G472" s="172" t="s">
        <v>48</v>
      </c>
      <c r="H472" s="172" t="s">
        <v>1140</v>
      </c>
      <c r="I472" s="174"/>
      <c r="J472" s="172" t="n">
        <v>24</v>
      </c>
      <c r="K472" s="201" t="n">
        <v>45002</v>
      </c>
      <c r="L472" s="175" t="n">
        <v>0.375</v>
      </c>
      <c r="M472" s="157" t="n">
        <v>9</v>
      </c>
      <c r="N472" s="172" t="s">
        <v>39</v>
      </c>
      <c r="O472" s="172" t="s">
        <v>40</v>
      </c>
      <c r="P472" s="176"/>
      <c r="Q472" s="176"/>
      <c r="R472" s="176"/>
      <c r="S472" s="176"/>
      <c r="T472" s="176"/>
      <c r="U472" s="176"/>
      <c r="V472" s="176" t="s">
        <v>1135</v>
      </c>
      <c r="W472" s="172" t="s">
        <v>956</v>
      </c>
      <c r="X472" s="202" t="s">
        <v>1088</v>
      </c>
      <c r="Y472" s="204" t="n">
        <v>31.2</v>
      </c>
      <c r="Z472" s="177" t="n">
        <v>44979</v>
      </c>
      <c r="AA472" s="176"/>
      <c r="AB472" s="176"/>
      <c r="AC472" s="176"/>
      <c r="AD472" s="176"/>
      <c r="AE472" s="176"/>
    </row>
    <row r="473" s="178" customFormat="true" ht="15" hidden="false" customHeight="false" outlineLevel="0" collapsed="false">
      <c r="A473" s="176" t="n">
        <v>9128</v>
      </c>
      <c r="B473" s="201" t="n">
        <v>44977</v>
      </c>
      <c r="C473" s="172" t="s">
        <v>1136</v>
      </c>
      <c r="D473" s="202" t="s">
        <v>1092</v>
      </c>
      <c r="E473" s="202" t="s">
        <v>1093</v>
      </c>
      <c r="F473" s="203"/>
      <c r="G473" s="172" t="s">
        <v>52</v>
      </c>
      <c r="H473" s="172" t="s">
        <v>1141</v>
      </c>
      <c r="I473" s="174"/>
      <c r="J473" s="172" t="n">
        <v>24</v>
      </c>
      <c r="K473" s="201" t="n">
        <v>45002</v>
      </c>
      <c r="L473" s="175" t="n">
        <v>0.375</v>
      </c>
      <c r="M473" s="157" t="n">
        <v>9</v>
      </c>
      <c r="N473" s="172" t="s">
        <v>39</v>
      </c>
      <c r="O473" s="172" t="s">
        <v>40</v>
      </c>
      <c r="P473" s="176"/>
      <c r="Q473" s="176"/>
      <c r="R473" s="176"/>
      <c r="S473" s="176"/>
      <c r="T473" s="176"/>
      <c r="U473" s="176"/>
      <c r="V473" s="176" t="s">
        <v>1135</v>
      </c>
      <c r="W473" s="172" t="s">
        <v>956</v>
      </c>
      <c r="X473" s="202" t="s">
        <v>1088</v>
      </c>
      <c r="Y473" s="204" t="n">
        <v>31.2</v>
      </c>
      <c r="Z473" s="177" t="n">
        <v>44979</v>
      </c>
      <c r="AA473" s="176"/>
      <c r="AB473" s="176"/>
      <c r="AC473" s="176"/>
      <c r="AD473" s="176"/>
      <c r="AE473" s="176"/>
    </row>
    <row r="474" s="178" customFormat="true" ht="15" hidden="false" customHeight="false" outlineLevel="0" collapsed="false">
      <c r="A474" s="176" t="n">
        <v>9152</v>
      </c>
      <c r="B474" s="201" t="n">
        <v>44984</v>
      </c>
      <c r="C474" s="172" t="s">
        <v>477</v>
      </c>
      <c r="D474" s="202" t="s">
        <v>193</v>
      </c>
      <c r="E474" s="202" t="s">
        <v>97</v>
      </c>
      <c r="F474" s="203"/>
      <c r="G474" s="172" t="s">
        <v>48</v>
      </c>
      <c r="H474" s="172" t="s">
        <v>482</v>
      </c>
      <c r="I474" s="174"/>
      <c r="J474" s="172" t="n">
        <v>24</v>
      </c>
      <c r="K474" s="201" t="n">
        <v>45009</v>
      </c>
      <c r="L474" s="175" t="n">
        <v>0.293</v>
      </c>
      <c r="M474" s="157" t="n">
        <v>7.032</v>
      </c>
      <c r="N474" s="172" t="s">
        <v>39</v>
      </c>
      <c r="O474" s="172" t="s">
        <v>40</v>
      </c>
      <c r="P474" s="176"/>
      <c r="Q474" s="176"/>
      <c r="R474" s="176"/>
      <c r="S474" s="176"/>
      <c r="T474" s="176"/>
      <c r="U474" s="176"/>
      <c r="V474" s="176" t="s">
        <v>1142</v>
      </c>
      <c r="W474" s="172" t="s">
        <v>99</v>
      </c>
      <c r="X474" s="202" t="s">
        <v>207</v>
      </c>
      <c r="Y474" s="204" t="n">
        <v>23.04</v>
      </c>
      <c r="Z474" s="177" t="n">
        <v>44986</v>
      </c>
      <c r="AA474" s="176"/>
      <c r="AB474" s="176"/>
      <c r="AC474" s="176"/>
      <c r="AD474" s="176"/>
      <c r="AE474" s="176"/>
    </row>
    <row r="475" s="178" customFormat="true" ht="15" hidden="false" customHeight="false" outlineLevel="0" collapsed="false">
      <c r="A475" s="176" t="n">
        <v>9153</v>
      </c>
      <c r="B475" s="201" t="n">
        <v>44984</v>
      </c>
      <c r="C475" s="172" t="s">
        <v>477</v>
      </c>
      <c r="D475" s="202" t="s">
        <v>193</v>
      </c>
      <c r="E475" s="202" t="s">
        <v>97</v>
      </c>
      <c r="F475" s="203"/>
      <c r="G475" s="172" t="s">
        <v>76</v>
      </c>
      <c r="H475" s="172" t="s">
        <v>481</v>
      </c>
      <c r="I475" s="174"/>
      <c r="J475" s="172" t="n">
        <v>24</v>
      </c>
      <c r="K475" s="201" t="n">
        <v>45009</v>
      </c>
      <c r="L475" s="175" t="n">
        <v>0.293</v>
      </c>
      <c r="M475" s="157" t="n">
        <v>7.032</v>
      </c>
      <c r="N475" s="172" t="s">
        <v>39</v>
      </c>
      <c r="O475" s="172" t="s">
        <v>40</v>
      </c>
      <c r="P475" s="176"/>
      <c r="Q475" s="176"/>
      <c r="R475" s="176"/>
      <c r="S475" s="176"/>
      <c r="T475" s="176"/>
      <c r="U475" s="176"/>
      <c r="V475" s="176" t="s">
        <v>1142</v>
      </c>
      <c r="W475" s="172" t="s">
        <v>99</v>
      </c>
      <c r="X475" s="202" t="s">
        <v>207</v>
      </c>
      <c r="Y475" s="204" t="n">
        <v>23.04</v>
      </c>
      <c r="Z475" s="177" t="n">
        <v>44986</v>
      </c>
      <c r="AA475" s="176"/>
      <c r="AB475" s="176"/>
      <c r="AC475" s="176"/>
      <c r="AD475" s="176"/>
      <c r="AE475" s="176"/>
    </row>
    <row r="476" s="178" customFormat="true" ht="15" hidden="false" customHeight="false" outlineLevel="0" collapsed="false">
      <c r="A476" s="176" t="n">
        <v>9154</v>
      </c>
      <c r="B476" s="201" t="n">
        <v>44984</v>
      </c>
      <c r="C476" s="172" t="s">
        <v>477</v>
      </c>
      <c r="D476" s="202" t="s">
        <v>193</v>
      </c>
      <c r="E476" s="202" t="s">
        <v>97</v>
      </c>
      <c r="F476" s="203"/>
      <c r="G476" s="172" t="s">
        <v>52</v>
      </c>
      <c r="H476" s="172" t="s">
        <v>483</v>
      </c>
      <c r="I476" s="174"/>
      <c r="J476" s="172" t="n">
        <v>24</v>
      </c>
      <c r="K476" s="201" t="n">
        <v>45009</v>
      </c>
      <c r="L476" s="175" t="n">
        <v>0.293</v>
      </c>
      <c r="M476" s="157" t="n">
        <v>7.032</v>
      </c>
      <c r="N476" s="172" t="s">
        <v>39</v>
      </c>
      <c r="O476" s="172" t="s">
        <v>40</v>
      </c>
      <c r="P476" s="176"/>
      <c r="Q476" s="176"/>
      <c r="R476" s="176"/>
      <c r="S476" s="176"/>
      <c r="T476" s="176"/>
      <c r="U476" s="176"/>
      <c r="V476" s="176" t="s">
        <v>1142</v>
      </c>
      <c r="W476" s="172" t="s">
        <v>99</v>
      </c>
      <c r="X476" s="202" t="s">
        <v>207</v>
      </c>
      <c r="Y476" s="204" t="n">
        <v>23.04</v>
      </c>
      <c r="Z476" s="177" t="n">
        <v>44986</v>
      </c>
      <c r="AA476" s="176"/>
      <c r="AB476" s="176"/>
      <c r="AC476" s="176"/>
      <c r="AD476" s="176"/>
      <c r="AE476" s="176"/>
    </row>
    <row r="477" s="178" customFormat="true" ht="15" hidden="false" customHeight="false" outlineLevel="0" collapsed="false">
      <c r="A477" s="176" t="n">
        <v>9155</v>
      </c>
      <c r="B477" s="201" t="n">
        <v>44984</v>
      </c>
      <c r="C477" s="172" t="s">
        <v>422</v>
      </c>
      <c r="D477" s="202" t="s">
        <v>193</v>
      </c>
      <c r="E477" s="202" t="s">
        <v>494</v>
      </c>
      <c r="F477" s="203"/>
      <c r="G477" s="172" t="s">
        <v>76</v>
      </c>
      <c r="H477" s="172" t="s">
        <v>524</v>
      </c>
      <c r="I477" s="174"/>
      <c r="J477" s="172" t="n">
        <v>72</v>
      </c>
      <c r="K477" s="201" t="n">
        <v>45009</v>
      </c>
      <c r="L477" s="175" t="n">
        <v>0.293</v>
      </c>
      <c r="M477" s="157" t="n">
        <v>21.096</v>
      </c>
      <c r="N477" s="172" t="s">
        <v>39</v>
      </c>
      <c r="O477" s="172" t="s">
        <v>40</v>
      </c>
      <c r="P477" s="176"/>
      <c r="Q477" s="176"/>
      <c r="R477" s="176"/>
      <c r="S477" s="176"/>
      <c r="T477" s="176"/>
      <c r="U477" s="176"/>
      <c r="V477" s="176" t="s">
        <v>1143</v>
      </c>
      <c r="W477" s="172" t="s">
        <v>87</v>
      </c>
      <c r="X477" s="202" t="s">
        <v>207</v>
      </c>
      <c r="Y477" s="204" t="n">
        <v>69.12</v>
      </c>
      <c r="Z477" s="177" t="n">
        <v>44986</v>
      </c>
      <c r="AA477" s="176"/>
      <c r="AB477" s="176"/>
      <c r="AC477" s="176"/>
      <c r="AD477" s="176"/>
      <c r="AE477" s="176"/>
    </row>
    <row r="478" s="178" customFormat="true" ht="15" hidden="false" customHeight="false" outlineLevel="0" collapsed="false">
      <c r="A478" s="176" t="n">
        <v>9156</v>
      </c>
      <c r="B478" s="201" t="n">
        <v>44984</v>
      </c>
      <c r="C478" s="172" t="s">
        <v>422</v>
      </c>
      <c r="D478" s="202" t="s">
        <v>193</v>
      </c>
      <c r="E478" s="202" t="s">
        <v>494</v>
      </c>
      <c r="F478" s="203"/>
      <c r="G478" s="172" t="s">
        <v>38</v>
      </c>
      <c r="H478" s="172" t="s">
        <v>425</v>
      </c>
      <c r="I478" s="174"/>
      <c r="J478" s="172" t="n">
        <v>96</v>
      </c>
      <c r="K478" s="201" t="n">
        <v>45009</v>
      </c>
      <c r="L478" s="175" t="n">
        <v>0.293</v>
      </c>
      <c r="M478" s="157" t="n">
        <v>28.128</v>
      </c>
      <c r="N478" s="172" t="s">
        <v>39</v>
      </c>
      <c r="O478" s="172" t="s">
        <v>40</v>
      </c>
      <c r="P478" s="176"/>
      <c r="Q478" s="176"/>
      <c r="R478" s="176"/>
      <c r="S478" s="176"/>
      <c r="T478" s="176"/>
      <c r="U478" s="176"/>
      <c r="V478" s="176" t="s">
        <v>1143</v>
      </c>
      <c r="W478" s="172" t="s">
        <v>87</v>
      </c>
      <c r="X478" s="202" t="s">
        <v>207</v>
      </c>
      <c r="Y478" s="204" t="n">
        <v>92.16</v>
      </c>
      <c r="Z478" s="177" t="n">
        <v>44986</v>
      </c>
      <c r="AA478" s="176"/>
      <c r="AB478" s="176"/>
      <c r="AC478" s="176"/>
      <c r="AD478" s="176"/>
      <c r="AE478" s="176"/>
    </row>
    <row r="479" s="178" customFormat="true" ht="15" hidden="false" customHeight="false" outlineLevel="0" collapsed="false">
      <c r="A479" s="176" t="n">
        <v>9157</v>
      </c>
      <c r="B479" s="201" t="n">
        <v>44984</v>
      </c>
      <c r="C479" s="172" t="s">
        <v>422</v>
      </c>
      <c r="D479" s="202" t="s">
        <v>193</v>
      </c>
      <c r="E479" s="202" t="s">
        <v>494</v>
      </c>
      <c r="F479" s="203"/>
      <c r="G479" s="172" t="s">
        <v>52</v>
      </c>
      <c r="H479" s="172" t="s">
        <v>426</v>
      </c>
      <c r="I479" s="174"/>
      <c r="J479" s="172" t="n">
        <v>48</v>
      </c>
      <c r="K479" s="201" t="n">
        <v>45009</v>
      </c>
      <c r="L479" s="175" t="n">
        <v>0.293</v>
      </c>
      <c r="M479" s="157" t="n">
        <v>14.064</v>
      </c>
      <c r="N479" s="172" t="s">
        <v>39</v>
      </c>
      <c r="O479" s="172" t="s">
        <v>40</v>
      </c>
      <c r="P479" s="176"/>
      <c r="Q479" s="176"/>
      <c r="R479" s="176"/>
      <c r="S479" s="176"/>
      <c r="T479" s="176"/>
      <c r="U479" s="176"/>
      <c r="V479" s="176" t="s">
        <v>1143</v>
      </c>
      <c r="W479" s="172" t="s">
        <v>87</v>
      </c>
      <c r="X479" s="202" t="s">
        <v>207</v>
      </c>
      <c r="Y479" s="204" t="n">
        <v>46.08</v>
      </c>
      <c r="Z479" s="177" t="n">
        <v>44986</v>
      </c>
      <c r="AA479" s="176"/>
      <c r="AB479" s="176"/>
      <c r="AC479" s="176"/>
      <c r="AD479" s="176"/>
      <c r="AE479" s="176"/>
    </row>
    <row r="480" s="178" customFormat="true" ht="15" hidden="false" customHeight="false" outlineLevel="0" collapsed="false">
      <c r="A480" s="176" t="n">
        <v>9158</v>
      </c>
      <c r="B480" s="201" t="n">
        <v>44984</v>
      </c>
      <c r="C480" s="172" t="s">
        <v>422</v>
      </c>
      <c r="D480" s="202" t="s">
        <v>193</v>
      </c>
      <c r="E480" s="202" t="s">
        <v>494</v>
      </c>
      <c r="F480" s="203"/>
      <c r="G480" s="172" t="s">
        <v>57</v>
      </c>
      <c r="H480" s="172" t="s">
        <v>427</v>
      </c>
      <c r="I480" s="174"/>
      <c r="J480" s="172" t="n">
        <v>24</v>
      </c>
      <c r="K480" s="201" t="n">
        <v>45009</v>
      </c>
      <c r="L480" s="175" t="n">
        <v>0.293</v>
      </c>
      <c r="M480" s="157" t="n">
        <v>7.032</v>
      </c>
      <c r="N480" s="172" t="s">
        <v>39</v>
      </c>
      <c r="O480" s="172" t="s">
        <v>40</v>
      </c>
      <c r="P480" s="176"/>
      <c r="Q480" s="176"/>
      <c r="R480" s="176"/>
      <c r="S480" s="176"/>
      <c r="T480" s="176"/>
      <c r="U480" s="176"/>
      <c r="V480" s="176" t="s">
        <v>1143</v>
      </c>
      <c r="W480" s="172" t="s">
        <v>87</v>
      </c>
      <c r="X480" s="202" t="s">
        <v>207</v>
      </c>
      <c r="Y480" s="204" t="n">
        <v>23.04</v>
      </c>
      <c r="Z480" s="177" t="n">
        <v>44986</v>
      </c>
      <c r="AA480" s="176"/>
      <c r="AB480" s="176"/>
      <c r="AC480" s="176"/>
      <c r="AD480" s="176"/>
      <c r="AE480" s="176"/>
    </row>
    <row r="481" s="178" customFormat="true" ht="15" hidden="false" customHeight="false" outlineLevel="0" collapsed="false">
      <c r="A481" s="176" t="n">
        <v>9164</v>
      </c>
      <c r="B481" s="201" t="n">
        <v>44984</v>
      </c>
      <c r="C481" s="172" t="s">
        <v>1144</v>
      </c>
      <c r="D481" s="202" t="s">
        <v>1092</v>
      </c>
      <c r="E481" s="202" t="s">
        <v>1093</v>
      </c>
      <c r="F481" s="203"/>
      <c r="G481" s="172" t="s">
        <v>57</v>
      </c>
      <c r="H481" s="172" t="s">
        <v>1145</v>
      </c>
      <c r="I481" s="174"/>
      <c r="J481" s="172" t="n">
        <v>48</v>
      </c>
      <c r="K481" s="201" t="n">
        <v>45009</v>
      </c>
      <c r="L481" s="175" t="n">
        <v>0.4658</v>
      </c>
      <c r="M481" s="157" t="n">
        <v>22.3584</v>
      </c>
      <c r="N481" s="172" t="s">
        <v>39</v>
      </c>
      <c r="O481" s="172" t="s">
        <v>40</v>
      </c>
      <c r="P481" s="176"/>
      <c r="Q481" s="176"/>
      <c r="R481" s="176"/>
      <c r="S481" s="176"/>
      <c r="T481" s="176"/>
      <c r="U481" s="176"/>
      <c r="V481" s="176" t="s">
        <v>1146</v>
      </c>
      <c r="W481" s="172" t="s">
        <v>956</v>
      </c>
      <c r="X481" s="202" t="s">
        <v>188</v>
      </c>
      <c r="Y481" s="204" t="n">
        <v>47.04</v>
      </c>
      <c r="Z481" s="177" t="n">
        <v>44986</v>
      </c>
      <c r="AA481" s="176"/>
      <c r="AB481" s="176"/>
      <c r="AC481" s="176"/>
      <c r="AD481" s="176"/>
      <c r="AE481" s="176"/>
    </row>
    <row r="482" s="178" customFormat="true" ht="15" hidden="false" customHeight="false" outlineLevel="0" collapsed="false">
      <c r="A482" s="176" t="n">
        <v>9165</v>
      </c>
      <c r="B482" s="201" t="n">
        <v>44984</v>
      </c>
      <c r="C482" s="172" t="s">
        <v>1144</v>
      </c>
      <c r="D482" s="202" t="s">
        <v>1092</v>
      </c>
      <c r="E482" s="202" t="s">
        <v>1093</v>
      </c>
      <c r="F482" s="203"/>
      <c r="G482" s="172" t="s">
        <v>38</v>
      </c>
      <c r="H482" s="172" t="s">
        <v>1147</v>
      </c>
      <c r="I482" s="174"/>
      <c r="J482" s="172" t="n">
        <v>108</v>
      </c>
      <c r="K482" s="201" t="n">
        <v>45009</v>
      </c>
      <c r="L482" s="175" t="n">
        <v>0.4658</v>
      </c>
      <c r="M482" s="157" t="n">
        <v>50.3064</v>
      </c>
      <c r="N482" s="172" t="s">
        <v>39</v>
      </c>
      <c r="O482" s="172" t="s">
        <v>40</v>
      </c>
      <c r="P482" s="176"/>
      <c r="Q482" s="176"/>
      <c r="R482" s="176"/>
      <c r="S482" s="176"/>
      <c r="T482" s="176"/>
      <c r="U482" s="176"/>
      <c r="V482" s="176" t="s">
        <v>1146</v>
      </c>
      <c r="W482" s="172" t="s">
        <v>956</v>
      </c>
      <c r="X482" s="202" t="s">
        <v>188</v>
      </c>
      <c r="Y482" s="204" t="n">
        <v>105.84</v>
      </c>
      <c r="Z482" s="177" t="n">
        <v>44986</v>
      </c>
      <c r="AA482" s="176"/>
      <c r="AB482" s="176"/>
      <c r="AC482" s="176"/>
      <c r="AD482" s="176"/>
      <c r="AE482" s="176"/>
    </row>
    <row r="483" s="178" customFormat="true" ht="15" hidden="false" customHeight="false" outlineLevel="0" collapsed="false">
      <c r="A483" s="176" t="n">
        <v>9166</v>
      </c>
      <c r="B483" s="201" t="n">
        <v>44984</v>
      </c>
      <c r="C483" s="172" t="s">
        <v>1144</v>
      </c>
      <c r="D483" s="202" t="s">
        <v>1092</v>
      </c>
      <c r="E483" s="202" t="s">
        <v>1093</v>
      </c>
      <c r="F483" s="203"/>
      <c r="G483" s="172" t="s">
        <v>76</v>
      </c>
      <c r="H483" s="172" t="s">
        <v>1148</v>
      </c>
      <c r="I483" s="174"/>
      <c r="J483" s="172" t="n">
        <v>108</v>
      </c>
      <c r="K483" s="201" t="n">
        <v>45009</v>
      </c>
      <c r="L483" s="175" t="n">
        <v>0.4658</v>
      </c>
      <c r="M483" s="157" t="n">
        <v>50.3064</v>
      </c>
      <c r="N483" s="172" t="s">
        <v>39</v>
      </c>
      <c r="O483" s="172" t="s">
        <v>40</v>
      </c>
      <c r="P483" s="176"/>
      <c r="Q483" s="176"/>
      <c r="R483" s="176"/>
      <c r="S483" s="176"/>
      <c r="T483" s="176"/>
      <c r="U483" s="176"/>
      <c r="V483" s="176" t="s">
        <v>1146</v>
      </c>
      <c r="W483" s="172" t="s">
        <v>956</v>
      </c>
      <c r="X483" s="202" t="s">
        <v>188</v>
      </c>
      <c r="Y483" s="204" t="n">
        <v>105.84</v>
      </c>
      <c r="Z483" s="177" t="n">
        <v>44986</v>
      </c>
      <c r="AA483" s="176"/>
      <c r="AB483" s="176"/>
      <c r="AC483" s="176"/>
      <c r="AD483" s="176"/>
      <c r="AE483" s="176"/>
    </row>
    <row r="484" s="178" customFormat="true" ht="15" hidden="false" customHeight="false" outlineLevel="0" collapsed="false">
      <c r="A484" s="176" t="n">
        <v>9167</v>
      </c>
      <c r="B484" s="201" t="n">
        <v>44984</v>
      </c>
      <c r="C484" s="172" t="s">
        <v>1144</v>
      </c>
      <c r="D484" s="202" t="s">
        <v>1092</v>
      </c>
      <c r="E484" s="202" t="s">
        <v>1093</v>
      </c>
      <c r="F484" s="203"/>
      <c r="G484" s="172" t="s">
        <v>48</v>
      </c>
      <c r="H484" s="172" t="s">
        <v>1149</v>
      </c>
      <c r="I484" s="174"/>
      <c r="J484" s="172" t="n">
        <v>48</v>
      </c>
      <c r="K484" s="201" t="n">
        <v>45009</v>
      </c>
      <c r="L484" s="175" t="n">
        <v>0.4658</v>
      </c>
      <c r="M484" s="157" t="n">
        <v>22.3584</v>
      </c>
      <c r="N484" s="172" t="s">
        <v>39</v>
      </c>
      <c r="O484" s="172" t="s">
        <v>40</v>
      </c>
      <c r="P484" s="176"/>
      <c r="Q484" s="176"/>
      <c r="R484" s="176"/>
      <c r="S484" s="176"/>
      <c r="T484" s="176"/>
      <c r="U484" s="176"/>
      <c r="V484" s="176" t="s">
        <v>1146</v>
      </c>
      <c r="W484" s="172" t="s">
        <v>956</v>
      </c>
      <c r="X484" s="202" t="s">
        <v>188</v>
      </c>
      <c r="Y484" s="204" t="n">
        <v>47.04</v>
      </c>
      <c r="Z484" s="177" t="n">
        <v>44986</v>
      </c>
      <c r="AA484" s="176"/>
      <c r="AB484" s="176"/>
      <c r="AC484" s="176"/>
      <c r="AD484" s="176"/>
      <c r="AE484" s="176"/>
    </row>
    <row r="485" s="178" customFormat="true" ht="15" hidden="false" customHeight="false" outlineLevel="0" collapsed="false">
      <c r="A485" s="176" t="n">
        <v>9168</v>
      </c>
      <c r="B485" s="201" t="n">
        <v>44984</v>
      </c>
      <c r="C485" s="172" t="s">
        <v>1144</v>
      </c>
      <c r="D485" s="202" t="s">
        <v>1092</v>
      </c>
      <c r="E485" s="202" t="s">
        <v>1093</v>
      </c>
      <c r="F485" s="203"/>
      <c r="G485" s="172" t="s">
        <v>52</v>
      </c>
      <c r="H485" s="172" t="s">
        <v>1150</v>
      </c>
      <c r="I485" s="174"/>
      <c r="J485" s="172" t="n">
        <v>24</v>
      </c>
      <c r="K485" s="201" t="n">
        <v>45009</v>
      </c>
      <c r="L485" s="175" t="n">
        <v>0.4658</v>
      </c>
      <c r="M485" s="157" t="n">
        <v>11.1792</v>
      </c>
      <c r="N485" s="172" t="s">
        <v>39</v>
      </c>
      <c r="O485" s="172" t="s">
        <v>40</v>
      </c>
      <c r="P485" s="176"/>
      <c r="Q485" s="176"/>
      <c r="R485" s="176"/>
      <c r="S485" s="176"/>
      <c r="T485" s="176"/>
      <c r="U485" s="176"/>
      <c r="V485" s="176" t="s">
        <v>1146</v>
      </c>
      <c r="W485" s="172" t="s">
        <v>956</v>
      </c>
      <c r="X485" s="202" t="s">
        <v>188</v>
      </c>
      <c r="Y485" s="204" t="n">
        <v>23.52</v>
      </c>
      <c r="Z485" s="177" t="n">
        <v>44986</v>
      </c>
      <c r="AA485" s="176"/>
      <c r="AB485" s="176"/>
      <c r="AC485" s="176"/>
      <c r="AD485" s="176"/>
      <c r="AE485" s="176"/>
    </row>
    <row r="486" s="191" customFormat="true" ht="15.75" hidden="false" customHeight="false" outlineLevel="0" collapsed="false">
      <c r="A486" s="181" t="n">
        <v>9070</v>
      </c>
      <c r="B486" s="182" t="n">
        <v>44963</v>
      </c>
      <c r="C486" s="183" t="s">
        <v>1151</v>
      </c>
      <c r="D486" s="184" t="str">
        <f aca="false">VLOOKUP(C486,CATALOGO!A:B,2,0)</f>
        <v>Pantalon Caballero</v>
      </c>
      <c r="E486" s="184" t="str">
        <f aca="false">VLOOKUP(C486,CATALOGO!A:E,5,0)</f>
        <v>CENIZA</v>
      </c>
      <c r="F486" s="185"/>
      <c r="G486" s="183" t="s">
        <v>57</v>
      </c>
      <c r="H486" s="183" t="str">
        <f aca="false">CONCATENATE(C486,"-",G486)</f>
        <v>AH105-203-XS</v>
      </c>
      <c r="I486" s="187"/>
      <c r="J486" s="183" t="n">
        <v>24</v>
      </c>
      <c r="K486" s="205" t="s">
        <v>1054</v>
      </c>
      <c r="L486" s="188" t="n">
        <f aca="false">VLOOKUP(C486,CATALOGO!A:F,6,0)</f>
        <v>0.3841</v>
      </c>
      <c r="M486" s="189" t="n">
        <f aca="false">L486*J486</f>
        <v>9.2184</v>
      </c>
      <c r="N486" s="183" t="s">
        <v>39</v>
      </c>
      <c r="O486" s="183" t="s">
        <v>85</v>
      </c>
      <c r="P486" s="181"/>
      <c r="Q486" s="181"/>
      <c r="R486" s="181"/>
      <c r="S486" s="181"/>
      <c r="T486" s="181"/>
      <c r="U486" s="181"/>
      <c r="V486" s="181" t="s">
        <v>1152</v>
      </c>
      <c r="W486" s="183" t="s">
        <v>42</v>
      </c>
      <c r="X486" s="184" t="s">
        <v>1153</v>
      </c>
      <c r="Y486" s="193" t="n">
        <v>31.2</v>
      </c>
      <c r="Z486" s="190" t="n">
        <v>44981</v>
      </c>
      <c r="AA486" s="181"/>
      <c r="AB486" s="181"/>
      <c r="AC486" s="181"/>
      <c r="AD486" s="181" t="s">
        <v>784</v>
      </c>
      <c r="AE486" s="181"/>
    </row>
    <row r="487" s="191" customFormat="true" ht="15.75" hidden="false" customHeight="false" outlineLevel="0" collapsed="false">
      <c r="A487" s="181" t="n">
        <v>9071</v>
      </c>
      <c r="B487" s="182" t="n">
        <v>44963</v>
      </c>
      <c r="C487" s="183" t="s">
        <v>1151</v>
      </c>
      <c r="D487" s="184" t="str">
        <f aca="false">VLOOKUP(C487,CATALOGO!A:B,2,0)</f>
        <v>Pantalon Caballero</v>
      </c>
      <c r="E487" s="184" t="str">
        <f aca="false">VLOOKUP(C487,CATALOGO!A:E,5,0)</f>
        <v>CENIZA</v>
      </c>
      <c r="F487" s="185"/>
      <c r="G487" s="183" t="s">
        <v>38</v>
      </c>
      <c r="H487" s="183" t="str">
        <f aca="false">CONCATENATE(C487,"-",G487)</f>
        <v>AH105-203-S</v>
      </c>
      <c r="I487" s="187"/>
      <c r="J487" s="183" t="n">
        <v>96</v>
      </c>
      <c r="K487" s="205" t="s">
        <v>1054</v>
      </c>
      <c r="L487" s="188" t="n">
        <f aca="false">VLOOKUP(C487,CATALOGO!A:F,6,0)</f>
        <v>0.3841</v>
      </c>
      <c r="M487" s="189" t="n">
        <f aca="false">L487*J487</f>
        <v>36.8736</v>
      </c>
      <c r="N487" s="183" t="s">
        <v>39</v>
      </c>
      <c r="O487" s="183" t="s">
        <v>85</v>
      </c>
      <c r="P487" s="181"/>
      <c r="Q487" s="181"/>
      <c r="R487" s="181"/>
      <c r="S487" s="181"/>
      <c r="T487" s="181"/>
      <c r="U487" s="181"/>
      <c r="V487" s="181" t="s">
        <v>1152</v>
      </c>
      <c r="W487" s="183" t="s">
        <v>42</v>
      </c>
      <c r="X487" s="184" t="s">
        <v>1153</v>
      </c>
      <c r="Y487" s="193" t="n">
        <v>124.8</v>
      </c>
      <c r="Z487" s="190" t="n">
        <v>44981</v>
      </c>
      <c r="AA487" s="181"/>
      <c r="AB487" s="181"/>
      <c r="AC487" s="181"/>
      <c r="AD487" s="181" t="s">
        <v>784</v>
      </c>
      <c r="AE487" s="181"/>
    </row>
    <row r="488" s="191" customFormat="true" ht="15.75" hidden="false" customHeight="false" outlineLevel="0" collapsed="false">
      <c r="A488" s="181" t="n">
        <v>9072</v>
      </c>
      <c r="B488" s="182" t="n">
        <v>44963</v>
      </c>
      <c r="C488" s="183" t="s">
        <v>1151</v>
      </c>
      <c r="D488" s="184" t="str">
        <f aca="false">VLOOKUP(C488,CATALOGO!A:B,2,0)</f>
        <v>Pantalon Caballero</v>
      </c>
      <c r="E488" s="184" t="str">
        <f aca="false">VLOOKUP(C488,CATALOGO!A:E,5,0)</f>
        <v>CENIZA</v>
      </c>
      <c r="F488" s="185"/>
      <c r="G488" s="183" t="s">
        <v>76</v>
      </c>
      <c r="H488" s="183" t="str">
        <f aca="false">CONCATENATE(C488,"-",G488)</f>
        <v>AH105-203-M</v>
      </c>
      <c r="I488" s="187"/>
      <c r="J488" s="183" t="n">
        <v>96</v>
      </c>
      <c r="K488" s="205" t="s">
        <v>1054</v>
      </c>
      <c r="L488" s="188" t="n">
        <f aca="false">VLOOKUP(C488,CATALOGO!A:F,6,0)</f>
        <v>0.3841</v>
      </c>
      <c r="M488" s="189" t="n">
        <f aca="false">L488*J488</f>
        <v>36.8736</v>
      </c>
      <c r="N488" s="183" t="s">
        <v>39</v>
      </c>
      <c r="O488" s="183" t="s">
        <v>85</v>
      </c>
      <c r="P488" s="181"/>
      <c r="Q488" s="181"/>
      <c r="R488" s="181"/>
      <c r="S488" s="181"/>
      <c r="T488" s="181"/>
      <c r="U488" s="181"/>
      <c r="V488" s="181" t="s">
        <v>1152</v>
      </c>
      <c r="W488" s="183" t="s">
        <v>42</v>
      </c>
      <c r="X488" s="184" t="s">
        <v>1153</v>
      </c>
      <c r="Y488" s="193" t="n">
        <v>124.8</v>
      </c>
      <c r="Z488" s="190" t="n">
        <v>44981</v>
      </c>
      <c r="AA488" s="181"/>
      <c r="AB488" s="181"/>
      <c r="AC488" s="181"/>
      <c r="AD488" s="181" t="s">
        <v>784</v>
      </c>
      <c r="AE488" s="181"/>
    </row>
    <row r="489" s="191" customFormat="true" ht="15.75" hidden="false" customHeight="false" outlineLevel="0" collapsed="false">
      <c r="A489" s="181" t="n">
        <v>9073</v>
      </c>
      <c r="B489" s="182" t="n">
        <v>44963</v>
      </c>
      <c r="C489" s="183" t="s">
        <v>1151</v>
      </c>
      <c r="D489" s="184" t="str">
        <f aca="false">VLOOKUP(C489,CATALOGO!A:B,2,0)</f>
        <v>Pantalon Caballero</v>
      </c>
      <c r="E489" s="184" t="str">
        <f aca="false">VLOOKUP(C489,CATALOGO!A:E,5,0)</f>
        <v>CENIZA</v>
      </c>
      <c r="F489" s="185"/>
      <c r="G489" s="183" t="s">
        <v>48</v>
      </c>
      <c r="H489" s="183" t="str">
        <f aca="false">CONCATENATE(C489,"-",G489)</f>
        <v>AH105-203-L</v>
      </c>
      <c r="I489" s="187"/>
      <c r="J489" s="183" t="n">
        <v>48</v>
      </c>
      <c r="K489" s="205" t="s">
        <v>1054</v>
      </c>
      <c r="L489" s="188" t="n">
        <f aca="false">VLOOKUP(C489,CATALOGO!A:F,6,0)</f>
        <v>0.3841</v>
      </c>
      <c r="M489" s="189" t="n">
        <f aca="false">L489*J489</f>
        <v>18.4368</v>
      </c>
      <c r="N489" s="183" t="s">
        <v>39</v>
      </c>
      <c r="O489" s="183" t="s">
        <v>85</v>
      </c>
      <c r="P489" s="181"/>
      <c r="Q489" s="181"/>
      <c r="R489" s="181"/>
      <c r="S489" s="181"/>
      <c r="T489" s="181"/>
      <c r="U489" s="181"/>
      <c r="V489" s="181" t="s">
        <v>1152</v>
      </c>
      <c r="W489" s="183" t="s">
        <v>42</v>
      </c>
      <c r="X489" s="184" t="s">
        <v>1153</v>
      </c>
      <c r="Y489" s="193" t="n">
        <v>62.4</v>
      </c>
      <c r="Z489" s="190" t="n">
        <v>44981</v>
      </c>
      <c r="AA489" s="181"/>
      <c r="AB489" s="181"/>
      <c r="AC489" s="181"/>
      <c r="AD489" s="181" t="s">
        <v>784</v>
      </c>
      <c r="AE489" s="181"/>
    </row>
    <row r="490" s="191" customFormat="true" ht="15.75" hidden="false" customHeight="false" outlineLevel="0" collapsed="false">
      <c r="A490" s="181" t="n">
        <v>9074</v>
      </c>
      <c r="B490" s="182" t="n">
        <v>44963</v>
      </c>
      <c r="C490" s="183" t="s">
        <v>1151</v>
      </c>
      <c r="D490" s="184" t="str">
        <f aca="false">VLOOKUP(C490,CATALOGO!A:B,2,0)</f>
        <v>Pantalon Caballero</v>
      </c>
      <c r="E490" s="184" t="str">
        <f aca="false">VLOOKUP(C490,CATALOGO!A:E,5,0)</f>
        <v>CENIZA</v>
      </c>
      <c r="F490" s="185"/>
      <c r="G490" s="183" t="s">
        <v>52</v>
      </c>
      <c r="H490" s="183" t="str">
        <f aca="false">CONCATENATE(C490,"-",G490)</f>
        <v>AH105-203-XL</v>
      </c>
      <c r="I490" s="187"/>
      <c r="J490" s="183" t="n">
        <v>24</v>
      </c>
      <c r="K490" s="205" t="s">
        <v>1054</v>
      </c>
      <c r="L490" s="188" t="n">
        <f aca="false">VLOOKUP(C490,CATALOGO!A:F,6,0)</f>
        <v>0.3841</v>
      </c>
      <c r="M490" s="189" t="n">
        <f aca="false">L490*J490</f>
        <v>9.2184</v>
      </c>
      <c r="N490" s="183" t="s">
        <v>39</v>
      </c>
      <c r="O490" s="183" t="s">
        <v>85</v>
      </c>
      <c r="P490" s="181"/>
      <c r="Q490" s="181"/>
      <c r="R490" s="181"/>
      <c r="S490" s="181"/>
      <c r="T490" s="181"/>
      <c r="U490" s="181"/>
      <c r="V490" s="181" t="s">
        <v>1152</v>
      </c>
      <c r="W490" s="183" t="s">
        <v>42</v>
      </c>
      <c r="X490" s="184" t="s">
        <v>1153</v>
      </c>
      <c r="Y490" s="193" t="n">
        <v>31.2</v>
      </c>
      <c r="Z490" s="190" t="n">
        <v>44981</v>
      </c>
      <c r="AA490" s="181"/>
      <c r="AB490" s="181"/>
      <c r="AC490" s="181"/>
      <c r="AD490" s="181" t="s">
        <v>784</v>
      </c>
      <c r="AE490" s="181"/>
    </row>
    <row r="491" s="178" customFormat="true" ht="15" hidden="false" customHeight="false" outlineLevel="0" collapsed="false">
      <c r="A491" s="176" t="n">
        <v>9169</v>
      </c>
      <c r="B491" s="201" t="n">
        <v>44984</v>
      </c>
      <c r="C491" s="172" t="s">
        <v>228</v>
      </c>
      <c r="D491" s="202" t="s">
        <v>83</v>
      </c>
      <c r="E491" s="202" t="s">
        <v>37</v>
      </c>
      <c r="F491" s="203"/>
      <c r="G491" s="172" t="s">
        <v>76</v>
      </c>
      <c r="H491" s="172" t="s">
        <v>229</v>
      </c>
      <c r="I491" s="174"/>
      <c r="J491" s="172" t="n">
        <v>48</v>
      </c>
      <c r="K491" s="201" t="n">
        <v>45009</v>
      </c>
      <c r="L491" s="175" t="n">
        <v>0.26</v>
      </c>
      <c r="M491" s="157" t="n">
        <v>12.48</v>
      </c>
      <c r="N491" s="172" t="s">
        <v>39</v>
      </c>
      <c r="O491" s="172" t="s">
        <v>85</v>
      </c>
      <c r="P491" s="176"/>
      <c r="Q491" s="176"/>
      <c r="R491" s="176"/>
      <c r="S491" s="176"/>
      <c r="T491" s="176"/>
      <c r="U491" s="176"/>
      <c r="V491" s="176" t="s">
        <v>1154</v>
      </c>
      <c r="W491" s="172" t="s">
        <v>42</v>
      </c>
      <c r="X491" s="202" t="s">
        <v>88</v>
      </c>
      <c r="Y491" s="204" t="n">
        <v>66.7464</v>
      </c>
      <c r="Z491" s="177" t="n">
        <v>44986</v>
      </c>
      <c r="AA491" s="176"/>
      <c r="AB491" s="176"/>
      <c r="AC491" s="176"/>
      <c r="AD491" s="176"/>
      <c r="AE491" s="176"/>
    </row>
    <row r="492" s="178" customFormat="true" ht="15" hidden="false" customHeight="false" outlineLevel="0" collapsed="false">
      <c r="A492" s="176" t="n">
        <v>9170</v>
      </c>
      <c r="B492" s="201" t="n">
        <v>44984</v>
      </c>
      <c r="C492" s="172" t="s">
        <v>82</v>
      </c>
      <c r="D492" s="202" t="s">
        <v>83</v>
      </c>
      <c r="E492" s="202" t="s">
        <v>494</v>
      </c>
      <c r="F492" s="203"/>
      <c r="G492" s="172" t="s">
        <v>48</v>
      </c>
      <c r="H492" s="172" t="s">
        <v>434</v>
      </c>
      <c r="I492" s="174"/>
      <c r="J492" s="172" t="n">
        <v>48</v>
      </c>
      <c r="K492" s="201" t="n">
        <v>45009</v>
      </c>
      <c r="L492" s="175" t="n">
        <v>0.26</v>
      </c>
      <c r="M492" s="157" t="n">
        <v>12.48</v>
      </c>
      <c r="N492" s="172" t="s">
        <v>39</v>
      </c>
      <c r="O492" s="172" t="s">
        <v>85</v>
      </c>
      <c r="P492" s="176"/>
      <c r="Q492" s="176"/>
      <c r="R492" s="176"/>
      <c r="S492" s="176"/>
      <c r="T492" s="176"/>
      <c r="U492" s="176"/>
      <c r="V492" s="176" t="s">
        <v>1155</v>
      </c>
      <c r="W492" s="172" t="s">
        <v>87</v>
      </c>
      <c r="X492" s="202" t="s">
        <v>88</v>
      </c>
      <c r="Y492" s="204" t="n">
        <v>66.7464</v>
      </c>
      <c r="Z492" s="177" t="n">
        <v>44986</v>
      </c>
      <c r="AA492" s="176"/>
      <c r="AB492" s="176"/>
      <c r="AC492" s="176"/>
      <c r="AD492" s="176"/>
      <c r="AE492" s="176"/>
    </row>
    <row r="493" s="178" customFormat="true" ht="15" hidden="false" customHeight="false" outlineLevel="0" collapsed="false">
      <c r="A493" s="176" t="n">
        <v>9171</v>
      </c>
      <c r="B493" s="201" t="n">
        <v>44984</v>
      </c>
      <c r="C493" s="172" t="s">
        <v>82</v>
      </c>
      <c r="D493" s="202" t="s">
        <v>83</v>
      </c>
      <c r="E493" s="202" t="s">
        <v>494</v>
      </c>
      <c r="F493" s="203"/>
      <c r="G493" s="172" t="s">
        <v>76</v>
      </c>
      <c r="H493" s="172" t="s">
        <v>752</v>
      </c>
      <c r="I493" s="174"/>
      <c r="J493" s="172" t="n">
        <v>48</v>
      </c>
      <c r="K493" s="201" t="n">
        <v>45009</v>
      </c>
      <c r="L493" s="175" t="n">
        <v>0.26</v>
      </c>
      <c r="M493" s="157" t="n">
        <v>12.48</v>
      </c>
      <c r="N493" s="172" t="s">
        <v>39</v>
      </c>
      <c r="O493" s="172" t="s">
        <v>85</v>
      </c>
      <c r="P493" s="176"/>
      <c r="Q493" s="176"/>
      <c r="R493" s="176"/>
      <c r="S493" s="176"/>
      <c r="T493" s="176"/>
      <c r="U493" s="176"/>
      <c r="V493" s="176" t="s">
        <v>1155</v>
      </c>
      <c r="W493" s="172" t="s">
        <v>87</v>
      </c>
      <c r="X493" s="202" t="s">
        <v>88</v>
      </c>
      <c r="Y493" s="204" t="n">
        <v>66.7464</v>
      </c>
      <c r="Z493" s="177" t="n">
        <v>44986</v>
      </c>
      <c r="AA493" s="176"/>
      <c r="AB493" s="176"/>
      <c r="AC493" s="176"/>
      <c r="AD493" s="176"/>
      <c r="AE493" s="176"/>
    </row>
    <row r="494" s="178" customFormat="true" ht="15" hidden="false" customHeight="false" outlineLevel="0" collapsed="false">
      <c r="A494" s="176" t="n">
        <v>9172</v>
      </c>
      <c r="B494" s="201" t="n">
        <v>44984</v>
      </c>
      <c r="C494" s="172" t="s">
        <v>82</v>
      </c>
      <c r="D494" s="202" t="s">
        <v>83</v>
      </c>
      <c r="E494" s="202" t="s">
        <v>494</v>
      </c>
      <c r="F494" s="203"/>
      <c r="G494" s="172" t="s">
        <v>52</v>
      </c>
      <c r="H494" s="172" t="s">
        <v>436</v>
      </c>
      <c r="I494" s="174"/>
      <c r="J494" s="172" t="n">
        <v>24</v>
      </c>
      <c r="K494" s="201" t="n">
        <v>45009</v>
      </c>
      <c r="L494" s="175" t="n">
        <v>0.26</v>
      </c>
      <c r="M494" s="157" t="n">
        <v>6.24</v>
      </c>
      <c r="N494" s="172" t="s">
        <v>39</v>
      </c>
      <c r="O494" s="172" t="s">
        <v>85</v>
      </c>
      <c r="P494" s="176"/>
      <c r="Q494" s="176"/>
      <c r="R494" s="176"/>
      <c r="S494" s="176"/>
      <c r="T494" s="176"/>
      <c r="U494" s="176"/>
      <c r="V494" s="176" t="s">
        <v>1155</v>
      </c>
      <c r="W494" s="172" t="s">
        <v>87</v>
      </c>
      <c r="X494" s="202" t="s">
        <v>88</v>
      </c>
      <c r="Y494" s="204" t="n">
        <v>33.3732</v>
      </c>
      <c r="Z494" s="177" t="n">
        <v>44986</v>
      </c>
      <c r="AA494" s="176"/>
      <c r="AB494" s="176"/>
      <c r="AC494" s="176"/>
      <c r="AD494" s="176"/>
      <c r="AE494" s="176"/>
    </row>
    <row r="495" s="178" customFormat="true" ht="15" hidden="false" customHeight="false" outlineLevel="0" collapsed="false">
      <c r="A495" s="176" t="n">
        <v>9173</v>
      </c>
      <c r="B495" s="201" t="n">
        <v>44984</v>
      </c>
      <c r="C495" s="172" t="s">
        <v>102</v>
      </c>
      <c r="D495" s="202" t="s">
        <v>83</v>
      </c>
      <c r="E495" s="202" t="s">
        <v>97</v>
      </c>
      <c r="F495" s="203"/>
      <c r="G495" s="172" t="s">
        <v>48</v>
      </c>
      <c r="H495" s="172" t="s">
        <v>1156</v>
      </c>
      <c r="I495" s="174"/>
      <c r="J495" s="172" t="n">
        <v>48</v>
      </c>
      <c r="K495" s="201" t="n">
        <v>45009</v>
      </c>
      <c r="L495" s="175" t="n">
        <v>0.4633</v>
      </c>
      <c r="M495" s="157" t="n">
        <v>22.2384</v>
      </c>
      <c r="N495" s="172" t="s">
        <v>39</v>
      </c>
      <c r="O495" s="172" t="s">
        <v>85</v>
      </c>
      <c r="P495" s="176"/>
      <c r="Q495" s="176"/>
      <c r="R495" s="176"/>
      <c r="S495" s="176"/>
      <c r="T495" s="176"/>
      <c r="U495" s="176"/>
      <c r="V495" s="176" t="s">
        <v>1157</v>
      </c>
      <c r="W495" s="172" t="s">
        <v>99</v>
      </c>
      <c r="X495" s="202" t="s">
        <v>104</v>
      </c>
      <c r="Y495" s="204" t="n">
        <v>56.16</v>
      </c>
      <c r="Z495" s="177" t="n">
        <v>44986</v>
      </c>
      <c r="AA495" s="176"/>
      <c r="AB495" s="176"/>
      <c r="AC495" s="176"/>
      <c r="AD495" s="176"/>
      <c r="AE495" s="176"/>
    </row>
    <row r="496" s="178" customFormat="true" ht="15" hidden="false" customHeight="false" outlineLevel="0" collapsed="false">
      <c r="A496" s="176" t="n">
        <v>9174</v>
      </c>
      <c r="B496" s="201" t="n">
        <v>44984</v>
      </c>
      <c r="C496" s="172" t="s">
        <v>102</v>
      </c>
      <c r="D496" s="202" t="s">
        <v>83</v>
      </c>
      <c r="E496" s="202" t="s">
        <v>97</v>
      </c>
      <c r="F496" s="203"/>
      <c r="G496" s="172" t="s">
        <v>52</v>
      </c>
      <c r="H496" s="172" t="s">
        <v>1158</v>
      </c>
      <c r="I496" s="174"/>
      <c r="J496" s="172" t="n">
        <v>24</v>
      </c>
      <c r="K496" s="201" t="n">
        <v>45009</v>
      </c>
      <c r="L496" s="175" t="n">
        <v>0.4633</v>
      </c>
      <c r="M496" s="157" t="n">
        <v>11.1192</v>
      </c>
      <c r="N496" s="172" t="s">
        <v>39</v>
      </c>
      <c r="O496" s="172" t="s">
        <v>85</v>
      </c>
      <c r="P496" s="176"/>
      <c r="Q496" s="176"/>
      <c r="R496" s="176"/>
      <c r="S496" s="176"/>
      <c r="T496" s="176"/>
      <c r="U496" s="176"/>
      <c r="V496" s="176" t="s">
        <v>1157</v>
      </c>
      <c r="W496" s="172" t="s">
        <v>99</v>
      </c>
      <c r="X496" s="202" t="s">
        <v>104</v>
      </c>
      <c r="Y496" s="204" t="n">
        <v>28.08</v>
      </c>
      <c r="Z496" s="177" t="n">
        <v>44986</v>
      </c>
      <c r="AA496" s="176"/>
      <c r="AB496" s="176"/>
      <c r="AC496" s="176"/>
      <c r="AD496" s="176"/>
      <c r="AE496" s="176"/>
    </row>
    <row r="497" s="178" customFormat="true" ht="15" hidden="false" customHeight="false" outlineLevel="0" collapsed="false">
      <c r="A497" s="176" t="n">
        <v>9180</v>
      </c>
      <c r="B497" s="201" t="n">
        <v>44984</v>
      </c>
      <c r="C497" s="172" t="s">
        <v>1159</v>
      </c>
      <c r="D497" s="202" t="s">
        <v>1160</v>
      </c>
      <c r="E497" s="202" t="s">
        <v>1093</v>
      </c>
      <c r="F497" s="203"/>
      <c r="G497" s="172" t="s">
        <v>57</v>
      </c>
      <c r="H497" s="172" t="s">
        <v>1161</v>
      </c>
      <c r="I497" s="174"/>
      <c r="J497" s="172" t="n">
        <v>24</v>
      </c>
      <c r="K497" s="201" t="n">
        <v>45009</v>
      </c>
      <c r="L497" s="175" t="n">
        <v>0.3583</v>
      </c>
      <c r="M497" s="157" t="n">
        <v>8.5992</v>
      </c>
      <c r="N497" s="172" t="s">
        <v>39</v>
      </c>
      <c r="O497" s="172" t="s">
        <v>85</v>
      </c>
      <c r="P497" s="176"/>
      <c r="Q497" s="176"/>
      <c r="R497" s="176"/>
      <c r="S497" s="176"/>
      <c r="T497" s="176"/>
      <c r="U497" s="176"/>
      <c r="V497" s="176" t="s">
        <v>1162</v>
      </c>
      <c r="W497" s="172" t="s">
        <v>956</v>
      </c>
      <c r="X497" s="202" t="s">
        <v>1163</v>
      </c>
      <c r="Y497" s="204" t="n">
        <v>31.2</v>
      </c>
      <c r="Z497" s="177" t="n">
        <v>44986</v>
      </c>
      <c r="AA497" s="176"/>
      <c r="AB497" s="176"/>
      <c r="AC497" s="176"/>
      <c r="AD497" s="176"/>
      <c r="AE497" s="176"/>
    </row>
    <row r="498" s="178" customFormat="true" ht="15" hidden="false" customHeight="false" outlineLevel="0" collapsed="false">
      <c r="A498" s="176" t="n">
        <v>9181</v>
      </c>
      <c r="B498" s="201" t="n">
        <v>44984</v>
      </c>
      <c r="C498" s="172" t="s">
        <v>1159</v>
      </c>
      <c r="D498" s="202" t="s">
        <v>1160</v>
      </c>
      <c r="E498" s="202" t="s">
        <v>1093</v>
      </c>
      <c r="F498" s="203"/>
      <c r="G498" s="172" t="s">
        <v>38</v>
      </c>
      <c r="H498" s="172" t="s">
        <v>1164</v>
      </c>
      <c r="I498" s="174"/>
      <c r="J498" s="172" t="n">
        <v>48</v>
      </c>
      <c r="K498" s="201" t="n">
        <v>45009</v>
      </c>
      <c r="L498" s="175" t="n">
        <v>0.3583</v>
      </c>
      <c r="M498" s="157" t="n">
        <v>17.1984</v>
      </c>
      <c r="N498" s="172" t="s">
        <v>39</v>
      </c>
      <c r="O498" s="172" t="s">
        <v>85</v>
      </c>
      <c r="P498" s="176"/>
      <c r="Q498" s="176"/>
      <c r="R498" s="176"/>
      <c r="S498" s="176"/>
      <c r="T498" s="176"/>
      <c r="U498" s="176"/>
      <c r="V498" s="176" t="s">
        <v>1162</v>
      </c>
      <c r="W498" s="172" t="s">
        <v>956</v>
      </c>
      <c r="X498" s="202" t="s">
        <v>1163</v>
      </c>
      <c r="Y498" s="204" t="n">
        <v>62.4</v>
      </c>
      <c r="Z498" s="177" t="n">
        <v>44986</v>
      </c>
      <c r="AA498" s="176"/>
      <c r="AB498" s="176"/>
      <c r="AC498" s="176"/>
      <c r="AD498" s="176"/>
      <c r="AE498" s="176"/>
    </row>
    <row r="499" s="178" customFormat="true" ht="15" hidden="false" customHeight="false" outlineLevel="0" collapsed="false">
      <c r="A499" s="176" t="n">
        <v>9182</v>
      </c>
      <c r="B499" s="201" t="n">
        <v>44984</v>
      </c>
      <c r="C499" s="172" t="s">
        <v>1159</v>
      </c>
      <c r="D499" s="202" t="s">
        <v>1160</v>
      </c>
      <c r="E499" s="202" t="s">
        <v>1093</v>
      </c>
      <c r="F499" s="203"/>
      <c r="G499" s="172" t="s">
        <v>76</v>
      </c>
      <c r="H499" s="172" t="s">
        <v>1165</v>
      </c>
      <c r="I499" s="174"/>
      <c r="J499" s="172" t="n">
        <v>60</v>
      </c>
      <c r="K499" s="201" t="n">
        <v>45009</v>
      </c>
      <c r="L499" s="175" t="n">
        <v>0.3583</v>
      </c>
      <c r="M499" s="157" t="n">
        <v>21.498</v>
      </c>
      <c r="N499" s="172" t="s">
        <v>39</v>
      </c>
      <c r="O499" s="172" t="s">
        <v>85</v>
      </c>
      <c r="P499" s="176"/>
      <c r="Q499" s="176"/>
      <c r="R499" s="176"/>
      <c r="S499" s="176"/>
      <c r="T499" s="176"/>
      <c r="U499" s="176"/>
      <c r="V499" s="176" t="s">
        <v>1162</v>
      </c>
      <c r="W499" s="172" t="s">
        <v>956</v>
      </c>
      <c r="X499" s="202" t="s">
        <v>1163</v>
      </c>
      <c r="Y499" s="204" t="n">
        <v>78</v>
      </c>
      <c r="Z499" s="177" t="n">
        <v>44986</v>
      </c>
      <c r="AA499" s="176"/>
      <c r="AB499" s="176"/>
      <c r="AC499" s="176"/>
      <c r="AD499" s="176"/>
      <c r="AE499" s="176"/>
    </row>
    <row r="500" s="178" customFormat="true" ht="15" hidden="false" customHeight="false" outlineLevel="0" collapsed="false">
      <c r="A500" s="176" t="n">
        <v>9183</v>
      </c>
      <c r="B500" s="201" t="n">
        <v>44984</v>
      </c>
      <c r="C500" s="172" t="s">
        <v>1159</v>
      </c>
      <c r="D500" s="202" t="s">
        <v>1160</v>
      </c>
      <c r="E500" s="202" t="s">
        <v>1093</v>
      </c>
      <c r="F500" s="203"/>
      <c r="G500" s="172" t="s">
        <v>48</v>
      </c>
      <c r="H500" s="172" t="s">
        <v>1166</v>
      </c>
      <c r="I500" s="174"/>
      <c r="J500" s="172" t="n">
        <v>36</v>
      </c>
      <c r="K500" s="201" t="n">
        <v>45009</v>
      </c>
      <c r="L500" s="175" t="n">
        <v>0.3583</v>
      </c>
      <c r="M500" s="157" t="n">
        <v>12.8988</v>
      </c>
      <c r="N500" s="172" t="s">
        <v>39</v>
      </c>
      <c r="O500" s="172" t="s">
        <v>85</v>
      </c>
      <c r="P500" s="176"/>
      <c r="Q500" s="176"/>
      <c r="R500" s="176"/>
      <c r="S500" s="176"/>
      <c r="T500" s="176"/>
      <c r="U500" s="176"/>
      <c r="V500" s="176" t="s">
        <v>1162</v>
      </c>
      <c r="W500" s="172" t="s">
        <v>956</v>
      </c>
      <c r="X500" s="202" t="s">
        <v>1163</v>
      </c>
      <c r="Y500" s="204" t="n">
        <v>46.8</v>
      </c>
      <c r="Z500" s="177" t="n">
        <v>44986</v>
      </c>
      <c r="AA500" s="176"/>
      <c r="AB500" s="176"/>
      <c r="AC500" s="176"/>
      <c r="AD500" s="176"/>
      <c r="AE500" s="176"/>
    </row>
    <row r="501" s="178" customFormat="true" ht="15" hidden="false" customHeight="false" outlineLevel="0" collapsed="false">
      <c r="A501" s="176" t="n">
        <v>9184</v>
      </c>
      <c r="B501" s="201" t="n">
        <v>44984</v>
      </c>
      <c r="C501" s="172" t="s">
        <v>1159</v>
      </c>
      <c r="D501" s="202" t="s">
        <v>1160</v>
      </c>
      <c r="E501" s="202" t="s">
        <v>1093</v>
      </c>
      <c r="F501" s="203"/>
      <c r="G501" s="172" t="s">
        <v>52</v>
      </c>
      <c r="H501" s="172" t="s">
        <v>1167</v>
      </c>
      <c r="I501" s="174"/>
      <c r="J501" s="172" t="n">
        <v>12</v>
      </c>
      <c r="K501" s="201" t="n">
        <v>45009</v>
      </c>
      <c r="L501" s="175" t="n">
        <v>0.3583</v>
      </c>
      <c r="M501" s="157" t="n">
        <v>4.2996</v>
      </c>
      <c r="N501" s="172" t="s">
        <v>39</v>
      </c>
      <c r="O501" s="172" t="s">
        <v>85</v>
      </c>
      <c r="P501" s="176"/>
      <c r="Q501" s="176"/>
      <c r="R501" s="176"/>
      <c r="S501" s="176"/>
      <c r="T501" s="176"/>
      <c r="U501" s="176"/>
      <c r="V501" s="176" t="s">
        <v>1162</v>
      </c>
      <c r="W501" s="172" t="s">
        <v>956</v>
      </c>
      <c r="X501" s="202" t="s">
        <v>1163</v>
      </c>
      <c r="Y501" s="204" t="n">
        <v>15.6</v>
      </c>
      <c r="Z501" s="177" t="n">
        <v>44986</v>
      </c>
      <c r="AA501" s="176"/>
      <c r="AB501" s="176"/>
      <c r="AC501" s="176"/>
      <c r="AD501" s="176"/>
      <c r="AE501" s="176"/>
    </row>
    <row r="502" s="178" customFormat="true" ht="15" hidden="false" customHeight="false" outlineLevel="0" collapsed="false">
      <c r="A502" s="176" t="n">
        <v>9185</v>
      </c>
      <c r="B502" s="201" t="n">
        <v>44984</v>
      </c>
      <c r="C502" s="172" t="s">
        <v>1168</v>
      </c>
      <c r="D502" s="202" t="s">
        <v>1160</v>
      </c>
      <c r="E502" s="202" t="s">
        <v>1093</v>
      </c>
      <c r="F502" s="203"/>
      <c r="G502" s="172" t="s">
        <v>57</v>
      </c>
      <c r="H502" s="172" t="s">
        <v>1169</v>
      </c>
      <c r="I502" s="174"/>
      <c r="J502" s="172" t="n">
        <v>24</v>
      </c>
      <c r="K502" s="201" t="n">
        <v>45009</v>
      </c>
      <c r="L502" s="175" t="n">
        <v>0.3583</v>
      </c>
      <c r="M502" s="157" t="n">
        <v>8.5992</v>
      </c>
      <c r="N502" s="172" t="s">
        <v>39</v>
      </c>
      <c r="O502" s="172" t="s">
        <v>85</v>
      </c>
      <c r="P502" s="176"/>
      <c r="Q502" s="176"/>
      <c r="R502" s="176"/>
      <c r="S502" s="176"/>
      <c r="T502" s="176"/>
      <c r="U502" s="176"/>
      <c r="V502" s="176" t="s">
        <v>1170</v>
      </c>
      <c r="W502" s="172" t="s">
        <v>956</v>
      </c>
      <c r="X502" s="202" t="s">
        <v>966</v>
      </c>
      <c r="Y502" s="204" t="n">
        <v>31.2</v>
      </c>
      <c r="Z502" s="177" t="n">
        <v>44986</v>
      </c>
      <c r="AA502" s="176"/>
      <c r="AB502" s="176"/>
      <c r="AC502" s="176"/>
      <c r="AD502" s="176"/>
      <c r="AE502" s="176"/>
    </row>
    <row r="503" s="178" customFormat="true" ht="15" hidden="false" customHeight="false" outlineLevel="0" collapsed="false">
      <c r="A503" s="176" t="n">
        <v>9186</v>
      </c>
      <c r="B503" s="201" t="n">
        <v>44984</v>
      </c>
      <c r="C503" s="172" t="s">
        <v>1168</v>
      </c>
      <c r="D503" s="202" t="s">
        <v>1160</v>
      </c>
      <c r="E503" s="202" t="s">
        <v>1093</v>
      </c>
      <c r="F503" s="203"/>
      <c r="G503" s="172" t="s">
        <v>38</v>
      </c>
      <c r="H503" s="172" t="s">
        <v>1171</v>
      </c>
      <c r="I503" s="174"/>
      <c r="J503" s="172" t="n">
        <v>48</v>
      </c>
      <c r="K503" s="201" t="n">
        <v>45009</v>
      </c>
      <c r="L503" s="175" t="n">
        <v>0.3583</v>
      </c>
      <c r="M503" s="157" t="n">
        <v>17.1984</v>
      </c>
      <c r="N503" s="172" t="s">
        <v>39</v>
      </c>
      <c r="O503" s="172" t="s">
        <v>85</v>
      </c>
      <c r="P503" s="176"/>
      <c r="Q503" s="176"/>
      <c r="R503" s="176"/>
      <c r="S503" s="176"/>
      <c r="T503" s="176"/>
      <c r="U503" s="176"/>
      <c r="V503" s="176" t="s">
        <v>1170</v>
      </c>
      <c r="W503" s="172" t="s">
        <v>956</v>
      </c>
      <c r="X503" s="202" t="s">
        <v>966</v>
      </c>
      <c r="Y503" s="204" t="n">
        <v>62.4</v>
      </c>
      <c r="Z503" s="177" t="n">
        <v>44986</v>
      </c>
      <c r="AA503" s="176"/>
      <c r="AB503" s="176"/>
      <c r="AC503" s="176"/>
      <c r="AD503" s="176"/>
      <c r="AE503" s="176"/>
    </row>
    <row r="504" s="178" customFormat="true" ht="15" hidden="false" customHeight="false" outlineLevel="0" collapsed="false">
      <c r="A504" s="176" t="n">
        <v>9187</v>
      </c>
      <c r="B504" s="201" t="n">
        <v>44984</v>
      </c>
      <c r="C504" s="172" t="s">
        <v>1168</v>
      </c>
      <c r="D504" s="202" t="s">
        <v>1160</v>
      </c>
      <c r="E504" s="202" t="s">
        <v>1093</v>
      </c>
      <c r="F504" s="203"/>
      <c r="G504" s="172" t="s">
        <v>76</v>
      </c>
      <c r="H504" s="172" t="s">
        <v>1172</v>
      </c>
      <c r="I504" s="174"/>
      <c r="J504" s="172" t="n">
        <v>60</v>
      </c>
      <c r="K504" s="201" t="n">
        <v>45009</v>
      </c>
      <c r="L504" s="175" t="n">
        <v>0.3583</v>
      </c>
      <c r="M504" s="157" t="n">
        <v>21.498</v>
      </c>
      <c r="N504" s="172" t="s">
        <v>39</v>
      </c>
      <c r="O504" s="172" t="s">
        <v>85</v>
      </c>
      <c r="P504" s="176"/>
      <c r="Q504" s="176"/>
      <c r="R504" s="176"/>
      <c r="S504" s="176"/>
      <c r="T504" s="176"/>
      <c r="U504" s="176"/>
      <c r="V504" s="176" t="s">
        <v>1170</v>
      </c>
      <c r="W504" s="172" t="s">
        <v>956</v>
      </c>
      <c r="X504" s="202" t="s">
        <v>966</v>
      </c>
      <c r="Y504" s="204" t="n">
        <v>78</v>
      </c>
      <c r="Z504" s="177" t="n">
        <v>44986</v>
      </c>
      <c r="AA504" s="176"/>
      <c r="AB504" s="176"/>
      <c r="AC504" s="176"/>
      <c r="AD504" s="176"/>
      <c r="AE504" s="176"/>
    </row>
    <row r="505" s="178" customFormat="true" ht="15" hidden="false" customHeight="false" outlineLevel="0" collapsed="false">
      <c r="A505" s="176" t="n">
        <v>9188</v>
      </c>
      <c r="B505" s="201" t="n">
        <v>44984</v>
      </c>
      <c r="C505" s="172" t="s">
        <v>1168</v>
      </c>
      <c r="D505" s="202" t="s">
        <v>1160</v>
      </c>
      <c r="E505" s="202" t="s">
        <v>1093</v>
      </c>
      <c r="F505" s="203"/>
      <c r="G505" s="172" t="s">
        <v>48</v>
      </c>
      <c r="H505" s="172" t="s">
        <v>1173</v>
      </c>
      <c r="I505" s="174"/>
      <c r="J505" s="172" t="n">
        <v>36</v>
      </c>
      <c r="K505" s="201" t="n">
        <v>45009</v>
      </c>
      <c r="L505" s="175" t="n">
        <v>0.3583</v>
      </c>
      <c r="M505" s="157" t="n">
        <v>12.8988</v>
      </c>
      <c r="N505" s="172" t="s">
        <v>39</v>
      </c>
      <c r="O505" s="172" t="s">
        <v>85</v>
      </c>
      <c r="P505" s="176"/>
      <c r="Q505" s="176"/>
      <c r="R505" s="176"/>
      <c r="S505" s="176"/>
      <c r="T505" s="176"/>
      <c r="U505" s="176"/>
      <c r="V505" s="176" t="s">
        <v>1170</v>
      </c>
      <c r="W505" s="172" t="s">
        <v>956</v>
      </c>
      <c r="X505" s="202" t="s">
        <v>966</v>
      </c>
      <c r="Y505" s="204" t="n">
        <v>46.8</v>
      </c>
      <c r="Z505" s="177" t="n">
        <v>44986</v>
      </c>
      <c r="AA505" s="176"/>
      <c r="AB505" s="176"/>
      <c r="AC505" s="176"/>
      <c r="AD505" s="176"/>
      <c r="AE505" s="176"/>
    </row>
    <row r="506" s="178" customFormat="true" ht="15" hidden="false" customHeight="false" outlineLevel="0" collapsed="false">
      <c r="A506" s="176" t="n">
        <v>9189</v>
      </c>
      <c r="B506" s="201" t="n">
        <v>44984</v>
      </c>
      <c r="C506" s="172" t="s">
        <v>1168</v>
      </c>
      <c r="D506" s="202" t="s">
        <v>1160</v>
      </c>
      <c r="E506" s="202" t="s">
        <v>1093</v>
      </c>
      <c r="F506" s="203"/>
      <c r="G506" s="172" t="s">
        <v>52</v>
      </c>
      <c r="H506" s="172" t="s">
        <v>1174</v>
      </c>
      <c r="I506" s="174"/>
      <c r="J506" s="172" t="n">
        <v>12</v>
      </c>
      <c r="K506" s="201" t="n">
        <v>45009</v>
      </c>
      <c r="L506" s="175" t="n">
        <v>0.3583</v>
      </c>
      <c r="M506" s="157" t="n">
        <v>4.2996</v>
      </c>
      <c r="N506" s="172" t="s">
        <v>39</v>
      </c>
      <c r="O506" s="172" t="s">
        <v>85</v>
      </c>
      <c r="P506" s="176"/>
      <c r="Q506" s="176"/>
      <c r="R506" s="176"/>
      <c r="S506" s="176"/>
      <c r="T506" s="176"/>
      <c r="U506" s="176"/>
      <c r="V506" s="176" t="s">
        <v>1170</v>
      </c>
      <c r="W506" s="172" t="s">
        <v>956</v>
      </c>
      <c r="X506" s="202" t="s">
        <v>966</v>
      </c>
      <c r="Y506" s="204" t="n">
        <v>15.6</v>
      </c>
      <c r="Z506" s="177" t="n">
        <v>44986</v>
      </c>
      <c r="AA506" s="176"/>
      <c r="AB506" s="176"/>
      <c r="AC506" s="176"/>
      <c r="AD506" s="176"/>
      <c r="AE506" s="176"/>
    </row>
    <row r="507" s="178" customFormat="true" ht="18.75" hidden="false" customHeight="false" outlineLevel="0" collapsed="false">
      <c r="A507" s="176"/>
      <c r="B507" s="208" t="s">
        <v>1175</v>
      </c>
      <c r="C507" s="209"/>
      <c r="D507" s="202"/>
      <c r="E507" s="202"/>
      <c r="F507" s="203"/>
      <c r="G507" s="172"/>
      <c r="H507" s="172"/>
      <c r="I507" s="174"/>
      <c r="J507" s="157" t="n">
        <f aca="false">SUM(J464:J506)</f>
        <v>2040</v>
      </c>
      <c r="K507" s="201"/>
      <c r="L507" s="175" t="n">
        <v>15.0201</v>
      </c>
      <c r="M507" s="157" t="n">
        <f aca="false">SUM(M464:M506)</f>
        <v>753.5712</v>
      </c>
      <c r="N507" s="172"/>
      <c r="O507" s="172"/>
      <c r="P507" s="176"/>
      <c r="Q507" s="176"/>
      <c r="R507" s="176"/>
      <c r="S507" s="176"/>
      <c r="T507" s="176"/>
      <c r="U507" s="176"/>
      <c r="V507" s="176"/>
      <c r="W507" s="172"/>
      <c r="X507" s="202"/>
      <c r="Y507" s="204"/>
      <c r="Z507" s="177"/>
      <c r="AA507" s="176"/>
      <c r="AB507" s="176"/>
      <c r="AC507" s="176"/>
      <c r="AD507" s="176"/>
      <c r="AE507" s="176"/>
    </row>
    <row r="508" s="178" customFormat="true" ht="15" hidden="false" customHeight="false" outlineLevel="0" collapsed="false">
      <c r="A508" s="176" t="n">
        <v>9190</v>
      </c>
      <c r="B508" s="201" t="n">
        <v>44984</v>
      </c>
      <c r="C508" s="172" t="s">
        <v>1176</v>
      </c>
      <c r="D508" s="202" t="s">
        <v>1177</v>
      </c>
      <c r="E508" s="202" t="s">
        <v>1178</v>
      </c>
      <c r="F508" s="203"/>
      <c r="G508" s="172" t="s">
        <v>76</v>
      </c>
      <c r="H508" s="172" t="s">
        <v>1179</v>
      </c>
      <c r="I508" s="174"/>
      <c r="J508" s="172" t="n">
        <v>1</v>
      </c>
      <c r="K508" s="201" t="n">
        <v>45009</v>
      </c>
      <c r="L508" s="175" t="n">
        <v>0.2925</v>
      </c>
      <c r="M508" s="157" t="n">
        <v>0.2925</v>
      </c>
      <c r="N508" s="172" t="s">
        <v>39</v>
      </c>
      <c r="O508" s="172" t="s">
        <v>85</v>
      </c>
      <c r="P508" s="176"/>
      <c r="Q508" s="176"/>
      <c r="R508" s="176"/>
      <c r="S508" s="176"/>
      <c r="T508" s="176"/>
      <c r="U508" s="176"/>
      <c r="V508" s="176" t="s">
        <v>1180</v>
      </c>
      <c r="W508" s="172" t="s">
        <v>1181</v>
      </c>
      <c r="X508" s="202" t="s">
        <v>1182</v>
      </c>
      <c r="Y508" s="204" t="n">
        <v>1.25</v>
      </c>
      <c r="Z508" s="177" t="n">
        <v>44986</v>
      </c>
      <c r="AA508" s="176"/>
      <c r="AB508" s="176"/>
      <c r="AC508" s="176"/>
      <c r="AD508" s="176"/>
      <c r="AE508" s="176"/>
    </row>
    <row r="509" s="178" customFormat="true" ht="15" hidden="false" customHeight="false" outlineLevel="0" collapsed="false">
      <c r="A509" s="176" t="n">
        <v>9191</v>
      </c>
      <c r="B509" s="201" t="n">
        <v>44984</v>
      </c>
      <c r="C509" s="172" t="s">
        <v>1183</v>
      </c>
      <c r="D509" s="202" t="s">
        <v>1177</v>
      </c>
      <c r="E509" s="202" t="s">
        <v>1184</v>
      </c>
      <c r="F509" s="203"/>
      <c r="G509" s="172" t="s">
        <v>76</v>
      </c>
      <c r="H509" s="172" t="s">
        <v>1185</v>
      </c>
      <c r="I509" s="174"/>
      <c r="J509" s="172" t="n">
        <v>1</v>
      </c>
      <c r="K509" s="201" t="n">
        <v>45009</v>
      </c>
      <c r="L509" s="175" t="n">
        <v>0.2925</v>
      </c>
      <c r="M509" s="157" t="n">
        <v>0.2925</v>
      </c>
      <c r="N509" s="172" t="s">
        <v>39</v>
      </c>
      <c r="O509" s="172" t="s">
        <v>85</v>
      </c>
      <c r="P509" s="176"/>
      <c r="Q509" s="176"/>
      <c r="R509" s="176"/>
      <c r="S509" s="176"/>
      <c r="T509" s="176"/>
      <c r="U509" s="176"/>
      <c r="V509" s="176" t="s">
        <v>1186</v>
      </c>
      <c r="W509" s="172" t="s">
        <v>899</v>
      </c>
      <c r="X509" s="202" t="s">
        <v>1182</v>
      </c>
      <c r="Y509" s="204" t="n">
        <v>1.25</v>
      </c>
      <c r="Z509" s="177" t="n">
        <v>44986</v>
      </c>
      <c r="AA509" s="176"/>
      <c r="AB509" s="176"/>
      <c r="AC509" s="176"/>
      <c r="AD509" s="176"/>
      <c r="AE509" s="176"/>
    </row>
    <row r="510" s="178" customFormat="true" ht="15" hidden="false" customHeight="false" outlineLevel="0" collapsed="false">
      <c r="A510" s="176" t="n">
        <v>9192</v>
      </c>
      <c r="B510" s="201" t="n">
        <v>44984</v>
      </c>
      <c r="C510" s="172" t="s">
        <v>1187</v>
      </c>
      <c r="D510" s="202" t="s">
        <v>1188</v>
      </c>
      <c r="E510" s="202" t="s">
        <v>1178</v>
      </c>
      <c r="F510" s="203"/>
      <c r="G510" s="172" t="s">
        <v>76</v>
      </c>
      <c r="H510" s="172" t="s">
        <v>1189</v>
      </c>
      <c r="I510" s="174"/>
      <c r="J510" s="172" t="n">
        <v>1</v>
      </c>
      <c r="K510" s="201" t="n">
        <v>45009</v>
      </c>
      <c r="L510" s="175" t="n">
        <v>0.36</v>
      </c>
      <c r="M510" s="157" t="n">
        <v>0.36</v>
      </c>
      <c r="N510" s="172" t="s">
        <v>39</v>
      </c>
      <c r="O510" s="172" t="s">
        <v>40</v>
      </c>
      <c r="P510" s="176"/>
      <c r="Q510" s="176"/>
      <c r="R510" s="176"/>
      <c r="S510" s="176"/>
      <c r="T510" s="176"/>
      <c r="U510" s="176"/>
      <c r="V510" s="176" t="s">
        <v>1190</v>
      </c>
      <c r="W510" s="172" t="s">
        <v>1181</v>
      </c>
      <c r="X510" s="202" t="s">
        <v>322</v>
      </c>
      <c r="Y510" s="204" t="n">
        <v>1.22</v>
      </c>
      <c r="Z510" s="177" t="n">
        <v>44986</v>
      </c>
      <c r="AA510" s="176"/>
      <c r="AB510" s="176"/>
      <c r="AC510" s="176"/>
      <c r="AD510" s="176"/>
      <c r="AE510" s="176"/>
    </row>
    <row r="511" s="178" customFormat="true" ht="15" hidden="false" customHeight="false" outlineLevel="0" collapsed="false">
      <c r="A511" s="176" t="n">
        <v>9193</v>
      </c>
      <c r="B511" s="201" t="n">
        <v>44984</v>
      </c>
      <c r="C511" s="172" t="s">
        <v>1191</v>
      </c>
      <c r="D511" s="202" t="s">
        <v>1188</v>
      </c>
      <c r="E511" s="202" t="s">
        <v>1184</v>
      </c>
      <c r="F511" s="203"/>
      <c r="G511" s="172" t="s">
        <v>76</v>
      </c>
      <c r="H511" s="172" t="s">
        <v>1192</v>
      </c>
      <c r="I511" s="174"/>
      <c r="J511" s="172" t="n">
        <v>1</v>
      </c>
      <c r="K511" s="201" t="n">
        <v>45009</v>
      </c>
      <c r="L511" s="175" t="n">
        <v>0.36</v>
      </c>
      <c r="M511" s="157" t="n">
        <v>0.36</v>
      </c>
      <c r="N511" s="172" t="s">
        <v>39</v>
      </c>
      <c r="O511" s="172" t="s">
        <v>40</v>
      </c>
      <c r="P511" s="176"/>
      <c r="Q511" s="176"/>
      <c r="R511" s="176"/>
      <c r="S511" s="176"/>
      <c r="T511" s="176"/>
      <c r="U511" s="176"/>
      <c r="V511" s="176" t="s">
        <v>1193</v>
      </c>
      <c r="W511" s="172" t="s">
        <v>899</v>
      </c>
      <c r="X511" s="202" t="s">
        <v>322</v>
      </c>
      <c r="Y511" s="204" t="n">
        <v>1.22</v>
      </c>
      <c r="Z511" s="177" t="n">
        <v>44986</v>
      </c>
      <c r="AA511" s="176"/>
      <c r="AB511" s="176"/>
      <c r="AC511" s="176"/>
      <c r="AD511" s="176"/>
      <c r="AE511" s="176"/>
    </row>
    <row r="512" customFormat="false" ht="15" hidden="false" customHeight="false" outlineLevel="0" collapsed="false">
      <c r="A512" s="33"/>
      <c r="B512" s="33"/>
      <c r="C512" s="35"/>
      <c r="D512" s="35"/>
      <c r="E512" s="33"/>
      <c r="F512" s="36"/>
      <c r="G512" s="35"/>
      <c r="H512" s="35"/>
      <c r="I512" s="130"/>
      <c r="J512" s="35" t="n">
        <v>4</v>
      </c>
      <c r="K512" s="35"/>
      <c r="L512" s="3" t="n">
        <v>1.305</v>
      </c>
      <c r="M512" s="3" t="n">
        <v>1</v>
      </c>
      <c r="N512" s="33"/>
      <c r="O512" s="35"/>
      <c r="P512" s="33"/>
      <c r="Q512" s="33"/>
      <c r="R512" s="33"/>
      <c r="S512" s="33"/>
      <c r="T512" s="33"/>
      <c r="U512" s="33"/>
      <c r="V512" s="33"/>
      <c r="W512" s="35"/>
      <c r="X512" s="33"/>
      <c r="Y512" s="33"/>
      <c r="Z512" s="37"/>
      <c r="AA512" s="33"/>
      <c r="AB512" s="33"/>
      <c r="AC512" s="33"/>
      <c r="AD512" s="33"/>
      <c r="AE512" s="33"/>
    </row>
    <row r="513" customFormat="false" ht="15" hidden="false" customHeight="false" outlineLevel="0" collapsed="false">
      <c r="A513" s="33"/>
      <c r="B513" s="33"/>
      <c r="C513" s="35"/>
      <c r="D513" s="35"/>
      <c r="E513" s="33"/>
      <c r="F513" s="36"/>
      <c r="G513" s="35"/>
      <c r="H513" s="35"/>
      <c r="I513" s="130"/>
      <c r="J513" s="110" t="n">
        <f aca="false">SUM(J508:J512,J507)</f>
        <v>2048</v>
      </c>
      <c r="K513" s="35"/>
      <c r="L513" s="3" t="n">
        <v>16.32</v>
      </c>
      <c r="M513" s="110" t="n">
        <f aca="false">SUM(M508:M512,M507)</f>
        <v>755.8762</v>
      </c>
      <c r="N513" s="33"/>
      <c r="O513" s="35"/>
      <c r="P513" s="33"/>
      <c r="Q513" s="33"/>
      <c r="R513" s="33"/>
      <c r="S513" s="33"/>
      <c r="T513" s="33"/>
      <c r="U513" s="33"/>
      <c r="V513" s="33"/>
      <c r="W513" s="35"/>
      <c r="X513" s="33"/>
      <c r="Y513" s="33"/>
      <c r="Z513" s="37"/>
      <c r="AA513" s="33"/>
      <c r="AB513" s="33"/>
      <c r="AC513" s="33"/>
      <c r="AD513" s="33"/>
      <c r="AE513" s="33"/>
    </row>
    <row r="514" customFormat="false" ht="18.75" hidden="false" customHeight="false" outlineLevel="0" collapsed="false">
      <c r="A514" s="33"/>
      <c r="B514" s="210" t="s">
        <v>1194</v>
      </c>
      <c r="C514" s="35"/>
      <c r="D514" s="35"/>
      <c r="E514" s="33"/>
      <c r="F514" s="36"/>
      <c r="G514" s="35"/>
      <c r="H514" s="35"/>
      <c r="I514" s="130"/>
      <c r="J514" s="35"/>
      <c r="K514" s="35"/>
      <c r="N514" s="33"/>
      <c r="O514" s="35"/>
      <c r="P514" s="33"/>
      <c r="Q514" s="33"/>
      <c r="R514" s="33"/>
      <c r="S514" s="33"/>
      <c r="T514" s="33"/>
      <c r="U514" s="33"/>
      <c r="V514" s="33"/>
      <c r="W514" s="35"/>
      <c r="X514" s="33"/>
      <c r="Y514" s="33"/>
      <c r="Z514" s="37"/>
      <c r="AA514" s="33"/>
      <c r="AB514" s="33"/>
      <c r="AC514" s="33"/>
      <c r="AD514" s="33"/>
      <c r="AE514" s="33"/>
    </row>
    <row r="515" s="178" customFormat="true" ht="15" hidden="false" customHeight="false" outlineLevel="0" collapsed="false">
      <c r="A515" s="176" t="n">
        <v>9194</v>
      </c>
      <c r="B515" s="201" t="n">
        <v>44991</v>
      </c>
      <c r="C515" s="172" t="s">
        <v>375</v>
      </c>
      <c r="D515" s="202" t="s">
        <v>36</v>
      </c>
      <c r="E515" s="202" t="s">
        <v>97</v>
      </c>
      <c r="F515" s="203"/>
      <c r="G515" s="172" t="s">
        <v>48</v>
      </c>
      <c r="H515" s="172" t="s">
        <v>380</v>
      </c>
      <c r="I515" s="174"/>
      <c r="J515" s="172" t="n">
        <v>48</v>
      </c>
      <c r="K515" s="201" t="n">
        <v>45016</v>
      </c>
      <c r="L515" s="175" t="n">
        <v>0.347</v>
      </c>
      <c r="M515" s="157" t="n">
        <v>16.656</v>
      </c>
      <c r="N515" s="172" t="s">
        <v>39</v>
      </c>
      <c r="O515" s="172" t="s">
        <v>40</v>
      </c>
      <c r="P515" s="176"/>
      <c r="Q515" s="176"/>
      <c r="R515" s="176"/>
      <c r="S515" s="176"/>
      <c r="T515" s="176"/>
      <c r="U515" s="176"/>
      <c r="V515" s="176" t="s">
        <v>1195</v>
      </c>
      <c r="W515" s="172" t="s">
        <v>99</v>
      </c>
      <c r="X515" s="202" t="s">
        <v>51</v>
      </c>
      <c r="Y515" s="204" t="n">
        <v>50.03544</v>
      </c>
      <c r="Z515" s="177" t="n">
        <v>44995</v>
      </c>
      <c r="AA515" s="176"/>
      <c r="AB515" s="176"/>
      <c r="AC515" s="176"/>
      <c r="AD515" s="176"/>
      <c r="AE515" s="176"/>
    </row>
    <row r="516" s="178" customFormat="true" ht="15" hidden="false" customHeight="false" outlineLevel="0" collapsed="false">
      <c r="A516" s="176" t="n">
        <v>9195</v>
      </c>
      <c r="B516" s="201" t="n">
        <v>44991</v>
      </c>
      <c r="C516" s="172" t="s">
        <v>375</v>
      </c>
      <c r="D516" s="202" t="s">
        <v>36</v>
      </c>
      <c r="E516" s="202" t="s">
        <v>97</v>
      </c>
      <c r="F516" s="203"/>
      <c r="G516" s="172" t="s">
        <v>76</v>
      </c>
      <c r="H516" s="172" t="s">
        <v>379</v>
      </c>
      <c r="I516" s="174"/>
      <c r="J516" s="172" t="n">
        <v>96</v>
      </c>
      <c r="K516" s="201" t="n">
        <v>45016</v>
      </c>
      <c r="L516" s="175" t="n">
        <v>0.347</v>
      </c>
      <c r="M516" s="157" t="n">
        <v>33.312</v>
      </c>
      <c r="N516" s="172" t="s">
        <v>39</v>
      </c>
      <c r="O516" s="172" t="s">
        <v>40</v>
      </c>
      <c r="P516" s="176"/>
      <c r="Q516" s="176"/>
      <c r="R516" s="176"/>
      <c r="S516" s="176"/>
      <c r="T516" s="176"/>
      <c r="U516" s="176"/>
      <c r="V516" s="176" t="s">
        <v>1195</v>
      </c>
      <c r="W516" s="172" t="s">
        <v>99</v>
      </c>
      <c r="X516" s="202" t="s">
        <v>51</v>
      </c>
      <c r="Y516" s="204" t="n">
        <v>100.07088</v>
      </c>
      <c r="Z516" s="177" t="n">
        <v>44995</v>
      </c>
      <c r="AA516" s="176"/>
      <c r="AB516" s="176"/>
      <c r="AC516" s="176"/>
      <c r="AD516" s="176"/>
      <c r="AE516" s="176"/>
    </row>
    <row r="517" s="178" customFormat="true" ht="15" hidden="false" customHeight="false" outlineLevel="0" collapsed="false">
      <c r="A517" s="176" t="n">
        <v>9196</v>
      </c>
      <c r="B517" s="201" t="n">
        <v>44991</v>
      </c>
      <c r="C517" s="172" t="s">
        <v>375</v>
      </c>
      <c r="D517" s="202" t="s">
        <v>36</v>
      </c>
      <c r="E517" s="202" t="s">
        <v>97</v>
      </c>
      <c r="F517" s="203"/>
      <c r="G517" s="172" t="s">
        <v>38</v>
      </c>
      <c r="H517" s="172" t="s">
        <v>378</v>
      </c>
      <c r="I517" s="174"/>
      <c r="J517" s="172" t="n">
        <v>48</v>
      </c>
      <c r="K517" s="201" t="n">
        <v>45016</v>
      </c>
      <c r="L517" s="175" t="n">
        <v>0.347</v>
      </c>
      <c r="M517" s="157" t="n">
        <v>16.656</v>
      </c>
      <c r="N517" s="172" t="s">
        <v>39</v>
      </c>
      <c r="O517" s="172" t="s">
        <v>40</v>
      </c>
      <c r="P517" s="176"/>
      <c r="Q517" s="176"/>
      <c r="R517" s="176"/>
      <c r="S517" s="176"/>
      <c r="T517" s="176"/>
      <c r="U517" s="176"/>
      <c r="V517" s="176" t="s">
        <v>1195</v>
      </c>
      <c r="W517" s="172" t="s">
        <v>99</v>
      </c>
      <c r="X517" s="202" t="s">
        <v>51</v>
      </c>
      <c r="Y517" s="204" t="n">
        <v>50.03544</v>
      </c>
      <c r="Z517" s="177" t="n">
        <v>44995</v>
      </c>
      <c r="AA517" s="176"/>
      <c r="AB517" s="176"/>
      <c r="AC517" s="176"/>
      <c r="AD517" s="176"/>
      <c r="AE517" s="176"/>
    </row>
    <row r="518" s="178" customFormat="true" ht="15" hidden="false" customHeight="false" outlineLevel="0" collapsed="false">
      <c r="A518" s="176" t="n">
        <v>9197</v>
      </c>
      <c r="B518" s="201" t="n">
        <v>44991</v>
      </c>
      <c r="C518" s="172" t="s">
        <v>375</v>
      </c>
      <c r="D518" s="202" t="s">
        <v>36</v>
      </c>
      <c r="E518" s="202" t="s">
        <v>97</v>
      </c>
      <c r="F518" s="203"/>
      <c r="G518" s="172" t="s">
        <v>52</v>
      </c>
      <c r="H518" s="172" t="s">
        <v>381</v>
      </c>
      <c r="I518" s="174"/>
      <c r="J518" s="172" t="n">
        <v>24</v>
      </c>
      <c r="K518" s="201" t="n">
        <v>45016</v>
      </c>
      <c r="L518" s="175" t="n">
        <v>0.347</v>
      </c>
      <c r="M518" s="157" t="n">
        <v>8.328</v>
      </c>
      <c r="N518" s="172" t="s">
        <v>39</v>
      </c>
      <c r="O518" s="172" t="s">
        <v>40</v>
      </c>
      <c r="P518" s="176"/>
      <c r="Q518" s="176"/>
      <c r="R518" s="176"/>
      <c r="S518" s="176"/>
      <c r="T518" s="176"/>
      <c r="U518" s="176"/>
      <c r="V518" s="176" t="s">
        <v>1195</v>
      </c>
      <c r="W518" s="172" t="s">
        <v>99</v>
      </c>
      <c r="X518" s="202" t="s">
        <v>51</v>
      </c>
      <c r="Y518" s="204" t="n">
        <v>25.01772</v>
      </c>
      <c r="Z518" s="177" t="n">
        <v>44995</v>
      </c>
      <c r="AA518" s="176"/>
      <c r="AB518" s="176"/>
      <c r="AC518" s="176"/>
      <c r="AD518" s="176"/>
      <c r="AE518" s="176"/>
    </row>
    <row r="519" s="178" customFormat="true" ht="15" hidden="false" customHeight="false" outlineLevel="0" collapsed="false">
      <c r="A519" s="176" t="n">
        <v>9198</v>
      </c>
      <c r="B519" s="201" t="n">
        <v>44991</v>
      </c>
      <c r="C519" s="172" t="s">
        <v>375</v>
      </c>
      <c r="D519" s="202" t="s">
        <v>36</v>
      </c>
      <c r="E519" s="202" t="s">
        <v>97</v>
      </c>
      <c r="F519" s="203"/>
      <c r="G519" s="172" t="s">
        <v>57</v>
      </c>
      <c r="H519" s="172" t="s">
        <v>376</v>
      </c>
      <c r="I519" s="174"/>
      <c r="J519" s="172" t="n">
        <v>48</v>
      </c>
      <c r="K519" s="201" t="n">
        <v>45016</v>
      </c>
      <c r="L519" s="175" t="n">
        <v>0.347</v>
      </c>
      <c r="M519" s="157" t="n">
        <v>16.656</v>
      </c>
      <c r="N519" s="172" t="s">
        <v>39</v>
      </c>
      <c r="O519" s="172" t="s">
        <v>40</v>
      </c>
      <c r="P519" s="176"/>
      <c r="Q519" s="176"/>
      <c r="R519" s="176"/>
      <c r="S519" s="176"/>
      <c r="T519" s="176"/>
      <c r="U519" s="176"/>
      <c r="V519" s="176" t="s">
        <v>1195</v>
      </c>
      <c r="W519" s="172" t="s">
        <v>99</v>
      </c>
      <c r="X519" s="202" t="s">
        <v>51</v>
      </c>
      <c r="Y519" s="204" t="n">
        <v>50.03544</v>
      </c>
      <c r="Z519" s="177" t="n">
        <v>44995</v>
      </c>
      <c r="AA519" s="176"/>
      <c r="AB519" s="176"/>
      <c r="AC519" s="176"/>
      <c r="AD519" s="176"/>
      <c r="AE519" s="176"/>
    </row>
    <row r="520" s="178" customFormat="true" ht="15" hidden="false" customHeight="false" outlineLevel="0" collapsed="false">
      <c r="A520" s="176" t="n">
        <v>9199</v>
      </c>
      <c r="B520" s="201" t="n">
        <v>44991</v>
      </c>
      <c r="C520" s="172" t="s">
        <v>323</v>
      </c>
      <c r="D520" s="202" t="s">
        <v>193</v>
      </c>
      <c r="E520" s="202" t="s">
        <v>97</v>
      </c>
      <c r="F520" s="203"/>
      <c r="G520" s="172" t="s">
        <v>48</v>
      </c>
      <c r="H520" s="172" t="s">
        <v>1196</v>
      </c>
      <c r="I520" s="174"/>
      <c r="J520" s="172" t="n">
        <v>96</v>
      </c>
      <c r="K520" s="201" t="n">
        <v>45016</v>
      </c>
      <c r="L520" s="175" t="n">
        <v>0.2283</v>
      </c>
      <c r="M520" s="157" t="n">
        <v>21.9168</v>
      </c>
      <c r="N520" s="172" t="s">
        <v>39</v>
      </c>
      <c r="O520" s="172" t="s">
        <v>40</v>
      </c>
      <c r="P520" s="176"/>
      <c r="Q520" s="176"/>
      <c r="R520" s="176"/>
      <c r="S520" s="176"/>
      <c r="T520" s="176"/>
      <c r="U520" s="176"/>
      <c r="V520" s="176" t="s">
        <v>1197</v>
      </c>
      <c r="W520" s="172" t="s">
        <v>99</v>
      </c>
      <c r="X520" s="202" t="s">
        <v>198</v>
      </c>
      <c r="Y520" s="204" t="n">
        <v>94.5168</v>
      </c>
      <c r="Z520" s="177" t="n">
        <v>44995</v>
      </c>
      <c r="AA520" s="176"/>
      <c r="AB520" s="176"/>
      <c r="AC520" s="176"/>
      <c r="AD520" s="176"/>
      <c r="AE520" s="176"/>
    </row>
    <row r="521" s="178" customFormat="true" ht="15" hidden="false" customHeight="false" outlineLevel="0" collapsed="false">
      <c r="A521" s="176" t="n">
        <v>9200</v>
      </c>
      <c r="B521" s="201" t="n">
        <v>44991</v>
      </c>
      <c r="C521" s="172" t="s">
        <v>323</v>
      </c>
      <c r="D521" s="202" t="s">
        <v>193</v>
      </c>
      <c r="E521" s="202" t="s">
        <v>97</v>
      </c>
      <c r="F521" s="203"/>
      <c r="G521" s="172" t="s">
        <v>76</v>
      </c>
      <c r="H521" s="172" t="s">
        <v>324</v>
      </c>
      <c r="I521" s="174"/>
      <c r="J521" s="172" t="n">
        <v>168</v>
      </c>
      <c r="K521" s="201" t="n">
        <v>45016</v>
      </c>
      <c r="L521" s="175" t="n">
        <v>0.2283</v>
      </c>
      <c r="M521" s="157" t="n">
        <v>38.3544</v>
      </c>
      <c r="N521" s="172" t="s">
        <v>39</v>
      </c>
      <c r="O521" s="172" t="s">
        <v>40</v>
      </c>
      <c r="P521" s="176"/>
      <c r="Q521" s="176"/>
      <c r="R521" s="176"/>
      <c r="S521" s="176"/>
      <c r="T521" s="176"/>
      <c r="U521" s="176"/>
      <c r="V521" s="176" t="s">
        <v>1197</v>
      </c>
      <c r="W521" s="172" t="s">
        <v>99</v>
      </c>
      <c r="X521" s="202" t="s">
        <v>198</v>
      </c>
      <c r="Y521" s="204" t="n">
        <v>165.4044</v>
      </c>
      <c r="Z521" s="177" t="n">
        <v>44995</v>
      </c>
      <c r="AA521" s="176"/>
      <c r="AB521" s="176"/>
      <c r="AC521" s="176"/>
      <c r="AD521" s="176"/>
      <c r="AE521" s="176"/>
    </row>
    <row r="522" s="178" customFormat="true" ht="15" hidden="false" customHeight="false" outlineLevel="0" collapsed="false">
      <c r="A522" s="176" t="n">
        <v>9201</v>
      </c>
      <c r="B522" s="201" t="n">
        <v>44991</v>
      </c>
      <c r="C522" s="172" t="s">
        <v>323</v>
      </c>
      <c r="D522" s="202" t="s">
        <v>193</v>
      </c>
      <c r="E522" s="202" t="s">
        <v>97</v>
      </c>
      <c r="F522" s="203"/>
      <c r="G522" s="172" t="s">
        <v>38</v>
      </c>
      <c r="H522" s="172" t="s">
        <v>326</v>
      </c>
      <c r="I522" s="174"/>
      <c r="J522" s="172" t="n">
        <v>96</v>
      </c>
      <c r="K522" s="201" t="n">
        <v>45016</v>
      </c>
      <c r="L522" s="175" t="n">
        <v>0.2283</v>
      </c>
      <c r="M522" s="157" t="n">
        <v>21.9168</v>
      </c>
      <c r="N522" s="172" t="s">
        <v>39</v>
      </c>
      <c r="O522" s="172" t="s">
        <v>40</v>
      </c>
      <c r="P522" s="176"/>
      <c r="Q522" s="176"/>
      <c r="R522" s="176"/>
      <c r="S522" s="176"/>
      <c r="T522" s="176"/>
      <c r="U522" s="176"/>
      <c r="V522" s="176" t="s">
        <v>1197</v>
      </c>
      <c r="W522" s="172" t="s">
        <v>99</v>
      </c>
      <c r="X522" s="202" t="s">
        <v>198</v>
      </c>
      <c r="Y522" s="204" t="n">
        <v>94.5168</v>
      </c>
      <c r="Z522" s="177" t="n">
        <v>44995</v>
      </c>
      <c r="AA522" s="176"/>
      <c r="AB522" s="176"/>
      <c r="AC522" s="176"/>
      <c r="AD522" s="176"/>
      <c r="AE522" s="176"/>
    </row>
    <row r="523" s="178" customFormat="true" ht="15" hidden="false" customHeight="false" outlineLevel="0" collapsed="false">
      <c r="A523" s="176" t="n">
        <v>9202</v>
      </c>
      <c r="B523" s="201" t="n">
        <v>44991</v>
      </c>
      <c r="C523" s="172" t="s">
        <v>323</v>
      </c>
      <c r="D523" s="202" t="s">
        <v>193</v>
      </c>
      <c r="E523" s="202" t="s">
        <v>97</v>
      </c>
      <c r="F523" s="203"/>
      <c r="G523" s="172" t="s">
        <v>57</v>
      </c>
      <c r="H523" s="172" t="s">
        <v>509</v>
      </c>
      <c r="I523" s="174"/>
      <c r="J523" s="172" t="n">
        <v>48</v>
      </c>
      <c r="K523" s="201" t="n">
        <v>45016</v>
      </c>
      <c r="L523" s="175" t="n">
        <v>0.2283</v>
      </c>
      <c r="M523" s="157" t="n">
        <v>10.9584</v>
      </c>
      <c r="N523" s="172" t="s">
        <v>39</v>
      </c>
      <c r="O523" s="172" t="s">
        <v>40</v>
      </c>
      <c r="P523" s="176"/>
      <c r="Q523" s="176"/>
      <c r="R523" s="176"/>
      <c r="S523" s="176"/>
      <c r="T523" s="176"/>
      <c r="U523" s="176"/>
      <c r="V523" s="176" t="s">
        <v>1197</v>
      </c>
      <c r="W523" s="172" t="s">
        <v>99</v>
      </c>
      <c r="X523" s="202" t="s">
        <v>198</v>
      </c>
      <c r="Y523" s="204" t="n">
        <v>47.2584</v>
      </c>
      <c r="Z523" s="177" t="n">
        <v>44995</v>
      </c>
      <c r="AA523" s="176"/>
      <c r="AB523" s="176"/>
      <c r="AC523" s="176"/>
      <c r="AD523" s="176"/>
      <c r="AE523" s="176"/>
    </row>
    <row r="524" s="178" customFormat="true" ht="15" hidden="false" customHeight="false" outlineLevel="0" collapsed="false">
      <c r="A524" s="176" t="n">
        <v>9203</v>
      </c>
      <c r="B524" s="201" t="n">
        <v>44991</v>
      </c>
      <c r="C524" s="172" t="s">
        <v>511</v>
      </c>
      <c r="D524" s="202" t="s">
        <v>193</v>
      </c>
      <c r="E524" s="202" t="s">
        <v>66</v>
      </c>
      <c r="F524" s="203"/>
      <c r="G524" s="172" t="s">
        <v>38</v>
      </c>
      <c r="H524" s="172" t="s">
        <v>514</v>
      </c>
      <c r="I524" s="174"/>
      <c r="J524" s="172" t="n">
        <v>120</v>
      </c>
      <c r="K524" s="201" t="n">
        <v>45016</v>
      </c>
      <c r="L524" s="175" t="n">
        <v>0.2283</v>
      </c>
      <c r="M524" s="157" t="n">
        <v>27.396</v>
      </c>
      <c r="N524" s="172" t="s">
        <v>39</v>
      </c>
      <c r="O524" s="172" t="s">
        <v>40</v>
      </c>
      <c r="P524" s="176"/>
      <c r="Q524" s="176"/>
      <c r="R524" s="176"/>
      <c r="S524" s="176"/>
      <c r="T524" s="176"/>
      <c r="U524" s="176"/>
      <c r="V524" s="176" t="s">
        <v>1198</v>
      </c>
      <c r="W524" s="172" t="s">
        <v>110</v>
      </c>
      <c r="X524" s="202" t="s">
        <v>198</v>
      </c>
      <c r="Y524" s="204" t="n">
        <v>118.146</v>
      </c>
      <c r="Z524" s="177" t="n">
        <v>44995</v>
      </c>
      <c r="AA524" s="176"/>
      <c r="AB524" s="176"/>
      <c r="AC524" s="176"/>
      <c r="AD524" s="176"/>
      <c r="AE524" s="176"/>
    </row>
    <row r="525" s="178" customFormat="true" ht="15" hidden="false" customHeight="false" outlineLevel="0" collapsed="false">
      <c r="A525" s="176" t="n">
        <v>9204</v>
      </c>
      <c r="B525" s="201" t="n">
        <v>44991</v>
      </c>
      <c r="C525" s="172" t="s">
        <v>192</v>
      </c>
      <c r="D525" s="202" t="s">
        <v>193</v>
      </c>
      <c r="E525" s="202" t="s">
        <v>194</v>
      </c>
      <c r="F525" s="203"/>
      <c r="G525" s="172" t="s">
        <v>48</v>
      </c>
      <c r="H525" s="172" t="s">
        <v>1199</v>
      </c>
      <c r="I525" s="174"/>
      <c r="J525" s="172" t="n">
        <v>48</v>
      </c>
      <c r="K525" s="201" t="n">
        <v>45016</v>
      </c>
      <c r="L525" s="175" t="n">
        <v>0.2283</v>
      </c>
      <c r="M525" s="157" t="n">
        <v>10.9584</v>
      </c>
      <c r="N525" s="172" t="s">
        <v>39</v>
      </c>
      <c r="O525" s="172" t="s">
        <v>40</v>
      </c>
      <c r="P525" s="176"/>
      <c r="Q525" s="176"/>
      <c r="R525" s="176"/>
      <c r="S525" s="176"/>
      <c r="T525" s="176"/>
      <c r="U525" s="176"/>
      <c r="V525" s="176" t="s">
        <v>1200</v>
      </c>
      <c r="W525" s="172" t="s">
        <v>197</v>
      </c>
      <c r="X525" s="202" t="s">
        <v>198</v>
      </c>
      <c r="Y525" s="204" t="n">
        <v>47.2584</v>
      </c>
      <c r="Z525" s="177" t="n">
        <v>44995</v>
      </c>
      <c r="AA525" s="176"/>
      <c r="AB525" s="176"/>
      <c r="AC525" s="176"/>
      <c r="AD525" s="176"/>
      <c r="AE525" s="176"/>
    </row>
    <row r="526" s="178" customFormat="true" ht="15" hidden="false" customHeight="false" outlineLevel="0" collapsed="false">
      <c r="A526" s="176" t="n">
        <v>9205</v>
      </c>
      <c r="B526" s="201" t="n">
        <v>44991</v>
      </c>
      <c r="C526" s="172" t="s">
        <v>192</v>
      </c>
      <c r="D526" s="202" t="s">
        <v>193</v>
      </c>
      <c r="E526" s="202" t="s">
        <v>194</v>
      </c>
      <c r="F526" s="203"/>
      <c r="G526" s="172" t="s">
        <v>38</v>
      </c>
      <c r="H526" s="172" t="s">
        <v>199</v>
      </c>
      <c r="I526" s="174"/>
      <c r="J526" s="172" t="n">
        <v>24</v>
      </c>
      <c r="K526" s="201" t="n">
        <v>45016</v>
      </c>
      <c r="L526" s="175" t="n">
        <v>0.2283</v>
      </c>
      <c r="M526" s="157" t="n">
        <v>5.4792</v>
      </c>
      <c r="N526" s="172" t="s">
        <v>39</v>
      </c>
      <c r="O526" s="172" t="s">
        <v>40</v>
      </c>
      <c r="P526" s="176"/>
      <c r="Q526" s="176"/>
      <c r="R526" s="176"/>
      <c r="S526" s="176"/>
      <c r="T526" s="176"/>
      <c r="U526" s="176"/>
      <c r="V526" s="176" t="s">
        <v>1200</v>
      </c>
      <c r="W526" s="172" t="s">
        <v>197</v>
      </c>
      <c r="X526" s="202" t="s">
        <v>198</v>
      </c>
      <c r="Y526" s="204" t="n">
        <v>23.6292</v>
      </c>
      <c r="Z526" s="177" t="n">
        <v>44995</v>
      </c>
      <c r="AA526" s="176"/>
      <c r="AB526" s="176"/>
      <c r="AC526" s="176"/>
      <c r="AD526" s="176"/>
      <c r="AE526" s="176"/>
    </row>
    <row r="527" s="178" customFormat="true" ht="15" hidden="false" customHeight="false" outlineLevel="0" collapsed="false">
      <c r="A527" s="176" t="n">
        <v>9206</v>
      </c>
      <c r="B527" s="201" t="n">
        <v>44991</v>
      </c>
      <c r="C527" s="172" t="s">
        <v>192</v>
      </c>
      <c r="D527" s="202" t="s">
        <v>193</v>
      </c>
      <c r="E527" s="202" t="s">
        <v>194</v>
      </c>
      <c r="F527" s="203"/>
      <c r="G527" s="172" t="s">
        <v>57</v>
      </c>
      <c r="H527" s="172" t="s">
        <v>1201</v>
      </c>
      <c r="I527" s="174"/>
      <c r="J527" s="172" t="n">
        <v>24</v>
      </c>
      <c r="K527" s="201" t="n">
        <v>45016</v>
      </c>
      <c r="L527" s="175" t="n">
        <v>0.2283</v>
      </c>
      <c r="M527" s="157" t="n">
        <v>5.4792</v>
      </c>
      <c r="N527" s="172" t="s">
        <v>39</v>
      </c>
      <c r="O527" s="172" t="s">
        <v>40</v>
      </c>
      <c r="P527" s="176"/>
      <c r="Q527" s="176"/>
      <c r="R527" s="176"/>
      <c r="S527" s="176"/>
      <c r="T527" s="176"/>
      <c r="U527" s="176"/>
      <c r="V527" s="176" t="s">
        <v>1200</v>
      </c>
      <c r="W527" s="172" t="s">
        <v>197</v>
      </c>
      <c r="X527" s="202" t="s">
        <v>198</v>
      </c>
      <c r="Y527" s="204" t="n">
        <v>23.6292</v>
      </c>
      <c r="Z527" s="177" t="n">
        <v>44995</v>
      </c>
      <c r="AA527" s="176"/>
      <c r="AB527" s="176"/>
      <c r="AC527" s="176"/>
      <c r="AD527" s="176"/>
      <c r="AE527" s="176"/>
    </row>
    <row r="528" s="178" customFormat="true" ht="15" hidden="false" customHeight="false" outlineLevel="0" collapsed="false">
      <c r="A528" s="176" t="n">
        <v>9207</v>
      </c>
      <c r="B528" s="201" t="n">
        <v>44991</v>
      </c>
      <c r="C528" s="172" t="s">
        <v>518</v>
      </c>
      <c r="D528" s="202" t="s">
        <v>193</v>
      </c>
      <c r="E528" s="202" t="s">
        <v>54</v>
      </c>
      <c r="F528" s="203"/>
      <c r="G528" s="172" t="s">
        <v>76</v>
      </c>
      <c r="H528" s="172" t="s">
        <v>519</v>
      </c>
      <c r="I528" s="174"/>
      <c r="J528" s="172" t="n">
        <v>120</v>
      </c>
      <c r="K528" s="201" t="n">
        <v>45016</v>
      </c>
      <c r="L528" s="175" t="n">
        <v>0.2283</v>
      </c>
      <c r="M528" s="157" t="n">
        <v>27.396</v>
      </c>
      <c r="N528" s="172" t="s">
        <v>39</v>
      </c>
      <c r="O528" s="172" t="s">
        <v>40</v>
      </c>
      <c r="P528" s="176"/>
      <c r="Q528" s="176"/>
      <c r="R528" s="176"/>
      <c r="S528" s="176"/>
      <c r="T528" s="176"/>
      <c r="U528" s="176"/>
      <c r="V528" s="176" t="s">
        <v>1202</v>
      </c>
      <c r="W528" s="172" t="s">
        <v>56</v>
      </c>
      <c r="X528" s="202" t="s">
        <v>198</v>
      </c>
      <c r="Y528" s="204" t="n">
        <v>118.146</v>
      </c>
      <c r="Z528" s="177" t="n">
        <v>44995</v>
      </c>
      <c r="AA528" s="176"/>
      <c r="AB528" s="176"/>
      <c r="AC528" s="176"/>
      <c r="AD528" s="176"/>
      <c r="AE528" s="176"/>
    </row>
    <row r="529" s="178" customFormat="true" ht="15" hidden="false" customHeight="false" outlineLevel="0" collapsed="false">
      <c r="A529" s="176" t="n">
        <v>9208</v>
      </c>
      <c r="B529" s="201" t="n">
        <v>44991</v>
      </c>
      <c r="C529" s="172" t="s">
        <v>147</v>
      </c>
      <c r="D529" s="202" t="s">
        <v>148</v>
      </c>
      <c r="E529" s="202" t="s">
        <v>97</v>
      </c>
      <c r="F529" s="203"/>
      <c r="G529" s="172" t="s">
        <v>38</v>
      </c>
      <c r="H529" s="172" t="s">
        <v>385</v>
      </c>
      <c r="I529" s="174"/>
      <c r="J529" s="172" t="n">
        <v>48</v>
      </c>
      <c r="K529" s="201" t="n">
        <v>45016</v>
      </c>
      <c r="L529" s="175" t="n">
        <v>0.256</v>
      </c>
      <c r="M529" s="157" t="n">
        <v>12.288</v>
      </c>
      <c r="N529" s="172" t="s">
        <v>39</v>
      </c>
      <c r="O529" s="172" t="s">
        <v>40</v>
      </c>
      <c r="P529" s="176"/>
      <c r="Q529" s="176"/>
      <c r="R529" s="176"/>
      <c r="S529" s="176"/>
      <c r="T529" s="176"/>
      <c r="U529" s="176"/>
      <c r="V529" s="176" t="s">
        <v>1203</v>
      </c>
      <c r="W529" s="172" t="s">
        <v>99</v>
      </c>
      <c r="X529" s="202" t="s">
        <v>150</v>
      </c>
      <c r="Y529" s="204" t="n">
        <v>63.8232</v>
      </c>
      <c r="Z529" s="177" t="n">
        <v>44995</v>
      </c>
      <c r="AA529" s="176"/>
      <c r="AB529" s="176"/>
      <c r="AC529" s="176"/>
      <c r="AD529" s="176"/>
      <c r="AE529" s="176"/>
    </row>
    <row r="530" s="178" customFormat="true" ht="15" hidden="false" customHeight="false" outlineLevel="0" collapsed="false">
      <c r="A530" s="176" t="n">
        <v>9209</v>
      </c>
      <c r="B530" s="201" t="n">
        <v>44991</v>
      </c>
      <c r="C530" s="172" t="s">
        <v>147</v>
      </c>
      <c r="D530" s="202" t="s">
        <v>148</v>
      </c>
      <c r="E530" s="202" t="s">
        <v>97</v>
      </c>
      <c r="F530" s="203"/>
      <c r="G530" s="172" t="s">
        <v>57</v>
      </c>
      <c r="H530" s="172" t="s">
        <v>383</v>
      </c>
      <c r="I530" s="174"/>
      <c r="J530" s="172" t="n">
        <v>48</v>
      </c>
      <c r="K530" s="201" t="n">
        <v>45016</v>
      </c>
      <c r="L530" s="175" t="n">
        <v>0.256</v>
      </c>
      <c r="M530" s="157" t="n">
        <v>12.288</v>
      </c>
      <c r="N530" s="172" t="s">
        <v>39</v>
      </c>
      <c r="O530" s="172" t="s">
        <v>40</v>
      </c>
      <c r="P530" s="176"/>
      <c r="Q530" s="176"/>
      <c r="R530" s="176"/>
      <c r="S530" s="176"/>
      <c r="T530" s="176"/>
      <c r="U530" s="176"/>
      <c r="V530" s="176" t="s">
        <v>1203</v>
      </c>
      <c r="W530" s="172" t="s">
        <v>99</v>
      </c>
      <c r="X530" s="202" t="s">
        <v>150</v>
      </c>
      <c r="Y530" s="204" t="n">
        <v>63.8232</v>
      </c>
      <c r="Z530" s="177" t="n">
        <v>44995</v>
      </c>
      <c r="AA530" s="176"/>
      <c r="AB530" s="176"/>
      <c r="AC530" s="176"/>
      <c r="AD530" s="176"/>
      <c r="AE530" s="176"/>
    </row>
    <row r="531" s="178" customFormat="true" ht="15" hidden="false" customHeight="false" outlineLevel="0" collapsed="false">
      <c r="A531" s="176" t="n">
        <v>9210</v>
      </c>
      <c r="B531" s="201" t="n">
        <v>44991</v>
      </c>
      <c r="C531" s="172" t="s">
        <v>147</v>
      </c>
      <c r="D531" s="202" t="s">
        <v>148</v>
      </c>
      <c r="E531" s="202" t="s">
        <v>97</v>
      </c>
      <c r="F531" s="203"/>
      <c r="G531" s="172" t="s">
        <v>89</v>
      </c>
      <c r="H531" s="172" t="s">
        <v>476</v>
      </c>
      <c r="I531" s="174"/>
      <c r="J531" s="172" t="n">
        <v>24</v>
      </c>
      <c r="K531" s="201" t="n">
        <v>45016</v>
      </c>
      <c r="L531" s="175" t="n">
        <v>0.256</v>
      </c>
      <c r="M531" s="157" t="n">
        <v>6.144</v>
      </c>
      <c r="N531" s="172" t="s">
        <v>39</v>
      </c>
      <c r="O531" s="172" t="s">
        <v>40</v>
      </c>
      <c r="P531" s="176"/>
      <c r="Q531" s="176"/>
      <c r="R531" s="176"/>
      <c r="S531" s="176"/>
      <c r="T531" s="176"/>
      <c r="U531" s="176"/>
      <c r="V531" s="176" t="s">
        <v>1203</v>
      </c>
      <c r="W531" s="172" t="s">
        <v>99</v>
      </c>
      <c r="X531" s="202" t="s">
        <v>150</v>
      </c>
      <c r="Y531" s="204" t="n">
        <v>31.9116</v>
      </c>
      <c r="Z531" s="177" t="n">
        <v>44995</v>
      </c>
      <c r="AA531" s="176"/>
      <c r="AB531" s="176"/>
      <c r="AC531" s="176"/>
      <c r="AD531" s="176"/>
      <c r="AE531" s="176"/>
    </row>
    <row r="532" s="178" customFormat="true" ht="15" hidden="false" customHeight="false" outlineLevel="0" collapsed="false">
      <c r="A532" s="176" t="n">
        <v>9211</v>
      </c>
      <c r="B532" s="201" t="n">
        <v>44991</v>
      </c>
      <c r="C532" s="172" t="s">
        <v>405</v>
      </c>
      <c r="D532" s="202" t="s">
        <v>148</v>
      </c>
      <c r="E532" s="202" t="s">
        <v>66</v>
      </c>
      <c r="F532" s="203"/>
      <c r="G532" s="172" t="s">
        <v>48</v>
      </c>
      <c r="H532" s="172" t="s">
        <v>742</v>
      </c>
      <c r="I532" s="174"/>
      <c r="J532" s="172" t="n">
        <v>48</v>
      </c>
      <c r="K532" s="201" t="n">
        <v>45016</v>
      </c>
      <c r="L532" s="175" t="n">
        <v>0.256</v>
      </c>
      <c r="M532" s="157" t="n">
        <v>12.288</v>
      </c>
      <c r="N532" s="172" t="s">
        <v>39</v>
      </c>
      <c r="O532" s="172" t="s">
        <v>40</v>
      </c>
      <c r="P532" s="176"/>
      <c r="Q532" s="176"/>
      <c r="R532" s="176"/>
      <c r="S532" s="176"/>
      <c r="T532" s="176"/>
      <c r="U532" s="176"/>
      <c r="V532" s="176" t="s">
        <v>1204</v>
      </c>
      <c r="W532" s="172" t="s">
        <v>110</v>
      </c>
      <c r="X532" s="202" t="s">
        <v>150</v>
      </c>
      <c r="Y532" s="204" t="n">
        <v>63.8232</v>
      </c>
      <c r="Z532" s="177" t="n">
        <v>44995</v>
      </c>
      <c r="AA532" s="176"/>
      <c r="AB532" s="176"/>
      <c r="AC532" s="176"/>
      <c r="AD532" s="176"/>
      <c r="AE532" s="176"/>
    </row>
    <row r="533" s="178" customFormat="true" ht="15" hidden="false" customHeight="false" outlineLevel="0" collapsed="false">
      <c r="A533" s="176" t="n">
        <v>9212</v>
      </c>
      <c r="B533" s="201" t="n">
        <v>44991</v>
      </c>
      <c r="C533" s="172" t="s">
        <v>405</v>
      </c>
      <c r="D533" s="202" t="s">
        <v>148</v>
      </c>
      <c r="E533" s="202" t="s">
        <v>66</v>
      </c>
      <c r="F533" s="203"/>
      <c r="G533" s="172" t="s">
        <v>76</v>
      </c>
      <c r="H533" s="172" t="s">
        <v>636</v>
      </c>
      <c r="I533" s="174"/>
      <c r="J533" s="172" t="n">
        <v>72</v>
      </c>
      <c r="K533" s="201" t="n">
        <v>45016</v>
      </c>
      <c r="L533" s="175" t="n">
        <v>0.256</v>
      </c>
      <c r="M533" s="157" t="n">
        <v>18.432</v>
      </c>
      <c r="N533" s="172" t="s">
        <v>39</v>
      </c>
      <c r="O533" s="172" t="s">
        <v>40</v>
      </c>
      <c r="P533" s="176"/>
      <c r="Q533" s="176"/>
      <c r="R533" s="176"/>
      <c r="S533" s="176"/>
      <c r="T533" s="176"/>
      <c r="U533" s="176"/>
      <c r="V533" s="176" t="s">
        <v>1204</v>
      </c>
      <c r="W533" s="172" t="s">
        <v>110</v>
      </c>
      <c r="X533" s="202" t="s">
        <v>150</v>
      </c>
      <c r="Y533" s="204" t="n">
        <v>95.7348</v>
      </c>
      <c r="Z533" s="177" t="n">
        <v>44995</v>
      </c>
      <c r="AA533" s="176"/>
      <c r="AB533" s="176"/>
      <c r="AC533" s="176"/>
      <c r="AD533" s="176"/>
      <c r="AE533" s="176"/>
    </row>
    <row r="534" s="178" customFormat="true" ht="15" hidden="false" customHeight="false" outlineLevel="0" collapsed="false">
      <c r="A534" s="176" t="n">
        <v>9213</v>
      </c>
      <c r="B534" s="201" t="n">
        <v>44991</v>
      </c>
      <c r="C534" s="172" t="s">
        <v>405</v>
      </c>
      <c r="D534" s="202" t="s">
        <v>148</v>
      </c>
      <c r="E534" s="202" t="s">
        <v>66</v>
      </c>
      <c r="F534" s="203"/>
      <c r="G534" s="172" t="s">
        <v>38</v>
      </c>
      <c r="H534" s="172" t="s">
        <v>740</v>
      </c>
      <c r="I534" s="174"/>
      <c r="J534" s="172" t="n">
        <v>48</v>
      </c>
      <c r="K534" s="201" t="n">
        <v>45016</v>
      </c>
      <c r="L534" s="175" t="n">
        <v>0.256</v>
      </c>
      <c r="M534" s="157" t="n">
        <v>12.288</v>
      </c>
      <c r="N534" s="172" t="s">
        <v>39</v>
      </c>
      <c r="O534" s="172" t="s">
        <v>40</v>
      </c>
      <c r="P534" s="176"/>
      <c r="Q534" s="176"/>
      <c r="R534" s="176"/>
      <c r="S534" s="176"/>
      <c r="T534" s="176"/>
      <c r="U534" s="176"/>
      <c r="V534" s="176" t="s">
        <v>1204</v>
      </c>
      <c r="W534" s="172" t="s">
        <v>110</v>
      </c>
      <c r="X534" s="202" t="s">
        <v>150</v>
      </c>
      <c r="Y534" s="204" t="n">
        <v>63.8232</v>
      </c>
      <c r="Z534" s="177" t="n">
        <v>44995</v>
      </c>
      <c r="AA534" s="176"/>
      <c r="AB534" s="176"/>
      <c r="AC534" s="176"/>
      <c r="AD534" s="176"/>
      <c r="AE534" s="176"/>
    </row>
    <row r="535" s="178" customFormat="true" ht="15" hidden="false" customHeight="false" outlineLevel="0" collapsed="false">
      <c r="A535" s="176" t="n">
        <v>9214</v>
      </c>
      <c r="B535" s="201" t="n">
        <v>44991</v>
      </c>
      <c r="C535" s="172" t="s">
        <v>405</v>
      </c>
      <c r="D535" s="202" t="s">
        <v>148</v>
      </c>
      <c r="E535" s="202" t="s">
        <v>66</v>
      </c>
      <c r="F535" s="203"/>
      <c r="G535" s="172" t="s">
        <v>52</v>
      </c>
      <c r="H535" s="172" t="s">
        <v>638</v>
      </c>
      <c r="I535" s="174"/>
      <c r="J535" s="172" t="n">
        <v>24</v>
      </c>
      <c r="K535" s="201" t="n">
        <v>45016</v>
      </c>
      <c r="L535" s="175" t="n">
        <v>0.256</v>
      </c>
      <c r="M535" s="157" t="n">
        <v>6.144</v>
      </c>
      <c r="N535" s="172" t="s">
        <v>39</v>
      </c>
      <c r="O535" s="172" t="s">
        <v>40</v>
      </c>
      <c r="P535" s="176"/>
      <c r="Q535" s="176"/>
      <c r="R535" s="176"/>
      <c r="S535" s="176"/>
      <c r="T535" s="176"/>
      <c r="U535" s="176"/>
      <c r="V535" s="176" t="s">
        <v>1204</v>
      </c>
      <c r="W535" s="172" t="s">
        <v>110</v>
      </c>
      <c r="X535" s="202" t="s">
        <v>150</v>
      </c>
      <c r="Y535" s="204" t="n">
        <v>31.9116</v>
      </c>
      <c r="Z535" s="177" t="n">
        <v>44995</v>
      </c>
      <c r="AA535" s="176"/>
      <c r="AB535" s="176"/>
      <c r="AC535" s="176"/>
      <c r="AD535" s="176"/>
      <c r="AE535" s="176"/>
    </row>
    <row r="536" s="178" customFormat="true" ht="15" hidden="false" customHeight="false" outlineLevel="0" collapsed="false">
      <c r="A536" s="176" t="n">
        <v>9215</v>
      </c>
      <c r="B536" s="201" t="n">
        <v>44991</v>
      </c>
      <c r="C536" s="172" t="s">
        <v>189</v>
      </c>
      <c r="D536" s="202" t="s">
        <v>148</v>
      </c>
      <c r="E536" s="202" t="s">
        <v>54</v>
      </c>
      <c r="F536" s="203"/>
      <c r="G536" s="172" t="s">
        <v>76</v>
      </c>
      <c r="H536" s="172" t="s">
        <v>507</v>
      </c>
      <c r="I536" s="174"/>
      <c r="J536" s="172" t="n">
        <v>72</v>
      </c>
      <c r="K536" s="201" t="n">
        <v>45016</v>
      </c>
      <c r="L536" s="175" t="n">
        <v>0.256</v>
      </c>
      <c r="M536" s="157" t="n">
        <v>18.432</v>
      </c>
      <c r="N536" s="172" t="s">
        <v>39</v>
      </c>
      <c r="O536" s="172" t="s">
        <v>40</v>
      </c>
      <c r="P536" s="176"/>
      <c r="Q536" s="176"/>
      <c r="R536" s="176"/>
      <c r="S536" s="176"/>
      <c r="T536" s="176"/>
      <c r="U536" s="176"/>
      <c r="V536" s="176" t="s">
        <v>1205</v>
      </c>
      <c r="W536" s="172" t="s">
        <v>56</v>
      </c>
      <c r="X536" s="202" t="s">
        <v>150</v>
      </c>
      <c r="Y536" s="204" t="n">
        <v>95.7348</v>
      </c>
      <c r="Z536" s="177" t="n">
        <v>44995</v>
      </c>
      <c r="AA536" s="176"/>
      <c r="AB536" s="176"/>
      <c r="AC536" s="176"/>
      <c r="AD536" s="176"/>
      <c r="AE536" s="176"/>
    </row>
    <row r="537" s="178" customFormat="true" ht="15" hidden="false" customHeight="false" outlineLevel="0" collapsed="false">
      <c r="A537" s="176" t="n">
        <v>9216</v>
      </c>
      <c r="B537" s="201" t="n">
        <v>44991</v>
      </c>
      <c r="C537" s="172" t="s">
        <v>189</v>
      </c>
      <c r="D537" s="202" t="s">
        <v>148</v>
      </c>
      <c r="E537" s="202" t="s">
        <v>54</v>
      </c>
      <c r="F537" s="203"/>
      <c r="G537" s="172" t="s">
        <v>38</v>
      </c>
      <c r="H537" s="172" t="s">
        <v>508</v>
      </c>
      <c r="I537" s="174"/>
      <c r="J537" s="172" t="n">
        <v>48</v>
      </c>
      <c r="K537" s="201" t="n">
        <v>45016</v>
      </c>
      <c r="L537" s="175" t="n">
        <v>0.256</v>
      </c>
      <c r="M537" s="157" t="n">
        <v>12.288</v>
      </c>
      <c r="N537" s="172" t="s">
        <v>39</v>
      </c>
      <c r="O537" s="172" t="s">
        <v>40</v>
      </c>
      <c r="P537" s="176"/>
      <c r="Q537" s="176"/>
      <c r="R537" s="176"/>
      <c r="S537" s="176"/>
      <c r="T537" s="176"/>
      <c r="U537" s="176"/>
      <c r="V537" s="176" t="s">
        <v>1205</v>
      </c>
      <c r="W537" s="172" t="s">
        <v>56</v>
      </c>
      <c r="X537" s="202" t="s">
        <v>150</v>
      </c>
      <c r="Y537" s="204" t="n">
        <v>63.8232</v>
      </c>
      <c r="Z537" s="177" t="n">
        <v>44995</v>
      </c>
      <c r="AA537" s="176"/>
      <c r="AB537" s="176"/>
      <c r="AC537" s="176"/>
      <c r="AD537" s="176"/>
      <c r="AE537" s="176"/>
    </row>
    <row r="538" s="178" customFormat="true" ht="15" hidden="false" customHeight="false" outlineLevel="0" collapsed="false">
      <c r="A538" s="176" t="n">
        <v>9217</v>
      </c>
      <c r="B538" s="201" t="n">
        <v>44991</v>
      </c>
      <c r="C538" s="172" t="s">
        <v>189</v>
      </c>
      <c r="D538" s="202" t="s">
        <v>148</v>
      </c>
      <c r="E538" s="202" t="s">
        <v>54</v>
      </c>
      <c r="F538" s="203"/>
      <c r="G538" s="172" t="s">
        <v>52</v>
      </c>
      <c r="H538" s="172" t="s">
        <v>190</v>
      </c>
      <c r="I538" s="174"/>
      <c r="J538" s="172" t="n">
        <v>24</v>
      </c>
      <c r="K538" s="201" t="n">
        <v>45016</v>
      </c>
      <c r="L538" s="175" t="n">
        <v>0.256</v>
      </c>
      <c r="M538" s="157" t="n">
        <v>6.144</v>
      </c>
      <c r="N538" s="172" t="s">
        <v>39</v>
      </c>
      <c r="O538" s="172" t="s">
        <v>40</v>
      </c>
      <c r="P538" s="176"/>
      <c r="Q538" s="176"/>
      <c r="R538" s="176"/>
      <c r="S538" s="176"/>
      <c r="T538" s="176"/>
      <c r="U538" s="176"/>
      <c r="V538" s="176" t="s">
        <v>1205</v>
      </c>
      <c r="W538" s="172" t="s">
        <v>56</v>
      </c>
      <c r="X538" s="202" t="s">
        <v>150</v>
      </c>
      <c r="Y538" s="204" t="n">
        <v>31.9116</v>
      </c>
      <c r="Z538" s="177" t="n">
        <v>44995</v>
      </c>
      <c r="AA538" s="176"/>
      <c r="AB538" s="176"/>
      <c r="AC538" s="176"/>
      <c r="AD538" s="176"/>
      <c r="AE538" s="176"/>
    </row>
    <row r="539" s="178" customFormat="true" ht="15" hidden="false" customHeight="false" outlineLevel="0" collapsed="false">
      <c r="A539" s="176" t="n">
        <v>9218</v>
      </c>
      <c r="B539" s="201" t="n">
        <v>44991</v>
      </c>
      <c r="C539" s="172" t="s">
        <v>189</v>
      </c>
      <c r="D539" s="202" t="s">
        <v>148</v>
      </c>
      <c r="E539" s="202" t="s">
        <v>54</v>
      </c>
      <c r="F539" s="203"/>
      <c r="G539" s="172" t="s">
        <v>57</v>
      </c>
      <c r="H539" s="172" t="s">
        <v>408</v>
      </c>
      <c r="I539" s="174"/>
      <c r="J539" s="172" t="n">
        <v>48</v>
      </c>
      <c r="K539" s="201" t="n">
        <v>45016</v>
      </c>
      <c r="L539" s="175" t="n">
        <v>0.256</v>
      </c>
      <c r="M539" s="157" t="n">
        <v>12.288</v>
      </c>
      <c r="N539" s="172" t="s">
        <v>39</v>
      </c>
      <c r="O539" s="172" t="s">
        <v>40</v>
      </c>
      <c r="P539" s="176"/>
      <c r="Q539" s="176"/>
      <c r="R539" s="176"/>
      <c r="S539" s="176"/>
      <c r="T539" s="176"/>
      <c r="U539" s="176"/>
      <c r="V539" s="176" t="s">
        <v>1205</v>
      </c>
      <c r="W539" s="172" t="s">
        <v>56</v>
      </c>
      <c r="X539" s="202" t="s">
        <v>150</v>
      </c>
      <c r="Y539" s="204" t="n">
        <v>63.8232</v>
      </c>
      <c r="Z539" s="177" t="n">
        <v>44995</v>
      </c>
      <c r="AA539" s="176"/>
      <c r="AB539" s="176"/>
      <c r="AC539" s="176"/>
      <c r="AD539" s="109" t="str">
        <f aca="false">VLOOKUP(W539,PORCENTAJETELA,2,FALSE())</f>
        <v>74% poliester 20% rayon 6% spandex </v>
      </c>
      <c r="AE539" s="176"/>
    </row>
    <row r="540" s="221" customFormat="true" ht="15" hidden="false" customHeight="false" outlineLevel="0" collapsed="false">
      <c r="A540" s="211" t="n">
        <v>9254</v>
      </c>
      <c r="B540" s="212" t="n">
        <v>44998</v>
      </c>
      <c r="C540" s="213" t="s">
        <v>1206</v>
      </c>
      <c r="D540" s="214" t="s">
        <v>1207</v>
      </c>
      <c r="E540" s="214" t="s">
        <v>1208</v>
      </c>
      <c r="F540" s="215"/>
      <c r="G540" s="213" t="s">
        <v>57</v>
      </c>
      <c r="H540" s="213" t="s">
        <v>1209</v>
      </c>
      <c r="I540" s="216"/>
      <c r="J540" s="213" t="n">
        <v>24</v>
      </c>
      <c r="K540" s="212" t="n">
        <v>45023</v>
      </c>
      <c r="L540" s="217" t="n">
        <v>0.4008</v>
      </c>
      <c r="M540" s="218" t="n">
        <v>9.6192</v>
      </c>
      <c r="N540" s="213" t="s">
        <v>39</v>
      </c>
      <c r="O540" s="213" t="s">
        <v>85</v>
      </c>
      <c r="P540" s="211"/>
      <c r="Q540" s="211"/>
      <c r="R540" s="211"/>
      <c r="S540" s="211"/>
      <c r="T540" s="211"/>
      <c r="U540" s="211"/>
      <c r="V540" s="211" t="s">
        <v>1210</v>
      </c>
      <c r="W540" s="213" t="s">
        <v>56</v>
      </c>
      <c r="X540" s="214" t="s">
        <v>1153</v>
      </c>
      <c r="Y540" s="219" t="n">
        <v>31.2</v>
      </c>
      <c r="Z540" s="220" t="n">
        <v>45000</v>
      </c>
      <c r="AA540" s="211"/>
      <c r="AB540" s="211"/>
      <c r="AC540" s="211"/>
      <c r="AD540" s="109" t="str">
        <f aca="false">VLOOKUP(W540,PORCENTAJETELA,2,FALSE())</f>
        <v>74% poliester 20% rayon 6% spandex </v>
      </c>
      <c r="AE540" s="211"/>
    </row>
    <row r="541" s="221" customFormat="true" ht="15" hidden="false" customHeight="false" outlineLevel="0" collapsed="false">
      <c r="A541" s="211" t="n">
        <v>9255</v>
      </c>
      <c r="B541" s="212" t="n">
        <v>44998</v>
      </c>
      <c r="C541" s="213" t="s">
        <v>1206</v>
      </c>
      <c r="D541" s="214" t="s">
        <v>1207</v>
      </c>
      <c r="E541" s="214" t="s">
        <v>1208</v>
      </c>
      <c r="F541" s="215"/>
      <c r="G541" s="213" t="s">
        <v>38</v>
      </c>
      <c r="H541" s="213" t="s">
        <v>1211</v>
      </c>
      <c r="I541" s="216"/>
      <c r="J541" s="213" t="n">
        <v>96</v>
      </c>
      <c r="K541" s="212" t="n">
        <v>45023</v>
      </c>
      <c r="L541" s="217" t="n">
        <v>0.4008</v>
      </c>
      <c r="M541" s="218" t="n">
        <v>38.4768</v>
      </c>
      <c r="N541" s="213" t="s">
        <v>39</v>
      </c>
      <c r="O541" s="213" t="s">
        <v>85</v>
      </c>
      <c r="P541" s="211"/>
      <c r="Q541" s="211"/>
      <c r="R541" s="211"/>
      <c r="S541" s="211"/>
      <c r="T541" s="211"/>
      <c r="U541" s="211"/>
      <c r="V541" s="211" t="s">
        <v>1210</v>
      </c>
      <c r="W541" s="213" t="s">
        <v>56</v>
      </c>
      <c r="X541" s="214" t="s">
        <v>1153</v>
      </c>
      <c r="Y541" s="219" t="n">
        <v>124.8</v>
      </c>
      <c r="Z541" s="220" t="n">
        <v>45000</v>
      </c>
      <c r="AA541" s="211"/>
      <c r="AB541" s="211"/>
      <c r="AC541" s="211"/>
      <c r="AD541" s="109" t="str">
        <f aca="false">VLOOKUP(W541,PORCENTAJETELA,2,FALSE())</f>
        <v>74% poliester 20% rayon 6% spandex </v>
      </c>
      <c r="AE541" s="211"/>
    </row>
    <row r="542" s="221" customFormat="true" ht="15" hidden="false" customHeight="false" outlineLevel="0" collapsed="false">
      <c r="A542" s="211" t="n">
        <v>9256</v>
      </c>
      <c r="B542" s="212" t="n">
        <v>44998</v>
      </c>
      <c r="C542" s="213" t="s">
        <v>1206</v>
      </c>
      <c r="D542" s="214" t="s">
        <v>1207</v>
      </c>
      <c r="E542" s="214" t="s">
        <v>1208</v>
      </c>
      <c r="F542" s="215"/>
      <c r="G542" s="213" t="s">
        <v>76</v>
      </c>
      <c r="H542" s="213" t="s">
        <v>1212</v>
      </c>
      <c r="I542" s="216"/>
      <c r="J542" s="213" t="n">
        <v>96</v>
      </c>
      <c r="K542" s="212" t="n">
        <v>45023</v>
      </c>
      <c r="L542" s="217" t="n">
        <v>0.4008</v>
      </c>
      <c r="M542" s="218" t="n">
        <v>38.4768</v>
      </c>
      <c r="N542" s="213" t="s">
        <v>39</v>
      </c>
      <c r="O542" s="213" t="s">
        <v>85</v>
      </c>
      <c r="P542" s="211"/>
      <c r="Q542" s="211"/>
      <c r="R542" s="211"/>
      <c r="S542" s="211"/>
      <c r="T542" s="211"/>
      <c r="U542" s="211"/>
      <c r="V542" s="211" t="s">
        <v>1210</v>
      </c>
      <c r="W542" s="213" t="s">
        <v>56</v>
      </c>
      <c r="X542" s="214" t="s">
        <v>1153</v>
      </c>
      <c r="Y542" s="219" t="n">
        <v>124.8</v>
      </c>
      <c r="Z542" s="220" t="n">
        <v>45000</v>
      </c>
      <c r="AA542" s="211"/>
      <c r="AB542" s="211"/>
      <c r="AC542" s="211"/>
      <c r="AD542" s="109" t="str">
        <f aca="false">VLOOKUP(W542,PORCENTAJETELA,2,FALSE())</f>
        <v>74% poliester 20% rayon 6% spandex </v>
      </c>
      <c r="AE542" s="211"/>
    </row>
    <row r="543" s="221" customFormat="true" ht="15" hidden="false" customHeight="false" outlineLevel="0" collapsed="false">
      <c r="A543" s="211" t="n">
        <v>9257</v>
      </c>
      <c r="B543" s="212" t="n">
        <v>44998</v>
      </c>
      <c r="C543" s="213" t="s">
        <v>1206</v>
      </c>
      <c r="D543" s="214" t="s">
        <v>1207</v>
      </c>
      <c r="E543" s="214" t="s">
        <v>1208</v>
      </c>
      <c r="F543" s="215"/>
      <c r="G543" s="213" t="s">
        <v>48</v>
      </c>
      <c r="H543" s="213" t="s">
        <v>1213</v>
      </c>
      <c r="I543" s="216"/>
      <c r="J543" s="213" t="n">
        <v>48</v>
      </c>
      <c r="K543" s="212" t="n">
        <v>45023</v>
      </c>
      <c r="L543" s="217" t="n">
        <v>0.4008</v>
      </c>
      <c r="M543" s="218" t="n">
        <v>19.2384</v>
      </c>
      <c r="N543" s="213" t="s">
        <v>39</v>
      </c>
      <c r="O543" s="213" t="s">
        <v>85</v>
      </c>
      <c r="P543" s="211"/>
      <c r="Q543" s="211"/>
      <c r="R543" s="211"/>
      <c r="S543" s="211"/>
      <c r="T543" s="211"/>
      <c r="U543" s="211"/>
      <c r="V543" s="211" t="s">
        <v>1210</v>
      </c>
      <c r="W543" s="213" t="s">
        <v>56</v>
      </c>
      <c r="X543" s="214" t="s">
        <v>1153</v>
      </c>
      <c r="Y543" s="219" t="n">
        <v>62.4</v>
      </c>
      <c r="Z543" s="220" t="n">
        <v>45000</v>
      </c>
      <c r="AA543" s="211"/>
      <c r="AB543" s="211"/>
      <c r="AC543" s="211"/>
      <c r="AD543" s="109" t="str">
        <f aca="false">VLOOKUP(W543,PORCENTAJETELA,2,FALSE())</f>
        <v>74% poliester 20% rayon 6% spandex </v>
      </c>
      <c r="AE543" s="211"/>
    </row>
    <row r="544" s="221" customFormat="true" ht="15" hidden="false" customHeight="false" outlineLevel="0" collapsed="false">
      <c r="A544" s="211" t="n">
        <v>9258</v>
      </c>
      <c r="B544" s="212" t="n">
        <v>44998</v>
      </c>
      <c r="C544" s="213" t="s">
        <v>1206</v>
      </c>
      <c r="D544" s="214" t="s">
        <v>1207</v>
      </c>
      <c r="E544" s="214" t="s">
        <v>1208</v>
      </c>
      <c r="F544" s="215"/>
      <c r="G544" s="213" t="s">
        <v>52</v>
      </c>
      <c r="H544" s="213" t="s">
        <v>1214</v>
      </c>
      <c r="I544" s="216"/>
      <c r="J544" s="213" t="n">
        <v>24</v>
      </c>
      <c r="K544" s="212" t="n">
        <v>45023</v>
      </c>
      <c r="L544" s="217" t="n">
        <v>0.4008</v>
      </c>
      <c r="M544" s="218" t="n">
        <v>9.6192</v>
      </c>
      <c r="N544" s="213" t="s">
        <v>39</v>
      </c>
      <c r="O544" s="213" t="s">
        <v>85</v>
      </c>
      <c r="P544" s="211"/>
      <c r="Q544" s="211"/>
      <c r="R544" s="211"/>
      <c r="S544" s="211"/>
      <c r="T544" s="211"/>
      <c r="U544" s="211"/>
      <c r="V544" s="211" t="s">
        <v>1210</v>
      </c>
      <c r="W544" s="213" t="s">
        <v>56</v>
      </c>
      <c r="X544" s="214" t="s">
        <v>1153</v>
      </c>
      <c r="Y544" s="219" t="n">
        <v>31.2</v>
      </c>
      <c r="Z544" s="220" t="n">
        <v>45000</v>
      </c>
      <c r="AA544" s="211"/>
      <c r="AB544" s="211"/>
      <c r="AC544" s="211"/>
      <c r="AD544" s="109" t="str">
        <f aca="false">VLOOKUP(W544,PORCENTAJETELA,2,FALSE())</f>
        <v>74% poliester 20% rayon 6% spandex </v>
      </c>
      <c r="AE544" s="211"/>
    </row>
    <row r="545" s="221" customFormat="true" ht="15" hidden="false" customHeight="false" outlineLevel="0" collapsed="false">
      <c r="A545" s="211" t="n">
        <v>9259</v>
      </c>
      <c r="B545" s="212" t="n">
        <v>44998</v>
      </c>
      <c r="C545" s="213" t="s">
        <v>1215</v>
      </c>
      <c r="D545" s="214" t="s">
        <v>1207</v>
      </c>
      <c r="E545" s="214" t="s">
        <v>1216</v>
      </c>
      <c r="F545" s="215"/>
      <c r="G545" s="213" t="s">
        <v>57</v>
      </c>
      <c r="H545" s="213" t="s">
        <v>1217</v>
      </c>
      <c r="I545" s="216"/>
      <c r="J545" s="213" t="n">
        <v>24</v>
      </c>
      <c r="K545" s="212" t="n">
        <v>45023</v>
      </c>
      <c r="L545" s="217" t="n">
        <v>0.4008</v>
      </c>
      <c r="M545" s="218" t="n">
        <v>9.6192</v>
      </c>
      <c r="N545" s="213" t="s">
        <v>39</v>
      </c>
      <c r="O545" s="213" t="s">
        <v>85</v>
      </c>
      <c r="P545" s="211"/>
      <c r="Q545" s="211"/>
      <c r="R545" s="211"/>
      <c r="S545" s="211"/>
      <c r="T545" s="211"/>
      <c r="U545" s="211"/>
      <c r="V545" s="211" t="s">
        <v>1218</v>
      </c>
      <c r="W545" s="213" t="s">
        <v>110</v>
      </c>
      <c r="X545" s="214" t="s">
        <v>1153</v>
      </c>
      <c r="Y545" s="219" t="n">
        <v>31.2</v>
      </c>
      <c r="Z545" s="220" t="n">
        <v>45000</v>
      </c>
      <c r="AA545" s="211"/>
      <c r="AB545" s="211"/>
      <c r="AC545" s="211"/>
      <c r="AD545" s="109" t="str">
        <f aca="false">VLOOKUP(W545,PORCENTAJETELA,2,FALSE())</f>
        <v>74% poliester 20% rayon 6% spandex </v>
      </c>
      <c r="AE545" s="211"/>
    </row>
    <row r="546" s="221" customFormat="true" ht="15" hidden="false" customHeight="false" outlineLevel="0" collapsed="false">
      <c r="A546" s="211" t="n">
        <v>9260</v>
      </c>
      <c r="B546" s="212" t="n">
        <v>44998</v>
      </c>
      <c r="C546" s="213" t="s">
        <v>1215</v>
      </c>
      <c r="D546" s="214" t="s">
        <v>1207</v>
      </c>
      <c r="E546" s="214" t="s">
        <v>1216</v>
      </c>
      <c r="F546" s="215"/>
      <c r="G546" s="213" t="s">
        <v>38</v>
      </c>
      <c r="H546" s="213" t="s">
        <v>1219</v>
      </c>
      <c r="I546" s="216"/>
      <c r="J546" s="213" t="n">
        <v>96</v>
      </c>
      <c r="K546" s="212" t="n">
        <v>45023</v>
      </c>
      <c r="L546" s="217" t="n">
        <v>0.4008</v>
      </c>
      <c r="M546" s="218" t="n">
        <v>38.4768</v>
      </c>
      <c r="N546" s="213" t="s">
        <v>39</v>
      </c>
      <c r="O546" s="213" t="s">
        <v>85</v>
      </c>
      <c r="P546" s="211"/>
      <c r="Q546" s="211"/>
      <c r="R546" s="211"/>
      <c r="S546" s="211"/>
      <c r="T546" s="211"/>
      <c r="U546" s="211"/>
      <c r="V546" s="211" t="s">
        <v>1218</v>
      </c>
      <c r="W546" s="213" t="s">
        <v>110</v>
      </c>
      <c r="X546" s="214" t="s">
        <v>1153</v>
      </c>
      <c r="Y546" s="219" t="n">
        <v>124.8</v>
      </c>
      <c r="Z546" s="220" t="n">
        <v>45000</v>
      </c>
      <c r="AA546" s="211"/>
      <c r="AB546" s="211"/>
      <c r="AC546" s="211"/>
      <c r="AD546" s="109" t="str">
        <f aca="false">VLOOKUP(W546,PORCENTAJETELA,2,FALSE())</f>
        <v>74% poliester 20% rayon 6% spandex </v>
      </c>
      <c r="AE546" s="211"/>
    </row>
    <row r="547" s="221" customFormat="true" ht="15" hidden="false" customHeight="false" outlineLevel="0" collapsed="false">
      <c r="A547" s="211" t="n">
        <v>9261</v>
      </c>
      <c r="B547" s="212" t="n">
        <v>44998</v>
      </c>
      <c r="C547" s="213" t="s">
        <v>1215</v>
      </c>
      <c r="D547" s="214" t="s">
        <v>1207</v>
      </c>
      <c r="E547" s="214" t="s">
        <v>1216</v>
      </c>
      <c r="F547" s="215"/>
      <c r="G547" s="213" t="s">
        <v>76</v>
      </c>
      <c r="H547" s="213" t="s">
        <v>1220</v>
      </c>
      <c r="I547" s="216"/>
      <c r="J547" s="213" t="n">
        <v>96</v>
      </c>
      <c r="K547" s="212" t="n">
        <v>45023</v>
      </c>
      <c r="L547" s="217" t="n">
        <v>0.4008</v>
      </c>
      <c r="M547" s="218" t="n">
        <v>38.4768</v>
      </c>
      <c r="N547" s="213" t="s">
        <v>39</v>
      </c>
      <c r="O547" s="213" t="s">
        <v>85</v>
      </c>
      <c r="P547" s="211"/>
      <c r="Q547" s="211"/>
      <c r="R547" s="211"/>
      <c r="S547" s="211"/>
      <c r="T547" s="211"/>
      <c r="U547" s="211"/>
      <c r="V547" s="211" t="s">
        <v>1218</v>
      </c>
      <c r="W547" s="213" t="s">
        <v>110</v>
      </c>
      <c r="X547" s="214" t="s">
        <v>1153</v>
      </c>
      <c r="Y547" s="219" t="n">
        <v>124.8</v>
      </c>
      <c r="Z547" s="220" t="n">
        <v>45000</v>
      </c>
      <c r="AA547" s="211"/>
      <c r="AB547" s="211"/>
      <c r="AC547" s="211"/>
      <c r="AD547" s="109" t="str">
        <f aca="false">VLOOKUP(W547,PORCENTAJETELA,2,FALSE())</f>
        <v>74% poliester 20% rayon 6% spandex </v>
      </c>
      <c r="AE547" s="211"/>
    </row>
    <row r="548" s="221" customFormat="true" ht="15" hidden="false" customHeight="false" outlineLevel="0" collapsed="false">
      <c r="A548" s="211" t="n">
        <v>9262</v>
      </c>
      <c r="B548" s="212" t="n">
        <v>44998</v>
      </c>
      <c r="C548" s="213" t="s">
        <v>1215</v>
      </c>
      <c r="D548" s="214" t="s">
        <v>1207</v>
      </c>
      <c r="E548" s="214" t="s">
        <v>1216</v>
      </c>
      <c r="F548" s="215"/>
      <c r="G548" s="213" t="s">
        <v>48</v>
      </c>
      <c r="H548" s="213" t="s">
        <v>1221</v>
      </c>
      <c r="I548" s="216"/>
      <c r="J548" s="213" t="n">
        <v>48</v>
      </c>
      <c r="K548" s="212" t="n">
        <v>45023</v>
      </c>
      <c r="L548" s="217" t="n">
        <v>0.4008</v>
      </c>
      <c r="M548" s="218" t="n">
        <v>19.2384</v>
      </c>
      <c r="N548" s="213" t="s">
        <v>39</v>
      </c>
      <c r="O548" s="213" t="s">
        <v>85</v>
      </c>
      <c r="P548" s="211"/>
      <c r="Q548" s="211"/>
      <c r="R548" s="211"/>
      <c r="S548" s="211"/>
      <c r="T548" s="211"/>
      <c r="U548" s="211"/>
      <c r="V548" s="211" t="s">
        <v>1218</v>
      </c>
      <c r="W548" s="213" t="s">
        <v>110</v>
      </c>
      <c r="X548" s="214" t="s">
        <v>1153</v>
      </c>
      <c r="Y548" s="219" t="n">
        <v>62.4</v>
      </c>
      <c r="Z548" s="220" t="n">
        <v>45000</v>
      </c>
      <c r="AA548" s="211"/>
      <c r="AB548" s="211"/>
      <c r="AC548" s="211"/>
      <c r="AD548" s="109" t="str">
        <f aca="false">VLOOKUP(W548,PORCENTAJETELA,2,FALSE())</f>
        <v>74% poliester 20% rayon 6% spandex </v>
      </c>
      <c r="AE548" s="211"/>
    </row>
    <row r="549" s="221" customFormat="true" ht="15" hidden="false" customHeight="false" outlineLevel="0" collapsed="false">
      <c r="A549" s="211" t="n">
        <v>9263</v>
      </c>
      <c r="B549" s="212" t="n">
        <v>44998</v>
      </c>
      <c r="C549" s="213" t="s">
        <v>1215</v>
      </c>
      <c r="D549" s="214" t="s">
        <v>1207</v>
      </c>
      <c r="E549" s="214" t="s">
        <v>1216</v>
      </c>
      <c r="F549" s="215"/>
      <c r="G549" s="213" t="s">
        <v>52</v>
      </c>
      <c r="H549" s="213" t="s">
        <v>1222</v>
      </c>
      <c r="I549" s="216"/>
      <c r="J549" s="213" t="n">
        <v>24</v>
      </c>
      <c r="K549" s="212" t="n">
        <v>45023</v>
      </c>
      <c r="L549" s="217" t="n">
        <v>0.4008</v>
      </c>
      <c r="M549" s="218" t="n">
        <v>9.6192</v>
      </c>
      <c r="N549" s="213" t="s">
        <v>39</v>
      </c>
      <c r="O549" s="213" t="s">
        <v>85</v>
      </c>
      <c r="P549" s="211"/>
      <c r="Q549" s="211"/>
      <c r="R549" s="211"/>
      <c r="S549" s="211"/>
      <c r="T549" s="211"/>
      <c r="U549" s="211"/>
      <c r="V549" s="211" t="s">
        <v>1218</v>
      </c>
      <c r="W549" s="213" t="s">
        <v>110</v>
      </c>
      <c r="X549" s="214" t="s">
        <v>1153</v>
      </c>
      <c r="Y549" s="219" t="n">
        <v>31.2</v>
      </c>
      <c r="Z549" s="220" t="n">
        <v>45000</v>
      </c>
      <c r="AA549" s="211"/>
      <c r="AB549" s="211"/>
      <c r="AC549" s="211"/>
      <c r="AD549" s="109" t="str">
        <f aca="false">VLOOKUP(W549,PORCENTAJETELA,2,FALSE())</f>
        <v>74% poliester 20% rayon 6% spandex </v>
      </c>
      <c r="AE549" s="211"/>
    </row>
    <row r="550" s="178" customFormat="true" ht="15" hidden="false" customHeight="false" outlineLevel="0" collapsed="false">
      <c r="A550" s="176" t="n">
        <v>9223</v>
      </c>
      <c r="B550" s="201" t="n">
        <v>44991</v>
      </c>
      <c r="C550" s="172" t="s">
        <v>115</v>
      </c>
      <c r="D550" s="202" t="s">
        <v>106</v>
      </c>
      <c r="E550" s="202" t="s">
        <v>97</v>
      </c>
      <c r="F550" s="203"/>
      <c r="G550" s="172" t="s">
        <v>48</v>
      </c>
      <c r="H550" s="172" t="s">
        <v>1223</v>
      </c>
      <c r="I550" s="174"/>
      <c r="J550" s="172" t="n">
        <v>48</v>
      </c>
      <c r="K550" s="201" t="n">
        <v>45016</v>
      </c>
      <c r="L550" s="175" t="n">
        <v>0.376</v>
      </c>
      <c r="M550" s="157" t="n">
        <v>18.048</v>
      </c>
      <c r="N550" s="172" t="s">
        <v>39</v>
      </c>
      <c r="O550" s="172" t="s">
        <v>85</v>
      </c>
      <c r="P550" s="176"/>
      <c r="Q550" s="176"/>
      <c r="R550" s="176"/>
      <c r="S550" s="176"/>
      <c r="T550" s="176"/>
      <c r="U550" s="176"/>
      <c r="V550" s="176" t="s">
        <v>1224</v>
      </c>
      <c r="W550" s="172" t="s">
        <v>99</v>
      </c>
      <c r="X550" s="202" t="s">
        <v>117</v>
      </c>
      <c r="Y550" s="204" t="n">
        <v>65.76</v>
      </c>
      <c r="Z550" s="177" t="n">
        <v>44995</v>
      </c>
      <c r="AA550" s="176"/>
      <c r="AB550" s="176"/>
      <c r="AC550" s="176"/>
      <c r="AD550" s="109" t="str">
        <f aca="false">VLOOKUP(W550,PORCENTAJETELA,2,FALSE())</f>
        <v>74% poliester 20% rayon 6% spandex </v>
      </c>
      <c r="AE550" s="176"/>
    </row>
    <row r="551" s="178" customFormat="true" ht="15" hidden="false" customHeight="false" outlineLevel="0" collapsed="false">
      <c r="A551" s="176" t="n">
        <v>9224</v>
      </c>
      <c r="B551" s="201" t="n">
        <v>44991</v>
      </c>
      <c r="C551" s="172" t="s">
        <v>115</v>
      </c>
      <c r="D551" s="202" t="s">
        <v>106</v>
      </c>
      <c r="E551" s="202" t="s">
        <v>97</v>
      </c>
      <c r="F551" s="203"/>
      <c r="G551" s="172" t="s">
        <v>76</v>
      </c>
      <c r="H551" s="172" t="s">
        <v>1225</v>
      </c>
      <c r="I551" s="174"/>
      <c r="J551" s="172" t="n">
        <v>120</v>
      </c>
      <c r="K551" s="201" t="n">
        <v>45016</v>
      </c>
      <c r="L551" s="175" t="n">
        <v>0.376</v>
      </c>
      <c r="M551" s="157" t="n">
        <v>45.12</v>
      </c>
      <c r="N551" s="172" t="s">
        <v>39</v>
      </c>
      <c r="O551" s="172" t="s">
        <v>85</v>
      </c>
      <c r="P551" s="176"/>
      <c r="Q551" s="176"/>
      <c r="R551" s="176"/>
      <c r="S551" s="176"/>
      <c r="T551" s="176"/>
      <c r="U551" s="176"/>
      <c r="V551" s="176" t="s">
        <v>1224</v>
      </c>
      <c r="W551" s="172" t="s">
        <v>99</v>
      </c>
      <c r="X551" s="202" t="s">
        <v>117</v>
      </c>
      <c r="Y551" s="204" t="n">
        <v>164.4</v>
      </c>
      <c r="Z551" s="177" t="n">
        <v>44995</v>
      </c>
      <c r="AA551" s="176"/>
      <c r="AB551" s="176"/>
      <c r="AC551" s="176"/>
      <c r="AD551" s="109" t="str">
        <f aca="false">VLOOKUP(W551,PORCENTAJETELA,2,FALSE())</f>
        <v>74% poliester 20% rayon 6% spandex </v>
      </c>
      <c r="AE551" s="176"/>
    </row>
    <row r="552" s="178" customFormat="true" ht="15" hidden="false" customHeight="false" outlineLevel="0" collapsed="false">
      <c r="A552" s="176" t="n">
        <v>9225</v>
      </c>
      <c r="B552" s="201" t="n">
        <v>44991</v>
      </c>
      <c r="C552" s="172" t="s">
        <v>115</v>
      </c>
      <c r="D552" s="202" t="s">
        <v>106</v>
      </c>
      <c r="E552" s="202" t="s">
        <v>97</v>
      </c>
      <c r="F552" s="203"/>
      <c r="G552" s="172" t="s">
        <v>38</v>
      </c>
      <c r="H552" s="172" t="s">
        <v>1226</v>
      </c>
      <c r="I552" s="174"/>
      <c r="J552" s="172" t="n">
        <v>72</v>
      </c>
      <c r="K552" s="201" t="n">
        <v>45016</v>
      </c>
      <c r="L552" s="175" t="n">
        <v>0.376</v>
      </c>
      <c r="M552" s="157" t="n">
        <v>27.072</v>
      </c>
      <c r="N552" s="172" t="s">
        <v>39</v>
      </c>
      <c r="O552" s="172" t="s">
        <v>85</v>
      </c>
      <c r="P552" s="176"/>
      <c r="Q552" s="176"/>
      <c r="R552" s="176"/>
      <c r="S552" s="176"/>
      <c r="T552" s="176"/>
      <c r="U552" s="176"/>
      <c r="V552" s="176" t="s">
        <v>1224</v>
      </c>
      <c r="W552" s="172" t="s">
        <v>99</v>
      </c>
      <c r="X552" s="202" t="s">
        <v>117</v>
      </c>
      <c r="Y552" s="204" t="n">
        <v>98.64</v>
      </c>
      <c r="Z552" s="177" t="n">
        <v>44995</v>
      </c>
      <c r="AA552" s="176"/>
      <c r="AB552" s="176"/>
      <c r="AC552" s="176"/>
      <c r="AD552" s="109" t="str">
        <f aca="false">VLOOKUP(W552,PORCENTAJETELA,2,FALSE())</f>
        <v>74% poliester 20% rayon 6% spandex </v>
      </c>
      <c r="AE552" s="176"/>
    </row>
    <row r="553" s="178" customFormat="true" ht="15" hidden="false" customHeight="false" outlineLevel="0" collapsed="false">
      <c r="A553" s="176" t="n">
        <v>9226</v>
      </c>
      <c r="B553" s="201" t="n">
        <v>44991</v>
      </c>
      <c r="C553" s="172" t="s">
        <v>115</v>
      </c>
      <c r="D553" s="202" t="s">
        <v>106</v>
      </c>
      <c r="E553" s="202" t="s">
        <v>97</v>
      </c>
      <c r="F553" s="203"/>
      <c r="G553" s="172" t="s">
        <v>52</v>
      </c>
      <c r="H553" s="172" t="s">
        <v>1227</v>
      </c>
      <c r="I553" s="174"/>
      <c r="J553" s="172" t="n">
        <v>24</v>
      </c>
      <c r="K553" s="201" t="n">
        <v>45016</v>
      </c>
      <c r="L553" s="175" t="n">
        <v>0.376</v>
      </c>
      <c r="M553" s="157" t="n">
        <v>9.024</v>
      </c>
      <c r="N553" s="172" t="s">
        <v>39</v>
      </c>
      <c r="O553" s="172" t="s">
        <v>85</v>
      </c>
      <c r="P553" s="176"/>
      <c r="Q553" s="176"/>
      <c r="R553" s="176"/>
      <c r="S553" s="176"/>
      <c r="T553" s="176"/>
      <c r="U553" s="176"/>
      <c r="V553" s="176" t="s">
        <v>1224</v>
      </c>
      <c r="W553" s="172" t="s">
        <v>99</v>
      </c>
      <c r="X553" s="202" t="s">
        <v>117</v>
      </c>
      <c r="Y553" s="204" t="n">
        <v>32.88</v>
      </c>
      <c r="Z553" s="177" t="n">
        <v>44995</v>
      </c>
      <c r="AA553" s="176"/>
      <c r="AB553" s="176"/>
      <c r="AC553" s="176"/>
      <c r="AD553" s="109" t="str">
        <f aca="false">VLOOKUP(W553,PORCENTAJETELA,2,FALSE())</f>
        <v>74% poliester 20% rayon 6% spandex </v>
      </c>
      <c r="AE553" s="176"/>
    </row>
    <row r="554" s="178" customFormat="true" ht="15" hidden="false" customHeight="false" outlineLevel="0" collapsed="false">
      <c r="A554" s="176" t="n">
        <v>9227</v>
      </c>
      <c r="B554" s="201" t="n">
        <v>44991</v>
      </c>
      <c r="C554" s="172" t="s">
        <v>115</v>
      </c>
      <c r="D554" s="202" t="s">
        <v>106</v>
      </c>
      <c r="E554" s="202" t="s">
        <v>97</v>
      </c>
      <c r="F554" s="203"/>
      <c r="G554" s="172" t="s">
        <v>57</v>
      </c>
      <c r="H554" s="172" t="s">
        <v>1228</v>
      </c>
      <c r="I554" s="174"/>
      <c r="J554" s="172" t="n">
        <v>24</v>
      </c>
      <c r="K554" s="201" t="n">
        <v>45016</v>
      </c>
      <c r="L554" s="175" t="n">
        <v>0.376</v>
      </c>
      <c r="M554" s="157" t="n">
        <v>9.024</v>
      </c>
      <c r="N554" s="172" t="s">
        <v>39</v>
      </c>
      <c r="O554" s="172" t="s">
        <v>85</v>
      </c>
      <c r="P554" s="176"/>
      <c r="Q554" s="176"/>
      <c r="R554" s="176"/>
      <c r="S554" s="176"/>
      <c r="T554" s="176"/>
      <c r="U554" s="176"/>
      <c r="V554" s="176" t="s">
        <v>1224</v>
      </c>
      <c r="W554" s="172" t="s">
        <v>99</v>
      </c>
      <c r="X554" s="202" t="s">
        <v>117</v>
      </c>
      <c r="Y554" s="204" t="n">
        <v>32.88</v>
      </c>
      <c r="Z554" s="177" t="n">
        <v>44995</v>
      </c>
      <c r="AA554" s="176"/>
      <c r="AB554" s="176"/>
      <c r="AC554" s="176"/>
      <c r="AD554" s="109" t="str">
        <f aca="false">VLOOKUP(W554,PORCENTAJETELA,2,FALSE())</f>
        <v>74% poliester 20% rayon 6% spandex </v>
      </c>
      <c r="AE554" s="176"/>
    </row>
    <row r="555" s="178" customFormat="true" ht="18.75" hidden="false" customHeight="false" outlineLevel="0" collapsed="false">
      <c r="A555" s="176"/>
      <c r="B555" s="208" t="s">
        <v>1229</v>
      </c>
      <c r="C555" s="172"/>
      <c r="D555" s="202"/>
      <c r="E555" s="202"/>
      <c r="F555" s="203"/>
      <c r="G555" s="172"/>
      <c r="H555" s="172"/>
      <c r="I555" s="174"/>
      <c r="J555" s="154" t="n">
        <f aca="false">SUM(J515:J554)</f>
        <v>2376</v>
      </c>
      <c r="K555" s="201"/>
      <c r="L555" s="175" t="n">
        <v>11.64</v>
      </c>
      <c r="M555" s="154" t="n">
        <f aca="false">SUM(M515:M554)</f>
        <v>729.636</v>
      </c>
      <c r="N555" s="172"/>
      <c r="O555" s="172"/>
      <c r="P555" s="176"/>
      <c r="Q555" s="176"/>
      <c r="R555" s="176"/>
      <c r="S555" s="176"/>
      <c r="T555" s="176"/>
      <c r="U555" s="176"/>
      <c r="V555" s="176"/>
      <c r="W555" s="172"/>
      <c r="X555" s="202"/>
      <c r="Y555" s="204"/>
      <c r="Z555" s="177"/>
      <c r="AA555" s="176"/>
      <c r="AB555" s="176"/>
      <c r="AC555" s="176"/>
      <c r="AD555" s="109" t="e">
        <f aca="false">VLOOKUP(W555,PORCENTAJETELA,2,FALSE())</f>
        <v>#N/A</v>
      </c>
      <c r="AE555" s="176"/>
    </row>
    <row r="556" s="178" customFormat="true" ht="15" hidden="false" customHeight="false" outlineLevel="0" collapsed="false">
      <c r="A556" s="176" t="n">
        <v>9235</v>
      </c>
      <c r="B556" s="201" t="n">
        <v>44991</v>
      </c>
      <c r="C556" s="172" t="s">
        <v>1052</v>
      </c>
      <c r="D556" s="202" t="s">
        <v>1230</v>
      </c>
      <c r="E556" s="202" t="s">
        <v>1216</v>
      </c>
      <c r="F556" s="203"/>
      <c r="G556" s="172" t="s">
        <v>48</v>
      </c>
      <c r="H556" s="172" t="s">
        <v>1231</v>
      </c>
      <c r="I556" s="174"/>
      <c r="J556" s="172" t="n">
        <v>44</v>
      </c>
      <c r="K556" s="201" t="n">
        <v>45016</v>
      </c>
      <c r="L556" s="175" t="n">
        <v>0.085</v>
      </c>
      <c r="M556" s="157" t="n">
        <v>3.74</v>
      </c>
      <c r="N556" s="172" t="s">
        <v>60</v>
      </c>
      <c r="O556" s="172" t="s">
        <v>40</v>
      </c>
      <c r="P556" s="176"/>
      <c r="Q556" s="176"/>
      <c r="R556" s="176"/>
      <c r="S556" s="176"/>
      <c r="T556" s="176"/>
      <c r="U556" s="176"/>
      <c r="V556" s="176" t="s">
        <v>1232</v>
      </c>
      <c r="W556" s="172" t="s">
        <v>110</v>
      </c>
      <c r="X556" s="202" t="s">
        <v>1233</v>
      </c>
      <c r="Y556" s="204" t="n">
        <v>29.48</v>
      </c>
      <c r="Z556" s="177" t="n">
        <v>44995</v>
      </c>
      <c r="AA556" s="176"/>
      <c r="AB556" s="176"/>
      <c r="AC556" s="176"/>
      <c r="AD556" s="109" t="str">
        <f aca="false">VLOOKUP(W556,PORCENTAJETELA,2,FALSE())</f>
        <v>74% poliester 20% rayon 6% spandex </v>
      </c>
      <c r="AE556" s="176"/>
    </row>
    <row r="557" s="178" customFormat="true" ht="15" hidden="false" customHeight="false" outlineLevel="0" collapsed="false">
      <c r="A557" s="176" t="n">
        <v>9236</v>
      </c>
      <c r="B557" s="201" t="n">
        <v>44991</v>
      </c>
      <c r="C557" s="172" t="s">
        <v>1234</v>
      </c>
      <c r="D557" s="202" t="s">
        <v>1230</v>
      </c>
      <c r="E557" s="202" t="s">
        <v>54</v>
      </c>
      <c r="F557" s="203"/>
      <c r="G557" s="172" t="s">
        <v>48</v>
      </c>
      <c r="H557" s="172" t="s">
        <v>1235</v>
      </c>
      <c r="I557" s="174"/>
      <c r="J557" s="172" t="n">
        <v>44</v>
      </c>
      <c r="K557" s="201" t="n">
        <v>45016</v>
      </c>
      <c r="L557" s="175" t="n">
        <v>0.085</v>
      </c>
      <c r="M557" s="157" t="n">
        <v>3.74</v>
      </c>
      <c r="N557" s="172" t="s">
        <v>60</v>
      </c>
      <c r="O557" s="172" t="s">
        <v>40</v>
      </c>
      <c r="P557" s="176"/>
      <c r="Q557" s="176"/>
      <c r="R557" s="176"/>
      <c r="S557" s="176"/>
      <c r="T557" s="176"/>
      <c r="U557" s="176"/>
      <c r="V557" s="176" t="s">
        <v>1236</v>
      </c>
      <c r="W557" s="172" t="s">
        <v>56</v>
      </c>
      <c r="X557" s="202" t="s">
        <v>1233</v>
      </c>
      <c r="Y557" s="204" t="n">
        <v>29.48</v>
      </c>
      <c r="Z557" s="177" t="n">
        <v>44995</v>
      </c>
      <c r="AA557" s="176"/>
      <c r="AB557" s="176"/>
      <c r="AC557" s="176"/>
      <c r="AD557" s="176"/>
      <c r="AE557" s="176"/>
    </row>
    <row r="558" customFormat="false" ht="15" hidden="false" customHeight="false" outlineLevel="0" collapsed="false">
      <c r="A558" s="33"/>
      <c r="B558" s="33"/>
      <c r="C558" s="35"/>
      <c r="D558" s="35"/>
      <c r="E558" s="33"/>
      <c r="F558" s="36"/>
      <c r="G558" s="35"/>
      <c r="H558" s="35"/>
      <c r="I558" s="130"/>
      <c r="J558" s="42" t="n">
        <f aca="false">SUM(J556:J557)</f>
        <v>88</v>
      </c>
      <c r="K558" s="35"/>
      <c r="L558" s="3" t="n">
        <v>0.17</v>
      </c>
      <c r="M558" s="42" t="n">
        <f aca="false">SUM(M556:M557)</f>
        <v>7.48</v>
      </c>
      <c r="N558" s="33"/>
      <c r="O558" s="35"/>
      <c r="P558" s="33"/>
      <c r="Q558" s="33"/>
      <c r="R558" s="33"/>
      <c r="S558" s="33"/>
      <c r="T558" s="33"/>
      <c r="U558" s="33"/>
      <c r="V558" s="33"/>
      <c r="W558" s="35"/>
      <c r="X558" s="33"/>
      <c r="Y558" s="33"/>
      <c r="Z558" s="37"/>
      <c r="AA558" s="33"/>
      <c r="AB558" s="33"/>
      <c r="AC558" s="33"/>
      <c r="AD558" s="33"/>
      <c r="AE558" s="33"/>
    </row>
    <row r="559" customFormat="false" ht="15" hidden="false" customHeight="false" outlineLevel="0" collapsed="false">
      <c r="A559" s="33"/>
      <c r="B559" s="33"/>
      <c r="C559" s="35"/>
      <c r="D559" s="35"/>
      <c r="E559" s="33"/>
      <c r="F559" s="36"/>
      <c r="G559" s="35"/>
      <c r="H559" s="35"/>
      <c r="I559" s="130"/>
      <c r="J559" s="97" t="n">
        <f aca="false">SUM(J558,J555)</f>
        <v>2464</v>
      </c>
      <c r="K559" s="95"/>
      <c r="L559" s="40" t="n">
        <v>11.81</v>
      </c>
      <c r="M559" s="97" t="n">
        <f aca="false">SUM(M558,M555)</f>
        <v>737.116</v>
      </c>
      <c r="N559" s="33"/>
      <c r="O559" s="35"/>
      <c r="P559" s="33"/>
      <c r="Q559" s="33"/>
      <c r="R559" s="33"/>
      <c r="S559" s="33"/>
      <c r="T559" s="33"/>
      <c r="U559" s="33"/>
      <c r="V559" s="33"/>
      <c r="W559" s="35"/>
      <c r="X559" s="33"/>
      <c r="Y559" s="33"/>
      <c r="Z559" s="37"/>
      <c r="AA559" s="33"/>
      <c r="AB559" s="33"/>
      <c r="AC559" s="33"/>
      <c r="AD559" s="33"/>
      <c r="AE559" s="33"/>
    </row>
    <row r="560" customFormat="false" ht="18.75" hidden="false" customHeight="false" outlineLevel="0" collapsed="false">
      <c r="A560" s="33"/>
      <c r="B560" s="210" t="s">
        <v>1237</v>
      </c>
      <c r="C560" s="35"/>
      <c r="D560" s="35"/>
      <c r="E560" s="33"/>
      <c r="F560" s="36"/>
      <c r="G560" s="35"/>
      <c r="H560" s="35"/>
      <c r="I560" s="130"/>
      <c r="J560" s="35"/>
      <c r="K560" s="35"/>
      <c r="N560" s="33"/>
      <c r="O560" s="35"/>
      <c r="P560" s="33"/>
      <c r="Q560" s="33"/>
      <c r="R560" s="33"/>
      <c r="S560" s="33"/>
      <c r="T560" s="33"/>
      <c r="U560" s="33"/>
      <c r="V560" s="33"/>
      <c r="W560" s="35"/>
      <c r="X560" s="33"/>
      <c r="Y560" s="33"/>
      <c r="Z560" s="37"/>
      <c r="AA560" s="33"/>
      <c r="AB560" s="33"/>
      <c r="AC560" s="33"/>
      <c r="AD560" s="33"/>
      <c r="AE560" s="33"/>
    </row>
    <row r="561" s="178" customFormat="true" ht="15" hidden="false" customHeight="false" outlineLevel="0" collapsed="false">
      <c r="A561" s="176" t="n">
        <v>9237</v>
      </c>
      <c r="B561" s="201" t="n">
        <v>44998</v>
      </c>
      <c r="C561" s="172" t="s">
        <v>1238</v>
      </c>
      <c r="D561" s="202" t="s">
        <v>36</v>
      </c>
      <c r="E561" s="202" t="s">
        <v>66</v>
      </c>
      <c r="F561" s="203"/>
      <c r="G561" s="172" t="s">
        <v>48</v>
      </c>
      <c r="H561" s="172" t="s">
        <v>1239</v>
      </c>
      <c r="I561" s="174"/>
      <c r="J561" s="172" t="n">
        <v>24</v>
      </c>
      <c r="K561" s="201" t="n">
        <v>45023</v>
      </c>
      <c r="L561" s="175" t="n">
        <v>0.438</v>
      </c>
      <c r="M561" s="157" t="n">
        <v>10.512</v>
      </c>
      <c r="N561" s="172" t="s">
        <v>39</v>
      </c>
      <c r="O561" s="172" t="s">
        <v>40</v>
      </c>
      <c r="P561" s="176"/>
      <c r="Q561" s="176"/>
      <c r="R561" s="176"/>
      <c r="S561" s="176"/>
      <c r="T561" s="176"/>
      <c r="U561" s="176"/>
      <c r="V561" s="176" t="s">
        <v>1240</v>
      </c>
      <c r="W561" s="172" t="s">
        <v>110</v>
      </c>
      <c r="X561" s="202" t="s">
        <v>315</v>
      </c>
      <c r="Y561" s="204" t="n">
        <v>23.52</v>
      </c>
      <c r="Z561" s="177" t="n">
        <v>45000</v>
      </c>
      <c r="AA561" s="176"/>
      <c r="AB561" s="176"/>
      <c r="AC561" s="176"/>
      <c r="AD561" s="109" t="str">
        <f aca="false">VLOOKUP(W561,PORCENTAJETELA,2,FALSE())</f>
        <v>74% poliester 20% rayon 6% spandex </v>
      </c>
      <c r="AE561" s="176"/>
    </row>
    <row r="562" s="178" customFormat="true" ht="15" hidden="false" customHeight="false" outlineLevel="0" collapsed="false">
      <c r="A562" s="176" t="n">
        <v>9238</v>
      </c>
      <c r="B562" s="201" t="n">
        <v>44998</v>
      </c>
      <c r="C562" s="172" t="s">
        <v>1238</v>
      </c>
      <c r="D562" s="202" t="s">
        <v>36</v>
      </c>
      <c r="E562" s="202" t="s">
        <v>66</v>
      </c>
      <c r="F562" s="203"/>
      <c r="G562" s="172" t="s">
        <v>76</v>
      </c>
      <c r="H562" s="172" t="s">
        <v>1241</v>
      </c>
      <c r="I562" s="174"/>
      <c r="J562" s="172" t="n">
        <v>48</v>
      </c>
      <c r="K562" s="201" t="n">
        <v>45023</v>
      </c>
      <c r="L562" s="175" t="n">
        <v>0.438</v>
      </c>
      <c r="M562" s="157" t="n">
        <v>21.024</v>
      </c>
      <c r="N562" s="172" t="s">
        <v>39</v>
      </c>
      <c r="O562" s="172" t="s">
        <v>40</v>
      </c>
      <c r="P562" s="176"/>
      <c r="Q562" s="176"/>
      <c r="R562" s="176"/>
      <c r="S562" s="176"/>
      <c r="T562" s="176"/>
      <c r="U562" s="176"/>
      <c r="V562" s="176" t="s">
        <v>1240</v>
      </c>
      <c r="W562" s="172" t="s">
        <v>110</v>
      </c>
      <c r="X562" s="202" t="s">
        <v>315</v>
      </c>
      <c r="Y562" s="204" t="n">
        <v>47.04</v>
      </c>
      <c r="Z562" s="177" t="n">
        <v>45000</v>
      </c>
      <c r="AA562" s="176"/>
      <c r="AB562" s="176"/>
      <c r="AC562" s="176"/>
      <c r="AD562" s="109" t="str">
        <f aca="false">VLOOKUP(W562,PORCENTAJETELA,2,FALSE())</f>
        <v>74% poliester 20% rayon 6% spandex </v>
      </c>
      <c r="AE562" s="176"/>
    </row>
    <row r="563" s="178" customFormat="true" ht="15" hidden="false" customHeight="false" outlineLevel="0" collapsed="false">
      <c r="A563" s="176" t="n">
        <v>9239</v>
      </c>
      <c r="B563" s="201" t="n">
        <v>44998</v>
      </c>
      <c r="C563" s="172" t="s">
        <v>1238</v>
      </c>
      <c r="D563" s="202" t="s">
        <v>36</v>
      </c>
      <c r="E563" s="202" t="s">
        <v>66</v>
      </c>
      <c r="F563" s="203"/>
      <c r="G563" s="172" t="s">
        <v>38</v>
      </c>
      <c r="H563" s="172" t="s">
        <v>1242</v>
      </c>
      <c r="I563" s="174"/>
      <c r="J563" s="172" t="n">
        <v>24</v>
      </c>
      <c r="K563" s="201" t="n">
        <v>45023</v>
      </c>
      <c r="L563" s="175" t="n">
        <v>0.438</v>
      </c>
      <c r="M563" s="157" t="n">
        <v>10.512</v>
      </c>
      <c r="N563" s="172" t="s">
        <v>39</v>
      </c>
      <c r="O563" s="172" t="s">
        <v>40</v>
      </c>
      <c r="P563" s="176"/>
      <c r="Q563" s="176"/>
      <c r="R563" s="176"/>
      <c r="S563" s="176"/>
      <c r="T563" s="176"/>
      <c r="U563" s="176"/>
      <c r="V563" s="176" t="s">
        <v>1240</v>
      </c>
      <c r="W563" s="172" t="s">
        <v>110</v>
      </c>
      <c r="X563" s="202" t="s">
        <v>315</v>
      </c>
      <c r="Y563" s="204" t="n">
        <v>23.52</v>
      </c>
      <c r="Z563" s="177" t="n">
        <v>45000</v>
      </c>
      <c r="AA563" s="176"/>
      <c r="AB563" s="176"/>
      <c r="AC563" s="176"/>
      <c r="AD563" s="109" t="str">
        <f aca="false">VLOOKUP(W563,PORCENTAJETELA,2,FALSE())</f>
        <v>74% poliester 20% rayon 6% spandex </v>
      </c>
      <c r="AE563" s="176"/>
    </row>
    <row r="564" s="178" customFormat="true" ht="15" hidden="false" customHeight="false" outlineLevel="0" collapsed="false">
      <c r="A564" s="176" t="n">
        <v>9240</v>
      </c>
      <c r="B564" s="201" t="n">
        <v>44998</v>
      </c>
      <c r="C564" s="172" t="s">
        <v>502</v>
      </c>
      <c r="D564" s="202" t="s">
        <v>36</v>
      </c>
      <c r="E564" s="202" t="s">
        <v>494</v>
      </c>
      <c r="F564" s="203"/>
      <c r="G564" s="172" t="s">
        <v>76</v>
      </c>
      <c r="H564" s="172" t="s">
        <v>1243</v>
      </c>
      <c r="I564" s="174"/>
      <c r="J564" s="172" t="n">
        <v>72</v>
      </c>
      <c r="K564" s="201" t="n">
        <v>45023</v>
      </c>
      <c r="L564" s="175" t="n">
        <v>0.4383</v>
      </c>
      <c r="M564" s="157" t="n">
        <v>31.5576</v>
      </c>
      <c r="N564" s="172" t="s">
        <v>39</v>
      </c>
      <c r="O564" s="172" t="s">
        <v>40</v>
      </c>
      <c r="P564" s="176"/>
      <c r="Q564" s="176"/>
      <c r="R564" s="176"/>
      <c r="S564" s="176"/>
      <c r="T564" s="176"/>
      <c r="U564" s="176"/>
      <c r="V564" s="176" t="s">
        <v>1244</v>
      </c>
      <c r="W564" s="172" t="s">
        <v>87</v>
      </c>
      <c r="X564" s="202" t="s">
        <v>315</v>
      </c>
      <c r="Y564" s="204" t="n">
        <v>70.56</v>
      </c>
      <c r="Z564" s="177" t="n">
        <v>45000</v>
      </c>
      <c r="AA564" s="176"/>
      <c r="AB564" s="176"/>
      <c r="AC564" s="176"/>
      <c r="AD564" s="109" t="str">
        <f aca="false">VLOOKUP(W564,PORCENTAJETELA,2,FALSE())</f>
        <v>74% poliester 20% rayon 6% spandex </v>
      </c>
      <c r="AE564" s="176"/>
    </row>
    <row r="565" s="178" customFormat="true" ht="15" hidden="false" customHeight="false" outlineLevel="0" collapsed="false">
      <c r="A565" s="176" t="n">
        <v>9241</v>
      </c>
      <c r="B565" s="201" t="n">
        <v>44998</v>
      </c>
      <c r="C565" s="172" t="s">
        <v>502</v>
      </c>
      <c r="D565" s="202" t="s">
        <v>36</v>
      </c>
      <c r="E565" s="202" t="s">
        <v>494</v>
      </c>
      <c r="F565" s="203"/>
      <c r="G565" s="172" t="s">
        <v>38</v>
      </c>
      <c r="H565" s="172" t="s">
        <v>1245</v>
      </c>
      <c r="I565" s="174"/>
      <c r="J565" s="172" t="n">
        <v>120</v>
      </c>
      <c r="K565" s="201" t="n">
        <v>45023</v>
      </c>
      <c r="L565" s="175" t="n">
        <v>0.4383</v>
      </c>
      <c r="M565" s="157" t="n">
        <v>52.596</v>
      </c>
      <c r="N565" s="172" t="s">
        <v>39</v>
      </c>
      <c r="O565" s="172" t="s">
        <v>40</v>
      </c>
      <c r="P565" s="176"/>
      <c r="Q565" s="176"/>
      <c r="R565" s="176"/>
      <c r="S565" s="176"/>
      <c r="T565" s="176"/>
      <c r="U565" s="176"/>
      <c r="V565" s="176" t="s">
        <v>1244</v>
      </c>
      <c r="W565" s="172" t="s">
        <v>87</v>
      </c>
      <c r="X565" s="202" t="s">
        <v>315</v>
      </c>
      <c r="Y565" s="204" t="n">
        <v>117.6</v>
      </c>
      <c r="Z565" s="177" t="n">
        <v>45000</v>
      </c>
      <c r="AA565" s="176"/>
      <c r="AB565" s="176"/>
      <c r="AC565" s="176"/>
      <c r="AD565" s="109" t="str">
        <f aca="false">VLOOKUP(W565,PORCENTAJETELA,2,FALSE())</f>
        <v>74% poliester 20% rayon 6% spandex </v>
      </c>
      <c r="AE565" s="176"/>
    </row>
    <row r="566" s="178" customFormat="true" ht="15" hidden="false" customHeight="false" outlineLevel="0" collapsed="false">
      <c r="A566" s="176" t="n">
        <v>9242</v>
      </c>
      <c r="B566" s="201" t="n">
        <v>44998</v>
      </c>
      <c r="C566" s="172" t="s">
        <v>502</v>
      </c>
      <c r="D566" s="202" t="s">
        <v>36</v>
      </c>
      <c r="E566" s="202" t="s">
        <v>494</v>
      </c>
      <c r="F566" s="203"/>
      <c r="G566" s="172" t="s">
        <v>57</v>
      </c>
      <c r="H566" s="172" t="s">
        <v>503</v>
      </c>
      <c r="I566" s="174"/>
      <c r="J566" s="172" t="n">
        <v>72</v>
      </c>
      <c r="K566" s="201" t="n">
        <v>45023</v>
      </c>
      <c r="L566" s="175" t="n">
        <v>0.4383</v>
      </c>
      <c r="M566" s="157" t="n">
        <v>31.5576</v>
      </c>
      <c r="N566" s="172" t="s">
        <v>39</v>
      </c>
      <c r="O566" s="172" t="s">
        <v>40</v>
      </c>
      <c r="P566" s="176"/>
      <c r="Q566" s="176"/>
      <c r="R566" s="176"/>
      <c r="S566" s="176"/>
      <c r="T566" s="176"/>
      <c r="U566" s="176"/>
      <c r="V566" s="176" t="s">
        <v>1244</v>
      </c>
      <c r="W566" s="172" t="s">
        <v>87</v>
      </c>
      <c r="X566" s="202" t="s">
        <v>315</v>
      </c>
      <c r="Y566" s="204" t="n">
        <v>70.56</v>
      </c>
      <c r="Z566" s="177" t="n">
        <v>45000</v>
      </c>
      <c r="AA566" s="176"/>
      <c r="AB566" s="176"/>
      <c r="AC566" s="176"/>
      <c r="AD566" s="109" t="str">
        <f aca="false">VLOOKUP(W566,PORCENTAJETELA,2,FALSE())</f>
        <v>74% poliester 20% rayon 6% spandex </v>
      </c>
      <c r="AE566" s="176"/>
    </row>
    <row r="567" s="178" customFormat="true" ht="15" hidden="false" customHeight="false" outlineLevel="0" collapsed="false">
      <c r="A567" s="176" t="n">
        <v>9243</v>
      </c>
      <c r="B567" s="201" t="n">
        <v>44998</v>
      </c>
      <c r="C567" s="172" t="s">
        <v>665</v>
      </c>
      <c r="D567" s="202" t="s">
        <v>36</v>
      </c>
      <c r="E567" s="202" t="s">
        <v>54</v>
      </c>
      <c r="F567" s="203"/>
      <c r="G567" s="172" t="s">
        <v>48</v>
      </c>
      <c r="H567" s="172" t="s">
        <v>670</v>
      </c>
      <c r="I567" s="174"/>
      <c r="J567" s="172" t="n">
        <v>24</v>
      </c>
      <c r="K567" s="201" t="n">
        <v>45023</v>
      </c>
      <c r="L567" s="175" t="n">
        <v>0.438</v>
      </c>
      <c r="M567" s="157" t="n">
        <v>10.512</v>
      </c>
      <c r="N567" s="172" t="s">
        <v>39</v>
      </c>
      <c r="O567" s="172" t="s">
        <v>40</v>
      </c>
      <c r="P567" s="176"/>
      <c r="Q567" s="176"/>
      <c r="R567" s="176"/>
      <c r="S567" s="176"/>
      <c r="T567" s="176"/>
      <c r="U567" s="176"/>
      <c r="V567" s="176" t="s">
        <v>1246</v>
      </c>
      <c r="W567" s="172" t="s">
        <v>56</v>
      </c>
      <c r="X567" s="202" t="s">
        <v>315</v>
      </c>
      <c r="Y567" s="204" t="n">
        <v>23.52</v>
      </c>
      <c r="Z567" s="177" t="n">
        <v>45000</v>
      </c>
      <c r="AA567" s="176"/>
      <c r="AB567" s="176"/>
      <c r="AC567" s="176"/>
      <c r="AD567" s="109" t="str">
        <f aca="false">VLOOKUP(W567,PORCENTAJETELA,2,FALSE())</f>
        <v>74% poliester 20% rayon 6% spandex </v>
      </c>
      <c r="AE567" s="176"/>
    </row>
    <row r="568" s="178" customFormat="true" ht="15" hidden="false" customHeight="false" outlineLevel="0" collapsed="false">
      <c r="A568" s="176" t="n">
        <v>9244</v>
      </c>
      <c r="B568" s="201" t="n">
        <v>44998</v>
      </c>
      <c r="C568" s="172" t="s">
        <v>665</v>
      </c>
      <c r="D568" s="202" t="s">
        <v>36</v>
      </c>
      <c r="E568" s="202" t="s">
        <v>54</v>
      </c>
      <c r="F568" s="203"/>
      <c r="G568" s="172" t="s">
        <v>76</v>
      </c>
      <c r="H568" s="172" t="s">
        <v>669</v>
      </c>
      <c r="I568" s="174"/>
      <c r="J568" s="172" t="n">
        <v>48</v>
      </c>
      <c r="K568" s="201" t="n">
        <v>45023</v>
      </c>
      <c r="L568" s="175" t="n">
        <v>0.438</v>
      </c>
      <c r="M568" s="157" t="n">
        <v>21.024</v>
      </c>
      <c r="N568" s="172" t="s">
        <v>39</v>
      </c>
      <c r="O568" s="172" t="s">
        <v>40</v>
      </c>
      <c r="P568" s="176"/>
      <c r="Q568" s="176"/>
      <c r="R568" s="176"/>
      <c r="S568" s="176"/>
      <c r="T568" s="176"/>
      <c r="U568" s="176"/>
      <c r="V568" s="176" t="s">
        <v>1246</v>
      </c>
      <c r="W568" s="172" t="s">
        <v>56</v>
      </c>
      <c r="X568" s="202" t="s">
        <v>315</v>
      </c>
      <c r="Y568" s="204" t="n">
        <v>47.04</v>
      </c>
      <c r="Z568" s="177" t="n">
        <v>45000</v>
      </c>
      <c r="AA568" s="176"/>
      <c r="AB568" s="176"/>
      <c r="AC568" s="176"/>
      <c r="AD568" s="109" t="str">
        <f aca="false">VLOOKUP(W568,PORCENTAJETELA,2,FALSE())</f>
        <v>74% poliester 20% rayon 6% spandex </v>
      </c>
      <c r="AE568" s="176"/>
    </row>
    <row r="569" s="178" customFormat="true" ht="15" hidden="false" customHeight="false" outlineLevel="0" collapsed="false">
      <c r="A569" s="176" t="n">
        <v>9245</v>
      </c>
      <c r="B569" s="201" t="n">
        <v>44998</v>
      </c>
      <c r="C569" s="172" t="s">
        <v>665</v>
      </c>
      <c r="D569" s="202" t="s">
        <v>36</v>
      </c>
      <c r="E569" s="202" t="s">
        <v>54</v>
      </c>
      <c r="F569" s="203"/>
      <c r="G569" s="172" t="s">
        <v>38</v>
      </c>
      <c r="H569" s="172" t="s">
        <v>668</v>
      </c>
      <c r="I569" s="174"/>
      <c r="J569" s="172" t="n">
        <v>48</v>
      </c>
      <c r="K569" s="201" t="n">
        <v>45023</v>
      </c>
      <c r="L569" s="175" t="n">
        <v>0.438</v>
      </c>
      <c r="M569" s="157" t="n">
        <v>21.024</v>
      </c>
      <c r="N569" s="172" t="s">
        <v>39</v>
      </c>
      <c r="O569" s="172" t="s">
        <v>40</v>
      </c>
      <c r="P569" s="176"/>
      <c r="Q569" s="176"/>
      <c r="R569" s="176"/>
      <c r="S569" s="176"/>
      <c r="T569" s="176"/>
      <c r="U569" s="176"/>
      <c r="V569" s="176" t="s">
        <v>1246</v>
      </c>
      <c r="W569" s="172" t="s">
        <v>56</v>
      </c>
      <c r="X569" s="202" t="s">
        <v>315</v>
      </c>
      <c r="Y569" s="204" t="n">
        <v>47.04</v>
      </c>
      <c r="Z569" s="177" t="n">
        <v>45000</v>
      </c>
      <c r="AA569" s="176"/>
      <c r="AB569" s="176"/>
      <c r="AC569" s="176"/>
      <c r="AD569" s="109" t="str">
        <f aca="false">VLOOKUP(W569,PORCENTAJETELA,2,FALSE())</f>
        <v>74% poliester 20% rayon 6% spandex </v>
      </c>
      <c r="AE569" s="176"/>
    </row>
    <row r="570" s="178" customFormat="true" ht="15" hidden="false" customHeight="false" outlineLevel="0" collapsed="false">
      <c r="A570" s="176" t="n">
        <v>9246</v>
      </c>
      <c r="B570" s="201" t="n">
        <v>44998</v>
      </c>
      <c r="C570" s="172" t="s">
        <v>665</v>
      </c>
      <c r="D570" s="202" t="s">
        <v>36</v>
      </c>
      <c r="E570" s="202" t="s">
        <v>54</v>
      </c>
      <c r="F570" s="203"/>
      <c r="G570" s="172" t="s">
        <v>57</v>
      </c>
      <c r="H570" s="172" t="s">
        <v>666</v>
      </c>
      <c r="I570" s="174"/>
      <c r="J570" s="172" t="n">
        <v>24</v>
      </c>
      <c r="K570" s="201" t="n">
        <v>45023</v>
      </c>
      <c r="L570" s="175" t="n">
        <v>0.438</v>
      </c>
      <c r="M570" s="157" t="n">
        <v>10.512</v>
      </c>
      <c r="N570" s="172" t="s">
        <v>39</v>
      </c>
      <c r="O570" s="172" t="s">
        <v>40</v>
      </c>
      <c r="P570" s="176"/>
      <c r="Q570" s="176"/>
      <c r="R570" s="176"/>
      <c r="S570" s="176"/>
      <c r="T570" s="176"/>
      <c r="U570" s="176"/>
      <c r="V570" s="176" t="s">
        <v>1246</v>
      </c>
      <c r="W570" s="172" t="s">
        <v>56</v>
      </c>
      <c r="X570" s="202" t="s">
        <v>315</v>
      </c>
      <c r="Y570" s="204" t="n">
        <v>23.52</v>
      </c>
      <c r="Z570" s="177" t="n">
        <v>45000</v>
      </c>
      <c r="AA570" s="176"/>
      <c r="AB570" s="176"/>
      <c r="AC570" s="176"/>
      <c r="AD570" s="109" t="str">
        <f aca="false">VLOOKUP(W570,PORCENTAJETELA,2,FALSE())</f>
        <v>74% poliester 20% rayon 6% spandex </v>
      </c>
      <c r="AE570" s="176"/>
    </row>
    <row r="571" s="178" customFormat="true" ht="15" hidden="false" customHeight="false" outlineLevel="0" collapsed="false">
      <c r="A571" s="176" t="n">
        <v>9247</v>
      </c>
      <c r="B571" s="201" t="n">
        <v>44998</v>
      </c>
      <c r="C571" s="172" t="s">
        <v>1234</v>
      </c>
      <c r="D571" s="202" t="s">
        <v>1230</v>
      </c>
      <c r="E571" s="202" t="s">
        <v>54</v>
      </c>
      <c r="F571" s="203"/>
      <c r="G571" s="172" t="s">
        <v>48</v>
      </c>
      <c r="H571" s="172" t="s">
        <v>1235</v>
      </c>
      <c r="I571" s="174"/>
      <c r="J571" s="172" t="n">
        <v>24</v>
      </c>
      <c r="K571" s="201" t="n">
        <v>45023</v>
      </c>
      <c r="L571" s="175" t="n">
        <v>0.085</v>
      </c>
      <c r="M571" s="157" t="n">
        <v>2.04</v>
      </c>
      <c r="N571" s="172" t="s">
        <v>39</v>
      </c>
      <c r="O571" s="172" t="s">
        <v>40</v>
      </c>
      <c r="P571" s="176"/>
      <c r="Q571" s="176"/>
      <c r="R571" s="176"/>
      <c r="S571" s="176"/>
      <c r="T571" s="176"/>
      <c r="U571" s="176"/>
      <c r="V571" s="176" t="s">
        <v>1247</v>
      </c>
      <c r="W571" s="172" t="s">
        <v>56</v>
      </c>
      <c r="X571" s="202" t="s">
        <v>1233</v>
      </c>
      <c r="Y571" s="204" t="n">
        <v>16.08</v>
      </c>
      <c r="Z571" s="177" t="n">
        <v>45000</v>
      </c>
      <c r="AA571" s="176"/>
      <c r="AB571" s="176"/>
      <c r="AC571" s="176"/>
      <c r="AD571" s="109" t="str">
        <f aca="false">VLOOKUP(W571,PORCENTAJETELA,2,FALSE())</f>
        <v>74% poliester 20% rayon 6% spandex </v>
      </c>
      <c r="AE571" s="176"/>
    </row>
    <row r="572" s="178" customFormat="true" ht="15" hidden="false" customHeight="false" outlineLevel="0" collapsed="false">
      <c r="A572" s="176" t="n">
        <v>9248</v>
      </c>
      <c r="B572" s="201" t="n">
        <v>44998</v>
      </c>
      <c r="C572" s="172" t="s">
        <v>1248</v>
      </c>
      <c r="D572" s="202" t="s">
        <v>1230</v>
      </c>
      <c r="E572" s="202" t="s">
        <v>54</v>
      </c>
      <c r="F572" s="203"/>
      <c r="G572" s="172" t="s">
        <v>48</v>
      </c>
      <c r="H572" s="172" t="s">
        <v>1249</v>
      </c>
      <c r="I572" s="174"/>
      <c r="J572" s="172" t="n">
        <v>24</v>
      </c>
      <c r="K572" s="201" t="n">
        <v>45023</v>
      </c>
      <c r="L572" s="175" t="n">
        <v>0.085</v>
      </c>
      <c r="M572" s="157" t="n">
        <v>2.04</v>
      </c>
      <c r="N572" s="172" t="s">
        <v>39</v>
      </c>
      <c r="O572" s="172" t="s">
        <v>40</v>
      </c>
      <c r="P572" s="176"/>
      <c r="Q572" s="176"/>
      <c r="R572" s="176"/>
      <c r="S572" s="176"/>
      <c r="T572" s="176"/>
      <c r="U572" s="176"/>
      <c r="V572" s="176" t="s">
        <v>1250</v>
      </c>
      <c r="W572" s="172" t="s">
        <v>56</v>
      </c>
      <c r="X572" s="202" t="s">
        <v>1251</v>
      </c>
      <c r="Y572" s="204" t="n">
        <v>2.64</v>
      </c>
      <c r="Z572" s="177" t="n">
        <v>45000</v>
      </c>
      <c r="AA572" s="176"/>
      <c r="AB572" s="176"/>
      <c r="AC572" s="176"/>
      <c r="AD572" s="109" t="str">
        <f aca="false">VLOOKUP(W572,PORCENTAJETELA,2,FALSE())</f>
        <v>74% poliester 20% rayon 6% spandex </v>
      </c>
      <c r="AE572" s="176"/>
    </row>
    <row r="573" s="178" customFormat="true" ht="15" hidden="false" customHeight="false" outlineLevel="0" collapsed="false">
      <c r="A573" s="176" t="n">
        <v>9249</v>
      </c>
      <c r="B573" s="201" t="n">
        <v>44998</v>
      </c>
      <c r="C573" s="172" t="s">
        <v>874</v>
      </c>
      <c r="D573" s="202" t="s">
        <v>152</v>
      </c>
      <c r="E573" s="202" t="s">
        <v>66</v>
      </c>
      <c r="F573" s="203"/>
      <c r="G573" s="172" t="s">
        <v>48</v>
      </c>
      <c r="H573" s="172" t="s">
        <v>1252</v>
      </c>
      <c r="I573" s="174"/>
      <c r="J573" s="172" t="n">
        <v>24</v>
      </c>
      <c r="K573" s="201" t="n">
        <v>45023</v>
      </c>
      <c r="L573" s="175" t="n">
        <v>0.233</v>
      </c>
      <c r="M573" s="157" t="n">
        <v>5.592</v>
      </c>
      <c r="N573" s="172" t="s">
        <v>39</v>
      </c>
      <c r="O573" s="172" t="s">
        <v>40</v>
      </c>
      <c r="P573" s="176"/>
      <c r="Q573" s="176"/>
      <c r="R573" s="176"/>
      <c r="S573" s="176"/>
      <c r="T573" s="176"/>
      <c r="U573" s="176"/>
      <c r="V573" s="176" t="s">
        <v>1253</v>
      </c>
      <c r="W573" s="172" t="s">
        <v>110</v>
      </c>
      <c r="X573" s="202" t="s">
        <v>154</v>
      </c>
      <c r="Y573" s="204" t="n">
        <v>35.0784</v>
      </c>
      <c r="Z573" s="177" t="n">
        <v>45000</v>
      </c>
      <c r="AA573" s="176"/>
      <c r="AB573" s="176"/>
      <c r="AC573" s="176"/>
      <c r="AD573" s="109" t="str">
        <f aca="false">VLOOKUP(W573,PORCENTAJETELA,2,FALSE())</f>
        <v>74% poliester 20% rayon 6% spandex </v>
      </c>
      <c r="AE573" s="176"/>
    </row>
    <row r="574" s="178" customFormat="true" ht="15" hidden="false" customHeight="false" outlineLevel="0" collapsed="false">
      <c r="A574" s="176" t="n">
        <v>9250</v>
      </c>
      <c r="B574" s="201" t="n">
        <v>44998</v>
      </c>
      <c r="C574" s="172" t="s">
        <v>874</v>
      </c>
      <c r="D574" s="202" t="s">
        <v>152</v>
      </c>
      <c r="E574" s="202" t="s">
        <v>66</v>
      </c>
      <c r="F574" s="203"/>
      <c r="G574" s="172" t="s">
        <v>76</v>
      </c>
      <c r="H574" s="172" t="s">
        <v>1254</v>
      </c>
      <c r="I574" s="174"/>
      <c r="J574" s="172" t="n">
        <v>24</v>
      </c>
      <c r="K574" s="201" t="n">
        <v>45023</v>
      </c>
      <c r="L574" s="175" t="n">
        <v>0.233</v>
      </c>
      <c r="M574" s="157" t="n">
        <v>5.592</v>
      </c>
      <c r="N574" s="172" t="s">
        <v>39</v>
      </c>
      <c r="O574" s="172" t="s">
        <v>40</v>
      </c>
      <c r="P574" s="176"/>
      <c r="Q574" s="176"/>
      <c r="R574" s="176"/>
      <c r="S574" s="176"/>
      <c r="T574" s="176"/>
      <c r="U574" s="176"/>
      <c r="V574" s="176" t="s">
        <v>1253</v>
      </c>
      <c r="W574" s="172" t="s">
        <v>110</v>
      </c>
      <c r="X574" s="202" t="s">
        <v>154</v>
      </c>
      <c r="Y574" s="204" t="n">
        <v>35.0784</v>
      </c>
      <c r="Z574" s="177" t="n">
        <v>45000</v>
      </c>
      <c r="AA574" s="176"/>
      <c r="AB574" s="176"/>
      <c r="AC574" s="176"/>
      <c r="AD574" s="109" t="str">
        <f aca="false">VLOOKUP(W574,PORCENTAJETELA,2,FALSE())</f>
        <v>74% poliester 20% rayon 6% spandex </v>
      </c>
      <c r="AE574" s="176"/>
    </row>
    <row r="575" s="178" customFormat="true" ht="15" hidden="false" customHeight="false" outlineLevel="0" collapsed="false">
      <c r="A575" s="176" t="n">
        <v>9251</v>
      </c>
      <c r="B575" s="201" t="n">
        <v>44998</v>
      </c>
      <c r="C575" s="172" t="s">
        <v>874</v>
      </c>
      <c r="D575" s="202" t="s">
        <v>152</v>
      </c>
      <c r="E575" s="202" t="s">
        <v>66</v>
      </c>
      <c r="F575" s="203"/>
      <c r="G575" s="172" t="s">
        <v>38</v>
      </c>
      <c r="H575" s="172" t="s">
        <v>1255</v>
      </c>
      <c r="I575" s="174"/>
      <c r="J575" s="172" t="n">
        <v>24</v>
      </c>
      <c r="K575" s="201" t="n">
        <v>45023</v>
      </c>
      <c r="L575" s="175" t="n">
        <v>0.233</v>
      </c>
      <c r="M575" s="157" t="n">
        <v>5.592</v>
      </c>
      <c r="N575" s="172" t="s">
        <v>39</v>
      </c>
      <c r="O575" s="172" t="s">
        <v>40</v>
      </c>
      <c r="P575" s="176"/>
      <c r="Q575" s="176"/>
      <c r="R575" s="176"/>
      <c r="S575" s="176"/>
      <c r="T575" s="176"/>
      <c r="U575" s="176"/>
      <c r="V575" s="176" t="s">
        <v>1253</v>
      </c>
      <c r="W575" s="172" t="s">
        <v>110</v>
      </c>
      <c r="X575" s="202" t="s">
        <v>154</v>
      </c>
      <c r="Y575" s="204" t="n">
        <v>35.0784</v>
      </c>
      <c r="Z575" s="177" t="n">
        <v>45000</v>
      </c>
      <c r="AA575" s="176"/>
      <c r="AB575" s="176"/>
      <c r="AC575" s="176"/>
      <c r="AD575" s="109" t="str">
        <f aca="false">VLOOKUP(W575,PORCENTAJETELA,2,FALSE())</f>
        <v>74% poliester 20% rayon 6% spandex </v>
      </c>
      <c r="AE575" s="176"/>
    </row>
    <row r="576" s="178" customFormat="true" ht="15" hidden="false" customHeight="false" outlineLevel="0" collapsed="false">
      <c r="A576" s="176" t="n">
        <v>9252</v>
      </c>
      <c r="B576" s="201" t="n">
        <v>44998</v>
      </c>
      <c r="C576" s="172" t="s">
        <v>874</v>
      </c>
      <c r="D576" s="202" t="s">
        <v>152</v>
      </c>
      <c r="E576" s="202" t="s">
        <v>66</v>
      </c>
      <c r="F576" s="203"/>
      <c r="G576" s="172" t="s">
        <v>52</v>
      </c>
      <c r="H576" s="172" t="s">
        <v>1256</v>
      </c>
      <c r="I576" s="174"/>
      <c r="J576" s="172" t="n">
        <v>24</v>
      </c>
      <c r="K576" s="201" t="n">
        <v>45023</v>
      </c>
      <c r="L576" s="175" t="n">
        <v>0.233</v>
      </c>
      <c r="M576" s="157" t="n">
        <v>5.592</v>
      </c>
      <c r="N576" s="172" t="s">
        <v>39</v>
      </c>
      <c r="O576" s="172" t="s">
        <v>40</v>
      </c>
      <c r="P576" s="176"/>
      <c r="Q576" s="176"/>
      <c r="R576" s="176"/>
      <c r="S576" s="176"/>
      <c r="T576" s="176"/>
      <c r="U576" s="176"/>
      <c r="V576" s="176" t="s">
        <v>1253</v>
      </c>
      <c r="W576" s="172" t="s">
        <v>110</v>
      </c>
      <c r="X576" s="202" t="s">
        <v>154</v>
      </c>
      <c r="Y576" s="204" t="n">
        <v>35.0784</v>
      </c>
      <c r="Z576" s="177" t="n">
        <v>45000</v>
      </c>
      <c r="AA576" s="176"/>
      <c r="AB576" s="176"/>
      <c r="AC576" s="176"/>
      <c r="AD576" s="109" t="str">
        <f aca="false">VLOOKUP(W576,PORCENTAJETELA,2,FALSE())</f>
        <v>74% poliester 20% rayon 6% spandex </v>
      </c>
      <c r="AE576" s="176"/>
    </row>
    <row r="577" s="178" customFormat="true" ht="15" hidden="false" customHeight="false" outlineLevel="0" collapsed="false">
      <c r="A577" s="176" t="n">
        <v>9253</v>
      </c>
      <c r="B577" s="201" t="n">
        <v>44998</v>
      </c>
      <c r="C577" s="172" t="s">
        <v>318</v>
      </c>
      <c r="D577" s="202" t="s">
        <v>319</v>
      </c>
      <c r="E577" s="202" t="s">
        <v>66</v>
      </c>
      <c r="F577" s="203"/>
      <c r="G577" s="172" t="s">
        <v>38</v>
      </c>
      <c r="H577" s="172" t="s">
        <v>1257</v>
      </c>
      <c r="I577" s="174"/>
      <c r="J577" s="172" t="n">
        <v>24</v>
      </c>
      <c r="K577" s="201" t="n">
        <v>45023</v>
      </c>
      <c r="L577" s="175" t="n">
        <v>0.36</v>
      </c>
      <c r="M577" s="157" t="n">
        <v>8.64</v>
      </c>
      <c r="N577" s="172" t="s">
        <v>39</v>
      </c>
      <c r="O577" s="172" t="s">
        <v>40</v>
      </c>
      <c r="P577" s="176"/>
      <c r="Q577" s="176"/>
      <c r="R577" s="176"/>
      <c r="S577" s="176"/>
      <c r="T577" s="176"/>
      <c r="U577" s="176"/>
      <c r="V577" s="176" t="s">
        <v>1258</v>
      </c>
      <c r="W577" s="172" t="s">
        <v>110</v>
      </c>
      <c r="X577" s="202" t="s">
        <v>322</v>
      </c>
      <c r="Y577" s="204" t="n">
        <v>29.28</v>
      </c>
      <c r="Z577" s="177" t="n">
        <v>45000</v>
      </c>
      <c r="AA577" s="176"/>
      <c r="AB577" s="176"/>
      <c r="AC577" s="176"/>
      <c r="AD577" s="109" t="str">
        <f aca="false">VLOOKUP(W577,PORCENTAJETELA,2,FALSE())</f>
        <v>74% poliester 20% rayon 6% spandex </v>
      </c>
      <c r="AE577" s="176"/>
    </row>
    <row r="578" s="221" customFormat="true" ht="15" hidden="false" customHeight="false" outlineLevel="0" collapsed="false">
      <c r="A578" s="211" t="n">
        <v>9228</v>
      </c>
      <c r="B578" s="212" t="n">
        <v>44991</v>
      </c>
      <c r="C578" s="213" t="s">
        <v>972</v>
      </c>
      <c r="D578" s="214" t="s">
        <v>106</v>
      </c>
      <c r="E578" s="214" t="s">
        <v>194</v>
      </c>
      <c r="F578" s="215"/>
      <c r="G578" s="213" t="s">
        <v>38</v>
      </c>
      <c r="H578" s="213" t="s">
        <v>1259</v>
      </c>
      <c r="I578" s="216"/>
      <c r="J578" s="213" t="n">
        <v>48</v>
      </c>
      <c r="K578" s="212" t="n">
        <v>45016</v>
      </c>
      <c r="L578" s="217" t="n">
        <v>0.376</v>
      </c>
      <c r="M578" s="218" t="n">
        <v>18.048</v>
      </c>
      <c r="N578" s="213" t="s">
        <v>39</v>
      </c>
      <c r="O578" s="213" t="s">
        <v>85</v>
      </c>
      <c r="P578" s="211"/>
      <c r="Q578" s="211"/>
      <c r="R578" s="211"/>
      <c r="S578" s="211"/>
      <c r="T578" s="211"/>
      <c r="U578" s="211"/>
      <c r="V578" s="211" t="s">
        <v>1260</v>
      </c>
      <c r="W578" s="213" t="s">
        <v>197</v>
      </c>
      <c r="X578" s="214" t="s">
        <v>117</v>
      </c>
      <c r="Y578" s="219" t="n">
        <v>65.76</v>
      </c>
      <c r="Z578" s="220" t="n">
        <v>44995</v>
      </c>
      <c r="AA578" s="211"/>
      <c r="AB578" s="211"/>
      <c r="AC578" s="211"/>
      <c r="AD578" s="109" t="str">
        <f aca="false">VLOOKUP(W578,PORCENTAJETELA,2,FALSE())</f>
        <v>74% poliester 20% rayon 6% spandex </v>
      </c>
      <c r="AE578" s="211"/>
    </row>
    <row r="579" s="221" customFormat="true" ht="15" hidden="false" customHeight="false" outlineLevel="0" collapsed="false">
      <c r="A579" s="211" t="n">
        <v>9219</v>
      </c>
      <c r="B579" s="212" t="n">
        <v>44991</v>
      </c>
      <c r="C579" s="213" t="s">
        <v>235</v>
      </c>
      <c r="D579" s="214" t="s">
        <v>83</v>
      </c>
      <c r="E579" s="214" t="s">
        <v>66</v>
      </c>
      <c r="F579" s="215"/>
      <c r="G579" s="213" t="s">
        <v>48</v>
      </c>
      <c r="H579" s="213" t="s">
        <v>693</v>
      </c>
      <c r="I579" s="216"/>
      <c r="J579" s="213" t="n">
        <v>120</v>
      </c>
      <c r="K579" s="212" t="n">
        <v>45016</v>
      </c>
      <c r="L579" s="217" t="n">
        <v>0.2791</v>
      </c>
      <c r="M579" s="218" t="n">
        <v>33.492</v>
      </c>
      <c r="N579" s="213" t="s">
        <v>39</v>
      </c>
      <c r="O579" s="213" t="s">
        <v>85</v>
      </c>
      <c r="P579" s="211"/>
      <c r="Q579" s="211"/>
      <c r="R579" s="211"/>
      <c r="S579" s="211"/>
      <c r="T579" s="211"/>
      <c r="U579" s="211"/>
      <c r="V579" s="211" t="s">
        <v>1261</v>
      </c>
      <c r="W579" s="213" t="s">
        <v>110</v>
      </c>
      <c r="X579" s="214" t="s">
        <v>234</v>
      </c>
      <c r="Y579" s="219" t="n">
        <v>153.6</v>
      </c>
      <c r="Z579" s="220" t="n">
        <v>44995</v>
      </c>
      <c r="AA579" s="211"/>
      <c r="AB579" s="211"/>
      <c r="AC579" s="211"/>
      <c r="AD579" s="109" t="str">
        <f aca="false">VLOOKUP(W579,PORCENTAJETELA,2,FALSE())</f>
        <v>74% poliester 20% rayon 6% spandex </v>
      </c>
      <c r="AE579" s="211"/>
    </row>
    <row r="580" s="221" customFormat="true" ht="15" hidden="false" customHeight="false" outlineLevel="0" collapsed="false">
      <c r="A580" s="211" t="n">
        <v>9220</v>
      </c>
      <c r="B580" s="212" t="n">
        <v>44991</v>
      </c>
      <c r="C580" s="213" t="s">
        <v>235</v>
      </c>
      <c r="D580" s="214" t="s">
        <v>83</v>
      </c>
      <c r="E580" s="214" t="s">
        <v>66</v>
      </c>
      <c r="F580" s="215"/>
      <c r="G580" s="213" t="s">
        <v>38</v>
      </c>
      <c r="H580" s="213" t="s">
        <v>692</v>
      </c>
      <c r="I580" s="216"/>
      <c r="J580" s="213" t="n">
        <v>168</v>
      </c>
      <c r="K580" s="212" t="n">
        <v>45016</v>
      </c>
      <c r="L580" s="217" t="n">
        <v>0.2791</v>
      </c>
      <c r="M580" s="218" t="n">
        <v>46.8888</v>
      </c>
      <c r="N580" s="213" t="s">
        <v>39</v>
      </c>
      <c r="O580" s="213" t="s">
        <v>85</v>
      </c>
      <c r="P580" s="211"/>
      <c r="Q580" s="211"/>
      <c r="R580" s="211"/>
      <c r="S580" s="211"/>
      <c r="T580" s="211"/>
      <c r="U580" s="211"/>
      <c r="V580" s="211" t="s">
        <v>1261</v>
      </c>
      <c r="W580" s="213" t="s">
        <v>110</v>
      </c>
      <c r="X580" s="214" t="s">
        <v>234</v>
      </c>
      <c r="Y580" s="219" t="n">
        <v>215.04</v>
      </c>
      <c r="Z580" s="220" t="n">
        <v>44995</v>
      </c>
      <c r="AA580" s="211"/>
      <c r="AB580" s="211"/>
      <c r="AC580" s="211"/>
      <c r="AD580" s="109" t="str">
        <f aca="false">VLOOKUP(W580,PORCENTAJETELA,2,FALSE())</f>
        <v>74% poliester 20% rayon 6% spandex </v>
      </c>
      <c r="AE580" s="211"/>
    </row>
    <row r="581" s="221" customFormat="true" ht="15" hidden="false" customHeight="false" outlineLevel="0" collapsed="false">
      <c r="A581" s="211" t="n">
        <v>9221</v>
      </c>
      <c r="B581" s="212" t="n">
        <v>44991</v>
      </c>
      <c r="C581" s="213" t="s">
        <v>235</v>
      </c>
      <c r="D581" s="214" t="s">
        <v>83</v>
      </c>
      <c r="E581" s="214" t="s">
        <v>66</v>
      </c>
      <c r="F581" s="215"/>
      <c r="G581" s="213" t="s">
        <v>57</v>
      </c>
      <c r="H581" s="213" t="s">
        <v>690</v>
      </c>
      <c r="I581" s="216"/>
      <c r="J581" s="213" t="n">
        <v>72</v>
      </c>
      <c r="K581" s="212" t="n">
        <v>45016</v>
      </c>
      <c r="L581" s="217" t="n">
        <v>0.2791</v>
      </c>
      <c r="M581" s="218" t="n">
        <v>20.0952</v>
      </c>
      <c r="N581" s="213" t="s">
        <v>39</v>
      </c>
      <c r="O581" s="213" t="s">
        <v>85</v>
      </c>
      <c r="P581" s="211"/>
      <c r="Q581" s="211"/>
      <c r="R581" s="211"/>
      <c r="S581" s="211"/>
      <c r="T581" s="211"/>
      <c r="U581" s="211"/>
      <c r="V581" s="211" t="s">
        <v>1261</v>
      </c>
      <c r="W581" s="213" t="s">
        <v>110</v>
      </c>
      <c r="X581" s="214" t="s">
        <v>234</v>
      </c>
      <c r="Y581" s="219" t="n">
        <v>92.16</v>
      </c>
      <c r="Z581" s="220" t="n">
        <v>44995</v>
      </c>
      <c r="AA581" s="211"/>
      <c r="AB581" s="211"/>
      <c r="AC581" s="211"/>
      <c r="AD581" s="109" t="str">
        <f aca="false">VLOOKUP(W581,PORCENTAJETELA,2,FALSE())</f>
        <v>74% poliester 20% rayon 6% spandex </v>
      </c>
      <c r="AE581" s="211"/>
    </row>
    <row r="582" s="221" customFormat="true" ht="15" hidden="false" customHeight="false" outlineLevel="0" collapsed="false">
      <c r="A582" s="211" t="n">
        <v>9222</v>
      </c>
      <c r="B582" s="212" t="n">
        <v>44991</v>
      </c>
      <c r="C582" s="213" t="s">
        <v>344</v>
      </c>
      <c r="D582" s="214" t="s">
        <v>83</v>
      </c>
      <c r="E582" s="214" t="s">
        <v>54</v>
      </c>
      <c r="F582" s="215"/>
      <c r="G582" s="213" t="s">
        <v>48</v>
      </c>
      <c r="H582" s="213" t="s">
        <v>345</v>
      </c>
      <c r="I582" s="216"/>
      <c r="J582" s="213" t="n">
        <v>120</v>
      </c>
      <c r="K582" s="212" t="n">
        <v>45016</v>
      </c>
      <c r="L582" s="217" t="n">
        <v>0.2791</v>
      </c>
      <c r="M582" s="218" t="n">
        <v>33.492</v>
      </c>
      <c r="N582" s="213" t="s">
        <v>39</v>
      </c>
      <c r="O582" s="213" t="s">
        <v>85</v>
      </c>
      <c r="P582" s="211"/>
      <c r="Q582" s="211"/>
      <c r="R582" s="211"/>
      <c r="S582" s="211"/>
      <c r="T582" s="211"/>
      <c r="U582" s="211"/>
      <c r="V582" s="211" t="s">
        <v>1262</v>
      </c>
      <c r="W582" s="213" t="s">
        <v>56</v>
      </c>
      <c r="X582" s="214" t="s">
        <v>234</v>
      </c>
      <c r="Y582" s="219" t="n">
        <v>153.6</v>
      </c>
      <c r="Z582" s="220" t="n">
        <v>44995</v>
      </c>
      <c r="AA582" s="211"/>
      <c r="AB582" s="211"/>
      <c r="AC582" s="211"/>
      <c r="AD582" s="109" t="str">
        <f aca="false">VLOOKUP(W582,PORCENTAJETELA,2,FALSE())</f>
        <v>74% poliester 20% rayon 6% spandex </v>
      </c>
      <c r="AE582" s="211"/>
    </row>
    <row r="583" s="221" customFormat="true" ht="15" hidden="false" customHeight="false" outlineLevel="0" collapsed="false">
      <c r="A583" s="211" t="n">
        <v>9229</v>
      </c>
      <c r="B583" s="212" t="n">
        <v>44991</v>
      </c>
      <c r="C583" s="213" t="s">
        <v>887</v>
      </c>
      <c r="D583" s="214" t="s">
        <v>1177</v>
      </c>
      <c r="E583" s="214" t="s">
        <v>66</v>
      </c>
      <c r="F583" s="215"/>
      <c r="G583" s="213" t="s">
        <v>48</v>
      </c>
      <c r="H583" s="213" t="s">
        <v>1263</v>
      </c>
      <c r="I583" s="216"/>
      <c r="J583" s="213" t="n">
        <v>24</v>
      </c>
      <c r="K583" s="212" t="n">
        <v>45016</v>
      </c>
      <c r="L583" s="217" t="n">
        <v>0.2925</v>
      </c>
      <c r="M583" s="218" t="n">
        <v>7.02</v>
      </c>
      <c r="N583" s="213" t="s">
        <v>39</v>
      </c>
      <c r="O583" s="213" t="s">
        <v>85</v>
      </c>
      <c r="P583" s="211"/>
      <c r="Q583" s="211"/>
      <c r="R583" s="211"/>
      <c r="S583" s="211"/>
      <c r="T583" s="211"/>
      <c r="U583" s="211"/>
      <c r="V583" s="211" t="s">
        <v>1264</v>
      </c>
      <c r="W583" s="213" t="s">
        <v>110</v>
      </c>
      <c r="X583" s="214" t="s">
        <v>1182</v>
      </c>
      <c r="Y583" s="219" t="n">
        <v>30</v>
      </c>
      <c r="Z583" s="220" t="n">
        <v>44995</v>
      </c>
      <c r="AA583" s="211"/>
      <c r="AB583" s="211"/>
      <c r="AC583" s="211"/>
      <c r="AD583" s="109" t="str">
        <f aca="false">VLOOKUP(W583,PORCENTAJETELA,2,FALSE())</f>
        <v>74% poliester 20% rayon 6% spandex </v>
      </c>
      <c r="AE583" s="211"/>
    </row>
    <row r="584" s="221" customFormat="true" ht="15" hidden="false" customHeight="false" outlineLevel="0" collapsed="false">
      <c r="A584" s="211" t="n">
        <v>9230</v>
      </c>
      <c r="B584" s="212" t="n">
        <v>44991</v>
      </c>
      <c r="C584" s="213" t="s">
        <v>887</v>
      </c>
      <c r="D584" s="214" t="s">
        <v>1177</v>
      </c>
      <c r="E584" s="214" t="s">
        <v>66</v>
      </c>
      <c r="F584" s="215"/>
      <c r="G584" s="213" t="s">
        <v>76</v>
      </c>
      <c r="H584" s="213" t="s">
        <v>1265</v>
      </c>
      <c r="I584" s="216"/>
      <c r="J584" s="213" t="n">
        <v>24</v>
      </c>
      <c r="K584" s="212" t="n">
        <v>45016</v>
      </c>
      <c r="L584" s="217" t="n">
        <v>0.2925</v>
      </c>
      <c r="M584" s="218" t="n">
        <v>7.02</v>
      </c>
      <c r="N584" s="213" t="s">
        <v>39</v>
      </c>
      <c r="O584" s="213" t="s">
        <v>85</v>
      </c>
      <c r="P584" s="211"/>
      <c r="Q584" s="211"/>
      <c r="R584" s="211"/>
      <c r="S584" s="211"/>
      <c r="T584" s="211"/>
      <c r="U584" s="211"/>
      <c r="V584" s="211" t="s">
        <v>1264</v>
      </c>
      <c r="W584" s="213" t="s">
        <v>110</v>
      </c>
      <c r="X584" s="214" t="s">
        <v>1182</v>
      </c>
      <c r="Y584" s="219" t="n">
        <v>30</v>
      </c>
      <c r="Z584" s="220" t="n">
        <v>44995</v>
      </c>
      <c r="AA584" s="211"/>
      <c r="AB584" s="211"/>
      <c r="AC584" s="211"/>
      <c r="AD584" s="109" t="str">
        <f aca="false">VLOOKUP(W584,PORCENTAJETELA,2,FALSE())</f>
        <v>74% poliester 20% rayon 6% spandex </v>
      </c>
      <c r="AE584" s="211"/>
    </row>
    <row r="585" s="221" customFormat="true" ht="15" hidden="false" customHeight="false" outlineLevel="0" collapsed="false">
      <c r="A585" s="211" t="n">
        <v>9231</v>
      </c>
      <c r="B585" s="212" t="n">
        <v>44991</v>
      </c>
      <c r="C585" s="213" t="s">
        <v>887</v>
      </c>
      <c r="D585" s="214" t="s">
        <v>1177</v>
      </c>
      <c r="E585" s="214" t="s">
        <v>66</v>
      </c>
      <c r="F585" s="215"/>
      <c r="G585" s="213" t="s">
        <v>38</v>
      </c>
      <c r="H585" s="213" t="s">
        <v>1266</v>
      </c>
      <c r="I585" s="216"/>
      <c r="J585" s="213" t="n">
        <v>24</v>
      </c>
      <c r="K585" s="212" t="n">
        <v>45016</v>
      </c>
      <c r="L585" s="217" t="n">
        <v>0.2925</v>
      </c>
      <c r="M585" s="218" t="n">
        <v>7.02</v>
      </c>
      <c r="N585" s="213" t="s">
        <v>39</v>
      </c>
      <c r="O585" s="213" t="s">
        <v>85</v>
      </c>
      <c r="P585" s="211"/>
      <c r="Q585" s="211"/>
      <c r="R585" s="211"/>
      <c r="S585" s="211"/>
      <c r="T585" s="211"/>
      <c r="U585" s="211"/>
      <c r="V585" s="211" t="s">
        <v>1264</v>
      </c>
      <c r="W585" s="213" t="s">
        <v>110</v>
      </c>
      <c r="X585" s="214" t="s">
        <v>1182</v>
      </c>
      <c r="Y585" s="219" t="n">
        <v>30</v>
      </c>
      <c r="Z585" s="220" t="n">
        <v>44995</v>
      </c>
      <c r="AA585" s="211"/>
      <c r="AB585" s="211"/>
      <c r="AC585" s="211"/>
      <c r="AD585" s="109" t="str">
        <f aca="false">VLOOKUP(W585,PORCENTAJETELA,2,FALSE())</f>
        <v>74% poliester 20% rayon 6% spandex </v>
      </c>
      <c r="AE585" s="211"/>
    </row>
    <row r="586" s="221" customFormat="true" ht="15" hidden="false" customHeight="false" outlineLevel="0" collapsed="false">
      <c r="A586" s="211" t="n">
        <v>9232</v>
      </c>
      <c r="B586" s="212" t="n">
        <v>44991</v>
      </c>
      <c r="C586" s="213" t="s">
        <v>1267</v>
      </c>
      <c r="D586" s="214" t="s">
        <v>1177</v>
      </c>
      <c r="E586" s="214" t="s">
        <v>54</v>
      </c>
      <c r="F586" s="215"/>
      <c r="G586" s="213" t="s">
        <v>76</v>
      </c>
      <c r="H586" s="213" t="s">
        <v>1268</v>
      </c>
      <c r="I586" s="216"/>
      <c r="J586" s="213" t="n">
        <v>24</v>
      </c>
      <c r="K586" s="212" t="n">
        <v>45016</v>
      </c>
      <c r="L586" s="217" t="n">
        <v>0.2925</v>
      </c>
      <c r="M586" s="218" t="n">
        <v>7.02</v>
      </c>
      <c r="N586" s="213" t="s">
        <v>39</v>
      </c>
      <c r="O586" s="213" t="s">
        <v>85</v>
      </c>
      <c r="P586" s="211"/>
      <c r="Q586" s="211"/>
      <c r="R586" s="211"/>
      <c r="S586" s="211"/>
      <c r="T586" s="211"/>
      <c r="U586" s="211"/>
      <c r="V586" s="211" t="s">
        <v>1269</v>
      </c>
      <c r="W586" s="213" t="s">
        <v>56</v>
      </c>
      <c r="X586" s="214" t="s">
        <v>1182</v>
      </c>
      <c r="Y586" s="219" t="n">
        <v>30</v>
      </c>
      <c r="Z586" s="220" t="n">
        <v>44995</v>
      </c>
      <c r="AA586" s="211"/>
      <c r="AB586" s="211"/>
      <c r="AC586" s="211"/>
      <c r="AD586" s="109" t="str">
        <f aca="false">VLOOKUP(W586,PORCENTAJETELA,2,FALSE())</f>
        <v>74% poliester 20% rayon 6% spandex </v>
      </c>
      <c r="AE586" s="211"/>
    </row>
    <row r="587" s="221" customFormat="true" ht="15" hidden="false" customHeight="false" outlineLevel="0" collapsed="false">
      <c r="A587" s="211" t="n">
        <v>9233</v>
      </c>
      <c r="B587" s="212" t="n">
        <v>44991</v>
      </c>
      <c r="C587" s="213" t="s">
        <v>1267</v>
      </c>
      <c r="D587" s="214" t="s">
        <v>1177</v>
      </c>
      <c r="E587" s="214" t="s">
        <v>54</v>
      </c>
      <c r="F587" s="215"/>
      <c r="G587" s="213" t="s">
        <v>38</v>
      </c>
      <c r="H587" s="213" t="s">
        <v>1270</v>
      </c>
      <c r="I587" s="216"/>
      <c r="J587" s="213" t="n">
        <v>24</v>
      </c>
      <c r="K587" s="212" t="n">
        <v>45016</v>
      </c>
      <c r="L587" s="217" t="n">
        <v>0.2925</v>
      </c>
      <c r="M587" s="218" t="n">
        <v>7.02</v>
      </c>
      <c r="N587" s="213" t="s">
        <v>39</v>
      </c>
      <c r="O587" s="213" t="s">
        <v>85</v>
      </c>
      <c r="P587" s="211"/>
      <c r="Q587" s="211"/>
      <c r="R587" s="211"/>
      <c r="S587" s="211"/>
      <c r="T587" s="211"/>
      <c r="U587" s="211"/>
      <c r="V587" s="211" t="s">
        <v>1269</v>
      </c>
      <c r="W587" s="213" t="s">
        <v>56</v>
      </c>
      <c r="X587" s="214" t="s">
        <v>1182</v>
      </c>
      <c r="Y587" s="219" t="n">
        <v>30</v>
      </c>
      <c r="Z587" s="220" t="n">
        <v>44995</v>
      </c>
      <c r="AA587" s="211"/>
      <c r="AB587" s="211"/>
      <c r="AC587" s="211"/>
      <c r="AD587" s="109" t="str">
        <f aca="false">VLOOKUP(W587,PORCENTAJETELA,2,FALSE())</f>
        <v>74% poliester 20% rayon 6% spandex </v>
      </c>
      <c r="AE587" s="211"/>
    </row>
    <row r="588" s="221" customFormat="true" ht="15" hidden="false" customHeight="false" outlineLevel="0" collapsed="false">
      <c r="A588" s="211" t="n">
        <v>9234</v>
      </c>
      <c r="B588" s="212" t="n">
        <v>44991</v>
      </c>
      <c r="C588" s="213" t="s">
        <v>891</v>
      </c>
      <c r="D588" s="214" t="s">
        <v>83</v>
      </c>
      <c r="E588" s="214" t="s">
        <v>59</v>
      </c>
      <c r="F588" s="215"/>
      <c r="G588" s="213" t="s">
        <v>76</v>
      </c>
      <c r="H588" s="213" t="s">
        <v>1271</v>
      </c>
      <c r="I588" s="216"/>
      <c r="J588" s="213" t="n">
        <v>24</v>
      </c>
      <c r="K588" s="212" t="n">
        <v>45016</v>
      </c>
      <c r="L588" s="217" t="n">
        <v>0.2065</v>
      </c>
      <c r="M588" s="218" t="n">
        <v>4.956</v>
      </c>
      <c r="N588" s="213" t="s">
        <v>60</v>
      </c>
      <c r="O588" s="213" t="s">
        <v>85</v>
      </c>
      <c r="P588" s="211"/>
      <c r="Q588" s="211"/>
      <c r="R588" s="211"/>
      <c r="S588" s="211"/>
      <c r="T588" s="211"/>
      <c r="U588" s="211"/>
      <c r="V588" s="211" t="s">
        <v>1272</v>
      </c>
      <c r="W588" s="213" t="s">
        <v>62</v>
      </c>
      <c r="X588" s="214" t="s">
        <v>1273</v>
      </c>
      <c r="Y588" s="219" t="n">
        <v>32.6424</v>
      </c>
      <c r="Z588" s="220" t="n">
        <v>44995</v>
      </c>
      <c r="AA588" s="211"/>
      <c r="AB588" s="211"/>
      <c r="AC588" s="211"/>
      <c r="AD588" s="109" t="str">
        <f aca="false">VLOOKUP(W588,PORCENTAJETELA,2,FALSE())</f>
        <v>65% poliester 32% algodon 3% spandex </v>
      </c>
      <c r="AE588" s="211"/>
    </row>
    <row r="589" s="178" customFormat="true" ht="15" hidden="false" customHeight="false" outlineLevel="0" collapsed="false">
      <c r="A589" s="176"/>
      <c r="B589" s="201"/>
      <c r="C589" s="172"/>
      <c r="D589" s="202"/>
      <c r="E589" s="202"/>
      <c r="F589" s="203"/>
      <c r="G589" s="172"/>
      <c r="H589" s="172"/>
      <c r="I589" s="174"/>
      <c r="J589" s="154" t="n">
        <f aca="false">SUM(J561:J588)</f>
        <v>1344</v>
      </c>
      <c r="K589" s="222"/>
      <c r="L589" s="223" t="n">
        <v>9.85</v>
      </c>
      <c r="M589" s="154" t="n">
        <f aca="false">SUM(M561:M588)</f>
        <v>447.9912</v>
      </c>
      <c r="N589" s="172"/>
      <c r="O589" s="172"/>
      <c r="P589" s="176"/>
      <c r="Q589" s="176"/>
      <c r="R589" s="176"/>
      <c r="S589" s="176"/>
      <c r="T589" s="176"/>
      <c r="U589" s="176"/>
      <c r="V589" s="176"/>
      <c r="W589" s="172"/>
      <c r="X589" s="202"/>
      <c r="Y589" s="204"/>
      <c r="Z589" s="177"/>
      <c r="AA589" s="176"/>
      <c r="AB589" s="176"/>
      <c r="AC589" s="176"/>
      <c r="AD589" s="109" t="e">
        <f aca="false">VLOOKUP(W589,PORCENTAJETELA,2,FALSE())</f>
        <v>#N/A</v>
      </c>
      <c r="AE589" s="176"/>
    </row>
    <row r="590" s="178" customFormat="true" ht="15" hidden="false" customHeight="false" outlineLevel="0" collapsed="false">
      <c r="A590" s="176"/>
      <c r="B590" s="224" t="s">
        <v>1274</v>
      </c>
      <c r="C590" s="224"/>
      <c r="D590" s="224"/>
      <c r="E590" s="202"/>
      <c r="F590" s="203"/>
      <c r="G590" s="172"/>
      <c r="H590" s="172"/>
      <c r="I590" s="174"/>
      <c r="J590" s="172"/>
      <c r="K590" s="201"/>
      <c r="L590" s="175"/>
      <c r="M590" s="157"/>
      <c r="N590" s="172"/>
      <c r="O590" s="172"/>
      <c r="P590" s="176"/>
      <c r="Q590" s="176"/>
      <c r="R590" s="176"/>
      <c r="S590" s="176"/>
      <c r="T590" s="176"/>
      <c r="U590" s="176"/>
      <c r="V590" s="176"/>
      <c r="W590" s="172"/>
      <c r="X590" s="202"/>
      <c r="Y590" s="204"/>
      <c r="Z590" s="177"/>
      <c r="AA590" s="176"/>
      <c r="AB590" s="176"/>
      <c r="AC590" s="176"/>
      <c r="AD590" s="109" t="e">
        <f aca="false">VLOOKUP(W590,PORCENTAJETELA,2,FALSE())</f>
        <v>#N/A</v>
      </c>
      <c r="AE590" s="176"/>
    </row>
    <row r="591" s="178" customFormat="true" ht="15" hidden="false" customHeight="false" outlineLevel="0" collapsed="false">
      <c r="A591" s="176" t="n">
        <v>9264</v>
      </c>
      <c r="B591" s="201" t="n">
        <v>44998</v>
      </c>
      <c r="C591" s="172" t="s">
        <v>1275</v>
      </c>
      <c r="D591" s="202" t="s">
        <v>1276</v>
      </c>
      <c r="E591" s="202" t="s">
        <v>1277</v>
      </c>
      <c r="F591" s="203"/>
      <c r="G591" s="172" t="s">
        <v>57</v>
      </c>
      <c r="H591" s="172" t="s">
        <v>1278</v>
      </c>
      <c r="I591" s="174"/>
      <c r="J591" s="172" t="n">
        <v>30</v>
      </c>
      <c r="K591" s="201" t="n">
        <v>45023</v>
      </c>
      <c r="L591" s="175" t="n">
        <v>0.37083</v>
      </c>
      <c r="M591" s="157" t="n">
        <v>11.1249</v>
      </c>
      <c r="N591" s="172" t="s">
        <v>39</v>
      </c>
      <c r="O591" s="172" t="s">
        <v>40</v>
      </c>
      <c r="P591" s="176"/>
      <c r="Q591" s="176"/>
      <c r="R591" s="176"/>
      <c r="S591" s="176"/>
      <c r="T591" s="176"/>
      <c r="U591" s="176"/>
      <c r="V591" s="176" t="s">
        <v>1279</v>
      </c>
      <c r="W591" s="172" t="s">
        <v>99</v>
      </c>
      <c r="X591" s="202" t="s">
        <v>1280</v>
      </c>
      <c r="Y591" s="204" t="n">
        <v>51</v>
      </c>
      <c r="Z591" s="177" t="n">
        <v>45000</v>
      </c>
      <c r="AA591" s="176"/>
      <c r="AB591" s="176"/>
      <c r="AC591" s="176"/>
      <c r="AD591" s="109" t="str">
        <f aca="false">VLOOKUP(W591,PORCENTAJETELA,2,FALSE())</f>
        <v>74% poliester 20% rayon 6% spandex </v>
      </c>
      <c r="AE591" s="176"/>
    </row>
    <row r="592" s="178" customFormat="true" ht="15" hidden="false" customHeight="false" outlineLevel="0" collapsed="false">
      <c r="A592" s="176" t="n">
        <v>9265</v>
      </c>
      <c r="B592" s="201" t="n">
        <v>44998</v>
      </c>
      <c r="C592" s="172" t="s">
        <v>1275</v>
      </c>
      <c r="D592" s="202" t="s">
        <v>1276</v>
      </c>
      <c r="E592" s="202" t="s">
        <v>1277</v>
      </c>
      <c r="F592" s="203"/>
      <c r="G592" s="172" t="s">
        <v>38</v>
      </c>
      <c r="H592" s="172" t="s">
        <v>1281</v>
      </c>
      <c r="I592" s="174"/>
      <c r="J592" s="172" t="n">
        <v>34</v>
      </c>
      <c r="K592" s="201" t="n">
        <v>45023</v>
      </c>
      <c r="L592" s="175" t="n">
        <v>0.37083</v>
      </c>
      <c r="M592" s="157" t="n">
        <v>12.60822</v>
      </c>
      <c r="N592" s="172" t="s">
        <v>39</v>
      </c>
      <c r="O592" s="172" t="s">
        <v>40</v>
      </c>
      <c r="P592" s="176"/>
      <c r="Q592" s="176"/>
      <c r="R592" s="176"/>
      <c r="S592" s="176"/>
      <c r="T592" s="176"/>
      <c r="U592" s="176"/>
      <c r="V592" s="176" t="s">
        <v>1279</v>
      </c>
      <c r="W592" s="172" t="s">
        <v>99</v>
      </c>
      <c r="X592" s="202" t="s">
        <v>1280</v>
      </c>
      <c r="Y592" s="204" t="n">
        <v>57.8</v>
      </c>
      <c r="Z592" s="177" t="n">
        <v>45000</v>
      </c>
      <c r="AA592" s="176"/>
      <c r="AB592" s="176"/>
      <c r="AC592" s="176"/>
      <c r="AD592" s="109" t="str">
        <f aca="false">VLOOKUP(W592,PORCENTAJETELA,2,FALSE())</f>
        <v>74% poliester 20% rayon 6% spandex </v>
      </c>
      <c r="AE592" s="176"/>
    </row>
    <row r="593" s="178" customFormat="true" ht="15" hidden="false" customHeight="false" outlineLevel="0" collapsed="false">
      <c r="A593" s="176" t="n">
        <v>9266</v>
      </c>
      <c r="B593" s="201" t="n">
        <v>44998</v>
      </c>
      <c r="C593" s="172" t="s">
        <v>1275</v>
      </c>
      <c r="D593" s="202" t="s">
        <v>1276</v>
      </c>
      <c r="E593" s="202" t="s">
        <v>1277</v>
      </c>
      <c r="F593" s="203"/>
      <c r="G593" s="172" t="s">
        <v>76</v>
      </c>
      <c r="H593" s="172" t="s">
        <v>1282</v>
      </c>
      <c r="I593" s="174"/>
      <c r="J593" s="172" t="n">
        <v>40</v>
      </c>
      <c r="K593" s="201" t="n">
        <v>45023</v>
      </c>
      <c r="L593" s="175" t="n">
        <v>0.37083</v>
      </c>
      <c r="M593" s="157" t="n">
        <v>14.8332</v>
      </c>
      <c r="N593" s="172" t="s">
        <v>39</v>
      </c>
      <c r="O593" s="172" t="s">
        <v>40</v>
      </c>
      <c r="P593" s="176"/>
      <c r="Q593" s="176"/>
      <c r="R593" s="176"/>
      <c r="S593" s="176"/>
      <c r="T593" s="176"/>
      <c r="U593" s="176"/>
      <c r="V593" s="176" t="s">
        <v>1279</v>
      </c>
      <c r="W593" s="172" t="s">
        <v>99</v>
      </c>
      <c r="X593" s="202" t="s">
        <v>1280</v>
      </c>
      <c r="Y593" s="204" t="n">
        <v>68</v>
      </c>
      <c r="Z593" s="177" t="n">
        <v>45000</v>
      </c>
      <c r="AA593" s="176"/>
      <c r="AB593" s="176"/>
      <c r="AC593" s="176"/>
      <c r="AD593" s="109" t="str">
        <f aca="false">VLOOKUP(W593,PORCENTAJETELA,2,FALSE())</f>
        <v>74% poliester 20% rayon 6% spandex </v>
      </c>
      <c r="AE593" s="176"/>
    </row>
    <row r="594" s="178" customFormat="true" ht="15" hidden="false" customHeight="false" outlineLevel="0" collapsed="false">
      <c r="A594" s="176" t="n">
        <v>9267</v>
      </c>
      <c r="B594" s="201" t="n">
        <v>44998</v>
      </c>
      <c r="C594" s="172" t="s">
        <v>1275</v>
      </c>
      <c r="D594" s="202" t="s">
        <v>1276</v>
      </c>
      <c r="E594" s="202" t="s">
        <v>1277</v>
      </c>
      <c r="F594" s="203"/>
      <c r="G594" s="172" t="s">
        <v>48</v>
      </c>
      <c r="H594" s="172" t="s">
        <v>1283</v>
      </c>
      <c r="I594" s="174"/>
      <c r="J594" s="172" t="n">
        <v>20</v>
      </c>
      <c r="K594" s="201" t="n">
        <v>45023</v>
      </c>
      <c r="L594" s="175" t="n">
        <v>0.37083</v>
      </c>
      <c r="M594" s="157" t="n">
        <v>7.4166</v>
      </c>
      <c r="N594" s="172" t="s">
        <v>39</v>
      </c>
      <c r="O594" s="172" t="s">
        <v>40</v>
      </c>
      <c r="P594" s="176"/>
      <c r="Q594" s="176"/>
      <c r="R594" s="176"/>
      <c r="S594" s="176"/>
      <c r="T594" s="176"/>
      <c r="U594" s="176"/>
      <c r="V594" s="176" t="s">
        <v>1279</v>
      </c>
      <c r="W594" s="172" t="s">
        <v>99</v>
      </c>
      <c r="X594" s="202" t="s">
        <v>1280</v>
      </c>
      <c r="Y594" s="204" t="n">
        <v>34</v>
      </c>
      <c r="Z594" s="177" t="n">
        <v>45000</v>
      </c>
      <c r="AA594" s="176"/>
      <c r="AB594" s="176"/>
      <c r="AC594" s="176"/>
      <c r="AD594" s="109" t="str">
        <f aca="false">VLOOKUP(W594,PORCENTAJETELA,2,FALSE())</f>
        <v>74% poliester 20% rayon 6% spandex </v>
      </c>
      <c r="AE594" s="176"/>
    </row>
    <row r="595" s="178" customFormat="true" ht="15" hidden="false" customHeight="false" outlineLevel="0" collapsed="false">
      <c r="A595" s="176" t="n">
        <v>9268</v>
      </c>
      <c r="B595" s="201" t="n">
        <v>44998</v>
      </c>
      <c r="C595" s="172" t="s">
        <v>1275</v>
      </c>
      <c r="D595" s="202" t="s">
        <v>1276</v>
      </c>
      <c r="E595" s="202" t="s">
        <v>1277</v>
      </c>
      <c r="F595" s="203"/>
      <c r="G595" s="172" t="s">
        <v>52</v>
      </c>
      <c r="H595" s="172" t="s">
        <v>1284</v>
      </c>
      <c r="I595" s="174"/>
      <c r="J595" s="172" t="n">
        <v>14</v>
      </c>
      <c r="K595" s="201" t="n">
        <v>45023</v>
      </c>
      <c r="L595" s="175" t="n">
        <v>0.37083</v>
      </c>
      <c r="M595" s="157" t="n">
        <v>5.19162</v>
      </c>
      <c r="N595" s="172" t="s">
        <v>39</v>
      </c>
      <c r="O595" s="172" t="s">
        <v>40</v>
      </c>
      <c r="P595" s="176"/>
      <c r="Q595" s="176"/>
      <c r="R595" s="176"/>
      <c r="S595" s="176"/>
      <c r="T595" s="176"/>
      <c r="U595" s="176"/>
      <c r="V595" s="176" t="s">
        <v>1279</v>
      </c>
      <c r="W595" s="172" t="s">
        <v>99</v>
      </c>
      <c r="X595" s="202" t="s">
        <v>1280</v>
      </c>
      <c r="Y595" s="204" t="n">
        <v>23.8</v>
      </c>
      <c r="Z595" s="177" t="n">
        <v>45000</v>
      </c>
      <c r="AA595" s="176"/>
      <c r="AB595" s="176"/>
      <c r="AC595" s="176"/>
      <c r="AD595" s="109" t="str">
        <f aca="false">VLOOKUP(W595,PORCENTAJETELA,2,FALSE())</f>
        <v>74% poliester 20% rayon 6% spandex </v>
      </c>
      <c r="AE595" s="176"/>
    </row>
    <row r="596" s="178" customFormat="true" ht="15" hidden="false" customHeight="false" outlineLevel="0" collapsed="false">
      <c r="A596" s="176" t="n">
        <v>9269</v>
      </c>
      <c r="B596" s="201" t="n">
        <v>44998</v>
      </c>
      <c r="C596" s="172" t="s">
        <v>1275</v>
      </c>
      <c r="D596" s="202" t="s">
        <v>1276</v>
      </c>
      <c r="E596" s="202" t="s">
        <v>1277</v>
      </c>
      <c r="F596" s="203"/>
      <c r="G596" s="172" t="s">
        <v>89</v>
      </c>
      <c r="H596" s="172" t="s">
        <v>1285</v>
      </c>
      <c r="I596" s="174"/>
      <c r="J596" s="172" t="n">
        <v>12</v>
      </c>
      <c r="K596" s="201" t="n">
        <v>45023</v>
      </c>
      <c r="L596" s="175" t="n">
        <v>0.37083</v>
      </c>
      <c r="M596" s="157" t="n">
        <v>4.44996</v>
      </c>
      <c r="N596" s="172" t="s">
        <v>39</v>
      </c>
      <c r="O596" s="172" t="s">
        <v>40</v>
      </c>
      <c r="P596" s="176"/>
      <c r="Q596" s="176"/>
      <c r="R596" s="176"/>
      <c r="S596" s="176"/>
      <c r="T596" s="176"/>
      <c r="U596" s="176"/>
      <c r="V596" s="176" t="s">
        <v>1279</v>
      </c>
      <c r="W596" s="172" t="s">
        <v>99</v>
      </c>
      <c r="X596" s="202" t="s">
        <v>1280</v>
      </c>
      <c r="Y596" s="204" t="n">
        <v>20.4</v>
      </c>
      <c r="Z596" s="177" t="n">
        <v>45000</v>
      </c>
      <c r="AA596" s="176"/>
      <c r="AB596" s="176"/>
      <c r="AC596" s="176"/>
      <c r="AD596" s="109" t="str">
        <f aca="false">VLOOKUP(W596,PORCENTAJETELA,2,FALSE())</f>
        <v>74% poliester 20% rayon 6% spandex </v>
      </c>
      <c r="AE596" s="176"/>
    </row>
    <row r="597" customFormat="false" ht="15" hidden="false" customHeight="false" outlineLevel="0" collapsed="false">
      <c r="A597" s="33"/>
      <c r="B597" s="33"/>
      <c r="C597" s="35"/>
      <c r="D597" s="35"/>
      <c r="E597" s="33"/>
      <c r="F597" s="36"/>
      <c r="G597" s="35"/>
      <c r="H597" s="35"/>
      <c r="I597" s="130"/>
      <c r="J597" s="97" t="n">
        <f aca="false">SUM(J591:J596)</f>
        <v>150</v>
      </c>
      <c r="K597" s="95"/>
      <c r="L597" s="40" t="n">
        <v>2.22</v>
      </c>
      <c r="M597" s="97" t="n">
        <f aca="false">SUM(M591:M596)</f>
        <v>55.6245</v>
      </c>
      <c r="N597" s="33"/>
      <c r="O597" s="35"/>
      <c r="P597" s="33"/>
      <c r="Q597" s="33"/>
      <c r="R597" s="33"/>
      <c r="S597" s="33"/>
      <c r="T597" s="33"/>
      <c r="U597" s="33"/>
      <c r="V597" s="33"/>
      <c r="W597" s="35"/>
      <c r="X597" s="33"/>
      <c r="Y597" s="33"/>
      <c r="Z597" s="37"/>
      <c r="AA597" s="33"/>
      <c r="AB597" s="33"/>
      <c r="AC597" s="33"/>
      <c r="AD597" s="109" t="e">
        <f aca="false">VLOOKUP(W597,PORCENTAJETELA,2,FALSE())</f>
        <v>#N/A</v>
      </c>
      <c r="AE597" s="33"/>
    </row>
    <row r="598" customFormat="false" ht="15" hidden="false" customHeight="false" outlineLevel="0" collapsed="false">
      <c r="A598" s="33"/>
      <c r="B598" s="33"/>
      <c r="C598" s="35"/>
      <c r="D598" s="35"/>
      <c r="E598" s="33"/>
      <c r="F598" s="36"/>
      <c r="G598" s="35"/>
      <c r="H598" s="35"/>
      <c r="I598" s="130"/>
      <c r="J598" s="97" t="n">
        <f aca="false">SUM(J597,J589)</f>
        <v>1494</v>
      </c>
      <c r="K598" s="95"/>
      <c r="L598" s="40" t="n">
        <v>12.07</v>
      </c>
      <c r="M598" s="97" t="n">
        <f aca="false">SUM(M597,M589)</f>
        <v>503.6157</v>
      </c>
      <c r="N598" s="33"/>
      <c r="O598" s="35"/>
      <c r="P598" s="33"/>
      <c r="Q598" s="33"/>
      <c r="R598" s="33"/>
      <c r="S598" s="33"/>
      <c r="T598" s="33"/>
      <c r="U598" s="33"/>
      <c r="V598" s="33"/>
      <c r="W598" s="35"/>
      <c r="X598" s="33"/>
      <c r="Y598" s="33"/>
      <c r="Z598" s="37"/>
      <c r="AA598" s="33"/>
      <c r="AB598" s="33"/>
      <c r="AC598" s="33"/>
      <c r="AD598" s="109" t="e">
        <f aca="false">VLOOKUP(W598,PORCENTAJETELA,2,FALSE())</f>
        <v>#N/A</v>
      </c>
      <c r="AE598" s="33"/>
    </row>
    <row r="599" customFormat="false" ht="15" hidden="false" customHeight="false" outlineLevel="0" collapsed="false">
      <c r="A599" s="33"/>
      <c r="B599" s="33"/>
      <c r="C599" s="35"/>
      <c r="D599" s="35"/>
      <c r="E599" s="33"/>
      <c r="F599" s="36"/>
      <c r="G599" s="35"/>
      <c r="H599" s="35"/>
      <c r="I599" s="130"/>
      <c r="J599" s="35"/>
      <c r="K599" s="35"/>
      <c r="N599" s="33"/>
      <c r="O599" s="35"/>
      <c r="P599" s="33"/>
      <c r="Q599" s="33"/>
      <c r="R599" s="33"/>
      <c r="S599" s="33"/>
      <c r="T599" s="33"/>
      <c r="U599" s="33"/>
      <c r="V599" s="33"/>
      <c r="W599" s="35"/>
      <c r="X599" s="33"/>
      <c r="Y599" s="33"/>
      <c r="Z599" s="37"/>
      <c r="AA599" s="33"/>
      <c r="AB599" s="33"/>
      <c r="AC599" s="33"/>
      <c r="AD599" s="109" t="e">
        <f aca="false">VLOOKUP(W599,PORCENTAJETELA,2,FALSE())</f>
        <v>#N/A</v>
      </c>
      <c r="AE599" s="33"/>
    </row>
    <row r="600" customFormat="false" ht="15" hidden="false" customHeight="false" outlineLevel="0" collapsed="false">
      <c r="A600" s="33"/>
      <c r="B600" s="33"/>
      <c r="C600" s="35"/>
      <c r="D600" s="35"/>
      <c r="E600" s="33"/>
      <c r="F600" s="36"/>
      <c r="G600" s="35"/>
      <c r="H600" s="35"/>
      <c r="I600" s="130"/>
      <c r="J600" s="35"/>
      <c r="K600" s="35"/>
      <c r="N600" s="33"/>
      <c r="O600" s="35"/>
      <c r="P600" s="33"/>
      <c r="Q600" s="33"/>
      <c r="R600" s="33"/>
      <c r="S600" s="33"/>
      <c r="T600" s="33"/>
      <c r="U600" s="33"/>
      <c r="V600" s="33"/>
      <c r="W600" s="35"/>
      <c r="X600" s="33"/>
      <c r="Y600" s="33"/>
      <c r="Z600" s="37"/>
      <c r="AA600" s="33"/>
      <c r="AB600" s="33"/>
      <c r="AC600" s="33"/>
      <c r="AD600" s="109" t="e">
        <f aca="false">VLOOKUP(W600,PORCENTAJETELA,2,FALSE())</f>
        <v>#N/A</v>
      </c>
      <c r="AE600" s="33"/>
    </row>
    <row r="601" customFormat="false" ht="15" hidden="false" customHeight="false" outlineLevel="0" collapsed="false">
      <c r="A601" s="33"/>
      <c r="B601" s="33"/>
      <c r="C601" s="35"/>
      <c r="D601" s="35"/>
      <c r="E601" s="33"/>
      <c r="F601" s="36"/>
      <c r="G601" s="35"/>
      <c r="H601" s="35"/>
      <c r="I601" s="130"/>
      <c r="J601" s="35"/>
      <c r="K601" s="35"/>
      <c r="N601" s="33"/>
      <c r="O601" s="35"/>
      <c r="P601" s="33"/>
      <c r="Q601" s="33"/>
      <c r="R601" s="33"/>
      <c r="S601" s="33"/>
      <c r="T601" s="33"/>
      <c r="U601" s="33"/>
      <c r="V601" s="33"/>
      <c r="W601" s="35"/>
      <c r="X601" s="33"/>
      <c r="Y601" s="33"/>
      <c r="Z601" s="37"/>
      <c r="AA601" s="33"/>
      <c r="AB601" s="33"/>
      <c r="AC601" s="33"/>
      <c r="AD601" s="109" t="e">
        <f aca="false">VLOOKUP(W601,PORCENTAJETELA,2,FALSE())</f>
        <v>#N/A</v>
      </c>
      <c r="AE601" s="33"/>
    </row>
    <row r="602" customFormat="false" ht="15" hidden="false" customHeight="false" outlineLevel="0" collapsed="false">
      <c r="A602" s="33"/>
      <c r="B602" s="33"/>
      <c r="C602" s="35"/>
      <c r="D602" s="35"/>
      <c r="E602" s="33"/>
      <c r="F602" s="36"/>
      <c r="G602" s="35"/>
      <c r="H602" s="35"/>
      <c r="I602" s="130"/>
      <c r="J602" s="35"/>
      <c r="K602" s="35"/>
      <c r="N602" s="33"/>
      <c r="O602" s="35"/>
      <c r="P602" s="33"/>
      <c r="Q602" s="33"/>
      <c r="R602" s="33"/>
      <c r="S602" s="33"/>
      <c r="T602" s="33"/>
      <c r="U602" s="33"/>
      <c r="V602" s="33"/>
      <c r="W602" s="35"/>
      <c r="X602" s="33"/>
      <c r="Y602" s="33"/>
      <c r="Z602" s="37"/>
      <c r="AA602" s="33"/>
      <c r="AB602" s="33"/>
      <c r="AC602" s="33"/>
      <c r="AD602" s="109" t="e">
        <f aca="false">VLOOKUP(W602,PORCENTAJETELA,2,FALSE())</f>
        <v>#N/A</v>
      </c>
      <c r="AE602" s="33"/>
    </row>
    <row r="603" customFormat="false" ht="15" hidden="false" customHeight="false" outlineLevel="0" collapsed="false">
      <c r="A603" s="33"/>
      <c r="B603" s="33"/>
      <c r="C603" s="35"/>
      <c r="D603" s="35"/>
      <c r="E603" s="33"/>
      <c r="F603" s="36"/>
      <c r="G603" s="35"/>
      <c r="H603" s="35"/>
      <c r="I603" s="130"/>
      <c r="J603" s="35"/>
      <c r="K603" s="35"/>
      <c r="N603" s="33"/>
      <c r="O603" s="35"/>
      <c r="P603" s="33"/>
      <c r="Q603" s="33"/>
      <c r="R603" s="33"/>
      <c r="S603" s="33"/>
      <c r="T603" s="33"/>
      <c r="U603" s="33"/>
      <c r="V603" s="33"/>
      <c r="W603" s="35"/>
      <c r="X603" s="33"/>
      <c r="Y603" s="33"/>
      <c r="Z603" s="37"/>
      <c r="AA603" s="33"/>
      <c r="AB603" s="33"/>
      <c r="AC603" s="33"/>
      <c r="AD603" s="109" t="e">
        <f aca="false">VLOOKUP(W603,PORCENTAJETELA,2,FALSE())</f>
        <v>#N/A</v>
      </c>
      <c r="AE603" s="33"/>
    </row>
    <row r="604" customFormat="false" ht="15" hidden="false" customHeight="false" outlineLevel="0" collapsed="false">
      <c r="A604" s="33"/>
      <c r="B604" s="33"/>
      <c r="C604" s="35"/>
      <c r="D604" s="35"/>
      <c r="E604" s="33"/>
      <c r="F604" s="36"/>
      <c r="G604" s="35"/>
      <c r="H604" s="35"/>
      <c r="I604" s="130"/>
      <c r="J604" s="35"/>
      <c r="K604" s="35"/>
      <c r="N604" s="33"/>
      <c r="O604" s="35"/>
      <c r="P604" s="33"/>
      <c r="Q604" s="33"/>
      <c r="R604" s="33"/>
      <c r="S604" s="33"/>
      <c r="T604" s="33"/>
      <c r="U604" s="33"/>
      <c r="V604" s="33"/>
      <c r="W604" s="35"/>
      <c r="X604" s="33"/>
      <c r="Y604" s="33"/>
      <c r="Z604" s="37"/>
      <c r="AA604" s="33"/>
      <c r="AB604" s="33"/>
      <c r="AC604" s="33"/>
      <c r="AD604" s="109" t="e">
        <f aca="false">VLOOKUP(W604,PORCENTAJETELA,2,FALSE())</f>
        <v>#N/A</v>
      </c>
      <c r="AE604" s="33"/>
    </row>
    <row r="605" customFormat="false" ht="15" hidden="false" customHeight="false" outlineLevel="0" collapsed="false">
      <c r="A605" s="33"/>
      <c r="B605" s="33"/>
      <c r="C605" s="35"/>
      <c r="D605" s="35"/>
      <c r="E605" s="33"/>
      <c r="F605" s="36"/>
      <c r="G605" s="35"/>
      <c r="H605" s="35"/>
      <c r="I605" s="130"/>
      <c r="J605" s="35"/>
      <c r="K605" s="35"/>
      <c r="N605" s="33"/>
      <c r="O605" s="35"/>
      <c r="P605" s="33"/>
      <c r="Q605" s="33"/>
      <c r="R605" s="33"/>
      <c r="S605" s="33"/>
      <c r="T605" s="33"/>
      <c r="U605" s="33"/>
      <c r="V605" s="33"/>
      <c r="W605" s="35"/>
      <c r="X605" s="33"/>
      <c r="Y605" s="33"/>
      <c r="Z605" s="37"/>
      <c r="AA605" s="33"/>
      <c r="AB605" s="33"/>
      <c r="AC605" s="33"/>
      <c r="AD605" s="109" t="e">
        <f aca="false">VLOOKUP(W605,PORCENTAJETELA,2,FALSE())</f>
        <v>#N/A</v>
      </c>
      <c r="AE605" s="33"/>
    </row>
    <row r="606" customFormat="false" ht="15" hidden="false" customHeight="false" outlineLevel="0" collapsed="false">
      <c r="A606" s="33"/>
      <c r="B606" s="33"/>
      <c r="C606" s="35"/>
      <c r="D606" s="35"/>
      <c r="E606" s="33"/>
      <c r="F606" s="36"/>
      <c r="G606" s="35"/>
      <c r="H606" s="35"/>
      <c r="I606" s="130"/>
      <c r="J606" s="35"/>
      <c r="K606" s="35"/>
      <c r="N606" s="33"/>
      <c r="O606" s="35"/>
      <c r="P606" s="33"/>
      <c r="Q606" s="33"/>
      <c r="R606" s="33"/>
      <c r="S606" s="33"/>
      <c r="T606" s="33"/>
      <c r="U606" s="33"/>
      <c r="V606" s="33"/>
      <c r="W606" s="35"/>
      <c r="X606" s="33"/>
      <c r="Y606" s="33"/>
      <c r="Z606" s="37"/>
      <c r="AA606" s="33"/>
      <c r="AB606" s="33"/>
      <c r="AC606" s="33"/>
      <c r="AD606" s="109" t="e">
        <f aca="false">VLOOKUP(W606,PORCENTAJETELA,2,FALSE())</f>
        <v>#N/A</v>
      </c>
      <c r="AE606" s="33"/>
    </row>
    <row r="607" customFormat="false" ht="15" hidden="false" customHeight="false" outlineLevel="0" collapsed="false">
      <c r="A607" s="33"/>
      <c r="B607" s="33"/>
      <c r="C607" s="35"/>
      <c r="D607" s="35"/>
      <c r="E607" s="33"/>
      <c r="F607" s="36"/>
      <c r="G607" s="35"/>
      <c r="H607" s="35"/>
      <c r="I607" s="130"/>
      <c r="J607" s="35"/>
      <c r="K607" s="35"/>
      <c r="N607" s="33"/>
      <c r="O607" s="35"/>
      <c r="P607" s="33"/>
      <c r="Q607" s="33"/>
      <c r="R607" s="33"/>
      <c r="S607" s="33"/>
      <c r="T607" s="33"/>
      <c r="U607" s="33"/>
      <c r="V607" s="33"/>
      <c r="W607" s="35"/>
      <c r="X607" s="33"/>
      <c r="Y607" s="33"/>
      <c r="Z607" s="37"/>
      <c r="AA607" s="33"/>
      <c r="AB607" s="33"/>
      <c r="AC607" s="33"/>
      <c r="AD607" s="109" t="e">
        <f aca="false">VLOOKUP(W607,PORCENTAJETELA,2,FALSE())</f>
        <v>#N/A</v>
      </c>
      <c r="AE607" s="33"/>
    </row>
    <row r="608" customFormat="false" ht="15" hidden="false" customHeight="false" outlineLevel="0" collapsed="false">
      <c r="A608" s="33"/>
      <c r="B608" s="33"/>
      <c r="C608" s="35"/>
      <c r="D608" s="35"/>
      <c r="E608" s="33"/>
      <c r="F608" s="36"/>
      <c r="G608" s="35"/>
      <c r="H608" s="35"/>
      <c r="I608" s="130"/>
      <c r="J608" s="35"/>
      <c r="K608" s="35"/>
      <c r="N608" s="33"/>
      <c r="O608" s="35"/>
      <c r="P608" s="33"/>
      <c r="Q608" s="33"/>
      <c r="R608" s="33"/>
      <c r="S608" s="33"/>
      <c r="T608" s="33"/>
      <c r="U608" s="33"/>
      <c r="V608" s="33"/>
      <c r="W608" s="35"/>
      <c r="X608" s="33"/>
      <c r="Y608" s="33"/>
      <c r="Z608" s="37"/>
      <c r="AA608" s="33"/>
      <c r="AB608" s="33"/>
      <c r="AC608" s="33"/>
      <c r="AD608" s="33"/>
      <c r="AE608" s="33"/>
    </row>
    <row r="609" customFormat="false" ht="15" hidden="false" customHeight="false" outlineLevel="0" collapsed="false">
      <c r="A609" s="33"/>
      <c r="B609" s="33"/>
      <c r="C609" s="35"/>
      <c r="D609" s="35"/>
      <c r="E609" s="33"/>
      <c r="F609" s="36"/>
      <c r="G609" s="35"/>
      <c r="H609" s="35"/>
      <c r="I609" s="130"/>
      <c r="J609" s="35"/>
      <c r="K609" s="35"/>
      <c r="N609" s="33"/>
      <c r="O609" s="35"/>
      <c r="P609" s="33"/>
      <c r="Q609" s="33"/>
      <c r="R609" s="33"/>
      <c r="S609" s="33"/>
      <c r="T609" s="33"/>
      <c r="U609" s="33"/>
      <c r="V609" s="33"/>
      <c r="W609" s="35"/>
      <c r="X609" s="33"/>
      <c r="Y609" s="33"/>
      <c r="Z609" s="37"/>
      <c r="AA609" s="33"/>
      <c r="AB609" s="33"/>
      <c r="AC609" s="33"/>
      <c r="AD609" s="33"/>
      <c r="AE609" s="33"/>
    </row>
    <row r="610" customFormat="false" ht="15" hidden="false" customHeight="false" outlineLevel="0" collapsed="false">
      <c r="A610" s="33"/>
      <c r="B610" s="33"/>
      <c r="C610" s="35"/>
      <c r="D610" s="35"/>
      <c r="E610" s="33"/>
      <c r="F610" s="36"/>
      <c r="G610" s="35"/>
      <c r="H610" s="35"/>
      <c r="I610" s="130"/>
      <c r="J610" s="35"/>
      <c r="K610" s="35"/>
      <c r="N610" s="33"/>
      <c r="O610" s="35"/>
      <c r="P610" s="33"/>
      <c r="Q610" s="33"/>
      <c r="R610" s="33"/>
      <c r="S610" s="33"/>
      <c r="T610" s="33"/>
      <c r="U610" s="33"/>
      <c r="V610" s="33"/>
      <c r="W610" s="35"/>
      <c r="X610" s="33"/>
      <c r="Y610" s="33"/>
      <c r="Z610" s="37"/>
      <c r="AA610" s="33"/>
      <c r="AB610" s="33"/>
      <c r="AC610" s="33"/>
      <c r="AD610" s="33"/>
      <c r="AE610" s="33"/>
    </row>
    <row r="611" customFormat="false" ht="15" hidden="false" customHeight="false" outlineLevel="0" collapsed="false">
      <c r="A611" s="33"/>
      <c r="B611" s="33"/>
      <c r="C611" s="35"/>
      <c r="D611" s="35"/>
      <c r="E611" s="33"/>
      <c r="F611" s="36"/>
      <c r="G611" s="35"/>
      <c r="H611" s="35"/>
      <c r="I611" s="130"/>
      <c r="J611" s="35"/>
      <c r="K611" s="35"/>
      <c r="N611" s="33"/>
      <c r="O611" s="35"/>
      <c r="P611" s="33"/>
      <c r="Q611" s="33"/>
      <c r="R611" s="33"/>
      <c r="S611" s="33"/>
      <c r="T611" s="33"/>
      <c r="U611" s="33"/>
      <c r="V611" s="33"/>
      <c r="W611" s="35"/>
      <c r="X611" s="33"/>
      <c r="Y611" s="33"/>
      <c r="Z611" s="37"/>
      <c r="AA611" s="33"/>
      <c r="AB611" s="33"/>
      <c r="AC611" s="33"/>
      <c r="AD611" s="33"/>
      <c r="AE611" s="33"/>
    </row>
    <row r="612" customFormat="false" ht="15" hidden="false" customHeight="false" outlineLevel="0" collapsed="false">
      <c r="A612" s="33"/>
      <c r="B612" s="33"/>
      <c r="C612" s="35"/>
      <c r="D612" s="35"/>
      <c r="E612" s="33"/>
      <c r="F612" s="36"/>
      <c r="G612" s="35"/>
      <c r="H612" s="35"/>
      <c r="I612" s="130"/>
      <c r="J612" s="35"/>
      <c r="K612" s="35"/>
      <c r="N612" s="33"/>
      <c r="O612" s="35"/>
      <c r="P612" s="33"/>
      <c r="Q612" s="33"/>
      <c r="R612" s="33"/>
      <c r="S612" s="33"/>
      <c r="T612" s="33"/>
      <c r="U612" s="33"/>
      <c r="V612" s="33"/>
      <c r="W612" s="35"/>
      <c r="X612" s="33"/>
      <c r="Y612" s="33"/>
      <c r="Z612" s="37"/>
      <c r="AA612" s="33"/>
      <c r="AB612" s="33"/>
      <c r="AC612" s="33"/>
      <c r="AD612" s="33"/>
      <c r="AE612" s="33"/>
    </row>
    <row r="613" customFormat="false" ht="15" hidden="false" customHeight="false" outlineLevel="0" collapsed="false">
      <c r="A613" s="33"/>
      <c r="B613" s="33"/>
      <c r="C613" s="35"/>
      <c r="D613" s="35"/>
      <c r="E613" s="33"/>
      <c r="F613" s="36"/>
      <c r="G613" s="35"/>
      <c r="H613" s="35"/>
      <c r="I613" s="130"/>
      <c r="J613" s="35"/>
      <c r="K613" s="35"/>
      <c r="N613" s="33"/>
      <c r="O613" s="35"/>
      <c r="P613" s="33"/>
      <c r="Q613" s="33"/>
      <c r="R613" s="33"/>
      <c r="S613" s="33"/>
      <c r="T613" s="33"/>
      <c r="U613" s="33"/>
      <c r="V613" s="33"/>
      <c r="W613" s="35"/>
      <c r="X613" s="33"/>
      <c r="Y613" s="33"/>
      <c r="Z613" s="37"/>
      <c r="AA613" s="33"/>
      <c r="AB613" s="33"/>
      <c r="AC613" s="33"/>
      <c r="AD613" s="33"/>
      <c r="AE613" s="33"/>
    </row>
    <row r="614" customFormat="false" ht="15" hidden="false" customHeight="false" outlineLevel="0" collapsed="false">
      <c r="A614" s="33"/>
      <c r="B614" s="33"/>
      <c r="C614" s="35"/>
      <c r="D614" s="35"/>
      <c r="E614" s="33"/>
      <c r="F614" s="36"/>
      <c r="G614" s="35"/>
      <c r="H614" s="35"/>
      <c r="I614" s="130"/>
      <c r="J614" s="35"/>
      <c r="K614" s="35"/>
      <c r="N614" s="33"/>
      <c r="O614" s="35"/>
      <c r="P614" s="33"/>
      <c r="Q614" s="33"/>
      <c r="R614" s="33"/>
      <c r="S614" s="33"/>
      <c r="T614" s="33"/>
      <c r="U614" s="33"/>
      <c r="V614" s="33"/>
      <c r="W614" s="35"/>
      <c r="X614" s="33"/>
      <c r="Y614" s="33"/>
      <c r="Z614" s="37"/>
      <c r="AA614" s="33"/>
      <c r="AB614" s="33"/>
      <c r="AC614" s="33"/>
      <c r="AD614" s="33"/>
      <c r="AE614" s="33"/>
    </row>
    <row r="615" customFormat="false" ht="15" hidden="false" customHeight="false" outlineLevel="0" collapsed="false">
      <c r="A615" s="33"/>
      <c r="B615" s="33"/>
      <c r="C615" s="35"/>
      <c r="D615" s="35"/>
      <c r="E615" s="33"/>
      <c r="F615" s="36"/>
      <c r="G615" s="35"/>
      <c r="H615" s="35"/>
      <c r="I615" s="130"/>
      <c r="J615" s="35"/>
      <c r="K615" s="35"/>
      <c r="N615" s="33"/>
      <c r="O615" s="35"/>
      <c r="P615" s="33"/>
      <c r="Q615" s="33"/>
      <c r="R615" s="33"/>
      <c r="S615" s="33"/>
      <c r="T615" s="33"/>
      <c r="U615" s="33"/>
      <c r="V615" s="33"/>
      <c r="W615" s="35"/>
      <c r="X615" s="33"/>
      <c r="Y615" s="33"/>
      <c r="Z615" s="37"/>
      <c r="AA615" s="33"/>
      <c r="AB615" s="33"/>
      <c r="AC615" s="33"/>
      <c r="AD615" s="33"/>
      <c r="AE615" s="33"/>
    </row>
    <row r="616" customFormat="false" ht="15" hidden="false" customHeight="false" outlineLevel="0" collapsed="false">
      <c r="A616" s="33"/>
      <c r="B616" s="33"/>
      <c r="C616" s="35"/>
      <c r="D616" s="35"/>
      <c r="E616" s="33"/>
      <c r="F616" s="36"/>
      <c r="G616" s="35"/>
      <c r="H616" s="35"/>
      <c r="I616" s="130"/>
      <c r="J616" s="35"/>
      <c r="K616" s="35"/>
      <c r="N616" s="33"/>
      <c r="O616" s="35"/>
      <c r="P616" s="33"/>
      <c r="Q616" s="33"/>
      <c r="R616" s="33"/>
      <c r="S616" s="33"/>
      <c r="T616" s="33"/>
      <c r="U616" s="33"/>
      <c r="V616" s="33"/>
      <c r="W616" s="35"/>
      <c r="X616" s="33"/>
      <c r="Y616" s="33"/>
      <c r="Z616" s="37"/>
      <c r="AA616" s="33"/>
      <c r="AB616" s="33"/>
      <c r="AC616" s="33"/>
      <c r="AD616" s="33"/>
      <c r="AE616" s="33"/>
    </row>
    <row r="617" customFormat="false" ht="15" hidden="false" customHeight="false" outlineLevel="0" collapsed="false">
      <c r="A617" s="33"/>
      <c r="B617" s="33"/>
      <c r="C617" s="35"/>
      <c r="D617" s="35"/>
      <c r="E617" s="33"/>
      <c r="F617" s="36"/>
      <c r="G617" s="35"/>
      <c r="H617" s="35"/>
      <c r="I617" s="130"/>
      <c r="J617" s="35"/>
      <c r="K617" s="35"/>
      <c r="N617" s="33"/>
      <c r="O617" s="35"/>
      <c r="P617" s="33"/>
      <c r="Q617" s="33"/>
      <c r="R617" s="33"/>
      <c r="S617" s="33"/>
      <c r="T617" s="33"/>
      <c r="U617" s="33"/>
      <c r="V617" s="33"/>
      <c r="W617" s="35"/>
      <c r="X617" s="33"/>
      <c r="Y617" s="33"/>
      <c r="Z617" s="37"/>
      <c r="AA617" s="33"/>
      <c r="AB617" s="33"/>
      <c r="AC617" s="33"/>
      <c r="AD617" s="33"/>
      <c r="AE617" s="33"/>
    </row>
    <row r="618" customFormat="false" ht="15" hidden="false" customHeight="false" outlineLevel="0" collapsed="false">
      <c r="A618" s="33"/>
      <c r="B618" s="33"/>
      <c r="C618" s="35"/>
      <c r="D618" s="35"/>
      <c r="E618" s="33"/>
      <c r="F618" s="36"/>
      <c r="G618" s="35"/>
      <c r="H618" s="35"/>
      <c r="I618" s="130"/>
      <c r="J618" s="35"/>
      <c r="K618" s="35"/>
      <c r="N618" s="33"/>
      <c r="O618" s="35"/>
      <c r="P618" s="33"/>
      <c r="Q618" s="33"/>
      <c r="R618" s="33"/>
      <c r="S618" s="33"/>
      <c r="T618" s="33"/>
      <c r="U618" s="33"/>
      <c r="V618" s="33"/>
      <c r="W618" s="35"/>
      <c r="X618" s="33"/>
      <c r="Y618" s="33"/>
      <c r="Z618" s="37"/>
      <c r="AA618" s="33"/>
      <c r="AB618" s="33"/>
      <c r="AC618" s="33"/>
      <c r="AD618" s="33"/>
      <c r="AE618" s="33"/>
    </row>
    <row r="619" customFormat="false" ht="15" hidden="false" customHeight="false" outlineLevel="0" collapsed="false">
      <c r="A619" s="33"/>
      <c r="B619" s="33"/>
      <c r="C619" s="35"/>
      <c r="D619" s="35"/>
      <c r="E619" s="33"/>
      <c r="F619" s="36"/>
      <c r="G619" s="35"/>
      <c r="H619" s="35"/>
      <c r="I619" s="130"/>
      <c r="J619" s="35"/>
      <c r="K619" s="35"/>
      <c r="N619" s="33"/>
      <c r="O619" s="35"/>
      <c r="P619" s="33"/>
      <c r="Q619" s="33"/>
      <c r="R619" s="33"/>
      <c r="S619" s="33"/>
      <c r="T619" s="33"/>
      <c r="U619" s="33"/>
      <c r="V619" s="33"/>
      <c r="W619" s="35"/>
      <c r="X619" s="33"/>
      <c r="Y619" s="33"/>
      <c r="Z619" s="37"/>
      <c r="AA619" s="33"/>
      <c r="AB619" s="33"/>
      <c r="AC619" s="33"/>
      <c r="AD619" s="33"/>
      <c r="AE619" s="33"/>
    </row>
    <row r="620" customFormat="false" ht="15" hidden="false" customHeight="false" outlineLevel="0" collapsed="false">
      <c r="A620" s="33"/>
      <c r="B620" s="33"/>
      <c r="C620" s="35"/>
      <c r="D620" s="35"/>
      <c r="E620" s="33"/>
      <c r="F620" s="36"/>
      <c r="G620" s="35"/>
      <c r="H620" s="35"/>
      <c r="I620" s="130"/>
      <c r="J620" s="35"/>
      <c r="K620" s="35"/>
      <c r="N620" s="33"/>
      <c r="O620" s="35"/>
      <c r="P620" s="33"/>
      <c r="Q620" s="33"/>
      <c r="R620" s="33"/>
      <c r="S620" s="33"/>
      <c r="T620" s="33"/>
      <c r="U620" s="33"/>
      <c r="V620" s="33"/>
      <c r="W620" s="35"/>
      <c r="X620" s="33"/>
      <c r="Y620" s="33"/>
      <c r="Z620" s="37"/>
      <c r="AA620" s="33"/>
      <c r="AB620" s="33"/>
      <c r="AC620" s="33"/>
      <c r="AD620" s="33"/>
      <c r="AE620" s="33"/>
    </row>
    <row r="621" customFormat="false" ht="15" hidden="false" customHeight="false" outlineLevel="0" collapsed="false">
      <c r="A621" s="33"/>
      <c r="B621" s="33"/>
      <c r="C621" s="35"/>
      <c r="D621" s="35"/>
      <c r="E621" s="33"/>
      <c r="F621" s="36"/>
      <c r="G621" s="35"/>
      <c r="H621" s="35"/>
      <c r="I621" s="130"/>
      <c r="J621" s="35"/>
      <c r="K621" s="35"/>
      <c r="N621" s="33"/>
      <c r="O621" s="35"/>
      <c r="P621" s="33"/>
      <c r="Q621" s="33"/>
      <c r="R621" s="33"/>
      <c r="S621" s="33"/>
      <c r="T621" s="33"/>
      <c r="U621" s="33"/>
      <c r="V621" s="33"/>
      <c r="W621" s="35"/>
      <c r="X621" s="33"/>
      <c r="Y621" s="33"/>
      <c r="Z621" s="37"/>
      <c r="AA621" s="33"/>
      <c r="AB621" s="33"/>
      <c r="AC621" s="33"/>
      <c r="AD621" s="33"/>
      <c r="AE621" s="33"/>
    </row>
    <row r="622" customFormat="false" ht="15" hidden="false" customHeight="false" outlineLevel="0" collapsed="false">
      <c r="A622" s="33"/>
      <c r="B622" s="33"/>
      <c r="C622" s="35"/>
      <c r="D622" s="35"/>
      <c r="E622" s="33"/>
      <c r="F622" s="36"/>
      <c r="G622" s="35"/>
      <c r="H622" s="35"/>
      <c r="I622" s="130"/>
      <c r="J622" s="35"/>
      <c r="K622" s="35"/>
      <c r="N622" s="33"/>
      <c r="O622" s="35"/>
      <c r="P622" s="33"/>
      <c r="Q622" s="33"/>
      <c r="R622" s="33"/>
      <c r="S622" s="33"/>
      <c r="T622" s="33"/>
      <c r="U622" s="33"/>
      <c r="V622" s="33"/>
      <c r="W622" s="35"/>
      <c r="X622" s="33"/>
      <c r="Y622" s="33"/>
      <c r="Z622" s="37"/>
      <c r="AA622" s="33"/>
      <c r="AB622" s="33"/>
      <c r="AC622" s="33"/>
      <c r="AD622" s="33"/>
      <c r="AE622" s="33"/>
    </row>
    <row r="623" customFormat="false" ht="15" hidden="false" customHeight="false" outlineLevel="0" collapsed="false">
      <c r="A623" s="33"/>
      <c r="B623" s="33"/>
      <c r="C623" s="35"/>
      <c r="D623" s="35"/>
      <c r="E623" s="33"/>
      <c r="F623" s="36"/>
      <c r="G623" s="35"/>
      <c r="H623" s="35"/>
      <c r="I623" s="130"/>
      <c r="J623" s="35"/>
      <c r="K623" s="35"/>
      <c r="N623" s="33"/>
      <c r="O623" s="35"/>
      <c r="P623" s="33"/>
      <c r="Q623" s="33"/>
      <c r="R623" s="33"/>
      <c r="S623" s="33"/>
      <c r="T623" s="33"/>
      <c r="U623" s="33"/>
      <c r="V623" s="33"/>
      <c r="W623" s="35"/>
      <c r="X623" s="33"/>
      <c r="Y623" s="33"/>
      <c r="Z623" s="37"/>
      <c r="AA623" s="33"/>
      <c r="AB623" s="33"/>
      <c r="AC623" s="33"/>
      <c r="AD623" s="33"/>
      <c r="AE623" s="33"/>
    </row>
    <row r="624" customFormat="false" ht="15" hidden="false" customHeight="false" outlineLevel="0" collapsed="false">
      <c r="A624" s="33"/>
      <c r="B624" s="33"/>
      <c r="C624" s="35"/>
      <c r="D624" s="35"/>
      <c r="E624" s="33"/>
      <c r="F624" s="36"/>
      <c r="G624" s="35"/>
      <c r="H624" s="35"/>
      <c r="I624" s="130"/>
      <c r="J624" s="35"/>
      <c r="K624" s="35"/>
      <c r="N624" s="33"/>
      <c r="O624" s="35"/>
      <c r="P624" s="33"/>
      <c r="Q624" s="33"/>
      <c r="R624" s="33"/>
      <c r="S624" s="33"/>
      <c r="T624" s="33"/>
      <c r="U624" s="33"/>
      <c r="V624" s="33"/>
      <c r="W624" s="35"/>
      <c r="X624" s="33"/>
      <c r="Y624" s="33"/>
      <c r="Z624" s="37"/>
      <c r="AA624" s="33"/>
      <c r="AB624" s="33"/>
      <c r="AC624" s="33"/>
      <c r="AD624" s="33"/>
      <c r="AE624" s="33"/>
    </row>
    <row r="625" customFormat="false" ht="15" hidden="false" customHeight="false" outlineLevel="0" collapsed="false">
      <c r="A625" s="33"/>
      <c r="B625" s="33"/>
      <c r="C625" s="35"/>
      <c r="D625" s="35"/>
      <c r="E625" s="33"/>
      <c r="F625" s="36"/>
      <c r="G625" s="35"/>
      <c r="H625" s="35"/>
      <c r="I625" s="130"/>
      <c r="J625" s="35"/>
      <c r="K625" s="35"/>
      <c r="N625" s="33"/>
      <c r="O625" s="35"/>
      <c r="P625" s="33"/>
      <c r="Q625" s="33"/>
      <c r="R625" s="33"/>
      <c r="S625" s="33"/>
      <c r="T625" s="33"/>
      <c r="U625" s="33"/>
      <c r="V625" s="33"/>
      <c r="W625" s="35"/>
      <c r="X625" s="33"/>
      <c r="Y625" s="33"/>
      <c r="Z625" s="37"/>
      <c r="AA625" s="33"/>
      <c r="AB625" s="33"/>
      <c r="AC625" s="33"/>
      <c r="AD625" s="33"/>
      <c r="AE625" s="33"/>
    </row>
    <row r="626" customFormat="false" ht="15" hidden="false" customHeight="false" outlineLevel="0" collapsed="false">
      <c r="A626" s="33"/>
      <c r="B626" s="33"/>
      <c r="C626" s="35"/>
      <c r="D626" s="35"/>
      <c r="E626" s="33"/>
      <c r="F626" s="36"/>
      <c r="G626" s="35"/>
      <c r="H626" s="35"/>
      <c r="I626" s="130"/>
      <c r="J626" s="35"/>
      <c r="K626" s="35"/>
      <c r="N626" s="33"/>
      <c r="O626" s="35"/>
      <c r="P626" s="33"/>
      <c r="Q626" s="33"/>
      <c r="R626" s="33"/>
      <c r="S626" s="33"/>
      <c r="T626" s="33"/>
      <c r="U626" s="33"/>
      <c r="V626" s="33"/>
      <c r="W626" s="35"/>
      <c r="X626" s="33"/>
      <c r="Y626" s="33"/>
      <c r="Z626" s="37"/>
      <c r="AA626" s="33"/>
      <c r="AB626" s="33"/>
      <c r="AC626" s="33"/>
      <c r="AD626" s="33"/>
      <c r="AE626" s="33"/>
    </row>
    <row r="627" customFormat="false" ht="15" hidden="false" customHeight="false" outlineLevel="0" collapsed="false">
      <c r="A627" s="33"/>
      <c r="B627" s="33"/>
      <c r="C627" s="35"/>
      <c r="D627" s="35"/>
      <c r="E627" s="33"/>
      <c r="F627" s="36"/>
      <c r="G627" s="35"/>
      <c r="H627" s="35"/>
      <c r="I627" s="130"/>
      <c r="J627" s="35"/>
      <c r="K627" s="35"/>
      <c r="N627" s="33"/>
      <c r="O627" s="35"/>
      <c r="P627" s="33"/>
      <c r="Q627" s="33"/>
      <c r="R627" s="33"/>
      <c r="S627" s="33"/>
      <c r="T627" s="33"/>
      <c r="U627" s="33"/>
      <c r="V627" s="33"/>
      <c r="W627" s="35"/>
      <c r="X627" s="33"/>
      <c r="Y627" s="33"/>
      <c r="Z627" s="37"/>
      <c r="AA627" s="33"/>
      <c r="AB627" s="33"/>
      <c r="AC627" s="33"/>
      <c r="AD627" s="33"/>
      <c r="AE627" s="33"/>
    </row>
    <row r="628" customFormat="false" ht="15" hidden="false" customHeight="false" outlineLevel="0" collapsed="false">
      <c r="A628" s="33"/>
      <c r="B628" s="33"/>
      <c r="C628" s="35"/>
      <c r="D628" s="35"/>
      <c r="E628" s="33"/>
      <c r="F628" s="36"/>
      <c r="G628" s="35"/>
      <c r="H628" s="35"/>
      <c r="I628" s="130"/>
      <c r="J628" s="35"/>
      <c r="K628" s="35"/>
      <c r="N628" s="33"/>
      <c r="O628" s="35"/>
      <c r="P628" s="33"/>
      <c r="Q628" s="33"/>
      <c r="R628" s="33"/>
      <c r="S628" s="33"/>
      <c r="T628" s="33"/>
      <c r="U628" s="33"/>
      <c r="V628" s="33"/>
      <c r="W628" s="35"/>
      <c r="X628" s="33"/>
      <c r="Y628" s="33"/>
      <c r="Z628" s="37"/>
      <c r="AA628" s="33"/>
      <c r="AB628" s="33"/>
      <c r="AC628" s="33"/>
      <c r="AD628" s="33"/>
      <c r="AE628" s="33"/>
    </row>
    <row r="629" customFormat="false" ht="15" hidden="false" customHeight="false" outlineLevel="0" collapsed="false">
      <c r="A629" s="33"/>
      <c r="B629" s="33"/>
      <c r="C629" s="35"/>
      <c r="D629" s="35"/>
      <c r="E629" s="33"/>
      <c r="F629" s="36"/>
      <c r="G629" s="35"/>
      <c r="H629" s="35"/>
      <c r="I629" s="130"/>
      <c r="J629" s="35"/>
      <c r="K629" s="35"/>
      <c r="N629" s="33"/>
      <c r="O629" s="35"/>
      <c r="P629" s="33"/>
      <c r="Q629" s="33"/>
      <c r="R629" s="33"/>
      <c r="S629" s="33"/>
      <c r="T629" s="33"/>
      <c r="U629" s="33"/>
      <c r="V629" s="33"/>
      <c r="W629" s="35"/>
      <c r="X629" s="33"/>
      <c r="Y629" s="33"/>
      <c r="Z629" s="37"/>
      <c r="AA629" s="33"/>
      <c r="AB629" s="33"/>
      <c r="AC629" s="33"/>
      <c r="AD629" s="33"/>
      <c r="AE629" s="33"/>
    </row>
    <row r="630" customFormat="false" ht="15" hidden="false" customHeight="false" outlineLevel="0" collapsed="false">
      <c r="A630" s="33"/>
      <c r="B630" s="33"/>
      <c r="C630" s="35"/>
      <c r="D630" s="35"/>
      <c r="E630" s="33"/>
      <c r="F630" s="36"/>
      <c r="G630" s="35"/>
      <c r="H630" s="35"/>
      <c r="I630" s="130"/>
      <c r="J630" s="35"/>
      <c r="K630" s="35"/>
      <c r="N630" s="33"/>
      <c r="O630" s="35"/>
      <c r="P630" s="33"/>
      <c r="Q630" s="33"/>
      <c r="R630" s="33"/>
      <c r="S630" s="33"/>
      <c r="T630" s="33"/>
      <c r="U630" s="33"/>
      <c r="V630" s="33"/>
      <c r="W630" s="35"/>
      <c r="X630" s="33"/>
      <c r="Y630" s="33"/>
      <c r="Z630" s="37"/>
      <c r="AA630" s="33"/>
      <c r="AB630" s="33"/>
      <c r="AC630" s="33"/>
      <c r="AD630" s="33"/>
      <c r="AE630" s="33"/>
    </row>
    <row r="631" customFormat="false" ht="15" hidden="false" customHeight="false" outlineLevel="0" collapsed="false">
      <c r="A631" s="33"/>
      <c r="B631" s="33"/>
      <c r="C631" s="35"/>
      <c r="D631" s="35"/>
      <c r="E631" s="33"/>
      <c r="F631" s="36"/>
      <c r="G631" s="35"/>
      <c r="H631" s="35"/>
      <c r="I631" s="130"/>
      <c r="J631" s="35"/>
      <c r="K631" s="35"/>
      <c r="N631" s="33"/>
      <c r="O631" s="35"/>
      <c r="P631" s="33"/>
      <c r="Q631" s="33"/>
      <c r="R631" s="33"/>
      <c r="S631" s="33"/>
      <c r="T631" s="33"/>
      <c r="U631" s="33"/>
      <c r="V631" s="33"/>
      <c r="W631" s="35"/>
      <c r="X631" s="33"/>
      <c r="Y631" s="33"/>
      <c r="Z631" s="37"/>
      <c r="AA631" s="33"/>
      <c r="AB631" s="33"/>
      <c r="AC631" s="33"/>
      <c r="AD631" s="33"/>
      <c r="AE631" s="33"/>
    </row>
    <row r="632" customFormat="false" ht="15" hidden="false" customHeight="false" outlineLevel="0" collapsed="false">
      <c r="A632" s="33"/>
      <c r="B632" s="33"/>
      <c r="C632" s="35"/>
      <c r="D632" s="35"/>
      <c r="E632" s="33"/>
      <c r="F632" s="36"/>
      <c r="G632" s="35"/>
      <c r="H632" s="35"/>
      <c r="I632" s="130"/>
      <c r="J632" s="35"/>
      <c r="K632" s="35"/>
      <c r="N632" s="33"/>
      <c r="O632" s="35"/>
      <c r="P632" s="33"/>
      <c r="Q632" s="33"/>
      <c r="R632" s="33"/>
      <c r="S632" s="33"/>
      <c r="T632" s="33"/>
      <c r="U632" s="33"/>
      <c r="V632" s="33"/>
      <c r="W632" s="35"/>
      <c r="X632" s="33"/>
      <c r="Y632" s="33"/>
      <c r="Z632" s="37"/>
      <c r="AA632" s="33"/>
      <c r="AB632" s="33"/>
      <c r="AC632" s="33"/>
      <c r="AD632" s="33"/>
      <c r="AE632" s="33"/>
    </row>
    <row r="633" customFormat="false" ht="15" hidden="false" customHeight="false" outlineLevel="0" collapsed="false">
      <c r="A633" s="33"/>
      <c r="B633" s="33"/>
      <c r="C633" s="35"/>
      <c r="D633" s="35"/>
      <c r="E633" s="33"/>
      <c r="F633" s="36"/>
      <c r="G633" s="35"/>
      <c r="H633" s="35"/>
      <c r="I633" s="130"/>
      <c r="J633" s="35"/>
      <c r="K633" s="35"/>
      <c r="N633" s="33"/>
      <c r="O633" s="35"/>
      <c r="P633" s="33"/>
      <c r="Q633" s="33"/>
      <c r="R633" s="33"/>
      <c r="S633" s="33"/>
      <c r="T633" s="33"/>
      <c r="U633" s="33"/>
      <c r="V633" s="33"/>
      <c r="W633" s="35"/>
      <c r="X633" s="33"/>
      <c r="Y633" s="33"/>
      <c r="Z633" s="37"/>
      <c r="AA633" s="33"/>
      <c r="AB633" s="33"/>
      <c r="AC633" s="33"/>
      <c r="AD633" s="33"/>
      <c r="AE633" s="33"/>
    </row>
    <row r="634" customFormat="false" ht="15" hidden="false" customHeight="false" outlineLevel="0" collapsed="false">
      <c r="A634" s="33"/>
      <c r="B634" s="33"/>
      <c r="C634" s="35"/>
      <c r="D634" s="35"/>
      <c r="E634" s="33"/>
      <c r="F634" s="36"/>
      <c r="G634" s="35"/>
      <c r="H634" s="35"/>
      <c r="I634" s="130"/>
      <c r="J634" s="35"/>
      <c r="K634" s="35"/>
      <c r="N634" s="33"/>
      <c r="O634" s="35"/>
      <c r="P634" s="33"/>
      <c r="Q634" s="33"/>
      <c r="R634" s="33"/>
      <c r="S634" s="33"/>
      <c r="T634" s="33"/>
      <c r="U634" s="33"/>
      <c r="V634" s="33"/>
      <c r="W634" s="35"/>
      <c r="X634" s="33"/>
      <c r="Y634" s="33"/>
      <c r="Z634" s="37"/>
      <c r="AA634" s="33"/>
      <c r="AB634" s="33"/>
      <c r="AC634" s="33"/>
      <c r="AD634" s="33"/>
      <c r="AE634" s="33"/>
    </row>
    <row r="635" customFormat="false" ht="15" hidden="false" customHeight="false" outlineLevel="0" collapsed="false">
      <c r="A635" s="33"/>
      <c r="B635" s="33"/>
      <c r="C635" s="35"/>
      <c r="D635" s="35"/>
      <c r="E635" s="33"/>
      <c r="F635" s="36"/>
      <c r="G635" s="35"/>
      <c r="H635" s="35"/>
      <c r="I635" s="130"/>
      <c r="J635" s="35"/>
      <c r="K635" s="35"/>
      <c r="N635" s="33"/>
      <c r="O635" s="35"/>
      <c r="P635" s="33"/>
      <c r="Q635" s="33"/>
      <c r="R635" s="33"/>
      <c r="S635" s="33"/>
      <c r="T635" s="33"/>
      <c r="U635" s="33"/>
      <c r="V635" s="33"/>
      <c r="W635" s="35"/>
      <c r="X635" s="33"/>
      <c r="Y635" s="33"/>
      <c r="Z635" s="37"/>
      <c r="AA635" s="33"/>
      <c r="AB635" s="33"/>
      <c r="AC635" s="33"/>
      <c r="AD635" s="33"/>
      <c r="AE635" s="33"/>
    </row>
    <row r="636" customFormat="false" ht="15" hidden="false" customHeight="false" outlineLevel="0" collapsed="false">
      <c r="A636" s="33"/>
      <c r="B636" s="33"/>
      <c r="C636" s="35"/>
      <c r="D636" s="35"/>
      <c r="E636" s="33"/>
      <c r="F636" s="36"/>
      <c r="G636" s="35"/>
      <c r="H636" s="35"/>
      <c r="I636" s="130"/>
      <c r="J636" s="35"/>
      <c r="K636" s="35"/>
      <c r="N636" s="33"/>
      <c r="O636" s="35"/>
      <c r="P636" s="33"/>
      <c r="Q636" s="33"/>
      <c r="R636" s="33"/>
      <c r="S636" s="33"/>
      <c r="T636" s="33"/>
      <c r="U636" s="33"/>
      <c r="V636" s="33"/>
      <c r="W636" s="35"/>
      <c r="X636" s="33"/>
      <c r="Y636" s="33"/>
      <c r="Z636" s="37"/>
      <c r="AA636" s="33"/>
      <c r="AB636" s="33"/>
      <c r="AC636" s="33"/>
      <c r="AD636" s="33"/>
      <c r="AE636" s="33"/>
    </row>
    <row r="637" customFormat="false" ht="15" hidden="false" customHeight="false" outlineLevel="0" collapsed="false">
      <c r="A637" s="33"/>
      <c r="B637" s="33"/>
      <c r="C637" s="35"/>
      <c r="D637" s="35"/>
      <c r="E637" s="33"/>
      <c r="F637" s="36"/>
      <c r="G637" s="35"/>
      <c r="H637" s="35"/>
      <c r="I637" s="130"/>
      <c r="J637" s="35"/>
      <c r="K637" s="35"/>
      <c r="N637" s="33"/>
      <c r="O637" s="35"/>
      <c r="P637" s="33"/>
      <c r="Q637" s="33"/>
      <c r="R637" s="33"/>
      <c r="S637" s="33"/>
      <c r="T637" s="33"/>
      <c r="U637" s="33"/>
      <c r="V637" s="33"/>
      <c r="W637" s="35"/>
      <c r="X637" s="33"/>
      <c r="Y637" s="33"/>
      <c r="Z637" s="37"/>
      <c r="AA637" s="33"/>
      <c r="AB637" s="33"/>
      <c r="AC637" s="33"/>
      <c r="AD637" s="33"/>
      <c r="AE637" s="33"/>
    </row>
    <row r="638" customFormat="false" ht="15" hidden="false" customHeight="false" outlineLevel="0" collapsed="false">
      <c r="A638" s="33"/>
      <c r="B638" s="33"/>
      <c r="C638" s="35"/>
      <c r="D638" s="35"/>
      <c r="E638" s="33"/>
      <c r="F638" s="36"/>
      <c r="G638" s="35"/>
      <c r="H638" s="35"/>
      <c r="I638" s="130"/>
      <c r="J638" s="35"/>
      <c r="K638" s="35"/>
      <c r="N638" s="33"/>
      <c r="O638" s="35"/>
      <c r="P638" s="33"/>
      <c r="Q638" s="33"/>
      <c r="R638" s="33"/>
      <c r="S638" s="33"/>
      <c r="T638" s="33"/>
      <c r="U638" s="33"/>
      <c r="V638" s="33"/>
      <c r="W638" s="35"/>
      <c r="X638" s="33"/>
      <c r="Y638" s="33"/>
      <c r="Z638" s="37"/>
      <c r="AA638" s="33"/>
      <c r="AB638" s="33"/>
      <c r="AC638" s="33"/>
      <c r="AD638" s="33"/>
      <c r="AE638" s="33"/>
    </row>
    <row r="639" customFormat="false" ht="15" hidden="false" customHeight="false" outlineLevel="0" collapsed="false">
      <c r="A639" s="33"/>
      <c r="B639" s="33"/>
      <c r="C639" s="35"/>
      <c r="D639" s="35"/>
      <c r="E639" s="33"/>
      <c r="F639" s="36"/>
      <c r="G639" s="35"/>
      <c r="H639" s="35"/>
      <c r="I639" s="130"/>
      <c r="J639" s="35"/>
      <c r="K639" s="35"/>
      <c r="N639" s="33"/>
      <c r="O639" s="35"/>
      <c r="P639" s="33"/>
      <c r="Q639" s="33"/>
      <c r="R639" s="33"/>
      <c r="S639" s="33"/>
      <c r="T639" s="33"/>
      <c r="U639" s="33"/>
      <c r="V639" s="33"/>
      <c r="W639" s="35"/>
      <c r="X639" s="33"/>
      <c r="Y639" s="33"/>
      <c r="Z639" s="37"/>
      <c r="AA639" s="33"/>
      <c r="AB639" s="33"/>
      <c r="AC639" s="33"/>
      <c r="AD639" s="33"/>
      <c r="AE639" s="33"/>
    </row>
    <row r="640" customFormat="false" ht="15" hidden="false" customHeight="false" outlineLevel="0" collapsed="false">
      <c r="A640" s="33"/>
      <c r="B640" s="33"/>
      <c r="C640" s="35"/>
      <c r="D640" s="35"/>
      <c r="E640" s="33"/>
      <c r="F640" s="36"/>
      <c r="G640" s="35"/>
      <c r="H640" s="35"/>
      <c r="I640" s="130"/>
      <c r="J640" s="35"/>
      <c r="K640" s="35"/>
      <c r="N640" s="33"/>
      <c r="O640" s="35"/>
      <c r="P640" s="33"/>
      <c r="Q640" s="33"/>
      <c r="R640" s="33"/>
      <c r="S640" s="33"/>
      <c r="T640" s="33"/>
      <c r="U640" s="33"/>
      <c r="V640" s="33"/>
      <c r="W640" s="35"/>
      <c r="X640" s="33"/>
      <c r="Y640" s="33"/>
      <c r="Z640" s="37"/>
      <c r="AA640" s="33"/>
      <c r="AB640" s="33"/>
      <c r="AC640" s="33"/>
      <c r="AD640" s="33"/>
      <c r="AE640" s="33"/>
    </row>
    <row r="641" customFormat="false" ht="15" hidden="false" customHeight="false" outlineLevel="0" collapsed="false">
      <c r="A641" s="33"/>
      <c r="B641" s="33"/>
      <c r="C641" s="35"/>
      <c r="D641" s="35"/>
      <c r="E641" s="33"/>
      <c r="F641" s="36"/>
      <c r="G641" s="35"/>
      <c r="H641" s="35"/>
      <c r="I641" s="130"/>
      <c r="J641" s="35"/>
      <c r="K641" s="35"/>
      <c r="N641" s="33"/>
      <c r="O641" s="35"/>
      <c r="P641" s="33"/>
      <c r="Q641" s="33"/>
      <c r="R641" s="33"/>
      <c r="S641" s="33"/>
      <c r="T641" s="33"/>
      <c r="U641" s="33"/>
      <c r="V641" s="33"/>
      <c r="W641" s="35"/>
      <c r="X641" s="33"/>
      <c r="Y641" s="33"/>
      <c r="Z641" s="37"/>
      <c r="AA641" s="33"/>
      <c r="AB641" s="33"/>
      <c r="AC641" s="33"/>
      <c r="AD641" s="33"/>
      <c r="AE641" s="33"/>
    </row>
    <row r="642" customFormat="false" ht="15" hidden="false" customHeight="false" outlineLevel="0" collapsed="false">
      <c r="A642" s="33"/>
      <c r="B642" s="33"/>
      <c r="C642" s="35"/>
      <c r="D642" s="35"/>
      <c r="E642" s="33"/>
      <c r="F642" s="36"/>
      <c r="G642" s="35"/>
      <c r="H642" s="35"/>
      <c r="I642" s="130"/>
      <c r="J642" s="35"/>
      <c r="K642" s="35"/>
      <c r="N642" s="33"/>
      <c r="O642" s="35"/>
      <c r="P642" s="33"/>
      <c r="Q642" s="33"/>
      <c r="R642" s="33"/>
      <c r="S642" s="33"/>
      <c r="T642" s="33"/>
      <c r="U642" s="33"/>
      <c r="V642" s="33"/>
      <c r="W642" s="35"/>
      <c r="X642" s="33"/>
      <c r="Y642" s="33"/>
      <c r="Z642" s="37"/>
      <c r="AA642" s="33"/>
      <c r="AB642" s="33"/>
      <c r="AC642" s="33"/>
      <c r="AD642" s="33"/>
      <c r="AE642" s="33"/>
    </row>
    <row r="643" customFormat="false" ht="15" hidden="false" customHeight="false" outlineLevel="0" collapsed="false">
      <c r="A643" s="33"/>
      <c r="B643" s="33"/>
      <c r="C643" s="35"/>
      <c r="D643" s="35"/>
      <c r="E643" s="33"/>
      <c r="F643" s="36"/>
      <c r="G643" s="35"/>
      <c r="H643" s="35"/>
      <c r="I643" s="130"/>
      <c r="J643" s="35"/>
      <c r="K643" s="35"/>
      <c r="N643" s="33"/>
      <c r="O643" s="35"/>
      <c r="P643" s="33"/>
      <c r="Q643" s="33"/>
      <c r="R643" s="33"/>
      <c r="S643" s="33"/>
      <c r="T643" s="33"/>
      <c r="U643" s="33"/>
      <c r="V643" s="33"/>
      <c r="W643" s="35"/>
      <c r="X643" s="33"/>
      <c r="Y643" s="33"/>
      <c r="Z643" s="37"/>
      <c r="AA643" s="33"/>
      <c r="AB643" s="33"/>
      <c r="AC643" s="33"/>
      <c r="AD643" s="33"/>
      <c r="AE643" s="33"/>
    </row>
    <row r="644" customFormat="false" ht="15" hidden="false" customHeight="false" outlineLevel="0" collapsed="false">
      <c r="A644" s="33"/>
      <c r="B644" s="33"/>
      <c r="C644" s="35"/>
      <c r="D644" s="35"/>
      <c r="E644" s="33"/>
      <c r="F644" s="36"/>
      <c r="G644" s="35"/>
      <c r="H644" s="35"/>
      <c r="I644" s="130"/>
      <c r="J644" s="35"/>
      <c r="K644" s="35"/>
      <c r="N644" s="33"/>
      <c r="O644" s="35"/>
      <c r="P644" s="33"/>
      <c r="Q644" s="33"/>
      <c r="R644" s="33"/>
      <c r="S644" s="33"/>
      <c r="T644" s="33"/>
      <c r="U644" s="33"/>
      <c r="V644" s="33"/>
      <c r="W644" s="35"/>
      <c r="X644" s="33"/>
      <c r="Y644" s="33"/>
      <c r="Z644" s="37"/>
      <c r="AA644" s="33"/>
      <c r="AB644" s="33"/>
      <c r="AC644" s="33"/>
      <c r="AD644" s="33"/>
      <c r="AE644" s="33"/>
    </row>
    <row r="645" customFormat="false" ht="15" hidden="false" customHeight="false" outlineLevel="0" collapsed="false">
      <c r="A645" s="33"/>
      <c r="B645" s="33"/>
      <c r="C645" s="35"/>
      <c r="D645" s="35"/>
      <c r="E645" s="33"/>
      <c r="F645" s="36"/>
      <c r="G645" s="35"/>
      <c r="H645" s="35"/>
      <c r="I645" s="130"/>
      <c r="J645" s="35"/>
      <c r="K645" s="35"/>
      <c r="N645" s="33"/>
      <c r="O645" s="35"/>
      <c r="P645" s="33"/>
      <c r="Q645" s="33"/>
      <c r="R645" s="33"/>
      <c r="S645" s="33"/>
      <c r="T645" s="33"/>
      <c r="U645" s="33"/>
      <c r="V645" s="33"/>
      <c r="W645" s="35"/>
      <c r="X645" s="33"/>
      <c r="Y645" s="33"/>
      <c r="Z645" s="37"/>
      <c r="AA645" s="33"/>
      <c r="AB645" s="33"/>
      <c r="AC645" s="33"/>
      <c r="AD645" s="33"/>
      <c r="AE645" s="33"/>
    </row>
    <row r="646" customFormat="false" ht="15" hidden="false" customHeight="false" outlineLevel="0" collapsed="false">
      <c r="A646" s="33"/>
      <c r="B646" s="33"/>
      <c r="C646" s="35"/>
      <c r="D646" s="35"/>
      <c r="E646" s="33"/>
      <c r="F646" s="36"/>
      <c r="G646" s="35"/>
      <c r="H646" s="35"/>
      <c r="I646" s="130"/>
      <c r="J646" s="35"/>
      <c r="K646" s="35"/>
      <c r="N646" s="33"/>
      <c r="O646" s="35"/>
      <c r="P646" s="33"/>
      <c r="Q646" s="33"/>
      <c r="R646" s="33"/>
      <c r="S646" s="33"/>
      <c r="T646" s="33"/>
      <c r="U646" s="33"/>
      <c r="V646" s="33"/>
      <c r="W646" s="35"/>
      <c r="X646" s="33"/>
      <c r="Y646" s="33"/>
      <c r="Z646" s="37"/>
      <c r="AA646" s="33"/>
      <c r="AB646" s="33"/>
      <c r="AC646" s="33"/>
      <c r="AD646" s="33"/>
      <c r="AE646" s="33"/>
    </row>
    <row r="647" customFormat="false" ht="15" hidden="false" customHeight="false" outlineLevel="0" collapsed="false">
      <c r="A647" s="33"/>
      <c r="B647" s="33"/>
      <c r="C647" s="35"/>
      <c r="D647" s="35"/>
      <c r="E647" s="33"/>
      <c r="F647" s="36"/>
      <c r="G647" s="35"/>
      <c r="H647" s="35"/>
      <c r="I647" s="130"/>
      <c r="J647" s="35"/>
      <c r="K647" s="35"/>
      <c r="N647" s="33"/>
      <c r="O647" s="35"/>
      <c r="P647" s="33"/>
      <c r="Q647" s="33"/>
      <c r="R647" s="33"/>
      <c r="S647" s="33"/>
      <c r="T647" s="33"/>
      <c r="U647" s="33"/>
      <c r="V647" s="33"/>
      <c r="W647" s="35"/>
      <c r="X647" s="33"/>
      <c r="Y647" s="33"/>
      <c r="Z647" s="37"/>
      <c r="AA647" s="33"/>
      <c r="AB647" s="33"/>
      <c r="AC647" s="33"/>
      <c r="AD647" s="33"/>
      <c r="AE647" s="33"/>
    </row>
    <row r="648" customFormat="false" ht="15" hidden="false" customHeight="false" outlineLevel="0" collapsed="false">
      <c r="A648" s="33"/>
      <c r="B648" s="33"/>
      <c r="C648" s="35"/>
      <c r="D648" s="35"/>
      <c r="E648" s="33"/>
      <c r="F648" s="36"/>
      <c r="G648" s="35"/>
      <c r="H648" s="35"/>
      <c r="I648" s="130"/>
      <c r="J648" s="35"/>
      <c r="K648" s="35"/>
      <c r="N648" s="33"/>
      <c r="O648" s="35"/>
      <c r="P648" s="33"/>
      <c r="Q648" s="33"/>
      <c r="R648" s="33"/>
      <c r="S648" s="33"/>
      <c r="T648" s="33"/>
      <c r="U648" s="33"/>
      <c r="V648" s="33"/>
      <c r="W648" s="35"/>
      <c r="X648" s="33"/>
      <c r="Y648" s="33"/>
      <c r="Z648" s="37"/>
      <c r="AA648" s="33"/>
      <c r="AB648" s="33"/>
      <c r="AC648" s="33"/>
      <c r="AD648" s="33"/>
      <c r="AE648" s="33"/>
    </row>
    <row r="649" customFormat="false" ht="15" hidden="false" customHeight="false" outlineLevel="0" collapsed="false">
      <c r="A649" s="33"/>
      <c r="B649" s="33"/>
      <c r="C649" s="35"/>
      <c r="D649" s="35"/>
      <c r="E649" s="33"/>
      <c r="F649" s="36"/>
      <c r="G649" s="35"/>
      <c r="H649" s="35"/>
      <c r="I649" s="130"/>
      <c r="J649" s="35"/>
      <c r="K649" s="35"/>
      <c r="N649" s="33"/>
      <c r="O649" s="35"/>
      <c r="P649" s="33"/>
      <c r="Q649" s="33"/>
      <c r="R649" s="33"/>
      <c r="S649" s="33"/>
      <c r="T649" s="33"/>
      <c r="U649" s="33"/>
      <c r="V649" s="33"/>
      <c r="W649" s="35"/>
      <c r="X649" s="33"/>
      <c r="Y649" s="33"/>
      <c r="Z649" s="37"/>
      <c r="AA649" s="33"/>
      <c r="AB649" s="33"/>
      <c r="AC649" s="33"/>
      <c r="AD649" s="33"/>
      <c r="AE649" s="33"/>
    </row>
    <row r="650" customFormat="false" ht="15" hidden="false" customHeight="false" outlineLevel="0" collapsed="false">
      <c r="A650" s="33"/>
      <c r="B650" s="33"/>
      <c r="C650" s="35"/>
      <c r="D650" s="35"/>
      <c r="E650" s="33"/>
      <c r="F650" s="36"/>
      <c r="G650" s="35"/>
      <c r="H650" s="35"/>
      <c r="I650" s="130"/>
      <c r="J650" s="35"/>
      <c r="K650" s="35"/>
      <c r="N650" s="33"/>
      <c r="O650" s="35"/>
      <c r="P650" s="33"/>
      <c r="Q650" s="33"/>
      <c r="R650" s="33"/>
      <c r="S650" s="33"/>
      <c r="T650" s="33"/>
      <c r="U650" s="33"/>
      <c r="V650" s="33"/>
      <c r="W650" s="35"/>
      <c r="X650" s="33"/>
      <c r="Y650" s="33"/>
      <c r="Z650" s="37"/>
      <c r="AA650" s="33"/>
      <c r="AB650" s="33"/>
      <c r="AC650" s="33"/>
      <c r="AD650" s="33"/>
      <c r="AE650" s="33"/>
    </row>
    <row r="651" customFormat="false" ht="15" hidden="false" customHeight="false" outlineLevel="0" collapsed="false">
      <c r="A651" s="33"/>
      <c r="B651" s="33"/>
      <c r="C651" s="35"/>
      <c r="D651" s="35"/>
      <c r="E651" s="33"/>
      <c r="F651" s="36"/>
      <c r="G651" s="35"/>
      <c r="H651" s="35"/>
      <c r="I651" s="130"/>
      <c r="J651" s="35"/>
      <c r="K651" s="35"/>
      <c r="N651" s="33"/>
      <c r="O651" s="35"/>
      <c r="P651" s="33"/>
      <c r="Q651" s="33"/>
      <c r="R651" s="33"/>
      <c r="S651" s="33"/>
      <c r="T651" s="33"/>
      <c r="U651" s="33"/>
      <c r="V651" s="33"/>
      <c r="W651" s="35"/>
      <c r="X651" s="33"/>
      <c r="Y651" s="33"/>
      <c r="Z651" s="37"/>
      <c r="AA651" s="33"/>
      <c r="AB651" s="33"/>
      <c r="AC651" s="33"/>
      <c r="AD651" s="33"/>
      <c r="AE651" s="33"/>
    </row>
    <row r="652" customFormat="false" ht="15" hidden="false" customHeight="false" outlineLevel="0" collapsed="false">
      <c r="A652" s="33"/>
      <c r="B652" s="33"/>
      <c r="C652" s="35"/>
      <c r="D652" s="35"/>
      <c r="E652" s="33"/>
      <c r="F652" s="36"/>
      <c r="G652" s="35"/>
      <c r="H652" s="35"/>
      <c r="I652" s="130"/>
      <c r="J652" s="35"/>
      <c r="K652" s="35"/>
      <c r="N652" s="33"/>
      <c r="O652" s="35"/>
      <c r="P652" s="33"/>
      <c r="Q652" s="33"/>
      <c r="R652" s="33"/>
      <c r="S652" s="33"/>
      <c r="T652" s="33"/>
      <c r="U652" s="33"/>
      <c r="V652" s="33"/>
      <c r="W652" s="35"/>
      <c r="X652" s="33"/>
      <c r="Y652" s="33"/>
      <c r="Z652" s="37"/>
      <c r="AA652" s="33"/>
      <c r="AB652" s="33"/>
      <c r="AC652" s="33"/>
      <c r="AD652" s="33"/>
      <c r="AE652" s="33"/>
    </row>
    <row r="653" customFormat="false" ht="15" hidden="false" customHeight="false" outlineLevel="0" collapsed="false">
      <c r="A653" s="33"/>
      <c r="B653" s="33"/>
      <c r="C653" s="35"/>
      <c r="D653" s="35"/>
      <c r="E653" s="33"/>
      <c r="F653" s="36"/>
      <c r="G653" s="35"/>
      <c r="H653" s="35"/>
      <c r="I653" s="130"/>
      <c r="J653" s="35"/>
      <c r="K653" s="35"/>
      <c r="N653" s="33"/>
      <c r="O653" s="35"/>
      <c r="P653" s="33"/>
      <c r="Q653" s="33"/>
      <c r="R653" s="33"/>
      <c r="S653" s="33"/>
      <c r="T653" s="33"/>
      <c r="U653" s="33"/>
      <c r="V653" s="33"/>
      <c r="W653" s="35"/>
      <c r="X653" s="33"/>
      <c r="Y653" s="33"/>
      <c r="Z653" s="37"/>
      <c r="AA653" s="33"/>
      <c r="AB653" s="33"/>
      <c r="AC653" s="33"/>
      <c r="AD653" s="33"/>
      <c r="AE653" s="33"/>
    </row>
    <row r="654" customFormat="false" ht="15" hidden="false" customHeight="false" outlineLevel="0" collapsed="false">
      <c r="A654" s="33"/>
      <c r="B654" s="33"/>
      <c r="C654" s="35"/>
      <c r="D654" s="35"/>
      <c r="E654" s="33"/>
      <c r="F654" s="36"/>
      <c r="G654" s="35"/>
      <c r="H654" s="35"/>
      <c r="I654" s="130"/>
      <c r="J654" s="35"/>
      <c r="K654" s="35"/>
      <c r="N654" s="33"/>
      <c r="O654" s="35"/>
      <c r="P654" s="33"/>
      <c r="Q654" s="33"/>
      <c r="R654" s="33"/>
      <c r="S654" s="33"/>
      <c r="T654" s="33"/>
      <c r="U654" s="33"/>
      <c r="V654" s="33"/>
      <c r="W654" s="35"/>
      <c r="X654" s="33"/>
      <c r="Y654" s="33"/>
      <c r="Z654" s="37"/>
      <c r="AA654" s="33"/>
      <c r="AB654" s="33"/>
      <c r="AC654" s="33"/>
      <c r="AD654" s="33"/>
      <c r="AE654" s="33"/>
    </row>
    <row r="655" customFormat="false" ht="15" hidden="false" customHeight="false" outlineLevel="0" collapsed="false">
      <c r="A655" s="33"/>
      <c r="B655" s="33"/>
      <c r="C655" s="35"/>
      <c r="D655" s="35"/>
      <c r="E655" s="33"/>
      <c r="F655" s="36"/>
      <c r="G655" s="35"/>
      <c r="H655" s="35"/>
      <c r="I655" s="130"/>
      <c r="J655" s="35"/>
      <c r="K655" s="35"/>
      <c r="N655" s="33"/>
      <c r="O655" s="35"/>
      <c r="P655" s="33"/>
      <c r="Q655" s="33"/>
      <c r="R655" s="33"/>
      <c r="S655" s="33"/>
      <c r="T655" s="33"/>
      <c r="U655" s="33"/>
      <c r="V655" s="33"/>
      <c r="W655" s="35"/>
      <c r="X655" s="33"/>
      <c r="Y655" s="33"/>
      <c r="Z655" s="37"/>
      <c r="AA655" s="33"/>
      <c r="AB655" s="33"/>
      <c r="AC655" s="33"/>
      <c r="AD655" s="33"/>
      <c r="AE655" s="33"/>
    </row>
    <row r="656" customFormat="false" ht="15" hidden="false" customHeight="false" outlineLevel="0" collapsed="false">
      <c r="A656" s="33"/>
      <c r="B656" s="33"/>
      <c r="C656" s="35"/>
      <c r="D656" s="35"/>
      <c r="E656" s="33"/>
      <c r="F656" s="36"/>
      <c r="G656" s="35"/>
      <c r="H656" s="35"/>
      <c r="I656" s="130"/>
      <c r="J656" s="35"/>
      <c r="K656" s="35"/>
      <c r="N656" s="33"/>
      <c r="O656" s="35"/>
      <c r="P656" s="33"/>
      <c r="Q656" s="33"/>
      <c r="R656" s="33"/>
      <c r="S656" s="33"/>
      <c r="T656" s="33"/>
      <c r="U656" s="33"/>
      <c r="V656" s="33"/>
      <c r="W656" s="35"/>
      <c r="X656" s="33"/>
      <c r="Y656" s="33"/>
      <c r="Z656" s="37"/>
      <c r="AA656" s="33"/>
      <c r="AB656" s="33"/>
      <c r="AC656" s="33"/>
      <c r="AD656" s="33"/>
      <c r="AE656" s="33"/>
    </row>
    <row r="657" customFormat="false" ht="15" hidden="false" customHeight="false" outlineLevel="0" collapsed="false">
      <c r="A657" s="33"/>
      <c r="B657" s="33"/>
      <c r="C657" s="35"/>
      <c r="D657" s="35"/>
      <c r="E657" s="33"/>
      <c r="F657" s="36"/>
      <c r="G657" s="35"/>
      <c r="H657" s="35"/>
      <c r="I657" s="130"/>
      <c r="J657" s="35"/>
      <c r="K657" s="35"/>
      <c r="N657" s="33"/>
      <c r="O657" s="35"/>
      <c r="P657" s="33"/>
      <c r="Q657" s="33"/>
      <c r="R657" s="33"/>
      <c r="S657" s="33"/>
      <c r="T657" s="33"/>
      <c r="U657" s="33"/>
      <c r="V657" s="33"/>
      <c r="W657" s="35"/>
      <c r="X657" s="33"/>
      <c r="Y657" s="33"/>
      <c r="Z657" s="37"/>
      <c r="AA657" s="33"/>
      <c r="AB657" s="33"/>
      <c r="AC657" s="33"/>
      <c r="AD657" s="33"/>
      <c r="AE657" s="33"/>
    </row>
    <row r="658" customFormat="false" ht="15" hidden="false" customHeight="false" outlineLevel="0" collapsed="false">
      <c r="A658" s="33"/>
      <c r="B658" s="33"/>
      <c r="C658" s="35"/>
      <c r="D658" s="35"/>
      <c r="E658" s="33"/>
      <c r="F658" s="36"/>
      <c r="G658" s="35"/>
      <c r="H658" s="35"/>
      <c r="I658" s="130"/>
      <c r="J658" s="35"/>
      <c r="K658" s="35"/>
      <c r="N658" s="33"/>
      <c r="O658" s="35"/>
      <c r="P658" s="33"/>
      <c r="Q658" s="33"/>
      <c r="R658" s="33"/>
      <c r="S658" s="33"/>
      <c r="T658" s="33"/>
      <c r="U658" s="33"/>
      <c r="V658" s="33"/>
      <c r="W658" s="35"/>
      <c r="X658" s="33"/>
      <c r="Y658" s="33"/>
      <c r="Z658" s="37"/>
      <c r="AA658" s="33"/>
      <c r="AB658" s="33"/>
      <c r="AC658" s="33"/>
      <c r="AD658" s="33"/>
      <c r="AE658" s="33"/>
    </row>
    <row r="659" customFormat="false" ht="15" hidden="false" customHeight="false" outlineLevel="0" collapsed="false">
      <c r="A659" s="33"/>
      <c r="B659" s="33"/>
      <c r="C659" s="35"/>
      <c r="D659" s="35"/>
      <c r="E659" s="33"/>
      <c r="F659" s="36"/>
      <c r="G659" s="35"/>
      <c r="H659" s="35"/>
      <c r="I659" s="130"/>
      <c r="J659" s="35"/>
      <c r="K659" s="35"/>
      <c r="N659" s="33"/>
      <c r="O659" s="35"/>
      <c r="P659" s="33"/>
      <c r="Q659" s="33"/>
      <c r="R659" s="33"/>
      <c r="S659" s="33"/>
      <c r="T659" s="33"/>
      <c r="U659" s="33"/>
      <c r="V659" s="33"/>
      <c r="W659" s="35"/>
      <c r="X659" s="33"/>
      <c r="Y659" s="33"/>
      <c r="Z659" s="37"/>
      <c r="AA659" s="33"/>
      <c r="AB659" s="33"/>
      <c r="AC659" s="33"/>
      <c r="AD659" s="33"/>
      <c r="AE659" s="33"/>
    </row>
    <row r="660" customFormat="false" ht="15" hidden="false" customHeight="false" outlineLevel="0" collapsed="false">
      <c r="A660" s="33"/>
      <c r="B660" s="33"/>
      <c r="C660" s="35"/>
      <c r="D660" s="35"/>
      <c r="E660" s="33"/>
      <c r="F660" s="36"/>
      <c r="G660" s="35"/>
      <c r="H660" s="35"/>
      <c r="I660" s="130"/>
      <c r="J660" s="35"/>
      <c r="K660" s="35"/>
      <c r="N660" s="33"/>
      <c r="O660" s="35"/>
      <c r="P660" s="33"/>
      <c r="Q660" s="33"/>
      <c r="R660" s="33"/>
      <c r="S660" s="33"/>
      <c r="T660" s="33"/>
      <c r="U660" s="33"/>
      <c r="V660" s="33"/>
      <c r="W660" s="35"/>
      <c r="X660" s="33"/>
      <c r="Y660" s="33"/>
      <c r="Z660" s="37"/>
      <c r="AA660" s="33"/>
      <c r="AB660" s="33"/>
      <c r="AC660" s="33"/>
      <c r="AD660" s="33"/>
      <c r="AE660" s="33"/>
    </row>
    <row r="661" customFormat="false" ht="15" hidden="false" customHeight="false" outlineLevel="0" collapsed="false">
      <c r="A661" s="33"/>
      <c r="B661" s="33"/>
      <c r="C661" s="35"/>
      <c r="D661" s="35"/>
      <c r="E661" s="33"/>
      <c r="F661" s="36"/>
      <c r="G661" s="35"/>
      <c r="H661" s="35"/>
      <c r="I661" s="130"/>
      <c r="J661" s="35"/>
      <c r="K661" s="35"/>
      <c r="N661" s="33"/>
      <c r="O661" s="35"/>
      <c r="P661" s="33"/>
      <c r="Q661" s="33"/>
      <c r="R661" s="33"/>
      <c r="S661" s="33"/>
      <c r="T661" s="33"/>
      <c r="U661" s="33"/>
      <c r="V661" s="33"/>
      <c r="W661" s="35"/>
      <c r="X661" s="33"/>
      <c r="Y661" s="33"/>
      <c r="Z661" s="37"/>
      <c r="AA661" s="33"/>
      <c r="AB661" s="33"/>
      <c r="AC661" s="33"/>
      <c r="AD661" s="33"/>
      <c r="AE661" s="33"/>
    </row>
    <row r="662" customFormat="false" ht="15" hidden="false" customHeight="false" outlineLevel="0" collapsed="false">
      <c r="A662" s="33"/>
      <c r="B662" s="33"/>
      <c r="C662" s="35"/>
      <c r="D662" s="35"/>
      <c r="E662" s="33"/>
      <c r="F662" s="36"/>
      <c r="G662" s="35"/>
      <c r="H662" s="35"/>
      <c r="I662" s="130"/>
      <c r="J662" s="35"/>
      <c r="K662" s="35"/>
      <c r="N662" s="33"/>
      <c r="O662" s="35"/>
      <c r="P662" s="33"/>
      <c r="Q662" s="33"/>
      <c r="R662" s="33"/>
      <c r="S662" s="33"/>
      <c r="T662" s="33"/>
      <c r="U662" s="33"/>
      <c r="V662" s="33"/>
      <c r="W662" s="35"/>
      <c r="X662" s="33"/>
      <c r="Y662" s="33"/>
      <c r="Z662" s="37"/>
      <c r="AA662" s="33"/>
      <c r="AB662" s="33"/>
      <c r="AC662" s="33"/>
      <c r="AD662" s="33"/>
      <c r="AE662" s="33"/>
    </row>
    <row r="663" customFormat="false" ht="15" hidden="false" customHeight="false" outlineLevel="0" collapsed="false">
      <c r="A663" s="33"/>
      <c r="B663" s="33"/>
      <c r="C663" s="35"/>
      <c r="D663" s="35"/>
      <c r="E663" s="33"/>
      <c r="F663" s="36"/>
      <c r="G663" s="35"/>
      <c r="H663" s="35"/>
      <c r="I663" s="130"/>
      <c r="J663" s="35"/>
      <c r="K663" s="35"/>
      <c r="N663" s="33"/>
      <c r="O663" s="35"/>
      <c r="P663" s="33"/>
      <c r="Q663" s="33"/>
      <c r="R663" s="33"/>
      <c r="S663" s="33"/>
      <c r="T663" s="33"/>
      <c r="U663" s="33"/>
      <c r="V663" s="33"/>
      <c r="W663" s="35"/>
      <c r="X663" s="33"/>
      <c r="Y663" s="33"/>
      <c r="Z663" s="37"/>
      <c r="AA663" s="33"/>
      <c r="AB663" s="33"/>
      <c r="AC663" s="33"/>
      <c r="AD663" s="33"/>
      <c r="AE663" s="33"/>
    </row>
    <row r="664" customFormat="false" ht="15" hidden="false" customHeight="false" outlineLevel="0" collapsed="false">
      <c r="A664" s="33"/>
      <c r="B664" s="33"/>
      <c r="C664" s="35"/>
      <c r="D664" s="35"/>
      <c r="E664" s="33"/>
      <c r="F664" s="36"/>
      <c r="G664" s="35"/>
      <c r="H664" s="35"/>
      <c r="I664" s="130"/>
      <c r="J664" s="35"/>
      <c r="K664" s="35"/>
      <c r="N664" s="33"/>
      <c r="O664" s="35"/>
      <c r="P664" s="33"/>
      <c r="Q664" s="33"/>
      <c r="R664" s="33"/>
      <c r="S664" s="33"/>
      <c r="T664" s="33"/>
      <c r="U664" s="33"/>
      <c r="V664" s="33"/>
      <c r="W664" s="35"/>
      <c r="X664" s="33"/>
      <c r="Y664" s="33"/>
      <c r="Z664" s="37"/>
      <c r="AA664" s="33"/>
      <c r="AB664" s="33"/>
      <c r="AC664" s="33"/>
      <c r="AD664" s="33"/>
      <c r="AE664" s="33"/>
    </row>
    <row r="665" customFormat="false" ht="15" hidden="false" customHeight="false" outlineLevel="0" collapsed="false">
      <c r="A665" s="33"/>
      <c r="B665" s="33"/>
      <c r="C665" s="35"/>
      <c r="D665" s="35"/>
      <c r="E665" s="33"/>
      <c r="F665" s="36"/>
      <c r="G665" s="35"/>
      <c r="H665" s="35"/>
      <c r="I665" s="130"/>
      <c r="J665" s="35"/>
      <c r="K665" s="35"/>
      <c r="N665" s="33"/>
      <c r="O665" s="35"/>
      <c r="P665" s="33"/>
      <c r="Q665" s="33"/>
      <c r="R665" s="33"/>
      <c r="S665" s="33"/>
      <c r="T665" s="33"/>
      <c r="U665" s="33"/>
      <c r="V665" s="33"/>
      <c r="W665" s="35"/>
      <c r="X665" s="33"/>
      <c r="Y665" s="33"/>
      <c r="Z665" s="37"/>
      <c r="AA665" s="33"/>
      <c r="AB665" s="33"/>
      <c r="AC665" s="33"/>
      <c r="AD665" s="33"/>
      <c r="AE665" s="33"/>
    </row>
    <row r="666" customFormat="false" ht="15" hidden="false" customHeight="false" outlineLevel="0" collapsed="false">
      <c r="A666" s="33"/>
      <c r="B666" s="33"/>
      <c r="C666" s="35"/>
      <c r="D666" s="35"/>
      <c r="E666" s="33"/>
      <c r="F666" s="36"/>
      <c r="G666" s="35"/>
      <c r="H666" s="35"/>
      <c r="I666" s="130"/>
      <c r="J666" s="35"/>
      <c r="K666" s="35"/>
      <c r="N666" s="33"/>
      <c r="O666" s="35"/>
      <c r="P666" s="33"/>
      <c r="Q666" s="33"/>
      <c r="R666" s="33"/>
      <c r="S666" s="33"/>
      <c r="T666" s="33"/>
      <c r="U666" s="33"/>
      <c r="V666" s="33"/>
      <c r="W666" s="35"/>
      <c r="X666" s="33"/>
      <c r="Y666" s="33"/>
      <c r="Z666" s="37"/>
      <c r="AA666" s="33"/>
      <c r="AB666" s="33"/>
      <c r="AC666" s="33"/>
      <c r="AD666" s="33"/>
      <c r="AE666" s="33"/>
    </row>
    <row r="667" customFormat="false" ht="15" hidden="false" customHeight="false" outlineLevel="0" collapsed="false">
      <c r="A667" s="33"/>
      <c r="B667" s="33"/>
      <c r="C667" s="35"/>
      <c r="D667" s="35"/>
      <c r="E667" s="33"/>
      <c r="F667" s="36"/>
      <c r="G667" s="35"/>
      <c r="H667" s="35"/>
      <c r="I667" s="130"/>
      <c r="J667" s="35"/>
      <c r="K667" s="35"/>
      <c r="N667" s="33"/>
      <c r="O667" s="35"/>
      <c r="P667" s="33"/>
      <c r="Q667" s="33"/>
      <c r="R667" s="33"/>
      <c r="S667" s="33"/>
      <c r="T667" s="33"/>
      <c r="U667" s="33"/>
      <c r="V667" s="33"/>
      <c r="W667" s="35"/>
      <c r="X667" s="33"/>
      <c r="Y667" s="33"/>
      <c r="Z667" s="37"/>
      <c r="AA667" s="33"/>
      <c r="AB667" s="33"/>
      <c r="AC667" s="33"/>
      <c r="AD667" s="33"/>
      <c r="AE667" s="33"/>
    </row>
    <row r="668" customFormat="false" ht="15" hidden="false" customHeight="false" outlineLevel="0" collapsed="false">
      <c r="A668" s="33"/>
      <c r="B668" s="33"/>
      <c r="C668" s="35"/>
      <c r="D668" s="35"/>
      <c r="E668" s="33"/>
      <c r="F668" s="36"/>
      <c r="G668" s="35"/>
      <c r="H668" s="35"/>
      <c r="I668" s="130"/>
      <c r="J668" s="35"/>
      <c r="K668" s="35"/>
      <c r="N668" s="33"/>
      <c r="O668" s="35"/>
      <c r="P668" s="33"/>
      <c r="Q668" s="33"/>
      <c r="R668" s="33"/>
      <c r="S668" s="33"/>
      <c r="T668" s="33"/>
      <c r="U668" s="33"/>
      <c r="V668" s="33"/>
      <c r="W668" s="35"/>
      <c r="X668" s="33"/>
      <c r="Y668" s="33"/>
      <c r="Z668" s="37"/>
      <c r="AA668" s="33"/>
      <c r="AB668" s="33"/>
      <c r="AC668" s="33"/>
      <c r="AD668" s="33"/>
      <c r="AE668" s="33"/>
    </row>
    <row r="669" customFormat="false" ht="15" hidden="false" customHeight="false" outlineLevel="0" collapsed="false">
      <c r="A669" s="33"/>
      <c r="B669" s="33"/>
      <c r="C669" s="35"/>
      <c r="D669" s="35"/>
      <c r="E669" s="33"/>
      <c r="F669" s="36"/>
      <c r="G669" s="35"/>
      <c r="H669" s="35"/>
      <c r="I669" s="130"/>
      <c r="J669" s="35"/>
      <c r="K669" s="35"/>
      <c r="N669" s="33"/>
      <c r="O669" s="35"/>
      <c r="P669" s="33"/>
      <c r="Q669" s="33"/>
      <c r="R669" s="33"/>
      <c r="S669" s="33"/>
      <c r="T669" s="33"/>
      <c r="U669" s="33"/>
      <c r="V669" s="33"/>
      <c r="W669" s="35"/>
      <c r="X669" s="33"/>
      <c r="Y669" s="33"/>
      <c r="Z669" s="37"/>
      <c r="AA669" s="33"/>
      <c r="AB669" s="33"/>
      <c r="AC669" s="33"/>
      <c r="AD669" s="33"/>
      <c r="AE669" s="33"/>
    </row>
    <row r="670" customFormat="false" ht="15" hidden="false" customHeight="false" outlineLevel="0" collapsed="false">
      <c r="A670" s="33"/>
      <c r="B670" s="33"/>
      <c r="C670" s="35"/>
      <c r="D670" s="35"/>
      <c r="E670" s="33"/>
      <c r="F670" s="36"/>
      <c r="G670" s="35"/>
      <c r="H670" s="35"/>
      <c r="I670" s="130"/>
      <c r="J670" s="35"/>
      <c r="K670" s="35"/>
      <c r="N670" s="33"/>
      <c r="O670" s="35"/>
      <c r="P670" s="33"/>
      <c r="Q670" s="33"/>
      <c r="R670" s="33"/>
      <c r="S670" s="33"/>
      <c r="T670" s="33"/>
      <c r="U670" s="33"/>
      <c r="V670" s="33"/>
      <c r="W670" s="35"/>
      <c r="X670" s="33"/>
      <c r="Y670" s="33"/>
      <c r="Z670" s="37"/>
      <c r="AA670" s="33"/>
      <c r="AB670" s="33"/>
      <c r="AC670" s="33"/>
      <c r="AD670" s="33"/>
      <c r="AE670" s="33"/>
    </row>
    <row r="671" customFormat="false" ht="15" hidden="false" customHeight="false" outlineLevel="0" collapsed="false">
      <c r="A671" s="33"/>
      <c r="B671" s="33"/>
      <c r="C671" s="35"/>
      <c r="D671" s="35"/>
      <c r="E671" s="33"/>
      <c r="F671" s="36"/>
      <c r="G671" s="35"/>
      <c r="H671" s="35"/>
      <c r="I671" s="130"/>
      <c r="J671" s="35"/>
      <c r="K671" s="35"/>
      <c r="N671" s="33"/>
      <c r="O671" s="35"/>
      <c r="P671" s="33"/>
      <c r="Q671" s="33"/>
      <c r="R671" s="33"/>
      <c r="S671" s="33"/>
      <c r="T671" s="33"/>
      <c r="U671" s="33"/>
      <c r="V671" s="33"/>
      <c r="W671" s="35"/>
      <c r="X671" s="33"/>
      <c r="Y671" s="33"/>
      <c r="Z671" s="37"/>
      <c r="AA671" s="33"/>
      <c r="AB671" s="33"/>
      <c r="AC671" s="33"/>
      <c r="AD671" s="33"/>
      <c r="AE671" s="33"/>
    </row>
    <row r="672" customFormat="false" ht="15" hidden="false" customHeight="false" outlineLevel="0" collapsed="false">
      <c r="A672" s="33"/>
      <c r="B672" s="33"/>
      <c r="C672" s="35"/>
      <c r="D672" s="35"/>
      <c r="E672" s="33"/>
      <c r="F672" s="36"/>
      <c r="G672" s="35"/>
      <c r="H672" s="35"/>
      <c r="I672" s="130"/>
      <c r="J672" s="35"/>
      <c r="K672" s="35"/>
      <c r="N672" s="33"/>
      <c r="O672" s="35"/>
      <c r="P672" s="33"/>
      <c r="Q672" s="33"/>
      <c r="R672" s="33"/>
      <c r="S672" s="33"/>
      <c r="T672" s="33"/>
      <c r="U672" s="33"/>
      <c r="V672" s="33"/>
      <c r="W672" s="35"/>
      <c r="X672" s="33"/>
      <c r="Y672" s="33"/>
      <c r="Z672" s="37"/>
      <c r="AA672" s="33"/>
      <c r="AB672" s="33"/>
      <c r="AC672" s="33"/>
      <c r="AD672" s="33"/>
      <c r="AE672" s="33"/>
    </row>
    <row r="673" customFormat="false" ht="15" hidden="false" customHeight="false" outlineLevel="0" collapsed="false">
      <c r="A673" s="33"/>
      <c r="B673" s="33"/>
      <c r="C673" s="35"/>
      <c r="D673" s="35"/>
      <c r="E673" s="33"/>
      <c r="F673" s="36"/>
      <c r="G673" s="35"/>
      <c r="H673" s="35"/>
      <c r="I673" s="130"/>
      <c r="J673" s="35"/>
      <c r="K673" s="35"/>
      <c r="N673" s="33"/>
      <c r="O673" s="35"/>
      <c r="P673" s="33"/>
      <c r="Q673" s="33"/>
      <c r="R673" s="33"/>
      <c r="S673" s="33"/>
      <c r="T673" s="33"/>
      <c r="U673" s="33"/>
      <c r="V673" s="33"/>
      <c r="W673" s="35"/>
      <c r="X673" s="33"/>
      <c r="Y673" s="33"/>
      <c r="Z673" s="37"/>
      <c r="AA673" s="33"/>
      <c r="AB673" s="33"/>
      <c r="AC673" s="33"/>
      <c r="AD673" s="33"/>
      <c r="AE673" s="33"/>
    </row>
    <row r="674" customFormat="false" ht="15" hidden="false" customHeight="false" outlineLevel="0" collapsed="false">
      <c r="A674" s="33"/>
      <c r="B674" s="33"/>
      <c r="C674" s="35"/>
      <c r="D674" s="35"/>
      <c r="E674" s="33"/>
      <c r="F674" s="36"/>
      <c r="G674" s="35"/>
      <c r="H674" s="35"/>
      <c r="I674" s="130"/>
      <c r="J674" s="35"/>
      <c r="K674" s="35"/>
      <c r="N674" s="33"/>
      <c r="O674" s="35"/>
      <c r="P674" s="33"/>
      <c r="Q674" s="33"/>
      <c r="R674" s="33"/>
      <c r="S674" s="33"/>
      <c r="T674" s="33"/>
      <c r="U674" s="33"/>
      <c r="V674" s="33"/>
      <c r="W674" s="35"/>
      <c r="X674" s="33"/>
      <c r="Y674" s="33"/>
      <c r="Z674" s="37"/>
      <c r="AA674" s="33"/>
      <c r="AB674" s="33"/>
      <c r="AC674" s="33"/>
      <c r="AD674" s="33"/>
      <c r="AE674" s="33"/>
    </row>
    <row r="675" customFormat="false" ht="15" hidden="false" customHeight="false" outlineLevel="0" collapsed="false">
      <c r="A675" s="33"/>
      <c r="B675" s="33"/>
      <c r="C675" s="35"/>
      <c r="D675" s="35"/>
      <c r="E675" s="33"/>
      <c r="F675" s="36"/>
      <c r="G675" s="35"/>
      <c r="H675" s="35"/>
      <c r="I675" s="130"/>
      <c r="J675" s="35"/>
      <c r="K675" s="35"/>
      <c r="N675" s="33"/>
      <c r="O675" s="35"/>
      <c r="P675" s="33"/>
      <c r="Q675" s="33"/>
      <c r="R675" s="33"/>
      <c r="S675" s="33"/>
      <c r="T675" s="33"/>
      <c r="U675" s="33"/>
      <c r="V675" s="33"/>
      <c r="W675" s="35"/>
      <c r="X675" s="33"/>
      <c r="Y675" s="33"/>
      <c r="Z675" s="37"/>
      <c r="AA675" s="33"/>
      <c r="AB675" s="33"/>
      <c r="AC675" s="33"/>
      <c r="AD675" s="33"/>
      <c r="AE675" s="33"/>
    </row>
    <row r="676" customFormat="false" ht="15" hidden="false" customHeight="false" outlineLevel="0" collapsed="false">
      <c r="A676" s="33"/>
      <c r="B676" s="33"/>
      <c r="C676" s="35"/>
      <c r="D676" s="35"/>
      <c r="E676" s="33"/>
      <c r="F676" s="36"/>
      <c r="G676" s="35"/>
      <c r="H676" s="35"/>
      <c r="I676" s="130"/>
      <c r="J676" s="35"/>
      <c r="K676" s="35"/>
      <c r="N676" s="33"/>
      <c r="O676" s="35"/>
      <c r="P676" s="33"/>
      <c r="Q676" s="33"/>
      <c r="R676" s="33"/>
      <c r="S676" s="33"/>
      <c r="T676" s="33"/>
      <c r="U676" s="33"/>
      <c r="V676" s="33"/>
      <c r="W676" s="35"/>
      <c r="X676" s="33"/>
      <c r="Y676" s="33"/>
      <c r="Z676" s="37"/>
      <c r="AA676" s="33"/>
      <c r="AB676" s="33"/>
      <c r="AC676" s="33"/>
      <c r="AD676" s="33"/>
      <c r="AE676" s="33"/>
    </row>
    <row r="677" customFormat="false" ht="15" hidden="false" customHeight="false" outlineLevel="0" collapsed="false">
      <c r="A677" s="33"/>
      <c r="B677" s="33"/>
      <c r="C677" s="35"/>
      <c r="D677" s="35"/>
      <c r="E677" s="33"/>
      <c r="F677" s="36"/>
      <c r="G677" s="35"/>
      <c r="H677" s="35"/>
      <c r="I677" s="130"/>
      <c r="J677" s="35"/>
      <c r="K677" s="35"/>
      <c r="N677" s="33"/>
      <c r="O677" s="35"/>
      <c r="P677" s="33"/>
      <c r="Q677" s="33"/>
      <c r="R677" s="33"/>
      <c r="S677" s="33"/>
      <c r="T677" s="33"/>
      <c r="U677" s="33"/>
      <c r="V677" s="33"/>
      <c r="W677" s="35"/>
      <c r="X677" s="33"/>
      <c r="Y677" s="33"/>
      <c r="Z677" s="37"/>
      <c r="AA677" s="33"/>
      <c r="AB677" s="33"/>
      <c r="AC677" s="33"/>
      <c r="AD677" s="33"/>
      <c r="AE677" s="33"/>
    </row>
    <row r="678" customFormat="false" ht="15" hidden="false" customHeight="false" outlineLevel="0" collapsed="false">
      <c r="A678" s="33"/>
      <c r="B678" s="33"/>
      <c r="C678" s="35"/>
      <c r="D678" s="35"/>
      <c r="E678" s="33"/>
      <c r="F678" s="36"/>
      <c r="G678" s="35"/>
      <c r="H678" s="35"/>
      <c r="I678" s="130"/>
      <c r="J678" s="35"/>
      <c r="K678" s="35"/>
      <c r="N678" s="33"/>
      <c r="O678" s="35"/>
      <c r="P678" s="33"/>
      <c r="Q678" s="33"/>
      <c r="R678" s="33"/>
      <c r="S678" s="33"/>
      <c r="T678" s="33"/>
      <c r="U678" s="33"/>
      <c r="V678" s="33"/>
      <c r="W678" s="35"/>
      <c r="X678" s="33"/>
      <c r="Y678" s="33"/>
      <c r="Z678" s="37"/>
      <c r="AA678" s="33"/>
      <c r="AB678" s="33"/>
      <c r="AC678" s="33"/>
      <c r="AD678" s="33"/>
      <c r="AE678" s="33"/>
    </row>
    <row r="679" customFormat="false" ht="15" hidden="false" customHeight="false" outlineLevel="0" collapsed="false">
      <c r="A679" s="33"/>
      <c r="B679" s="33"/>
      <c r="C679" s="35"/>
      <c r="D679" s="35"/>
      <c r="E679" s="33"/>
      <c r="F679" s="36"/>
      <c r="G679" s="35"/>
      <c r="H679" s="35"/>
      <c r="I679" s="130"/>
      <c r="J679" s="35"/>
      <c r="K679" s="35"/>
      <c r="N679" s="33"/>
      <c r="O679" s="35"/>
      <c r="P679" s="33"/>
      <c r="Q679" s="33"/>
      <c r="R679" s="33"/>
      <c r="S679" s="33"/>
      <c r="T679" s="33"/>
      <c r="U679" s="33"/>
      <c r="V679" s="33"/>
      <c r="W679" s="35"/>
      <c r="X679" s="33"/>
      <c r="Y679" s="33"/>
      <c r="Z679" s="37"/>
      <c r="AA679" s="33"/>
      <c r="AB679" s="33"/>
      <c r="AC679" s="33"/>
      <c r="AD679" s="33"/>
      <c r="AE679" s="33"/>
    </row>
    <row r="680" customFormat="false" ht="15" hidden="false" customHeight="false" outlineLevel="0" collapsed="false">
      <c r="A680" s="33"/>
      <c r="B680" s="33"/>
      <c r="C680" s="35"/>
      <c r="D680" s="35"/>
      <c r="E680" s="33"/>
      <c r="F680" s="36"/>
      <c r="G680" s="35"/>
      <c r="H680" s="35"/>
      <c r="I680" s="130"/>
      <c r="J680" s="35"/>
      <c r="K680" s="35"/>
      <c r="N680" s="33"/>
      <c r="O680" s="35"/>
      <c r="P680" s="33"/>
      <c r="Q680" s="33"/>
      <c r="R680" s="33"/>
      <c r="S680" s="33"/>
      <c r="T680" s="33"/>
      <c r="U680" s="33"/>
      <c r="V680" s="33"/>
      <c r="W680" s="35"/>
      <c r="X680" s="33"/>
      <c r="Y680" s="33"/>
      <c r="Z680" s="37"/>
      <c r="AA680" s="33"/>
      <c r="AB680" s="33"/>
      <c r="AC680" s="33"/>
      <c r="AD680" s="33"/>
      <c r="AE680" s="33"/>
    </row>
    <row r="681" customFormat="false" ht="15" hidden="false" customHeight="false" outlineLevel="0" collapsed="false">
      <c r="A681" s="33"/>
      <c r="B681" s="33"/>
      <c r="C681" s="35"/>
      <c r="D681" s="35"/>
      <c r="E681" s="33"/>
      <c r="F681" s="36"/>
      <c r="G681" s="35"/>
      <c r="H681" s="35"/>
      <c r="I681" s="130"/>
      <c r="J681" s="35"/>
      <c r="K681" s="35"/>
      <c r="N681" s="33"/>
      <c r="O681" s="35"/>
      <c r="P681" s="33"/>
      <c r="Q681" s="33"/>
      <c r="R681" s="33"/>
      <c r="S681" s="33"/>
      <c r="T681" s="33"/>
      <c r="U681" s="33"/>
      <c r="V681" s="33"/>
      <c r="W681" s="35"/>
      <c r="X681" s="33"/>
      <c r="Y681" s="33"/>
      <c r="Z681" s="37"/>
      <c r="AA681" s="33"/>
      <c r="AB681" s="33"/>
      <c r="AC681" s="33"/>
      <c r="AD681" s="33"/>
      <c r="AE681" s="33"/>
    </row>
    <row r="682" customFormat="false" ht="15" hidden="false" customHeight="false" outlineLevel="0" collapsed="false">
      <c r="A682" s="33"/>
      <c r="B682" s="33"/>
      <c r="C682" s="35"/>
      <c r="D682" s="35"/>
      <c r="E682" s="33"/>
      <c r="F682" s="36"/>
      <c r="G682" s="35"/>
      <c r="H682" s="35"/>
      <c r="I682" s="130"/>
      <c r="J682" s="35"/>
      <c r="K682" s="35"/>
      <c r="N682" s="33"/>
      <c r="O682" s="35"/>
      <c r="P682" s="33"/>
      <c r="Q682" s="33"/>
      <c r="R682" s="33"/>
      <c r="S682" s="33"/>
      <c r="T682" s="33"/>
      <c r="U682" s="33"/>
      <c r="V682" s="33"/>
      <c r="W682" s="35"/>
      <c r="X682" s="33"/>
      <c r="Y682" s="33"/>
      <c r="Z682" s="37"/>
      <c r="AA682" s="33"/>
      <c r="AB682" s="33"/>
      <c r="AC682" s="33"/>
      <c r="AD682" s="33"/>
      <c r="AE682" s="33"/>
    </row>
    <row r="683" customFormat="false" ht="15" hidden="false" customHeight="false" outlineLevel="0" collapsed="false">
      <c r="A683" s="33"/>
      <c r="B683" s="33"/>
      <c r="C683" s="35"/>
      <c r="D683" s="35"/>
      <c r="E683" s="33"/>
      <c r="F683" s="36"/>
      <c r="G683" s="35"/>
      <c r="H683" s="35"/>
      <c r="I683" s="130"/>
      <c r="J683" s="35"/>
      <c r="K683" s="35"/>
      <c r="N683" s="33"/>
      <c r="O683" s="35"/>
      <c r="P683" s="33"/>
      <c r="Q683" s="33"/>
      <c r="R683" s="33"/>
      <c r="S683" s="33"/>
      <c r="T683" s="33"/>
      <c r="U683" s="33"/>
      <c r="V683" s="33"/>
      <c r="W683" s="35"/>
      <c r="X683" s="33"/>
      <c r="Y683" s="33"/>
      <c r="Z683" s="37"/>
      <c r="AA683" s="33"/>
      <c r="AB683" s="33"/>
      <c r="AC683" s="33"/>
      <c r="AD683" s="33"/>
      <c r="AE683" s="33"/>
    </row>
    <row r="684" customFormat="false" ht="15" hidden="false" customHeight="false" outlineLevel="0" collapsed="false">
      <c r="A684" s="33"/>
      <c r="B684" s="33"/>
      <c r="C684" s="35"/>
      <c r="D684" s="35"/>
      <c r="E684" s="33"/>
      <c r="F684" s="36"/>
      <c r="G684" s="35"/>
      <c r="H684" s="35"/>
      <c r="I684" s="130"/>
      <c r="J684" s="35"/>
      <c r="K684" s="35"/>
      <c r="N684" s="33"/>
      <c r="O684" s="35"/>
      <c r="P684" s="33"/>
      <c r="Q684" s="33"/>
      <c r="R684" s="33"/>
      <c r="S684" s="33"/>
      <c r="T684" s="33"/>
      <c r="U684" s="33"/>
      <c r="V684" s="33"/>
      <c r="W684" s="35"/>
      <c r="X684" s="33"/>
      <c r="Y684" s="33"/>
      <c r="Z684" s="37"/>
      <c r="AA684" s="33"/>
      <c r="AB684" s="33"/>
      <c r="AC684" s="33"/>
      <c r="AD684" s="33"/>
      <c r="AE684" s="33"/>
    </row>
    <row r="685" customFormat="false" ht="15" hidden="false" customHeight="false" outlineLevel="0" collapsed="false">
      <c r="A685" s="33"/>
      <c r="B685" s="33"/>
      <c r="C685" s="35"/>
      <c r="D685" s="35"/>
      <c r="E685" s="33"/>
      <c r="F685" s="36"/>
      <c r="G685" s="35"/>
      <c r="H685" s="35"/>
      <c r="I685" s="130"/>
      <c r="J685" s="35"/>
      <c r="K685" s="35"/>
      <c r="N685" s="33"/>
      <c r="O685" s="35"/>
      <c r="P685" s="33"/>
      <c r="Q685" s="33"/>
      <c r="R685" s="33"/>
      <c r="S685" s="33"/>
      <c r="T685" s="33"/>
      <c r="U685" s="33"/>
      <c r="V685" s="33"/>
      <c r="W685" s="35"/>
      <c r="X685" s="33"/>
      <c r="Y685" s="33"/>
      <c r="Z685" s="37"/>
      <c r="AA685" s="33"/>
      <c r="AB685" s="33"/>
      <c r="AC685" s="33"/>
      <c r="AD685" s="33"/>
      <c r="AE685" s="33"/>
    </row>
    <row r="686" customFormat="false" ht="15" hidden="false" customHeight="false" outlineLevel="0" collapsed="false">
      <c r="A686" s="33"/>
      <c r="B686" s="33"/>
      <c r="C686" s="35"/>
      <c r="D686" s="35"/>
      <c r="E686" s="33"/>
      <c r="F686" s="36"/>
      <c r="G686" s="35"/>
      <c r="H686" s="35"/>
      <c r="I686" s="130"/>
      <c r="J686" s="35"/>
      <c r="K686" s="35"/>
      <c r="N686" s="33"/>
      <c r="O686" s="35"/>
      <c r="P686" s="33"/>
      <c r="Q686" s="33"/>
      <c r="R686" s="33"/>
      <c r="S686" s="33"/>
      <c r="T686" s="33"/>
      <c r="U686" s="33"/>
      <c r="V686" s="33"/>
      <c r="W686" s="35"/>
      <c r="X686" s="33"/>
      <c r="Y686" s="33"/>
      <c r="Z686" s="37"/>
      <c r="AA686" s="33"/>
      <c r="AB686" s="33"/>
      <c r="AC686" s="33"/>
      <c r="AD686" s="33"/>
      <c r="AE686" s="33"/>
    </row>
    <row r="687" customFormat="false" ht="15" hidden="false" customHeight="false" outlineLevel="0" collapsed="false">
      <c r="A687" s="33"/>
      <c r="B687" s="33"/>
      <c r="C687" s="35"/>
      <c r="D687" s="35"/>
      <c r="E687" s="33"/>
      <c r="F687" s="36"/>
      <c r="G687" s="35"/>
      <c r="H687" s="35"/>
      <c r="I687" s="130"/>
      <c r="J687" s="35"/>
      <c r="K687" s="35"/>
      <c r="N687" s="33"/>
      <c r="O687" s="35"/>
      <c r="P687" s="33"/>
      <c r="Q687" s="33"/>
      <c r="R687" s="33"/>
      <c r="S687" s="33"/>
      <c r="T687" s="33"/>
      <c r="U687" s="33"/>
      <c r="V687" s="33"/>
      <c r="W687" s="35"/>
      <c r="X687" s="33"/>
      <c r="Y687" s="33"/>
      <c r="Z687" s="37"/>
      <c r="AA687" s="33"/>
      <c r="AB687" s="33"/>
      <c r="AC687" s="33"/>
      <c r="AD687" s="33"/>
      <c r="AE687" s="33"/>
    </row>
    <row r="688" customFormat="false" ht="15" hidden="false" customHeight="false" outlineLevel="0" collapsed="false">
      <c r="A688" s="33"/>
      <c r="B688" s="33"/>
      <c r="C688" s="35"/>
      <c r="D688" s="35"/>
      <c r="E688" s="33"/>
      <c r="F688" s="36"/>
      <c r="G688" s="35"/>
      <c r="H688" s="35"/>
      <c r="I688" s="130"/>
      <c r="J688" s="35"/>
      <c r="K688" s="35"/>
      <c r="N688" s="33"/>
      <c r="O688" s="35"/>
      <c r="P688" s="33"/>
      <c r="Q688" s="33"/>
      <c r="R688" s="33"/>
      <c r="S688" s="33"/>
      <c r="T688" s="33"/>
      <c r="U688" s="33"/>
      <c r="V688" s="33"/>
      <c r="W688" s="35"/>
      <c r="X688" s="33"/>
      <c r="Y688" s="33"/>
      <c r="Z688" s="37"/>
      <c r="AA688" s="33"/>
      <c r="AB688" s="33"/>
      <c r="AC688" s="33"/>
      <c r="AD688" s="33"/>
      <c r="AE688" s="33"/>
    </row>
    <row r="689" customFormat="false" ht="15" hidden="false" customHeight="false" outlineLevel="0" collapsed="false">
      <c r="A689" s="33"/>
      <c r="B689" s="33"/>
      <c r="C689" s="35"/>
      <c r="D689" s="35"/>
      <c r="E689" s="33"/>
      <c r="F689" s="36"/>
      <c r="G689" s="35"/>
      <c r="H689" s="35"/>
      <c r="I689" s="130"/>
      <c r="J689" s="35"/>
      <c r="K689" s="35"/>
      <c r="N689" s="33"/>
      <c r="O689" s="35"/>
      <c r="P689" s="33"/>
      <c r="Q689" s="33"/>
      <c r="R689" s="33"/>
      <c r="S689" s="33"/>
      <c r="T689" s="33"/>
      <c r="U689" s="33"/>
      <c r="V689" s="33"/>
      <c r="W689" s="35"/>
      <c r="X689" s="33"/>
      <c r="Y689" s="33"/>
      <c r="Z689" s="37"/>
      <c r="AA689" s="33"/>
      <c r="AB689" s="33"/>
      <c r="AC689" s="33"/>
      <c r="AD689" s="33"/>
      <c r="AE689" s="33"/>
    </row>
    <row r="690" customFormat="false" ht="15" hidden="false" customHeight="false" outlineLevel="0" collapsed="false">
      <c r="A690" s="33"/>
      <c r="B690" s="33"/>
      <c r="C690" s="35"/>
      <c r="D690" s="35"/>
      <c r="E690" s="33"/>
      <c r="F690" s="36"/>
      <c r="G690" s="35"/>
      <c r="H690" s="35"/>
      <c r="I690" s="130"/>
      <c r="J690" s="35"/>
      <c r="K690" s="35"/>
      <c r="N690" s="33"/>
      <c r="O690" s="35"/>
      <c r="P690" s="33"/>
      <c r="Q690" s="33"/>
      <c r="R690" s="33"/>
      <c r="S690" s="33"/>
      <c r="T690" s="33"/>
      <c r="U690" s="33"/>
      <c r="V690" s="33"/>
      <c r="W690" s="35"/>
      <c r="X690" s="33"/>
      <c r="Y690" s="33"/>
      <c r="Z690" s="37"/>
      <c r="AA690" s="33"/>
      <c r="AB690" s="33"/>
      <c r="AC690" s="33"/>
      <c r="AD690" s="33"/>
      <c r="AE690" s="33"/>
    </row>
    <row r="691" customFormat="false" ht="15" hidden="false" customHeight="false" outlineLevel="0" collapsed="false">
      <c r="A691" s="33"/>
      <c r="B691" s="33"/>
      <c r="C691" s="35"/>
      <c r="D691" s="35"/>
      <c r="E691" s="33"/>
      <c r="F691" s="36"/>
      <c r="G691" s="35"/>
      <c r="H691" s="35"/>
      <c r="I691" s="130"/>
      <c r="J691" s="35"/>
      <c r="K691" s="35"/>
      <c r="N691" s="33"/>
      <c r="O691" s="35"/>
      <c r="P691" s="33"/>
      <c r="Q691" s="33"/>
      <c r="R691" s="33"/>
      <c r="S691" s="33"/>
      <c r="T691" s="33"/>
      <c r="U691" s="33"/>
      <c r="V691" s="33"/>
      <c r="W691" s="35"/>
      <c r="X691" s="33"/>
      <c r="Y691" s="33"/>
      <c r="Z691" s="37"/>
      <c r="AA691" s="33"/>
      <c r="AB691" s="33"/>
      <c r="AC691" s="33"/>
      <c r="AD691" s="33"/>
      <c r="AE691" s="33"/>
    </row>
    <row r="692" customFormat="false" ht="15" hidden="false" customHeight="false" outlineLevel="0" collapsed="false">
      <c r="A692" s="33"/>
      <c r="B692" s="33"/>
      <c r="C692" s="35"/>
      <c r="D692" s="35"/>
      <c r="E692" s="33"/>
      <c r="F692" s="36"/>
      <c r="G692" s="35"/>
      <c r="H692" s="35"/>
      <c r="I692" s="130"/>
      <c r="J692" s="35"/>
      <c r="K692" s="35"/>
      <c r="N692" s="33"/>
      <c r="O692" s="35"/>
      <c r="P692" s="33"/>
      <c r="Q692" s="33"/>
      <c r="R692" s="33"/>
      <c r="S692" s="33"/>
      <c r="T692" s="33"/>
      <c r="U692" s="33"/>
      <c r="V692" s="33"/>
      <c r="W692" s="35"/>
      <c r="X692" s="33"/>
      <c r="Y692" s="33"/>
      <c r="Z692" s="37"/>
      <c r="AA692" s="33"/>
      <c r="AB692" s="33"/>
      <c r="AC692" s="33"/>
      <c r="AD692" s="33"/>
      <c r="AE692" s="33"/>
    </row>
    <row r="693" customFormat="false" ht="15" hidden="false" customHeight="false" outlineLevel="0" collapsed="false">
      <c r="A693" s="33"/>
      <c r="B693" s="33"/>
      <c r="C693" s="35"/>
      <c r="D693" s="35"/>
      <c r="E693" s="33"/>
      <c r="F693" s="36"/>
      <c r="G693" s="35"/>
      <c r="H693" s="35"/>
      <c r="I693" s="130"/>
      <c r="J693" s="35"/>
      <c r="K693" s="35"/>
      <c r="N693" s="33"/>
      <c r="O693" s="35"/>
      <c r="P693" s="33"/>
      <c r="Q693" s="33"/>
      <c r="R693" s="33"/>
      <c r="S693" s="33"/>
      <c r="T693" s="33"/>
      <c r="U693" s="33"/>
      <c r="V693" s="33"/>
      <c r="W693" s="35"/>
      <c r="X693" s="33"/>
      <c r="Y693" s="33"/>
      <c r="Z693" s="37"/>
      <c r="AA693" s="33"/>
      <c r="AB693" s="33"/>
      <c r="AC693" s="33"/>
      <c r="AD693" s="33"/>
      <c r="AE693" s="33"/>
    </row>
    <row r="694" customFormat="false" ht="15" hidden="false" customHeight="false" outlineLevel="0" collapsed="false">
      <c r="A694" s="33"/>
      <c r="B694" s="33"/>
      <c r="C694" s="35"/>
      <c r="D694" s="35"/>
      <c r="E694" s="33"/>
      <c r="F694" s="36"/>
      <c r="G694" s="35"/>
      <c r="H694" s="35"/>
      <c r="I694" s="130"/>
      <c r="J694" s="35"/>
      <c r="K694" s="35"/>
      <c r="N694" s="33"/>
      <c r="O694" s="35"/>
      <c r="P694" s="33"/>
      <c r="Q694" s="33"/>
      <c r="R694" s="33"/>
      <c r="S694" s="33"/>
      <c r="T694" s="33"/>
      <c r="U694" s="33"/>
      <c r="V694" s="33"/>
      <c r="W694" s="35"/>
      <c r="X694" s="33"/>
      <c r="Y694" s="33"/>
      <c r="Z694" s="37"/>
      <c r="AA694" s="33"/>
      <c r="AB694" s="33"/>
      <c r="AC694" s="33"/>
      <c r="AD694" s="33"/>
      <c r="AE694" s="33"/>
    </row>
    <row r="695" customFormat="false" ht="15" hidden="false" customHeight="false" outlineLevel="0" collapsed="false">
      <c r="A695" s="33"/>
      <c r="B695" s="33"/>
      <c r="C695" s="35"/>
      <c r="D695" s="35"/>
      <c r="E695" s="33"/>
      <c r="F695" s="36"/>
      <c r="G695" s="35"/>
      <c r="H695" s="35"/>
      <c r="I695" s="130"/>
      <c r="J695" s="35"/>
      <c r="K695" s="35"/>
      <c r="N695" s="33"/>
      <c r="O695" s="35"/>
      <c r="P695" s="33"/>
      <c r="Q695" s="33"/>
      <c r="R695" s="33"/>
      <c r="S695" s="33"/>
      <c r="T695" s="33"/>
      <c r="U695" s="33"/>
      <c r="V695" s="33"/>
      <c r="W695" s="35"/>
      <c r="X695" s="33"/>
      <c r="Y695" s="33"/>
      <c r="Z695" s="37"/>
      <c r="AA695" s="33"/>
      <c r="AB695" s="33"/>
      <c r="AC695" s="33"/>
      <c r="AD695" s="33"/>
      <c r="AE695" s="33"/>
    </row>
    <row r="696" customFormat="false" ht="15" hidden="false" customHeight="false" outlineLevel="0" collapsed="false">
      <c r="A696" s="33"/>
      <c r="B696" s="33"/>
      <c r="C696" s="35"/>
      <c r="D696" s="35"/>
      <c r="E696" s="33"/>
      <c r="F696" s="36"/>
      <c r="G696" s="35"/>
      <c r="H696" s="35"/>
      <c r="I696" s="130"/>
      <c r="J696" s="35"/>
      <c r="K696" s="35"/>
      <c r="N696" s="33"/>
      <c r="O696" s="35"/>
      <c r="P696" s="33"/>
      <c r="Q696" s="33"/>
      <c r="R696" s="33"/>
      <c r="S696" s="33"/>
      <c r="T696" s="33"/>
      <c r="U696" s="33"/>
      <c r="V696" s="33"/>
      <c r="W696" s="35"/>
      <c r="X696" s="33"/>
      <c r="Y696" s="33"/>
      <c r="Z696" s="37"/>
      <c r="AA696" s="33"/>
      <c r="AB696" s="33"/>
      <c r="AC696" s="33"/>
      <c r="AD696" s="33"/>
      <c r="AE696" s="33"/>
    </row>
    <row r="697" customFormat="false" ht="15" hidden="false" customHeight="false" outlineLevel="0" collapsed="false">
      <c r="A697" s="33"/>
      <c r="B697" s="33"/>
      <c r="C697" s="35"/>
      <c r="D697" s="35"/>
      <c r="E697" s="33"/>
      <c r="F697" s="36"/>
      <c r="G697" s="35"/>
      <c r="H697" s="35"/>
      <c r="I697" s="130"/>
      <c r="J697" s="35"/>
      <c r="K697" s="35"/>
      <c r="N697" s="33"/>
      <c r="O697" s="35"/>
      <c r="P697" s="33"/>
      <c r="Q697" s="33"/>
      <c r="R697" s="33"/>
      <c r="S697" s="33"/>
      <c r="T697" s="33"/>
      <c r="U697" s="33"/>
      <c r="V697" s="33"/>
      <c r="W697" s="35"/>
      <c r="X697" s="33"/>
      <c r="Y697" s="33"/>
      <c r="Z697" s="37"/>
      <c r="AA697" s="33"/>
      <c r="AB697" s="33"/>
      <c r="AC697" s="33"/>
      <c r="AD697" s="33"/>
      <c r="AE697" s="33"/>
    </row>
    <row r="698" customFormat="false" ht="15" hidden="false" customHeight="false" outlineLevel="0" collapsed="false">
      <c r="A698" s="33"/>
      <c r="B698" s="33"/>
      <c r="C698" s="35"/>
      <c r="D698" s="35"/>
      <c r="E698" s="33"/>
      <c r="F698" s="36"/>
      <c r="G698" s="35"/>
      <c r="H698" s="35"/>
      <c r="I698" s="130"/>
      <c r="J698" s="35"/>
      <c r="K698" s="35"/>
      <c r="N698" s="33"/>
      <c r="O698" s="35"/>
      <c r="P698" s="33"/>
      <c r="Q698" s="33"/>
      <c r="R698" s="33"/>
      <c r="S698" s="33"/>
      <c r="T698" s="33"/>
      <c r="U698" s="33"/>
      <c r="V698" s="33"/>
      <c r="W698" s="35"/>
      <c r="X698" s="33"/>
      <c r="Y698" s="33"/>
      <c r="Z698" s="37"/>
      <c r="AA698" s="33"/>
      <c r="AB698" s="33"/>
      <c r="AC698" s="33"/>
      <c r="AD698" s="33"/>
      <c r="AE698" s="33"/>
    </row>
    <row r="699" customFormat="false" ht="15" hidden="false" customHeight="false" outlineLevel="0" collapsed="false">
      <c r="A699" s="33"/>
      <c r="B699" s="33"/>
      <c r="C699" s="35"/>
      <c r="D699" s="35"/>
      <c r="E699" s="33"/>
      <c r="F699" s="36"/>
      <c r="G699" s="35"/>
      <c r="H699" s="35"/>
      <c r="I699" s="130"/>
      <c r="J699" s="35"/>
      <c r="K699" s="35"/>
      <c r="N699" s="33"/>
      <c r="O699" s="35"/>
      <c r="P699" s="33"/>
      <c r="Q699" s="33"/>
      <c r="R699" s="33"/>
      <c r="S699" s="33"/>
      <c r="T699" s="33"/>
      <c r="U699" s="33"/>
      <c r="V699" s="33"/>
      <c r="W699" s="35"/>
      <c r="X699" s="33"/>
      <c r="Y699" s="33"/>
      <c r="Z699" s="37"/>
      <c r="AA699" s="33"/>
      <c r="AB699" s="33"/>
      <c r="AC699" s="33"/>
      <c r="AD699" s="33"/>
      <c r="AE699" s="33"/>
    </row>
    <row r="700" customFormat="false" ht="15" hidden="false" customHeight="false" outlineLevel="0" collapsed="false">
      <c r="A700" s="33"/>
      <c r="B700" s="33"/>
      <c r="C700" s="35"/>
      <c r="D700" s="35"/>
      <c r="E700" s="33"/>
      <c r="F700" s="36"/>
      <c r="G700" s="35"/>
      <c r="H700" s="35"/>
      <c r="I700" s="130"/>
      <c r="J700" s="35"/>
      <c r="K700" s="35"/>
      <c r="N700" s="33"/>
      <c r="O700" s="35"/>
      <c r="P700" s="33"/>
      <c r="Q700" s="33"/>
      <c r="R700" s="33"/>
      <c r="S700" s="33"/>
      <c r="T700" s="33"/>
      <c r="U700" s="33"/>
      <c r="V700" s="33"/>
      <c r="W700" s="35"/>
      <c r="X700" s="33"/>
      <c r="Y700" s="33"/>
      <c r="Z700" s="37"/>
      <c r="AA700" s="33"/>
      <c r="AB700" s="33"/>
      <c r="AC700" s="33"/>
      <c r="AD700" s="33"/>
      <c r="AE700" s="33"/>
    </row>
    <row r="701" customFormat="false" ht="15" hidden="false" customHeight="false" outlineLevel="0" collapsed="false">
      <c r="A701" s="33"/>
      <c r="B701" s="33"/>
      <c r="C701" s="35"/>
      <c r="D701" s="35"/>
      <c r="E701" s="33"/>
      <c r="F701" s="36"/>
      <c r="G701" s="35"/>
      <c r="H701" s="35"/>
      <c r="I701" s="130"/>
      <c r="J701" s="35"/>
      <c r="K701" s="35"/>
      <c r="N701" s="33"/>
      <c r="O701" s="35"/>
      <c r="P701" s="33"/>
      <c r="Q701" s="33"/>
      <c r="R701" s="33"/>
      <c r="S701" s="33"/>
      <c r="T701" s="33"/>
      <c r="U701" s="33"/>
      <c r="V701" s="33"/>
      <c r="W701" s="35"/>
      <c r="X701" s="33"/>
      <c r="Y701" s="33"/>
      <c r="Z701" s="37"/>
      <c r="AA701" s="33"/>
      <c r="AB701" s="33"/>
      <c r="AC701" s="33"/>
      <c r="AD701" s="33"/>
      <c r="AE701" s="33"/>
    </row>
    <row r="702" customFormat="false" ht="15" hidden="false" customHeight="false" outlineLevel="0" collapsed="false">
      <c r="A702" s="33"/>
      <c r="B702" s="33"/>
      <c r="C702" s="35"/>
      <c r="D702" s="35"/>
      <c r="E702" s="33"/>
      <c r="F702" s="36"/>
      <c r="G702" s="35"/>
      <c r="H702" s="35"/>
      <c r="I702" s="130"/>
      <c r="J702" s="35"/>
      <c r="K702" s="35"/>
      <c r="N702" s="33"/>
      <c r="O702" s="35"/>
      <c r="P702" s="33"/>
      <c r="Q702" s="33"/>
      <c r="R702" s="33"/>
      <c r="S702" s="33"/>
      <c r="T702" s="33"/>
      <c r="U702" s="33"/>
      <c r="V702" s="33"/>
      <c r="W702" s="35"/>
      <c r="X702" s="33"/>
      <c r="Y702" s="33"/>
      <c r="Z702" s="37"/>
      <c r="AA702" s="33"/>
      <c r="AB702" s="33"/>
      <c r="AC702" s="33"/>
      <c r="AD702" s="33"/>
      <c r="AE702" s="33"/>
    </row>
    <row r="703" customFormat="false" ht="15" hidden="false" customHeight="false" outlineLevel="0" collapsed="false">
      <c r="A703" s="33"/>
      <c r="B703" s="33"/>
      <c r="C703" s="35"/>
      <c r="D703" s="35"/>
      <c r="E703" s="33"/>
      <c r="F703" s="36"/>
      <c r="G703" s="35"/>
      <c r="H703" s="35"/>
      <c r="I703" s="130"/>
      <c r="J703" s="35"/>
      <c r="K703" s="35"/>
      <c r="N703" s="33"/>
      <c r="O703" s="35"/>
      <c r="P703" s="33"/>
      <c r="Q703" s="33"/>
      <c r="R703" s="33"/>
      <c r="S703" s="33"/>
      <c r="T703" s="33"/>
      <c r="U703" s="33"/>
      <c r="V703" s="33"/>
      <c r="W703" s="35"/>
      <c r="X703" s="33"/>
      <c r="Y703" s="33"/>
      <c r="Z703" s="37"/>
      <c r="AA703" s="33"/>
      <c r="AB703" s="33"/>
      <c r="AC703" s="33"/>
      <c r="AD703" s="33"/>
      <c r="AE703" s="33"/>
    </row>
    <row r="704" customFormat="false" ht="15" hidden="false" customHeight="false" outlineLevel="0" collapsed="false">
      <c r="A704" s="33"/>
      <c r="B704" s="33"/>
      <c r="C704" s="35"/>
      <c r="D704" s="35"/>
      <c r="E704" s="33"/>
      <c r="F704" s="36"/>
      <c r="G704" s="35"/>
      <c r="H704" s="35"/>
      <c r="I704" s="130"/>
      <c r="J704" s="35"/>
      <c r="K704" s="35"/>
      <c r="N704" s="33"/>
      <c r="O704" s="35"/>
      <c r="P704" s="33"/>
      <c r="Q704" s="33"/>
      <c r="R704" s="33"/>
      <c r="S704" s="33"/>
      <c r="T704" s="33"/>
      <c r="U704" s="33"/>
      <c r="V704" s="33"/>
      <c r="W704" s="35"/>
      <c r="X704" s="33"/>
      <c r="Y704" s="33"/>
      <c r="Z704" s="37"/>
      <c r="AA704" s="33"/>
      <c r="AB704" s="33"/>
      <c r="AC704" s="33"/>
      <c r="AD704" s="33"/>
      <c r="AE704" s="33"/>
    </row>
    <row r="705" customFormat="false" ht="15" hidden="false" customHeight="false" outlineLevel="0" collapsed="false">
      <c r="A705" s="33"/>
      <c r="B705" s="33"/>
      <c r="C705" s="35"/>
      <c r="D705" s="35"/>
      <c r="E705" s="33"/>
      <c r="F705" s="36"/>
      <c r="G705" s="35"/>
      <c r="H705" s="35"/>
      <c r="I705" s="130"/>
      <c r="J705" s="35"/>
      <c r="K705" s="35"/>
      <c r="N705" s="33"/>
      <c r="O705" s="35"/>
      <c r="P705" s="33"/>
      <c r="Q705" s="33"/>
      <c r="R705" s="33"/>
      <c r="S705" s="33"/>
      <c r="T705" s="33"/>
      <c r="U705" s="33"/>
      <c r="V705" s="33"/>
      <c r="W705" s="35"/>
      <c r="X705" s="33"/>
      <c r="Y705" s="33"/>
      <c r="Z705" s="37"/>
      <c r="AA705" s="33"/>
      <c r="AB705" s="33"/>
      <c r="AC705" s="33"/>
      <c r="AD705" s="33"/>
      <c r="AE705" s="33"/>
    </row>
    <row r="706" customFormat="false" ht="15" hidden="false" customHeight="false" outlineLevel="0" collapsed="false">
      <c r="A706" s="33"/>
      <c r="B706" s="33"/>
      <c r="C706" s="35"/>
      <c r="D706" s="35"/>
      <c r="E706" s="33"/>
      <c r="F706" s="36"/>
      <c r="G706" s="35"/>
      <c r="H706" s="35"/>
      <c r="I706" s="130"/>
      <c r="J706" s="35"/>
      <c r="K706" s="35"/>
      <c r="N706" s="33"/>
      <c r="O706" s="35"/>
      <c r="P706" s="33"/>
      <c r="Q706" s="33"/>
      <c r="R706" s="33"/>
      <c r="S706" s="33"/>
      <c r="T706" s="33"/>
      <c r="U706" s="33"/>
      <c r="V706" s="33"/>
      <c r="W706" s="35"/>
      <c r="X706" s="33"/>
      <c r="Y706" s="33"/>
      <c r="Z706" s="37"/>
      <c r="AA706" s="33"/>
      <c r="AB706" s="33"/>
      <c r="AC706" s="33"/>
      <c r="AD706" s="33"/>
      <c r="AE706" s="33"/>
    </row>
    <row r="707" customFormat="false" ht="15" hidden="false" customHeight="false" outlineLevel="0" collapsed="false">
      <c r="A707" s="33"/>
      <c r="B707" s="33"/>
      <c r="C707" s="35"/>
      <c r="D707" s="35"/>
      <c r="E707" s="33"/>
      <c r="F707" s="36"/>
      <c r="G707" s="35"/>
      <c r="H707" s="35"/>
      <c r="I707" s="130"/>
      <c r="J707" s="35"/>
      <c r="K707" s="35"/>
      <c r="N707" s="33"/>
      <c r="O707" s="35"/>
      <c r="P707" s="33"/>
      <c r="Q707" s="33"/>
      <c r="R707" s="33"/>
      <c r="S707" s="33"/>
      <c r="T707" s="33"/>
      <c r="U707" s="33"/>
      <c r="V707" s="33"/>
      <c r="W707" s="35"/>
      <c r="X707" s="33"/>
      <c r="Y707" s="33"/>
      <c r="Z707" s="37"/>
      <c r="AA707" s="33"/>
      <c r="AB707" s="33"/>
      <c r="AC707" s="33"/>
      <c r="AD707" s="33"/>
      <c r="AE707" s="33"/>
    </row>
    <row r="708" customFormat="false" ht="15" hidden="false" customHeight="false" outlineLevel="0" collapsed="false">
      <c r="A708" s="33"/>
      <c r="B708" s="33"/>
      <c r="C708" s="35"/>
      <c r="D708" s="35"/>
      <c r="E708" s="33"/>
      <c r="F708" s="36"/>
      <c r="G708" s="35"/>
      <c r="H708" s="35"/>
      <c r="I708" s="130"/>
      <c r="J708" s="35"/>
      <c r="K708" s="35"/>
      <c r="N708" s="33"/>
      <c r="O708" s="35"/>
      <c r="P708" s="33"/>
      <c r="Q708" s="33"/>
      <c r="R708" s="33"/>
      <c r="S708" s="33"/>
      <c r="T708" s="33"/>
      <c r="U708" s="33"/>
      <c r="V708" s="33"/>
      <c r="W708" s="35"/>
      <c r="X708" s="33"/>
      <c r="Y708" s="33"/>
      <c r="Z708" s="37"/>
      <c r="AA708" s="33"/>
      <c r="AB708" s="33"/>
      <c r="AC708" s="33"/>
      <c r="AD708" s="33"/>
      <c r="AE708" s="33"/>
    </row>
    <row r="709" customFormat="false" ht="15" hidden="false" customHeight="false" outlineLevel="0" collapsed="false">
      <c r="A709" s="33"/>
      <c r="B709" s="33"/>
      <c r="C709" s="35"/>
      <c r="D709" s="35"/>
      <c r="E709" s="33"/>
      <c r="F709" s="36"/>
      <c r="G709" s="35"/>
      <c r="H709" s="35"/>
      <c r="I709" s="130"/>
      <c r="J709" s="35"/>
      <c r="K709" s="35"/>
      <c r="N709" s="33"/>
      <c r="O709" s="35"/>
      <c r="P709" s="33"/>
      <c r="Q709" s="33"/>
      <c r="R709" s="33"/>
      <c r="S709" s="33"/>
      <c r="T709" s="33"/>
      <c r="U709" s="33"/>
      <c r="V709" s="33"/>
      <c r="W709" s="35"/>
      <c r="X709" s="33"/>
      <c r="Y709" s="33"/>
      <c r="Z709" s="37"/>
      <c r="AA709" s="33"/>
      <c r="AB709" s="33"/>
      <c r="AC709" s="33"/>
      <c r="AD709" s="33"/>
      <c r="AE709" s="33"/>
    </row>
    <row r="710" customFormat="false" ht="15" hidden="false" customHeight="false" outlineLevel="0" collapsed="false">
      <c r="A710" s="33"/>
      <c r="B710" s="33"/>
      <c r="C710" s="35"/>
      <c r="D710" s="35"/>
      <c r="E710" s="33"/>
      <c r="F710" s="36"/>
      <c r="G710" s="35"/>
      <c r="H710" s="35"/>
      <c r="I710" s="130"/>
      <c r="J710" s="35"/>
      <c r="K710" s="35"/>
      <c r="N710" s="33"/>
      <c r="O710" s="35"/>
      <c r="P710" s="33"/>
      <c r="Q710" s="33"/>
      <c r="R710" s="33"/>
      <c r="S710" s="33"/>
      <c r="T710" s="33"/>
      <c r="U710" s="33"/>
      <c r="V710" s="33"/>
      <c r="W710" s="35"/>
      <c r="X710" s="33"/>
      <c r="Y710" s="33"/>
      <c r="Z710" s="37"/>
      <c r="AA710" s="33"/>
      <c r="AB710" s="33"/>
      <c r="AC710" s="33"/>
      <c r="AD710" s="33"/>
      <c r="AE710" s="33"/>
    </row>
    <row r="711" customFormat="false" ht="15" hidden="false" customHeight="false" outlineLevel="0" collapsed="false">
      <c r="A711" s="33"/>
      <c r="B711" s="33"/>
      <c r="C711" s="35"/>
      <c r="D711" s="35"/>
      <c r="E711" s="33"/>
      <c r="F711" s="36"/>
      <c r="G711" s="35"/>
      <c r="H711" s="35"/>
      <c r="I711" s="130"/>
      <c r="J711" s="35"/>
      <c r="K711" s="35"/>
      <c r="N711" s="33"/>
      <c r="O711" s="35"/>
      <c r="P711" s="33"/>
      <c r="Q711" s="33"/>
      <c r="R711" s="33"/>
      <c r="S711" s="33"/>
      <c r="T711" s="33"/>
      <c r="U711" s="33"/>
      <c r="V711" s="33"/>
      <c r="W711" s="35"/>
      <c r="X711" s="33"/>
      <c r="Y711" s="33"/>
      <c r="Z711" s="37"/>
      <c r="AA711" s="33"/>
      <c r="AB711" s="33"/>
      <c r="AC711" s="33"/>
      <c r="AD711" s="33"/>
      <c r="AE711" s="33"/>
    </row>
    <row r="712" customFormat="false" ht="15" hidden="false" customHeight="false" outlineLevel="0" collapsed="false">
      <c r="A712" s="33"/>
      <c r="B712" s="33"/>
      <c r="C712" s="35"/>
      <c r="D712" s="35"/>
      <c r="E712" s="33"/>
      <c r="F712" s="36"/>
      <c r="G712" s="35"/>
      <c r="H712" s="35"/>
      <c r="I712" s="130"/>
      <c r="J712" s="35"/>
      <c r="K712" s="35"/>
      <c r="N712" s="33"/>
      <c r="O712" s="35"/>
      <c r="P712" s="33"/>
      <c r="Q712" s="33"/>
      <c r="R712" s="33"/>
      <c r="S712" s="33"/>
      <c r="T712" s="33"/>
      <c r="U712" s="33"/>
      <c r="V712" s="33"/>
      <c r="W712" s="35"/>
      <c r="X712" s="33"/>
      <c r="Y712" s="33"/>
      <c r="Z712" s="37"/>
      <c r="AA712" s="33"/>
      <c r="AB712" s="33"/>
      <c r="AC712" s="33"/>
      <c r="AD712" s="33"/>
      <c r="AE712" s="33"/>
    </row>
    <row r="713" customFormat="false" ht="15" hidden="false" customHeight="false" outlineLevel="0" collapsed="false">
      <c r="A713" s="33"/>
      <c r="B713" s="33"/>
      <c r="C713" s="35"/>
      <c r="D713" s="35"/>
      <c r="E713" s="33"/>
      <c r="F713" s="36"/>
      <c r="G713" s="35"/>
      <c r="H713" s="35"/>
      <c r="I713" s="130"/>
      <c r="J713" s="35"/>
      <c r="K713" s="35"/>
      <c r="N713" s="33"/>
      <c r="O713" s="35"/>
      <c r="P713" s="33"/>
      <c r="Q713" s="33"/>
      <c r="R713" s="33"/>
      <c r="S713" s="33"/>
      <c r="T713" s="33"/>
      <c r="U713" s="33"/>
      <c r="V713" s="33"/>
      <c r="W713" s="35"/>
      <c r="X713" s="33"/>
      <c r="Y713" s="33"/>
      <c r="Z713" s="37"/>
      <c r="AA713" s="33"/>
      <c r="AB713" s="33"/>
      <c r="AC713" s="33"/>
      <c r="AD713" s="33"/>
      <c r="AE713" s="33"/>
    </row>
    <row r="714" customFormat="false" ht="15" hidden="false" customHeight="false" outlineLevel="0" collapsed="false">
      <c r="A714" s="33"/>
      <c r="B714" s="33"/>
      <c r="C714" s="35"/>
      <c r="D714" s="35"/>
      <c r="E714" s="33"/>
      <c r="F714" s="36"/>
      <c r="G714" s="35"/>
      <c r="H714" s="35"/>
      <c r="I714" s="130"/>
      <c r="J714" s="35"/>
      <c r="K714" s="35"/>
      <c r="N714" s="33"/>
      <c r="O714" s="35"/>
      <c r="P714" s="33"/>
      <c r="Q714" s="33"/>
      <c r="R714" s="33"/>
      <c r="S714" s="33"/>
      <c r="T714" s="33"/>
      <c r="U714" s="33"/>
      <c r="V714" s="33"/>
      <c r="W714" s="35"/>
      <c r="X714" s="33"/>
      <c r="Y714" s="33"/>
      <c r="Z714" s="37"/>
      <c r="AA714" s="33"/>
      <c r="AB714" s="33"/>
      <c r="AC714" s="33"/>
      <c r="AD714" s="33"/>
      <c r="AE714" s="33"/>
    </row>
    <row r="715" customFormat="false" ht="15" hidden="false" customHeight="false" outlineLevel="0" collapsed="false">
      <c r="A715" s="33"/>
      <c r="B715" s="33"/>
      <c r="C715" s="35"/>
      <c r="D715" s="35"/>
      <c r="E715" s="33"/>
      <c r="F715" s="36"/>
      <c r="G715" s="35"/>
      <c r="H715" s="35"/>
      <c r="I715" s="130"/>
      <c r="J715" s="35"/>
      <c r="K715" s="35"/>
      <c r="N715" s="33"/>
      <c r="O715" s="35"/>
      <c r="P715" s="33"/>
      <c r="Q715" s="33"/>
      <c r="R715" s="33"/>
      <c r="S715" s="33"/>
      <c r="T715" s="33"/>
      <c r="U715" s="33"/>
      <c r="V715" s="33"/>
      <c r="W715" s="35"/>
      <c r="X715" s="33"/>
      <c r="Y715" s="33"/>
      <c r="Z715" s="37"/>
      <c r="AA715" s="33"/>
      <c r="AB715" s="33"/>
      <c r="AC715" s="33"/>
      <c r="AD715" s="33"/>
      <c r="AE715" s="33"/>
    </row>
    <row r="716" customFormat="false" ht="15" hidden="false" customHeight="false" outlineLevel="0" collapsed="false">
      <c r="A716" s="33"/>
      <c r="B716" s="33"/>
      <c r="C716" s="35"/>
      <c r="D716" s="35"/>
      <c r="E716" s="33"/>
      <c r="F716" s="36"/>
      <c r="G716" s="35"/>
      <c r="H716" s="35"/>
      <c r="I716" s="130"/>
      <c r="J716" s="35"/>
      <c r="K716" s="35"/>
      <c r="N716" s="33"/>
      <c r="O716" s="35"/>
      <c r="P716" s="33"/>
      <c r="Q716" s="33"/>
      <c r="R716" s="33"/>
      <c r="S716" s="33"/>
      <c r="T716" s="33"/>
      <c r="U716" s="33"/>
      <c r="V716" s="33"/>
      <c r="W716" s="35"/>
      <c r="X716" s="33"/>
      <c r="Y716" s="33"/>
      <c r="Z716" s="37"/>
      <c r="AA716" s="33"/>
      <c r="AB716" s="33"/>
      <c r="AC716" s="33"/>
      <c r="AD716" s="33"/>
      <c r="AE716" s="33"/>
    </row>
    <row r="717" customFormat="false" ht="15" hidden="false" customHeight="false" outlineLevel="0" collapsed="false">
      <c r="A717" s="33"/>
      <c r="B717" s="33"/>
      <c r="C717" s="35"/>
      <c r="D717" s="35"/>
      <c r="E717" s="33"/>
      <c r="F717" s="36"/>
      <c r="G717" s="35"/>
      <c r="H717" s="35"/>
      <c r="I717" s="130"/>
      <c r="J717" s="35"/>
      <c r="K717" s="35"/>
      <c r="N717" s="33"/>
      <c r="O717" s="35"/>
      <c r="P717" s="33"/>
      <c r="Q717" s="33"/>
      <c r="R717" s="33"/>
      <c r="S717" s="33"/>
      <c r="T717" s="33"/>
      <c r="U717" s="33"/>
      <c r="V717" s="33"/>
      <c r="W717" s="35"/>
      <c r="X717" s="33"/>
      <c r="Y717" s="33"/>
      <c r="Z717" s="37"/>
      <c r="AA717" s="33"/>
      <c r="AB717" s="33"/>
      <c r="AC717" s="33"/>
      <c r="AD717" s="33"/>
      <c r="AE717" s="33"/>
    </row>
    <row r="718" customFormat="false" ht="15" hidden="false" customHeight="false" outlineLevel="0" collapsed="false">
      <c r="A718" s="33"/>
      <c r="B718" s="33"/>
      <c r="C718" s="35"/>
      <c r="D718" s="35"/>
      <c r="E718" s="33"/>
      <c r="F718" s="36"/>
      <c r="G718" s="35"/>
      <c r="H718" s="35"/>
      <c r="I718" s="130"/>
      <c r="J718" s="35"/>
      <c r="K718" s="35"/>
      <c r="N718" s="33"/>
      <c r="O718" s="35"/>
      <c r="P718" s="33"/>
      <c r="Q718" s="33"/>
      <c r="R718" s="33"/>
      <c r="S718" s="33"/>
      <c r="T718" s="33"/>
      <c r="U718" s="33"/>
      <c r="V718" s="33"/>
      <c r="W718" s="35"/>
      <c r="X718" s="33"/>
      <c r="Y718" s="33"/>
      <c r="Z718" s="37"/>
      <c r="AA718" s="33"/>
      <c r="AB718" s="33"/>
      <c r="AC718" s="33"/>
      <c r="AD718" s="33"/>
      <c r="AE718" s="33"/>
    </row>
    <row r="719" customFormat="false" ht="15" hidden="false" customHeight="false" outlineLevel="0" collapsed="false">
      <c r="A719" s="33"/>
      <c r="B719" s="33"/>
      <c r="C719" s="35"/>
      <c r="D719" s="35"/>
      <c r="E719" s="33"/>
      <c r="F719" s="36"/>
      <c r="G719" s="35"/>
      <c r="H719" s="35"/>
      <c r="I719" s="130"/>
      <c r="J719" s="35"/>
      <c r="K719" s="35"/>
      <c r="N719" s="33"/>
      <c r="O719" s="35"/>
      <c r="P719" s="33"/>
      <c r="Q719" s="33"/>
      <c r="R719" s="33"/>
      <c r="S719" s="33"/>
      <c r="T719" s="33"/>
      <c r="U719" s="33"/>
      <c r="V719" s="33"/>
      <c r="W719" s="35"/>
      <c r="X719" s="33"/>
      <c r="Y719" s="33"/>
      <c r="Z719" s="37"/>
      <c r="AA719" s="33"/>
      <c r="AB719" s="33"/>
      <c r="AC719" s="33"/>
      <c r="AD719" s="33"/>
      <c r="AE719" s="33"/>
    </row>
    <row r="720" customFormat="false" ht="15" hidden="false" customHeight="false" outlineLevel="0" collapsed="false">
      <c r="A720" s="33"/>
      <c r="B720" s="33"/>
      <c r="C720" s="35"/>
      <c r="D720" s="35"/>
      <c r="E720" s="33"/>
      <c r="F720" s="36"/>
      <c r="G720" s="35"/>
      <c r="H720" s="35"/>
      <c r="I720" s="130"/>
      <c r="J720" s="35"/>
      <c r="K720" s="35"/>
      <c r="N720" s="33"/>
      <c r="O720" s="35"/>
      <c r="P720" s="33"/>
      <c r="Q720" s="33"/>
      <c r="R720" s="33"/>
      <c r="S720" s="33"/>
      <c r="T720" s="33"/>
      <c r="U720" s="33"/>
      <c r="V720" s="33"/>
      <c r="W720" s="35"/>
      <c r="X720" s="33"/>
      <c r="Y720" s="33"/>
      <c r="Z720" s="37"/>
      <c r="AA720" s="33"/>
      <c r="AB720" s="33"/>
      <c r="AC720" s="33"/>
      <c r="AD720" s="33"/>
      <c r="AE720" s="33"/>
    </row>
    <row r="721" customFormat="false" ht="15" hidden="false" customHeight="false" outlineLevel="0" collapsed="false">
      <c r="A721" s="33"/>
      <c r="B721" s="33"/>
      <c r="C721" s="35"/>
      <c r="D721" s="35"/>
      <c r="E721" s="33"/>
      <c r="F721" s="36"/>
      <c r="G721" s="35"/>
      <c r="H721" s="35"/>
      <c r="I721" s="130"/>
      <c r="J721" s="35"/>
      <c r="K721" s="35"/>
      <c r="N721" s="33"/>
      <c r="O721" s="35"/>
      <c r="P721" s="33"/>
      <c r="Q721" s="33"/>
      <c r="R721" s="33"/>
      <c r="S721" s="33"/>
      <c r="T721" s="33"/>
      <c r="U721" s="33"/>
      <c r="V721" s="33"/>
      <c r="W721" s="35"/>
      <c r="X721" s="33"/>
      <c r="Y721" s="33"/>
      <c r="Z721" s="37"/>
      <c r="AA721" s="33"/>
      <c r="AB721" s="33"/>
      <c r="AC721" s="33"/>
      <c r="AD721" s="33"/>
      <c r="AE721" s="33"/>
    </row>
    <row r="722" customFormat="false" ht="15" hidden="false" customHeight="false" outlineLevel="0" collapsed="false">
      <c r="A722" s="33"/>
      <c r="B722" s="33"/>
      <c r="C722" s="35"/>
      <c r="D722" s="35"/>
      <c r="E722" s="33"/>
      <c r="F722" s="36"/>
      <c r="G722" s="35"/>
      <c r="H722" s="35"/>
      <c r="I722" s="130"/>
      <c r="J722" s="35"/>
      <c r="K722" s="35"/>
      <c r="N722" s="33"/>
      <c r="O722" s="35"/>
      <c r="P722" s="33"/>
      <c r="Q722" s="33"/>
      <c r="R722" s="33"/>
      <c r="S722" s="33"/>
      <c r="T722" s="33"/>
      <c r="U722" s="33"/>
      <c r="V722" s="33"/>
      <c r="W722" s="35"/>
      <c r="X722" s="33"/>
      <c r="Y722" s="33"/>
      <c r="Z722" s="37"/>
      <c r="AA722" s="33"/>
      <c r="AB722" s="33"/>
      <c r="AC722" s="33"/>
      <c r="AD722" s="33"/>
      <c r="AE722" s="33"/>
    </row>
    <row r="723" customFormat="false" ht="15" hidden="false" customHeight="false" outlineLevel="0" collapsed="false">
      <c r="A723" s="33"/>
      <c r="B723" s="33"/>
      <c r="C723" s="35"/>
      <c r="D723" s="35"/>
      <c r="E723" s="33"/>
      <c r="F723" s="36"/>
      <c r="G723" s="35"/>
      <c r="H723" s="35"/>
      <c r="I723" s="130"/>
      <c r="J723" s="35"/>
      <c r="K723" s="35"/>
      <c r="N723" s="33"/>
      <c r="O723" s="35"/>
      <c r="P723" s="33"/>
      <c r="Q723" s="33"/>
      <c r="R723" s="33"/>
      <c r="S723" s="33"/>
      <c r="T723" s="33"/>
      <c r="U723" s="33"/>
      <c r="V723" s="33"/>
      <c r="W723" s="35"/>
      <c r="X723" s="33"/>
      <c r="Y723" s="33"/>
      <c r="Z723" s="37"/>
      <c r="AA723" s="33"/>
      <c r="AB723" s="33"/>
      <c r="AC723" s="33"/>
      <c r="AD723" s="33"/>
      <c r="AE723" s="33"/>
    </row>
    <row r="724" customFormat="false" ht="15" hidden="false" customHeight="false" outlineLevel="0" collapsed="false">
      <c r="A724" s="33"/>
      <c r="B724" s="33"/>
      <c r="C724" s="35"/>
      <c r="D724" s="35"/>
      <c r="E724" s="33"/>
      <c r="F724" s="36"/>
      <c r="G724" s="35"/>
      <c r="H724" s="35"/>
      <c r="I724" s="130"/>
      <c r="J724" s="35"/>
      <c r="K724" s="35"/>
      <c r="N724" s="33"/>
      <c r="O724" s="35"/>
      <c r="P724" s="33"/>
      <c r="Q724" s="33"/>
      <c r="R724" s="33"/>
      <c r="S724" s="33"/>
      <c r="T724" s="33"/>
      <c r="U724" s="33"/>
      <c r="V724" s="33"/>
      <c r="W724" s="35"/>
      <c r="X724" s="33"/>
      <c r="Y724" s="33"/>
      <c r="Z724" s="37"/>
      <c r="AA724" s="33"/>
      <c r="AB724" s="33"/>
      <c r="AC724" s="33"/>
      <c r="AD724" s="33"/>
      <c r="AE724" s="33"/>
    </row>
    <row r="725" customFormat="false" ht="15" hidden="false" customHeight="false" outlineLevel="0" collapsed="false">
      <c r="A725" s="33"/>
      <c r="B725" s="33"/>
      <c r="C725" s="35"/>
      <c r="D725" s="35"/>
      <c r="E725" s="33"/>
      <c r="F725" s="36"/>
      <c r="G725" s="35"/>
      <c r="H725" s="35"/>
      <c r="I725" s="130"/>
      <c r="J725" s="35"/>
      <c r="K725" s="35"/>
      <c r="N725" s="33"/>
      <c r="O725" s="35"/>
      <c r="P725" s="33"/>
      <c r="Q725" s="33"/>
      <c r="R725" s="33"/>
      <c r="S725" s="33"/>
      <c r="T725" s="33"/>
      <c r="U725" s="33"/>
      <c r="V725" s="33"/>
      <c r="W725" s="35"/>
      <c r="X725" s="33"/>
      <c r="Y725" s="33"/>
      <c r="Z725" s="37"/>
      <c r="AA725" s="33"/>
      <c r="AB725" s="33"/>
      <c r="AC725" s="33"/>
      <c r="AD725" s="33"/>
      <c r="AE725" s="33"/>
    </row>
    <row r="726" customFormat="false" ht="15" hidden="false" customHeight="false" outlineLevel="0" collapsed="false">
      <c r="A726" s="33"/>
      <c r="B726" s="33"/>
      <c r="C726" s="35"/>
      <c r="D726" s="35"/>
      <c r="E726" s="33"/>
      <c r="F726" s="36"/>
      <c r="G726" s="35"/>
      <c r="H726" s="35"/>
      <c r="I726" s="130"/>
      <c r="J726" s="35"/>
      <c r="K726" s="35"/>
      <c r="N726" s="33"/>
      <c r="O726" s="35"/>
      <c r="P726" s="33"/>
      <c r="Q726" s="33"/>
      <c r="R726" s="33"/>
      <c r="S726" s="33"/>
      <c r="T726" s="33"/>
      <c r="U726" s="33"/>
      <c r="V726" s="33"/>
      <c r="W726" s="35"/>
      <c r="X726" s="33"/>
      <c r="Y726" s="33"/>
      <c r="Z726" s="37"/>
      <c r="AA726" s="33"/>
      <c r="AB726" s="33"/>
      <c r="AC726" s="33"/>
      <c r="AD726" s="33"/>
      <c r="AE726" s="33"/>
    </row>
    <row r="727" customFormat="false" ht="15" hidden="false" customHeight="false" outlineLevel="0" collapsed="false">
      <c r="A727" s="33"/>
      <c r="B727" s="33"/>
      <c r="C727" s="35"/>
      <c r="D727" s="35"/>
      <c r="E727" s="33"/>
      <c r="F727" s="36"/>
      <c r="G727" s="35"/>
      <c r="H727" s="35"/>
      <c r="I727" s="130"/>
      <c r="J727" s="35"/>
      <c r="K727" s="35"/>
      <c r="N727" s="33"/>
      <c r="O727" s="35"/>
      <c r="P727" s="33"/>
      <c r="Q727" s="33"/>
      <c r="R727" s="33"/>
      <c r="S727" s="33"/>
      <c r="T727" s="33"/>
      <c r="U727" s="33"/>
      <c r="V727" s="33"/>
      <c r="W727" s="35"/>
      <c r="X727" s="33"/>
      <c r="Y727" s="33"/>
      <c r="Z727" s="37"/>
      <c r="AA727" s="33"/>
      <c r="AB727" s="33"/>
      <c r="AC727" s="33"/>
      <c r="AD727" s="33"/>
      <c r="AE727" s="33"/>
    </row>
    <row r="728" customFormat="false" ht="15" hidden="false" customHeight="false" outlineLevel="0" collapsed="false">
      <c r="A728" s="33"/>
      <c r="B728" s="33"/>
      <c r="C728" s="35"/>
      <c r="D728" s="35"/>
      <c r="E728" s="33"/>
      <c r="F728" s="36"/>
      <c r="G728" s="35"/>
      <c r="H728" s="35"/>
      <c r="I728" s="130"/>
      <c r="J728" s="35"/>
      <c r="K728" s="35"/>
      <c r="N728" s="33"/>
      <c r="O728" s="35"/>
      <c r="P728" s="33"/>
      <c r="Q728" s="33"/>
      <c r="R728" s="33"/>
      <c r="S728" s="33"/>
      <c r="T728" s="33"/>
      <c r="U728" s="33"/>
      <c r="V728" s="33"/>
      <c r="W728" s="35"/>
      <c r="X728" s="33"/>
      <c r="Y728" s="33"/>
      <c r="Z728" s="37"/>
      <c r="AA728" s="33"/>
      <c r="AB728" s="33"/>
      <c r="AC728" s="33"/>
      <c r="AD728" s="33"/>
      <c r="AE728" s="33"/>
    </row>
    <row r="729" customFormat="false" ht="15" hidden="false" customHeight="false" outlineLevel="0" collapsed="false">
      <c r="A729" s="33"/>
      <c r="B729" s="33"/>
      <c r="C729" s="35"/>
      <c r="D729" s="35"/>
      <c r="E729" s="33"/>
      <c r="F729" s="36"/>
      <c r="G729" s="35"/>
      <c r="H729" s="35"/>
      <c r="I729" s="130"/>
      <c r="J729" s="35"/>
      <c r="K729" s="35"/>
      <c r="N729" s="33"/>
      <c r="O729" s="35"/>
      <c r="P729" s="33"/>
      <c r="Q729" s="33"/>
      <c r="R729" s="33"/>
      <c r="S729" s="33"/>
      <c r="T729" s="33"/>
      <c r="U729" s="33"/>
      <c r="V729" s="33"/>
      <c r="W729" s="35"/>
      <c r="X729" s="33"/>
      <c r="Y729" s="33"/>
      <c r="Z729" s="37"/>
      <c r="AA729" s="33"/>
      <c r="AB729" s="33"/>
      <c r="AC729" s="33"/>
      <c r="AD729" s="33"/>
      <c r="AE729" s="33"/>
    </row>
    <row r="730" customFormat="false" ht="15" hidden="false" customHeight="false" outlineLevel="0" collapsed="false">
      <c r="A730" s="33"/>
      <c r="B730" s="33"/>
      <c r="C730" s="35"/>
      <c r="D730" s="35"/>
      <c r="E730" s="33"/>
      <c r="F730" s="36"/>
      <c r="G730" s="35"/>
      <c r="H730" s="35"/>
      <c r="I730" s="130"/>
      <c r="J730" s="35"/>
      <c r="K730" s="35"/>
      <c r="N730" s="33"/>
      <c r="O730" s="35"/>
      <c r="P730" s="33"/>
      <c r="Q730" s="33"/>
      <c r="R730" s="33"/>
      <c r="S730" s="33"/>
      <c r="T730" s="33"/>
      <c r="U730" s="33"/>
      <c r="V730" s="33"/>
      <c r="W730" s="35"/>
      <c r="X730" s="33"/>
      <c r="Y730" s="33"/>
      <c r="Z730" s="37"/>
      <c r="AA730" s="33"/>
      <c r="AB730" s="33"/>
      <c r="AC730" s="33"/>
      <c r="AD730" s="33"/>
      <c r="AE730" s="33"/>
    </row>
    <row r="731" customFormat="false" ht="15" hidden="false" customHeight="false" outlineLevel="0" collapsed="false">
      <c r="A731" s="33"/>
      <c r="B731" s="33"/>
      <c r="C731" s="35"/>
      <c r="D731" s="35"/>
      <c r="E731" s="33"/>
      <c r="F731" s="36"/>
      <c r="G731" s="35"/>
      <c r="H731" s="35"/>
      <c r="I731" s="130"/>
      <c r="J731" s="35"/>
      <c r="K731" s="35"/>
      <c r="N731" s="33"/>
      <c r="O731" s="35"/>
      <c r="P731" s="33"/>
      <c r="Q731" s="33"/>
      <c r="R731" s="33"/>
      <c r="S731" s="33"/>
      <c r="T731" s="33"/>
      <c r="U731" s="33"/>
      <c r="V731" s="33"/>
      <c r="W731" s="35"/>
      <c r="X731" s="33"/>
      <c r="Y731" s="33"/>
      <c r="Z731" s="37"/>
      <c r="AA731" s="33"/>
      <c r="AB731" s="33"/>
      <c r="AC731" s="33"/>
      <c r="AD731" s="33"/>
      <c r="AE731" s="33"/>
    </row>
    <row r="732" customFormat="false" ht="15" hidden="false" customHeight="false" outlineLevel="0" collapsed="false">
      <c r="A732" s="33"/>
      <c r="B732" s="33"/>
      <c r="C732" s="35"/>
      <c r="D732" s="35"/>
      <c r="E732" s="33"/>
      <c r="F732" s="36"/>
      <c r="G732" s="35"/>
      <c r="H732" s="35"/>
      <c r="I732" s="130"/>
      <c r="J732" s="35"/>
      <c r="K732" s="35"/>
      <c r="N732" s="33"/>
      <c r="O732" s="35"/>
      <c r="P732" s="33"/>
      <c r="Q732" s="33"/>
      <c r="R732" s="33"/>
      <c r="S732" s="33"/>
      <c r="T732" s="33"/>
      <c r="U732" s="33"/>
      <c r="V732" s="33"/>
      <c r="W732" s="35"/>
      <c r="X732" s="33"/>
      <c r="Y732" s="33"/>
      <c r="Z732" s="37"/>
      <c r="AA732" s="33"/>
      <c r="AB732" s="33"/>
      <c r="AC732" s="33"/>
      <c r="AD732" s="33"/>
      <c r="AE732" s="33"/>
    </row>
    <row r="733" customFormat="false" ht="15" hidden="false" customHeight="false" outlineLevel="0" collapsed="false">
      <c r="A733" s="33"/>
      <c r="B733" s="33"/>
      <c r="C733" s="35"/>
      <c r="D733" s="35"/>
      <c r="E733" s="33"/>
      <c r="F733" s="36"/>
      <c r="G733" s="35"/>
      <c r="H733" s="35"/>
      <c r="I733" s="130"/>
      <c r="J733" s="35"/>
      <c r="K733" s="35"/>
      <c r="N733" s="33"/>
      <c r="O733" s="35"/>
      <c r="P733" s="33"/>
      <c r="Q733" s="33"/>
      <c r="R733" s="33"/>
      <c r="S733" s="33"/>
      <c r="T733" s="33"/>
      <c r="U733" s="33"/>
      <c r="V733" s="33"/>
      <c r="W733" s="35"/>
      <c r="X733" s="33"/>
      <c r="Y733" s="33"/>
      <c r="Z733" s="37"/>
      <c r="AA733" s="33"/>
      <c r="AB733" s="33"/>
      <c r="AC733" s="33"/>
      <c r="AD733" s="33"/>
      <c r="AE733" s="33"/>
    </row>
    <row r="734" customFormat="false" ht="15" hidden="false" customHeight="false" outlineLevel="0" collapsed="false">
      <c r="A734" s="33"/>
      <c r="B734" s="33"/>
      <c r="C734" s="35"/>
      <c r="D734" s="35"/>
      <c r="E734" s="33"/>
      <c r="F734" s="36"/>
      <c r="G734" s="35"/>
      <c r="H734" s="35"/>
      <c r="I734" s="130"/>
      <c r="J734" s="35"/>
      <c r="K734" s="35"/>
      <c r="N734" s="33"/>
      <c r="O734" s="35"/>
      <c r="P734" s="33"/>
      <c r="Q734" s="33"/>
      <c r="R734" s="33"/>
      <c r="S734" s="33"/>
      <c r="T734" s="33"/>
      <c r="U734" s="33"/>
      <c r="V734" s="33"/>
      <c r="W734" s="35"/>
      <c r="X734" s="33"/>
      <c r="Y734" s="33"/>
      <c r="Z734" s="37"/>
      <c r="AA734" s="33"/>
      <c r="AB734" s="33"/>
      <c r="AC734" s="33"/>
      <c r="AD734" s="33"/>
      <c r="AE734" s="33"/>
    </row>
    <row r="735" customFormat="false" ht="15" hidden="false" customHeight="false" outlineLevel="0" collapsed="false">
      <c r="A735" s="33"/>
      <c r="B735" s="33"/>
      <c r="C735" s="35"/>
      <c r="D735" s="35"/>
      <c r="E735" s="33"/>
      <c r="F735" s="36"/>
      <c r="G735" s="35"/>
      <c r="H735" s="35"/>
      <c r="I735" s="130"/>
      <c r="J735" s="35"/>
      <c r="K735" s="35"/>
      <c r="N735" s="33"/>
      <c r="O735" s="35"/>
      <c r="P735" s="33"/>
      <c r="Q735" s="33"/>
      <c r="R735" s="33"/>
      <c r="S735" s="33"/>
      <c r="T735" s="33"/>
      <c r="U735" s="33"/>
      <c r="V735" s="33"/>
      <c r="W735" s="35"/>
      <c r="X735" s="33"/>
      <c r="Y735" s="33"/>
      <c r="Z735" s="37"/>
      <c r="AA735" s="33"/>
      <c r="AB735" s="33"/>
      <c r="AC735" s="33"/>
      <c r="AD735" s="33"/>
      <c r="AE735" s="33"/>
    </row>
    <row r="736" customFormat="false" ht="15" hidden="false" customHeight="false" outlineLevel="0" collapsed="false">
      <c r="A736" s="33"/>
      <c r="B736" s="33"/>
      <c r="C736" s="35"/>
      <c r="D736" s="35"/>
      <c r="E736" s="33"/>
      <c r="F736" s="36"/>
      <c r="G736" s="35"/>
      <c r="H736" s="35"/>
      <c r="I736" s="130"/>
      <c r="J736" s="35"/>
      <c r="K736" s="35"/>
      <c r="N736" s="33"/>
      <c r="O736" s="35"/>
      <c r="P736" s="33"/>
      <c r="Q736" s="33"/>
      <c r="R736" s="33"/>
      <c r="S736" s="33"/>
      <c r="T736" s="33"/>
      <c r="U736" s="33"/>
      <c r="V736" s="33"/>
      <c r="W736" s="35"/>
      <c r="X736" s="33"/>
      <c r="Y736" s="33"/>
      <c r="Z736" s="37"/>
      <c r="AA736" s="33"/>
      <c r="AB736" s="33"/>
      <c r="AC736" s="33"/>
      <c r="AD736" s="33"/>
      <c r="AE736" s="33"/>
    </row>
    <row r="737" customFormat="false" ht="15" hidden="false" customHeight="false" outlineLevel="0" collapsed="false">
      <c r="A737" s="33"/>
      <c r="B737" s="33"/>
      <c r="C737" s="35"/>
      <c r="D737" s="35"/>
      <c r="E737" s="33"/>
      <c r="F737" s="36"/>
      <c r="G737" s="35"/>
      <c r="H737" s="35"/>
      <c r="I737" s="130"/>
      <c r="J737" s="35"/>
      <c r="K737" s="35"/>
      <c r="N737" s="33"/>
      <c r="O737" s="35"/>
      <c r="P737" s="33"/>
      <c r="Q737" s="33"/>
      <c r="R737" s="33"/>
      <c r="S737" s="33"/>
      <c r="T737" s="33"/>
      <c r="U737" s="33"/>
      <c r="V737" s="33"/>
      <c r="W737" s="35"/>
      <c r="X737" s="33"/>
      <c r="Y737" s="33"/>
      <c r="Z737" s="37"/>
      <c r="AA737" s="33"/>
      <c r="AB737" s="33"/>
      <c r="AC737" s="33"/>
      <c r="AD737" s="33"/>
      <c r="AE737" s="33"/>
    </row>
    <row r="738" customFormat="false" ht="15" hidden="false" customHeight="false" outlineLevel="0" collapsed="false">
      <c r="A738" s="33"/>
      <c r="B738" s="33"/>
      <c r="C738" s="35"/>
      <c r="D738" s="35"/>
      <c r="E738" s="33"/>
      <c r="F738" s="36"/>
      <c r="G738" s="35"/>
      <c r="H738" s="35"/>
      <c r="I738" s="130"/>
      <c r="J738" s="35"/>
      <c r="K738" s="35"/>
      <c r="N738" s="33"/>
      <c r="O738" s="35"/>
      <c r="P738" s="33"/>
      <c r="Q738" s="33"/>
      <c r="R738" s="33"/>
      <c r="S738" s="33"/>
      <c r="T738" s="33"/>
      <c r="U738" s="33"/>
      <c r="V738" s="33"/>
      <c r="W738" s="35"/>
      <c r="X738" s="33"/>
      <c r="Y738" s="33"/>
      <c r="Z738" s="37"/>
      <c r="AA738" s="33"/>
      <c r="AB738" s="33"/>
      <c r="AC738" s="33"/>
      <c r="AD738" s="33"/>
      <c r="AE738" s="33"/>
    </row>
    <row r="739" customFormat="false" ht="15" hidden="false" customHeight="false" outlineLevel="0" collapsed="false">
      <c r="A739" s="33"/>
      <c r="B739" s="33"/>
      <c r="C739" s="35"/>
      <c r="D739" s="35"/>
      <c r="E739" s="33"/>
      <c r="F739" s="36"/>
      <c r="G739" s="35"/>
      <c r="H739" s="35"/>
      <c r="I739" s="130"/>
      <c r="J739" s="35"/>
      <c r="K739" s="35"/>
      <c r="N739" s="33"/>
      <c r="O739" s="35"/>
      <c r="P739" s="33"/>
      <c r="Q739" s="33"/>
      <c r="R739" s="33"/>
      <c r="S739" s="33"/>
      <c r="T739" s="33"/>
      <c r="U739" s="33"/>
      <c r="V739" s="33"/>
      <c r="W739" s="35"/>
      <c r="X739" s="33"/>
      <c r="Y739" s="33"/>
      <c r="Z739" s="37"/>
      <c r="AA739" s="33"/>
      <c r="AB739" s="33"/>
      <c r="AC739" s="33"/>
      <c r="AD739" s="33"/>
      <c r="AE739" s="33"/>
    </row>
    <row r="740" customFormat="false" ht="15" hidden="false" customHeight="false" outlineLevel="0" collapsed="false">
      <c r="A740" s="33"/>
      <c r="B740" s="33"/>
      <c r="C740" s="35"/>
      <c r="D740" s="35"/>
      <c r="E740" s="33"/>
      <c r="F740" s="36"/>
      <c r="G740" s="35"/>
      <c r="H740" s="35"/>
      <c r="I740" s="130"/>
      <c r="J740" s="35"/>
      <c r="K740" s="35"/>
      <c r="N740" s="33"/>
      <c r="O740" s="35"/>
      <c r="P740" s="33"/>
      <c r="Q740" s="33"/>
      <c r="R740" s="33"/>
      <c r="S740" s="33"/>
      <c r="T740" s="33"/>
      <c r="U740" s="33"/>
      <c r="V740" s="33"/>
      <c r="W740" s="35"/>
      <c r="X740" s="33"/>
      <c r="Y740" s="33"/>
      <c r="Z740" s="37"/>
      <c r="AA740" s="33"/>
      <c r="AB740" s="33"/>
      <c r="AC740" s="33"/>
      <c r="AD740" s="33"/>
      <c r="AE740" s="33"/>
    </row>
    <row r="741" customFormat="false" ht="15" hidden="false" customHeight="false" outlineLevel="0" collapsed="false">
      <c r="A741" s="33"/>
      <c r="B741" s="33"/>
      <c r="C741" s="35"/>
      <c r="D741" s="35"/>
      <c r="E741" s="33"/>
      <c r="F741" s="36"/>
      <c r="G741" s="35"/>
      <c r="H741" s="35"/>
      <c r="I741" s="130"/>
      <c r="J741" s="35"/>
      <c r="K741" s="35"/>
      <c r="N741" s="33"/>
      <c r="O741" s="35"/>
      <c r="P741" s="33"/>
      <c r="Q741" s="33"/>
      <c r="R741" s="33"/>
      <c r="S741" s="33"/>
      <c r="T741" s="33"/>
      <c r="U741" s="33"/>
      <c r="V741" s="33"/>
      <c r="W741" s="35"/>
      <c r="X741" s="33"/>
      <c r="Y741" s="33"/>
      <c r="Z741" s="37"/>
      <c r="AA741" s="33"/>
      <c r="AB741" s="33"/>
      <c r="AC741" s="33"/>
      <c r="AD741" s="33"/>
      <c r="AE741" s="33"/>
    </row>
    <row r="742" customFormat="false" ht="15" hidden="false" customHeight="false" outlineLevel="0" collapsed="false">
      <c r="A742" s="33"/>
      <c r="B742" s="33"/>
      <c r="C742" s="35"/>
      <c r="D742" s="35"/>
      <c r="E742" s="33"/>
      <c r="F742" s="36"/>
      <c r="G742" s="35"/>
      <c r="H742" s="35"/>
      <c r="I742" s="130"/>
      <c r="J742" s="35"/>
      <c r="K742" s="35"/>
      <c r="N742" s="33"/>
      <c r="O742" s="35"/>
      <c r="P742" s="33"/>
      <c r="Q742" s="33"/>
      <c r="R742" s="33"/>
      <c r="S742" s="33"/>
      <c r="T742" s="33"/>
      <c r="U742" s="33"/>
      <c r="V742" s="33"/>
      <c r="W742" s="35"/>
      <c r="X742" s="33"/>
      <c r="Y742" s="33"/>
      <c r="Z742" s="37"/>
      <c r="AA742" s="33"/>
      <c r="AB742" s="33"/>
      <c r="AC742" s="33"/>
      <c r="AD742" s="33"/>
      <c r="AE742" s="33"/>
    </row>
    <row r="743" customFormat="false" ht="15" hidden="false" customHeight="false" outlineLevel="0" collapsed="false">
      <c r="A743" s="33"/>
      <c r="B743" s="33"/>
      <c r="C743" s="35"/>
      <c r="D743" s="35"/>
      <c r="E743" s="33"/>
      <c r="F743" s="36"/>
      <c r="G743" s="35"/>
      <c r="H743" s="35"/>
      <c r="I743" s="130"/>
      <c r="J743" s="35"/>
      <c r="K743" s="35"/>
      <c r="N743" s="33"/>
      <c r="O743" s="35"/>
      <c r="P743" s="33"/>
      <c r="Q743" s="33"/>
      <c r="R743" s="33"/>
      <c r="S743" s="33"/>
      <c r="T743" s="33"/>
      <c r="U743" s="33"/>
      <c r="V743" s="33"/>
      <c r="W743" s="35"/>
      <c r="X743" s="33"/>
      <c r="Y743" s="33"/>
      <c r="Z743" s="37"/>
      <c r="AA743" s="33"/>
      <c r="AB743" s="33"/>
      <c r="AC743" s="33"/>
      <c r="AD743" s="33"/>
      <c r="AE743" s="33"/>
    </row>
    <row r="744" customFormat="false" ht="15" hidden="false" customHeight="false" outlineLevel="0" collapsed="false">
      <c r="A744" s="33"/>
      <c r="B744" s="33"/>
      <c r="C744" s="35"/>
      <c r="D744" s="35"/>
      <c r="E744" s="33"/>
      <c r="F744" s="36"/>
      <c r="G744" s="35"/>
      <c r="H744" s="35"/>
      <c r="I744" s="130"/>
      <c r="J744" s="35"/>
      <c r="K744" s="35"/>
      <c r="N744" s="33"/>
      <c r="O744" s="35"/>
      <c r="P744" s="33"/>
      <c r="Q744" s="33"/>
      <c r="R744" s="33"/>
      <c r="S744" s="33"/>
      <c r="T744" s="33"/>
      <c r="U744" s="33"/>
      <c r="V744" s="33"/>
      <c r="W744" s="35"/>
      <c r="X744" s="33"/>
      <c r="Y744" s="33"/>
      <c r="Z744" s="37"/>
      <c r="AA744" s="33"/>
      <c r="AB744" s="33"/>
      <c r="AC744" s="33"/>
      <c r="AD744" s="33"/>
      <c r="AE744" s="33"/>
    </row>
    <row r="745" customFormat="false" ht="15" hidden="false" customHeight="false" outlineLevel="0" collapsed="false">
      <c r="A745" s="33"/>
      <c r="B745" s="33"/>
      <c r="C745" s="35"/>
      <c r="D745" s="35"/>
      <c r="E745" s="33"/>
      <c r="F745" s="36"/>
      <c r="G745" s="35"/>
      <c r="H745" s="35"/>
      <c r="I745" s="130"/>
      <c r="J745" s="35"/>
      <c r="K745" s="35"/>
      <c r="N745" s="33"/>
      <c r="O745" s="35"/>
      <c r="P745" s="33"/>
      <c r="Q745" s="33"/>
      <c r="R745" s="33"/>
      <c r="S745" s="33"/>
      <c r="T745" s="33"/>
      <c r="U745" s="33"/>
      <c r="V745" s="33"/>
      <c r="W745" s="35"/>
      <c r="X745" s="33"/>
      <c r="Y745" s="33"/>
      <c r="Z745" s="37"/>
      <c r="AA745" s="33"/>
      <c r="AB745" s="33"/>
      <c r="AC745" s="33"/>
      <c r="AD745" s="33"/>
      <c r="AE745" s="33"/>
    </row>
    <row r="746" customFormat="false" ht="15" hidden="false" customHeight="false" outlineLevel="0" collapsed="false">
      <c r="A746" s="33"/>
      <c r="B746" s="33"/>
      <c r="C746" s="35"/>
      <c r="D746" s="35"/>
      <c r="E746" s="33"/>
      <c r="F746" s="36"/>
      <c r="G746" s="35"/>
      <c r="H746" s="35"/>
      <c r="I746" s="130"/>
      <c r="J746" s="35"/>
      <c r="K746" s="35"/>
      <c r="N746" s="33"/>
      <c r="O746" s="35"/>
      <c r="P746" s="33"/>
      <c r="Q746" s="33"/>
      <c r="R746" s="33"/>
      <c r="S746" s="33"/>
      <c r="T746" s="33"/>
      <c r="U746" s="33"/>
      <c r="V746" s="33"/>
      <c r="W746" s="35"/>
      <c r="X746" s="33"/>
      <c r="Y746" s="33"/>
      <c r="Z746" s="37"/>
      <c r="AA746" s="33"/>
      <c r="AB746" s="33"/>
      <c r="AC746" s="33"/>
      <c r="AD746" s="33"/>
      <c r="AE746" s="33"/>
    </row>
    <row r="747" customFormat="false" ht="15" hidden="false" customHeight="false" outlineLevel="0" collapsed="false">
      <c r="A747" s="33"/>
      <c r="B747" s="33"/>
      <c r="C747" s="35"/>
      <c r="D747" s="35"/>
      <c r="E747" s="33"/>
      <c r="F747" s="36"/>
      <c r="G747" s="35"/>
      <c r="H747" s="35"/>
      <c r="I747" s="130"/>
      <c r="J747" s="35"/>
      <c r="K747" s="35"/>
      <c r="N747" s="33"/>
      <c r="O747" s="35"/>
      <c r="P747" s="33"/>
      <c r="Q747" s="33"/>
      <c r="R747" s="33"/>
      <c r="S747" s="33"/>
      <c r="T747" s="33"/>
      <c r="U747" s="33"/>
      <c r="V747" s="33"/>
      <c r="W747" s="35"/>
      <c r="X747" s="33"/>
      <c r="Y747" s="33"/>
      <c r="Z747" s="37"/>
      <c r="AA747" s="33"/>
      <c r="AB747" s="33"/>
      <c r="AC747" s="33"/>
      <c r="AD747" s="33"/>
      <c r="AE747" s="33"/>
    </row>
    <row r="748" customFormat="false" ht="15" hidden="false" customHeight="false" outlineLevel="0" collapsed="false">
      <c r="A748" s="33"/>
      <c r="B748" s="33"/>
      <c r="C748" s="35"/>
      <c r="D748" s="35"/>
      <c r="E748" s="33"/>
      <c r="F748" s="36"/>
      <c r="G748" s="35"/>
      <c r="H748" s="35"/>
      <c r="I748" s="130"/>
      <c r="J748" s="35"/>
      <c r="K748" s="35"/>
      <c r="N748" s="33"/>
      <c r="O748" s="35"/>
      <c r="P748" s="33"/>
      <c r="Q748" s="33"/>
      <c r="R748" s="33"/>
      <c r="S748" s="33"/>
      <c r="T748" s="33"/>
      <c r="U748" s="33"/>
      <c r="V748" s="33"/>
      <c r="W748" s="35"/>
      <c r="X748" s="33"/>
      <c r="Y748" s="33"/>
      <c r="Z748" s="37"/>
      <c r="AA748" s="33"/>
      <c r="AB748" s="33"/>
      <c r="AC748" s="33"/>
      <c r="AD748" s="33"/>
      <c r="AE748" s="33"/>
    </row>
    <row r="749" customFormat="false" ht="15" hidden="false" customHeight="false" outlineLevel="0" collapsed="false">
      <c r="A749" s="33"/>
      <c r="B749" s="33"/>
      <c r="C749" s="35"/>
      <c r="D749" s="35"/>
      <c r="E749" s="33"/>
      <c r="F749" s="36"/>
      <c r="G749" s="35"/>
      <c r="H749" s="35"/>
      <c r="I749" s="130"/>
      <c r="J749" s="35"/>
      <c r="K749" s="35"/>
      <c r="N749" s="33"/>
      <c r="O749" s="35"/>
      <c r="P749" s="33"/>
      <c r="Q749" s="33"/>
      <c r="R749" s="33"/>
      <c r="S749" s="33"/>
      <c r="T749" s="33"/>
      <c r="U749" s="33"/>
      <c r="V749" s="33"/>
      <c r="W749" s="35"/>
      <c r="X749" s="33"/>
      <c r="Y749" s="33"/>
      <c r="Z749" s="37"/>
      <c r="AA749" s="33"/>
      <c r="AB749" s="33"/>
      <c r="AC749" s="33"/>
      <c r="AD749" s="33"/>
      <c r="AE749" s="33"/>
    </row>
    <row r="750" customFormat="false" ht="15" hidden="false" customHeight="false" outlineLevel="0" collapsed="false">
      <c r="A750" s="33"/>
      <c r="B750" s="33"/>
      <c r="C750" s="35"/>
      <c r="D750" s="35"/>
      <c r="E750" s="33"/>
      <c r="F750" s="36"/>
      <c r="G750" s="35"/>
      <c r="H750" s="35"/>
      <c r="I750" s="130"/>
      <c r="J750" s="35"/>
      <c r="K750" s="35"/>
      <c r="N750" s="33"/>
      <c r="O750" s="35"/>
      <c r="P750" s="33"/>
      <c r="Q750" s="33"/>
      <c r="R750" s="33"/>
      <c r="S750" s="33"/>
      <c r="T750" s="33"/>
      <c r="U750" s="33"/>
      <c r="V750" s="33"/>
      <c r="W750" s="35"/>
      <c r="X750" s="33"/>
      <c r="Y750" s="33"/>
      <c r="Z750" s="37"/>
      <c r="AA750" s="33"/>
      <c r="AB750" s="33"/>
      <c r="AC750" s="33"/>
      <c r="AD750" s="33"/>
      <c r="AE750" s="33"/>
    </row>
    <row r="751" customFormat="false" ht="15" hidden="false" customHeight="false" outlineLevel="0" collapsed="false">
      <c r="A751" s="33"/>
      <c r="B751" s="33"/>
      <c r="C751" s="35"/>
      <c r="D751" s="35"/>
      <c r="E751" s="33"/>
      <c r="F751" s="36"/>
      <c r="G751" s="35"/>
      <c r="H751" s="35"/>
      <c r="I751" s="130"/>
      <c r="J751" s="35"/>
      <c r="K751" s="35"/>
      <c r="N751" s="33"/>
      <c r="O751" s="35"/>
      <c r="P751" s="33"/>
      <c r="Q751" s="33"/>
      <c r="R751" s="33"/>
      <c r="S751" s="33"/>
      <c r="T751" s="33"/>
      <c r="U751" s="33"/>
      <c r="V751" s="33"/>
      <c r="W751" s="35"/>
      <c r="X751" s="33"/>
      <c r="Y751" s="33"/>
      <c r="Z751" s="37"/>
      <c r="AA751" s="33"/>
      <c r="AB751" s="33"/>
      <c r="AC751" s="33"/>
      <c r="AD751" s="33"/>
      <c r="AE751" s="33"/>
    </row>
    <row r="752" customFormat="false" ht="15" hidden="false" customHeight="false" outlineLevel="0" collapsed="false">
      <c r="A752" s="33"/>
      <c r="B752" s="33"/>
      <c r="C752" s="35"/>
      <c r="D752" s="35"/>
      <c r="E752" s="33"/>
      <c r="F752" s="36"/>
      <c r="G752" s="35"/>
      <c r="H752" s="35"/>
      <c r="I752" s="130"/>
      <c r="J752" s="35"/>
      <c r="K752" s="35"/>
      <c r="N752" s="33"/>
      <c r="O752" s="35"/>
      <c r="P752" s="33"/>
      <c r="Q752" s="33"/>
      <c r="R752" s="33"/>
      <c r="S752" s="33"/>
      <c r="T752" s="33"/>
      <c r="U752" s="33"/>
      <c r="V752" s="33"/>
      <c r="W752" s="35"/>
      <c r="X752" s="33"/>
      <c r="Y752" s="33"/>
      <c r="Z752" s="37"/>
      <c r="AA752" s="33"/>
      <c r="AB752" s="33"/>
      <c r="AC752" s="33"/>
      <c r="AD752" s="33"/>
      <c r="AE752" s="33"/>
    </row>
    <row r="753" customFormat="false" ht="15" hidden="false" customHeight="false" outlineLevel="0" collapsed="false">
      <c r="A753" s="33"/>
      <c r="B753" s="33"/>
      <c r="C753" s="35"/>
      <c r="D753" s="35"/>
      <c r="E753" s="33"/>
      <c r="F753" s="36"/>
      <c r="G753" s="35"/>
      <c r="H753" s="35"/>
      <c r="I753" s="130"/>
      <c r="J753" s="35"/>
      <c r="K753" s="35"/>
      <c r="N753" s="33"/>
      <c r="O753" s="35"/>
      <c r="P753" s="33"/>
      <c r="Q753" s="33"/>
      <c r="R753" s="33"/>
      <c r="S753" s="33"/>
      <c r="T753" s="33"/>
      <c r="U753" s="33"/>
      <c r="V753" s="33"/>
      <c r="W753" s="35"/>
      <c r="X753" s="33"/>
      <c r="Y753" s="33"/>
      <c r="Z753" s="37"/>
      <c r="AA753" s="33"/>
      <c r="AB753" s="33"/>
      <c r="AC753" s="33"/>
      <c r="AD753" s="33"/>
      <c r="AE753" s="33"/>
    </row>
    <row r="754" customFormat="false" ht="15" hidden="false" customHeight="false" outlineLevel="0" collapsed="false">
      <c r="A754" s="33"/>
      <c r="B754" s="33"/>
      <c r="C754" s="35"/>
      <c r="D754" s="35"/>
      <c r="E754" s="33"/>
      <c r="F754" s="36"/>
      <c r="G754" s="35"/>
      <c r="H754" s="35"/>
      <c r="I754" s="130"/>
      <c r="J754" s="35"/>
      <c r="K754" s="35"/>
      <c r="N754" s="33"/>
      <c r="O754" s="35"/>
      <c r="P754" s="33"/>
      <c r="Q754" s="33"/>
      <c r="R754" s="33"/>
      <c r="S754" s="33"/>
      <c r="T754" s="33"/>
      <c r="U754" s="33"/>
      <c r="V754" s="33"/>
      <c r="W754" s="35"/>
      <c r="X754" s="33"/>
      <c r="Y754" s="33"/>
      <c r="Z754" s="37"/>
      <c r="AA754" s="33"/>
      <c r="AB754" s="33"/>
      <c r="AC754" s="33"/>
      <c r="AD754" s="33"/>
      <c r="AE754" s="33"/>
    </row>
    <row r="755" customFormat="false" ht="15" hidden="false" customHeight="false" outlineLevel="0" collapsed="false">
      <c r="A755" s="33"/>
      <c r="B755" s="33"/>
      <c r="C755" s="35"/>
      <c r="D755" s="35"/>
      <c r="E755" s="33"/>
      <c r="F755" s="36"/>
      <c r="G755" s="35"/>
      <c r="H755" s="35"/>
      <c r="I755" s="130"/>
      <c r="J755" s="35"/>
      <c r="K755" s="35"/>
      <c r="N755" s="33"/>
      <c r="O755" s="35"/>
      <c r="P755" s="33"/>
      <c r="Q755" s="33"/>
      <c r="R755" s="33"/>
      <c r="S755" s="33"/>
      <c r="T755" s="33"/>
      <c r="U755" s="33"/>
      <c r="V755" s="33"/>
      <c r="W755" s="35"/>
      <c r="X755" s="33"/>
      <c r="Y755" s="33"/>
      <c r="Z755" s="37"/>
      <c r="AA755" s="33"/>
      <c r="AB755" s="33"/>
      <c r="AC755" s="33"/>
      <c r="AD755" s="33"/>
      <c r="AE755" s="33"/>
    </row>
    <row r="756" customFormat="false" ht="15" hidden="false" customHeight="false" outlineLevel="0" collapsed="false">
      <c r="A756" s="33"/>
      <c r="B756" s="33"/>
      <c r="C756" s="35"/>
      <c r="D756" s="35"/>
      <c r="E756" s="33"/>
      <c r="F756" s="36"/>
      <c r="G756" s="35"/>
      <c r="H756" s="35"/>
      <c r="I756" s="130"/>
      <c r="J756" s="35"/>
      <c r="K756" s="35"/>
      <c r="N756" s="33"/>
      <c r="O756" s="35"/>
      <c r="P756" s="33"/>
      <c r="Q756" s="33"/>
      <c r="R756" s="33"/>
      <c r="S756" s="33"/>
      <c r="T756" s="33"/>
      <c r="U756" s="33"/>
      <c r="V756" s="33"/>
      <c r="W756" s="35"/>
      <c r="X756" s="33"/>
      <c r="Y756" s="33"/>
      <c r="Z756" s="37"/>
      <c r="AA756" s="33"/>
      <c r="AB756" s="33"/>
      <c r="AC756" s="33"/>
      <c r="AD756" s="33"/>
      <c r="AE756" s="33"/>
    </row>
    <row r="757" customFormat="false" ht="15" hidden="false" customHeight="false" outlineLevel="0" collapsed="false">
      <c r="A757" s="33"/>
      <c r="B757" s="33"/>
      <c r="C757" s="35"/>
      <c r="D757" s="35"/>
      <c r="E757" s="33"/>
      <c r="F757" s="36"/>
      <c r="G757" s="35"/>
      <c r="H757" s="35"/>
      <c r="I757" s="130"/>
      <c r="J757" s="35"/>
      <c r="K757" s="35"/>
      <c r="N757" s="33"/>
      <c r="O757" s="35"/>
      <c r="P757" s="33"/>
      <c r="Q757" s="33"/>
      <c r="R757" s="33"/>
      <c r="S757" s="33"/>
      <c r="T757" s="33"/>
      <c r="U757" s="33"/>
      <c r="V757" s="33"/>
      <c r="W757" s="35"/>
      <c r="X757" s="33"/>
      <c r="Y757" s="33"/>
      <c r="Z757" s="37"/>
      <c r="AA757" s="33"/>
      <c r="AB757" s="33"/>
      <c r="AC757" s="33"/>
      <c r="AD757" s="33"/>
      <c r="AE757" s="33"/>
    </row>
    <row r="758" customFormat="false" ht="15" hidden="false" customHeight="false" outlineLevel="0" collapsed="false">
      <c r="A758" s="33"/>
      <c r="B758" s="33"/>
      <c r="C758" s="35"/>
      <c r="D758" s="35"/>
      <c r="E758" s="33"/>
      <c r="F758" s="36"/>
      <c r="G758" s="35"/>
      <c r="H758" s="35"/>
      <c r="I758" s="130"/>
      <c r="J758" s="35"/>
      <c r="K758" s="35"/>
      <c r="N758" s="33"/>
      <c r="O758" s="35"/>
      <c r="P758" s="33"/>
      <c r="Q758" s="33"/>
      <c r="R758" s="33"/>
      <c r="S758" s="33"/>
      <c r="T758" s="33"/>
      <c r="U758" s="33"/>
      <c r="V758" s="33"/>
      <c r="W758" s="35"/>
      <c r="X758" s="33"/>
      <c r="Y758" s="33"/>
      <c r="Z758" s="37"/>
      <c r="AA758" s="33"/>
      <c r="AB758" s="33"/>
      <c r="AC758" s="33"/>
      <c r="AD758" s="33"/>
      <c r="AE758" s="33"/>
    </row>
    <row r="759" customFormat="false" ht="15" hidden="false" customHeight="false" outlineLevel="0" collapsed="false">
      <c r="A759" s="33"/>
      <c r="B759" s="33"/>
      <c r="C759" s="35"/>
      <c r="D759" s="35"/>
      <c r="E759" s="33"/>
      <c r="F759" s="36"/>
      <c r="G759" s="35"/>
      <c r="H759" s="35"/>
      <c r="I759" s="130"/>
      <c r="J759" s="35"/>
      <c r="K759" s="35"/>
      <c r="N759" s="33"/>
      <c r="O759" s="35"/>
      <c r="P759" s="33"/>
      <c r="Q759" s="33"/>
      <c r="R759" s="33"/>
      <c r="S759" s="33"/>
      <c r="T759" s="33"/>
      <c r="U759" s="33"/>
      <c r="V759" s="33"/>
      <c r="W759" s="35"/>
      <c r="X759" s="33"/>
      <c r="Y759" s="33"/>
      <c r="Z759" s="37"/>
      <c r="AA759" s="33"/>
      <c r="AB759" s="33"/>
      <c r="AC759" s="33"/>
      <c r="AD759" s="33"/>
      <c r="AE759" s="33"/>
    </row>
    <row r="760" customFormat="false" ht="15" hidden="false" customHeight="false" outlineLevel="0" collapsed="false">
      <c r="A760" s="33"/>
      <c r="B760" s="33"/>
      <c r="C760" s="35"/>
      <c r="D760" s="35"/>
      <c r="E760" s="33"/>
      <c r="F760" s="36"/>
      <c r="G760" s="35"/>
      <c r="H760" s="35"/>
      <c r="I760" s="130"/>
      <c r="J760" s="35"/>
      <c r="K760" s="35"/>
      <c r="N760" s="33"/>
      <c r="O760" s="35"/>
      <c r="P760" s="33"/>
      <c r="Q760" s="33"/>
      <c r="R760" s="33"/>
      <c r="S760" s="33"/>
      <c r="T760" s="33"/>
      <c r="U760" s="33"/>
      <c r="V760" s="33"/>
      <c r="W760" s="35"/>
      <c r="X760" s="33"/>
      <c r="Y760" s="33"/>
      <c r="Z760" s="37"/>
      <c r="AA760" s="33"/>
      <c r="AB760" s="33"/>
      <c r="AC760" s="33"/>
      <c r="AD760" s="33"/>
      <c r="AE760" s="33"/>
    </row>
    <row r="761" customFormat="false" ht="15" hidden="false" customHeight="false" outlineLevel="0" collapsed="false">
      <c r="A761" s="33"/>
      <c r="B761" s="33"/>
      <c r="C761" s="35"/>
      <c r="D761" s="35"/>
      <c r="E761" s="33"/>
      <c r="F761" s="36"/>
      <c r="G761" s="35"/>
      <c r="H761" s="35"/>
      <c r="I761" s="130"/>
      <c r="J761" s="35"/>
      <c r="K761" s="35"/>
      <c r="N761" s="33"/>
      <c r="O761" s="35"/>
      <c r="P761" s="33"/>
      <c r="Q761" s="33"/>
      <c r="R761" s="33"/>
      <c r="S761" s="33"/>
      <c r="T761" s="33"/>
      <c r="U761" s="33"/>
      <c r="V761" s="33"/>
      <c r="W761" s="35"/>
      <c r="X761" s="33"/>
      <c r="Y761" s="33"/>
      <c r="Z761" s="37"/>
      <c r="AA761" s="33"/>
      <c r="AB761" s="33"/>
      <c r="AC761" s="33"/>
      <c r="AD761" s="33"/>
      <c r="AE761" s="33"/>
    </row>
    <row r="762" customFormat="false" ht="15" hidden="false" customHeight="false" outlineLevel="0" collapsed="false">
      <c r="A762" s="33"/>
      <c r="B762" s="33"/>
      <c r="C762" s="35"/>
      <c r="D762" s="35"/>
      <c r="E762" s="33"/>
      <c r="F762" s="36"/>
      <c r="G762" s="35"/>
      <c r="H762" s="35"/>
      <c r="I762" s="130"/>
      <c r="J762" s="35"/>
      <c r="K762" s="35"/>
      <c r="N762" s="33"/>
      <c r="O762" s="35"/>
      <c r="P762" s="33"/>
      <c r="Q762" s="33"/>
      <c r="R762" s="33"/>
      <c r="S762" s="33"/>
      <c r="T762" s="33"/>
      <c r="U762" s="33"/>
      <c r="V762" s="33"/>
      <c r="W762" s="35"/>
      <c r="X762" s="33"/>
      <c r="Y762" s="33"/>
      <c r="Z762" s="37"/>
      <c r="AA762" s="33"/>
      <c r="AB762" s="33"/>
      <c r="AC762" s="33"/>
      <c r="AD762" s="33"/>
      <c r="AE762" s="33"/>
    </row>
    <row r="763" customFormat="false" ht="15" hidden="false" customHeight="false" outlineLevel="0" collapsed="false">
      <c r="A763" s="33"/>
      <c r="B763" s="33"/>
      <c r="C763" s="35"/>
      <c r="D763" s="35"/>
      <c r="E763" s="33"/>
      <c r="F763" s="36"/>
      <c r="G763" s="35"/>
      <c r="H763" s="35"/>
      <c r="I763" s="130"/>
      <c r="J763" s="35"/>
      <c r="K763" s="35"/>
      <c r="N763" s="33"/>
      <c r="O763" s="35"/>
      <c r="P763" s="33"/>
      <c r="Q763" s="33"/>
      <c r="R763" s="33"/>
      <c r="S763" s="33"/>
      <c r="T763" s="33"/>
      <c r="U763" s="33"/>
      <c r="V763" s="33"/>
      <c r="W763" s="35"/>
      <c r="X763" s="33"/>
      <c r="Y763" s="33"/>
      <c r="Z763" s="37"/>
      <c r="AA763" s="33"/>
      <c r="AB763" s="33"/>
      <c r="AC763" s="33"/>
      <c r="AD763" s="33"/>
      <c r="AE763" s="33"/>
    </row>
    <row r="764" customFormat="false" ht="15" hidden="false" customHeight="false" outlineLevel="0" collapsed="false">
      <c r="A764" s="33"/>
      <c r="B764" s="33"/>
      <c r="C764" s="35"/>
      <c r="D764" s="35"/>
      <c r="E764" s="33"/>
      <c r="F764" s="36"/>
      <c r="G764" s="35"/>
      <c r="H764" s="35"/>
      <c r="I764" s="130"/>
      <c r="J764" s="35"/>
      <c r="K764" s="35"/>
      <c r="N764" s="33"/>
      <c r="O764" s="35"/>
      <c r="P764" s="33"/>
      <c r="Q764" s="33"/>
      <c r="R764" s="33"/>
      <c r="S764" s="33"/>
      <c r="T764" s="33"/>
      <c r="U764" s="33"/>
      <c r="V764" s="33"/>
      <c r="W764" s="35"/>
      <c r="X764" s="33"/>
      <c r="Y764" s="33"/>
      <c r="Z764" s="37"/>
      <c r="AA764" s="33"/>
      <c r="AB764" s="33"/>
      <c r="AC764" s="33"/>
      <c r="AD764" s="33"/>
      <c r="AE764" s="33"/>
    </row>
    <row r="765" customFormat="false" ht="15" hidden="false" customHeight="false" outlineLevel="0" collapsed="false">
      <c r="A765" s="33"/>
      <c r="B765" s="33"/>
      <c r="C765" s="35"/>
      <c r="D765" s="35"/>
      <c r="E765" s="33"/>
      <c r="F765" s="36"/>
      <c r="G765" s="35"/>
      <c r="H765" s="35"/>
      <c r="I765" s="130"/>
      <c r="J765" s="35"/>
      <c r="K765" s="35"/>
      <c r="N765" s="33"/>
      <c r="O765" s="35"/>
      <c r="P765" s="33"/>
      <c r="Q765" s="33"/>
      <c r="R765" s="33"/>
      <c r="S765" s="33"/>
      <c r="T765" s="33"/>
      <c r="U765" s="33"/>
      <c r="V765" s="33"/>
      <c r="W765" s="35"/>
      <c r="X765" s="33"/>
      <c r="Y765" s="33"/>
      <c r="Z765" s="37"/>
      <c r="AA765" s="33"/>
      <c r="AB765" s="33"/>
      <c r="AC765" s="33"/>
      <c r="AD765" s="33"/>
      <c r="AE765" s="33"/>
    </row>
    <row r="766" customFormat="false" ht="15" hidden="false" customHeight="false" outlineLevel="0" collapsed="false">
      <c r="A766" s="33"/>
      <c r="B766" s="33"/>
      <c r="C766" s="35"/>
      <c r="D766" s="35"/>
      <c r="E766" s="33"/>
      <c r="F766" s="36"/>
      <c r="G766" s="35"/>
      <c r="H766" s="35"/>
      <c r="I766" s="130"/>
      <c r="J766" s="35"/>
      <c r="K766" s="35"/>
      <c r="N766" s="33"/>
      <c r="O766" s="35"/>
      <c r="P766" s="33"/>
      <c r="Q766" s="33"/>
      <c r="R766" s="33"/>
      <c r="S766" s="33"/>
      <c r="T766" s="33"/>
      <c r="U766" s="33"/>
      <c r="V766" s="33"/>
      <c r="W766" s="35"/>
      <c r="X766" s="33"/>
      <c r="Y766" s="33"/>
      <c r="Z766" s="37"/>
      <c r="AA766" s="33"/>
      <c r="AB766" s="33"/>
      <c r="AC766" s="33"/>
      <c r="AD766" s="33"/>
      <c r="AE766" s="33"/>
    </row>
    <row r="767" customFormat="false" ht="15" hidden="false" customHeight="false" outlineLevel="0" collapsed="false">
      <c r="A767" s="33"/>
      <c r="B767" s="33"/>
      <c r="C767" s="35"/>
      <c r="D767" s="35"/>
      <c r="E767" s="33"/>
      <c r="F767" s="36"/>
      <c r="G767" s="35"/>
      <c r="H767" s="35"/>
      <c r="I767" s="130"/>
      <c r="J767" s="35"/>
      <c r="K767" s="35"/>
      <c r="N767" s="33"/>
      <c r="O767" s="35"/>
      <c r="P767" s="33"/>
      <c r="Q767" s="33"/>
      <c r="R767" s="33"/>
      <c r="S767" s="33"/>
      <c r="T767" s="33"/>
      <c r="U767" s="33"/>
      <c r="V767" s="33"/>
      <c r="W767" s="35"/>
      <c r="X767" s="33"/>
      <c r="Y767" s="33"/>
      <c r="Z767" s="37"/>
      <c r="AA767" s="33"/>
      <c r="AB767" s="33"/>
      <c r="AC767" s="33"/>
      <c r="AD767" s="33"/>
      <c r="AE767" s="33"/>
    </row>
    <row r="768" customFormat="false" ht="15" hidden="false" customHeight="false" outlineLevel="0" collapsed="false">
      <c r="A768" s="33"/>
      <c r="B768" s="33"/>
      <c r="C768" s="35"/>
      <c r="D768" s="35"/>
      <c r="E768" s="33"/>
      <c r="F768" s="36"/>
      <c r="G768" s="35"/>
      <c r="H768" s="35"/>
      <c r="I768" s="130"/>
      <c r="J768" s="35"/>
      <c r="K768" s="35"/>
      <c r="N768" s="33"/>
      <c r="O768" s="35"/>
      <c r="P768" s="33"/>
      <c r="Q768" s="33"/>
      <c r="R768" s="33"/>
      <c r="S768" s="33"/>
      <c r="T768" s="33"/>
      <c r="U768" s="33"/>
      <c r="V768" s="33"/>
      <c r="W768" s="35"/>
      <c r="X768" s="33"/>
      <c r="Y768" s="33"/>
      <c r="Z768" s="37"/>
      <c r="AA768" s="33"/>
      <c r="AB768" s="33"/>
      <c r="AC768" s="33"/>
      <c r="AD768" s="33"/>
      <c r="AE768" s="33"/>
    </row>
    <row r="769" customFormat="false" ht="15" hidden="false" customHeight="false" outlineLevel="0" collapsed="false">
      <c r="A769" s="33"/>
      <c r="B769" s="33"/>
      <c r="C769" s="35"/>
      <c r="D769" s="35"/>
      <c r="E769" s="33"/>
      <c r="F769" s="36"/>
      <c r="G769" s="35"/>
      <c r="H769" s="35"/>
      <c r="I769" s="130"/>
      <c r="J769" s="35"/>
      <c r="K769" s="35"/>
      <c r="N769" s="33"/>
      <c r="O769" s="35"/>
      <c r="P769" s="33"/>
      <c r="Q769" s="33"/>
      <c r="R769" s="33"/>
      <c r="S769" s="33"/>
      <c r="T769" s="33"/>
      <c r="U769" s="33"/>
      <c r="V769" s="33"/>
      <c r="W769" s="35"/>
      <c r="X769" s="33"/>
      <c r="Y769" s="33"/>
      <c r="Z769" s="37"/>
      <c r="AA769" s="33"/>
      <c r="AB769" s="33"/>
      <c r="AC769" s="33"/>
      <c r="AD769" s="33"/>
      <c r="AE769" s="33"/>
    </row>
    <row r="770" customFormat="false" ht="15" hidden="false" customHeight="false" outlineLevel="0" collapsed="false">
      <c r="A770" s="33"/>
      <c r="B770" s="33"/>
      <c r="C770" s="35"/>
      <c r="D770" s="35"/>
      <c r="E770" s="33"/>
      <c r="F770" s="36"/>
      <c r="G770" s="35"/>
      <c r="H770" s="35"/>
      <c r="I770" s="130"/>
      <c r="J770" s="35"/>
      <c r="K770" s="35"/>
      <c r="N770" s="33"/>
      <c r="O770" s="35"/>
      <c r="P770" s="33"/>
      <c r="Q770" s="33"/>
      <c r="R770" s="33"/>
      <c r="S770" s="33"/>
      <c r="T770" s="33"/>
      <c r="U770" s="33"/>
      <c r="V770" s="33"/>
      <c r="W770" s="35"/>
      <c r="X770" s="33"/>
      <c r="Y770" s="33"/>
      <c r="Z770" s="37"/>
      <c r="AA770" s="33"/>
      <c r="AB770" s="33"/>
      <c r="AC770" s="33"/>
      <c r="AD770" s="33"/>
      <c r="AE770" s="33"/>
    </row>
    <row r="771" customFormat="false" ht="15" hidden="false" customHeight="false" outlineLevel="0" collapsed="false">
      <c r="A771" s="33"/>
      <c r="B771" s="33"/>
      <c r="C771" s="35"/>
      <c r="D771" s="35"/>
      <c r="E771" s="33"/>
      <c r="F771" s="36"/>
      <c r="G771" s="35"/>
      <c r="H771" s="35"/>
      <c r="I771" s="130"/>
      <c r="J771" s="35"/>
      <c r="K771" s="35"/>
      <c r="N771" s="33"/>
      <c r="O771" s="35"/>
      <c r="P771" s="33"/>
      <c r="Q771" s="33"/>
      <c r="R771" s="33"/>
      <c r="S771" s="33"/>
      <c r="T771" s="33"/>
      <c r="U771" s="33"/>
      <c r="V771" s="33"/>
      <c r="W771" s="35"/>
      <c r="X771" s="33"/>
      <c r="Y771" s="33"/>
      <c r="Z771" s="37"/>
      <c r="AA771" s="33"/>
      <c r="AB771" s="33"/>
      <c r="AC771" s="33"/>
      <c r="AD771" s="33"/>
      <c r="AE771" s="33"/>
    </row>
    <row r="772" customFormat="false" ht="15" hidden="false" customHeight="false" outlineLevel="0" collapsed="false">
      <c r="A772" s="33"/>
      <c r="B772" s="33"/>
      <c r="C772" s="35"/>
      <c r="D772" s="35"/>
      <c r="E772" s="33"/>
      <c r="F772" s="36"/>
      <c r="G772" s="35"/>
      <c r="H772" s="35"/>
      <c r="I772" s="130"/>
      <c r="J772" s="35"/>
      <c r="K772" s="35"/>
      <c r="N772" s="33"/>
      <c r="O772" s="35"/>
      <c r="P772" s="33"/>
      <c r="Q772" s="33"/>
      <c r="R772" s="33"/>
      <c r="S772" s="33"/>
      <c r="T772" s="33"/>
      <c r="U772" s="33"/>
      <c r="V772" s="33"/>
      <c r="W772" s="35"/>
      <c r="X772" s="33"/>
      <c r="Y772" s="33"/>
      <c r="Z772" s="37"/>
      <c r="AA772" s="33"/>
      <c r="AB772" s="33"/>
      <c r="AC772" s="33"/>
      <c r="AD772" s="33"/>
      <c r="AE772" s="33"/>
    </row>
    <row r="773" customFormat="false" ht="15" hidden="false" customHeight="false" outlineLevel="0" collapsed="false">
      <c r="A773" s="33"/>
      <c r="B773" s="33"/>
      <c r="C773" s="35"/>
      <c r="D773" s="35"/>
      <c r="E773" s="33"/>
      <c r="F773" s="36"/>
      <c r="G773" s="35"/>
      <c r="H773" s="35"/>
      <c r="I773" s="130"/>
      <c r="J773" s="35"/>
      <c r="K773" s="35"/>
      <c r="N773" s="33"/>
      <c r="O773" s="35"/>
      <c r="P773" s="33"/>
      <c r="Q773" s="33"/>
      <c r="R773" s="33"/>
      <c r="S773" s="33"/>
      <c r="T773" s="33"/>
      <c r="U773" s="33"/>
      <c r="V773" s="33"/>
      <c r="W773" s="35"/>
      <c r="X773" s="33"/>
      <c r="Y773" s="33"/>
      <c r="Z773" s="37"/>
      <c r="AA773" s="33"/>
      <c r="AB773" s="33"/>
      <c r="AC773" s="33"/>
      <c r="AD773" s="33"/>
      <c r="AE773" s="33"/>
    </row>
    <row r="774" customFormat="false" ht="15" hidden="false" customHeight="false" outlineLevel="0" collapsed="false">
      <c r="A774" s="33"/>
      <c r="B774" s="33"/>
      <c r="C774" s="35"/>
      <c r="D774" s="35"/>
      <c r="E774" s="33"/>
      <c r="F774" s="36"/>
      <c r="G774" s="35"/>
      <c r="H774" s="35"/>
      <c r="I774" s="130"/>
      <c r="J774" s="35"/>
      <c r="K774" s="35"/>
      <c r="N774" s="33"/>
      <c r="O774" s="35"/>
      <c r="P774" s="33"/>
      <c r="Q774" s="33"/>
      <c r="R774" s="33"/>
      <c r="S774" s="33"/>
      <c r="T774" s="33"/>
      <c r="U774" s="33"/>
      <c r="V774" s="33"/>
      <c r="W774" s="35"/>
      <c r="X774" s="33"/>
      <c r="Y774" s="33"/>
      <c r="Z774" s="37"/>
      <c r="AA774" s="33"/>
      <c r="AB774" s="33"/>
      <c r="AC774" s="33"/>
      <c r="AD774" s="33"/>
      <c r="AE774" s="33"/>
    </row>
    <row r="775" customFormat="false" ht="15" hidden="false" customHeight="false" outlineLevel="0" collapsed="false">
      <c r="A775" s="33"/>
      <c r="B775" s="33"/>
      <c r="C775" s="35"/>
      <c r="D775" s="35"/>
      <c r="E775" s="33"/>
      <c r="F775" s="36"/>
      <c r="G775" s="35"/>
      <c r="H775" s="35"/>
      <c r="I775" s="130"/>
      <c r="J775" s="35"/>
      <c r="K775" s="35"/>
      <c r="N775" s="33"/>
      <c r="O775" s="35"/>
      <c r="P775" s="33"/>
      <c r="Q775" s="33"/>
      <c r="R775" s="33"/>
      <c r="S775" s="33"/>
      <c r="T775" s="33"/>
      <c r="U775" s="33"/>
      <c r="V775" s="33"/>
      <c r="W775" s="35"/>
      <c r="X775" s="33"/>
      <c r="Y775" s="33"/>
      <c r="Z775" s="37"/>
      <c r="AA775" s="33"/>
      <c r="AB775" s="33"/>
      <c r="AC775" s="33"/>
      <c r="AD775" s="33"/>
      <c r="AE775" s="33"/>
    </row>
    <row r="776" customFormat="false" ht="15" hidden="false" customHeight="false" outlineLevel="0" collapsed="false">
      <c r="A776" s="33"/>
      <c r="B776" s="33"/>
      <c r="C776" s="35"/>
      <c r="D776" s="35"/>
      <c r="E776" s="33"/>
      <c r="F776" s="36"/>
      <c r="G776" s="35"/>
      <c r="H776" s="35"/>
      <c r="I776" s="130"/>
      <c r="J776" s="35"/>
      <c r="K776" s="35"/>
      <c r="N776" s="33"/>
      <c r="O776" s="35"/>
      <c r="P776" s="33"/>
      <c r="Q776" s="33"/>
      <c r="R776" s="33"/>
      <c r="S776" s="33"/>
      <c r="T776" s="33"/>
      <c r="U776" s="33"/>
      <c r="V776" s="33"/>
      <c r="W776" s="35"/>
      <c r="X776" s="33"/>
      <c r="Y776" s="33"/>
      <c r="Z776" s="37"/>
      <c r="AA776" s="33"/>
      <c r="AB776" s="33"/>
      <c r="AC776" s="33"/>
      <c r="AD776" s="33"/>
      <c r="AE776" s="33"/>
    </row>
    <row r="777" customFormat="false" ht="15" hidden="false" customHeight="false" outlineLevel="0" collapsed="false">
      <c r="A777" s="33"/>
      <c r="B777" s="33"/>
      <c r="C777" s="35"/>
      <c r="D777" s="35"/>
      <c r="E777" s="33"/>
      <c r="F777" s="36"/>
      <c r="G777" s="35"/>
      <c r="H777" s="35"/>
      <c r="I777" s="130"/>
      <c r="J777" s="35"/>
      <c r="K777" s="35"/>
      <c r="N777" s="33"/>
      <c r="O777" s="35"/>
      <c r="P777" s="33"/>
      <c r="Q777" s="33"/>
      <c r="R777" s="33"/>
      <c r="S777" s="33"/>
      <c r="T777" s="33"/>
      <c r="U777" s="33"/>
      <c r="V777" s="33"/>
      <c r="W777" s="35"/>
      <c r="X777" s="33"/>
      <c r="Y777" s="33"/>
      <c r="Z777" s="37"/>
      <c r="AA777" s="33"/>
      <c r="AB777" s="33"/>
      <c r="AC777" s="33"/>
      <c r="AD777" s="33"/>
      <c r="AE777" s="33"/>
    </row>
    <row r="778" customFormat="false" ht="15" hidden="false" customHeight="false" outlineLevel="0" collapsed="false">
      <c r="A778" s="33"/>
      <c r="B778" s="33"/>
      <c r="C778" s="35"/>
      <c r="D778" s="35"/>
      <c r="E778" s="33"/>
      <c r="F778" s="36"/>
      <c r="G778" s="35"/>
      <c r="H778" s="35"/>
      <c r="I778" s="130"/>
      <c r="J778" s="35"/>
      <c r="K778" s="35"/>
      <c r="N778" s="33"/>
      <c r="O778" s="35"/>
      <c r="P778" s="33"/>
      <c r="Q778" s="33"/>
      <c r="R778" s="33"/>
      <c r="S778" s="33"/>
      <c r="T778" s="33"/>
      <c r="U778" s="33"/>
      <c r="V778" s="33"/>
      <c r="W778" s="35"/>
      <c r="X778" s="33"/>
      <c r="Y778" s="33"/>
      <c r="Z778" s="37"/>
      <c r="AA778" s="33"/>
      <c r="AB778" s="33"/>
      <c r="AC778" s="33"/>
      <c r="AD778" s="33"/>
      <c r="AE778" s="33"/>
    </row>
    <row r="779" customFormat="false" ht="15" hidden="false" customHeight="false" outlineLevel="0" collapsed="false">
      <c r="A779" s="33"/>
      <c r="B779" s="33"/>
      <c r="C779" s="35"/>
      <c r="D779" s="35"/>
      <c r="E779" s="33"/>
      <c r="F779" s="36"/>
      <c r="G779" s="35"/>
      <c r="H779" s="35"/>
      <c r="I779" s="130"/>
      <c r="J779" s="35"/>
      <c r="K779" s="35"/>
      <c r="N779" s="33"/>
      <c r="O779" s="35"/>
      <c r="P779" s="33"/>
      <c r="Q779" s="33"/>
      <c r="R779" s="33"/>
      <c r="S779" s="33"/>
      <c r="T779" s="33"/>
      <c r="U779" s="33"/>
      <c r="V779" s="33"/>
      <c r="W779" s="35"/>
      <c r="X779" s="33"/>
      <c r="Y779" s="33"/>
      <c r="Z779" s="37"/>
      <c r="AA779" s="33"/>
      <c r="AB779" s="33"/>
      <c r="AC779" s="33"/>
      <c r="AD779" s="33"/>
      <c r="AE779" s="33"/>
    </row>
    <row r="780" customFormat="false" ht="15" hidden="false" customHeight="false" outlineLevel="0" collapsed="false">
      <c r="A780" s="33"/>
      <c r="B780" s="33"/>
      <c r="C780" s="35"/>
      <c r="D780" s="35"/>
      <c r="E780" s="33"/>
      <c r="F780" s="36"/>
      <c r="G780" s="35"/>
      <c r="H780" s="35"/>
      <c r="I780" s="130"/>
      <c r="J780" s="35"/>
      <c r="K780" s="35"/>
      <c r="N780" s="33"/>
      <c r="O780" s="35"/>
      <c r="P780" s="33"/>
      <c r="Q780" s="33"/>
      <c r="R780" s="33"/>
      <c r="S780" s="33"/>
      <c r="T780" s="33"/>
      <c r="U780" s="33"/>
      <c r="V780" s="33"/>
      <c r="W780" s="35"/>
      <c r="X780" s="33"/>
      <c r="Y780" s="33"/>
      <c r="Z780" s="37"/>
      <c r="AA780" s="33"/>
      <c r="AB780" s="33"/>
      <c r="AC780" s="33"/>
      <c r="AD780" s="33"/>
      <c r="AE780" s="33"/>
    </row>
    <row r="781" customFormat="false" ht="15" hidden="false" customHeight="false" outlineLevel="0" collapsed="false">
      <c r="A781" s="33"/>
      <c r="B781" s="33"/>
      <c r="C781" s="35"/>
      <c r="D781" s="35"/>
      <c r="E781" s="33"/>
      <c r="F781" s="36"/>
      <c r="G781" s="35"/>
      <c r="H781" s="35"/>
      <c r="I781" s="130"/>
      <c r="J781" s="35"/>
      <c r="K781" s="35"/>
      <c r="N781" s="33"/>
      <c r="O781" s="35"/>
      <c r="P781" s="33"/>
      <c r="Q781" s="33"/>
      <c r="R781" s="33"/>
      <c r="S781" s="33"/>
      <c r="T781" s="33"/>
      <c r="U781" s="33"/>
      <c r="V781" s="33"/>
      <c r="W781" s="35"/>
      <c r="X781" s="33"/>
      <c r="Y781" s="33"/>
      <c r="Z781" s="37"/>
      <c r="AA781" s="33"/>
      <c r="AB781" s="33"/>
      <c r="AC781" s="33"/>
      <c r="AD781" s="33"/>
      <c r="AE781" s="33"/>
    </row>
    <row r="782" customFormat="false" ht="15" hidden="false" customHeight="false" outlineLevel="0" collapsed="false">
      <c r="A782" s="33"/>
      <c r="B782" s="33"/>
      <c r="C782" s="35"/>
      <c r="D782" s="35"/>
      <c r="E782" s="33"/>
      <c r="F782" s="36"/>
      <c r="G782" s="35"/>
      <c r="H782" s="35"/>
      <c r="I782" s="130"/>
      <c r="J782" s="35"/>
      <c r="K782" s="35"/>
      <c r="N782" s="33"/>
      <c r="O782" s="35"/>
      <c r="P782" s="33"/>
      <c r="Q782" s="33"/>
      <c r="R782" s="33"/>
      <c r="S782" s="33"/>
      <c r="T782" s="33"/>
      <c r="U782" s="33"/>
      <c r="V782" s="33"/>
      <c r="W782" s="35"/>
      <c r="X782" s="33"/>
      <c r="Y782" s="33"/>
      <c r="Z782" s="37"/>
      <c r="AA782" s="33"/>
      <c r="AB782" s="33"/>
      <c r="AC782" s="33"/>
      <c r="AD782" s="33"/>
      <c r="AE782" s="33"/>
    </row>
    <row r="783" customFormat="false" ht="15" hidden="false" customHeight="false" outlineLevel="0" collapsed="false">
      <c r="A783" s="33"/>
      <c r="B783" s="33"/>
      <c r="C783" s="35"/>
      <c r="D783" s="35"/>
      <c r="E783" s="33"/>
      <c r="F783" s="36"/>
      <c r="G783" s="35"/>
      <c r="H783" s="35"/>
      <c r="I783" s="130"/>
      <c r="J783" s="35"/>
      <c r="K783" s="35"/>
      <c r="N783" s="33"/>
      <c r="O783" s="35"/>
      <c r="P783" s="33"/>
      <c r="Q783" s="33"/>
      <c r="R783" s="33"/>
      <c r="S783" s="33"/>
      <c r="T783" s="33"/>
      <c r="U783" s="33"/>
      <c r="V783" s="33"/>
      <c r="W783" s="35"/>
      <c r="X783" s="33"/>
      <c r="Y783" s="33"/>
      <c r="Z783" s="37"/>
      <c r="AA783" s="33"/>
      <c r="AB783" s="33"/>
      <c r="AC783" s="33"/>
      <c r="AD783" s="33"/>
      <c r="AE783" s="33"/>
    </row>
    <row r="784" customFormat="false" ht="15" hidden="false" customHeight="false" outlineLevel="0" collapsed="false">
      <c r="A784" s="33"/>
      <c r="B784" s="33"/>
      <c r="C784" s="35"/>
      <c r="D784" s="35"/>
      <c r="E784" s="33"/>
      <c r="F784" s="36"/>
      <c r="G784" s="35"/>
      <c r="H784" s="35"/>
      <c r="I784" s="130"/>
      <c r="J784" s="35"/>
      <c r="K784" s="35"/>
      <c r="N784" s="33"/>
      <c r="O784" s="35"/>
      <c r="P784" s="33"/>
      <c r="Q784" s="33"/>
      <c r="R784" s="33"/>
      <c r="S784" s="33"/>
      <c r="T784" s="33"/>
      <c r="U784" s="33"/>
      <c r="V784" s="33"/>
      <c r="W784" s="35"/>
      <c r="X784" s="33"/>
      <c r="Y784" s="33"/>
      <c r="Z784" s="37"/>
      <c r="AA784" s="33"/>
      <c r="AB784" s="33"/>
      <c r="AC784" s="33"/>
      <c r="AD784" s="33"/>
      <c r="AE784" s="33"/>
    </row>
    <row r="785" customFormat="false" ht="15" hidden="false" customHeight="false" outlineLevel="0" collapsed="false">
      <c r="A785" s="33"/>
      <c r="B785" s="33"/>
      <c r="C785" s="35"/>
      <c r="D785" s="35"/>
      <c r="E785" s="33"/>
      <c r="F785" s="36"/>
      <c r="G785" s="35"/>
      <c r="H785" s="35"/>
      <c r="I785" s="130"/>
      <c r="J785" s="35"/>
      <c r="K785" s="35"/>
      <c r="N785" s="33"/>
      <c r="O785" s="35"/>
      <c r="P785" s="33"/>
      <c r="Q785" s="33"/>
      <c r="R785" s="33"/>
      <c r="S785" s="33"/>
      <c r="T785" s="33"/>
      <c r="U785" s="33"/>
      <c r="V785" s="33"/>
      <c r="W785" s="35"/>
      <c r="X785" s="33"/>
      <c r="Y785" s="33"/>
      <c r="Z785" s="37"/>
      <c r="AA785" s="33"/>
      <c r="AB785" s="33"/>
      <c r="AC785" s="33"/>
      <c r="AD785" s="33"/>
      <c r="AE785" s="33"/>
    </row>
    <row r="786" customFormat="false" ht="15" hidden="false" customHeight="false" outlineLevel="0" collapsed="false">
      <c r="A786" s="33"/>
      <c r="B786" s="33"/>
      <c r="C786" s="35"/>
      <c r="D786" s="35"/>
      <c r="E786" s="33"/>
      <c r="F786" s="36"/>
      <c r="G786" s="35"/>
      <c r="H786" s="35"/>
      <c r="I786" s="130"/>
      <c r="J786" s="35"/>
      <c r="K786" s="35"/>
      <c r="N786" s="33"/>
      <c r="O786" s="35"/>
      <c r="P786" s="33"/>
      <c r="Q786" s="33"/>
      <c r="R786" s="33"/>
      <c r="S786" s="33"/>
      <c r="T786" s="33"/>
      <c r="U786" s="33"/>
      <c r="V786" s="33"/>
      <c r="W786" s="35"/>
      <c r="X786" s="33"/>
      <c r="Y786" s="33"/>
      <c r="Z786" s="37"/>
      <c r="AA786" s="33"/>
      <c r="AB786" s="33"/>
      <c r="AC786" s="33"/>
      <c r="AD786" s="33"/>
      <c r="AE786" s="33"/>
    </row>
    <row r="787" customFormat="false" ht="15" hidden="false" customHeight="false" outlineLevel="0" collapsed="false">
      <c r="A787" s="33"/>
      <c r="B787" s="33"/>
      <c r="C787" s="35"/>
      <c r="D787" s="35"/>
      <c r="E787" s="33"/>
      <c r="F787" s="36"/>
      <c r="G787" s="35"/>
      <c r="H787" s="35"/>
      <c r="I787" s="130"/>
      <c r="J787" s="35"/>
      <c r="K787" s="35"/>
      <c r="N787" s="33"/>
      <c r="O787" s="35"/>
      <c r="P787" s="33"/>
      <c r="Q787" s="33"/>
      <c r="R787" s="33"/>
      <c r="S787" s="33"/>
      <c r="T787" s="33"/>
      <c r="U787" s="33"/>
      <c r="V787" s="33"/>
      <c r="W787" s="35"/>
      <c r="X787" s="33"/>
      <c r="Y787" s="33"/>
      <c r="Z787" s="37"/>
      <c r="AA787" s="33"/>
      <c r="AB787" s="33"/>
      <c r="AC787" s="33"/>
      <c r="AD787" s="33"/>
      <c r="AE787" s="33"/>
    </row>
    <row r="788" customFormat="false" ht="15" hidden="false" customHeight="false" outlineLevel="0" collapsed="false">
      <c r="A788" s="33"/>
      <c r="B788" s="33"/>
      <c r="C788" s="35"/>
      <c r="D788" s="35"/>
      <c r="E788" s="33"/>
      <c r="F788" s="36"/>
      <c r="G788" s="35"/>
      <c r="H788" s="35"/>
      <c r="I788" s="130"/>
      <c r="J788" s="35"/>
      <c r="K788" s="35"/>
      <c r="N788" s="33"/>
      <c r="O788" s="35"/>
      <c r="P788" s="33"/>
      <c r="Q788" s="33"/>
      <c r="R788" s="33"/>
      <c r="S788" s="33"/>
      <c r="T788" s="33"/>
      <c r="U788" s="33"/>
      <c r="V788" s="33"/>
      <c r="W788" s="35"/>
      <c r="X788" s="33"/>
      <c r="Y788" s="33"/>
      <c r="Z788" s="37"/>
      <c r="AA788" s="33"/>
      <c r="AB788" s="33"/>
      <c r="AC788" s="33"/>
      <c r="AD788" s="33"/>
      <c r="AE788" s="33"/>
    </row>
    <row r="789" customFormat="false" ht="15" hidden="false" customHeight="false" outlineLevel="0" collapsed="false">
      <c r="A789" s="33"/>
      <c r="B789" s="33"/>
      <c r="C789" s="35"/>
      <c r="D789" s="35"/>
      <c r="E789" s="33"/>
      <c r="F789" s="36"/>
      <c r="G789" s="35"/>
      <c r="H789" s="35"/>
      <c r="I789" s="130"/>
      <c r="J789" s="35"/>
      <c r="K789" s="35"/>
      <c r="N789" s="33"/>
      <c r="O789" s="35"/>
      <c r="P789" s="33"/>
      <c r="Q789" s="33"/>
      <c r="R789" s="33"/>
      <c r="S789" s="33"/>
      <c r="T789" s="33"/>
      <c r="U789" s="33"/>
      <c r="V789" s="33"/>
      <c r="W789" s="35"/>
      <c r="X789" s="33"/>
      <c r="Y789" s="33"/>
      <c r="Z789" s="37"/>
      <c r="AA789" s="33"/>
      <c r="AB789" s="33"/>
      <c r="AC789" s="33"/>
      <c r="AD789" s="33"/>
      <c r="AE789" s="33"/>
    </row>
    <row r="790" customFormat="false" ht="15" hidden="false" customHeight="false" outlineLevel="0" collapsed="false">
      <c r="A790" s="33"/>
      <c r="B790" s="33"/>
      <c r="C790" s="35"/>
      <c r="D790" s="35"/>
      <c r="E790" s="33"/>
      <c r="F790" s="36"/>
      <c r="G790" s="35"/>
      <c r="H790" s="35"/>
      <c r="I790" s="130"/>
      <c r="J790" s="35"/>
      <c r="K790" s="35"/>
      <c r="N790" s="33"/>
      <c r="O790" s="35"/>
      <c r="P790" s="33"/>
      <c r="Q790" s="33"/>
      <c r="R790" s="33"/>
      <c r="S790" s="33"/>
      <c r="T790" s="33"/>
      <c r="U790" s="33"/>
      <c r="V790" s="33"/>
      <c r="W790" s="35"/>
      <c r="X790" s="33"/>
      <c r="Y790" s="33"/>
      <c r="Z790" s="37"/>
      <c r="AA790" s="33"/>
      <c r="AB790" s="33"/>
      <c r="AC790" s="33"/>
      <c r="AD790" s="33"/>
      <c r="AE790" s="33"/>
    </row>
    <row r="791" customFormat="false" ht="15" hidden="false" customHeight="false" outlineLevel="0" collapsed="false">
      <c r="A791" s="33"/>
      <c r="B791" s="33"/>
      <c r="C791" s="35"/>
      <c r="D791" s="35"/>
      <c r="E791" s="33"/>
      <c r="F791" s="36"/>
      <c r="G791" s="35"/>
      <c r="H791" s="35"/>
      <c r="I791" s="130"/>
      <c r="J791" s="35"/>
      <c r="K791" s="35"/>
      <c r="N791" s="33"/>
      <c r="O791" s="35"/>
      <c r="P791" s="33"/>
      <c r="Q791" s="33"/>
      <c r="R791" s="33"/>
      <c r="S791" s="33"/>
      <c r="T791" s="33"/>
      <c r="U791" s="33"/>
      <c r="V791" s="33"/>
      <c r="W791" s="35"/>
      <c r="X791" s="33"/>
      <c r="Y791" s="33"/>
      <c r="Z791" s="37"/>
      <c r="AA791" s="33"/>
      <c r="AB791" s="33"/>
      <c r="AC791" s="33"/>
      <c r="AD791" s="33"/>
      <c r="AE791" s="33"/>
    </row>
    <row r="792" customFormat="false" ht="15" hidden="false" customHeight="false" outlineLevel="0" collapsed="false">
      <c r="A792" s="33"/>
      <c r="B792" s="33"/>
      <c r="C792" s="35"/>
      <c r="D792" s="35"/>
      <c r="E792" s="33"/>
      <c r="F792" s="36"/>
      <c r="G792" s="35"/>
      <c r="H792" s="35"/>
      <c r="I792" s="130"/>
      <c r="J792" s="35"/>
      <c r="K792" s="35"/>
      <c r="N792" s="33"/>
      <c r="O792" s="35"/>
      <c r="P792" s="33"/>
      <c r="Q792" s="33"/>
      <c r="R792" s="33"/>
      <c r="S792" s="33"/>
      <c r="T792" s="33"/>
      <c r="U792" s="33"/>
      <c r="V792" s="33"/>
      <c r="W792" s="35"/>
      <c r="X792" s="33"/>
      <c r="Y792" s="33"/>
      <c r="Z792" s="37"/>
      <c r="AA792" s="33"/>
      <c r="AB792" s="33"/>
      <c r="AC792" s="33"/>
      <c r="AD792" s="33"/>
      <c r="AE792" s="33"/>
    </row>
    <row r="793" customFormat="false" ht="15" hidden="false" customHeight="false" outlineLevel="0" collapsed="false">
      <c r="A793" s="33"/>
      <c r="B793" s="33"/>
      <c r="C793" s="35"/>
      <c r="D793" s="35"/>
      <c r="E793" s="33"/>
      <c r="F793" s="36"/>
      <c r="G793" s="35"/>
      <c r="H793" s="35"/>
      <c r="I793" s="130"/>
      <c r="J793" s="35"/>
      <c r="K793" s="35"/>
      <c r="N793" s="33"/>
      <c r="O793" s="35"/>
      <c r="P793" s="33"/>
      <c r="Q793" s="33"/>
      <c r="R793" s="33"/>
      <c r="S793" s="33"/>
      <c r="T793" s="33"/>
      <c r="U793" s="33"/>
      <c r="V793" s="33"/>
      <c r="W793" s="35"/>
      <c r="X793" s="33"/>
      <c r="Y793" s="33"/>
      <c r="Z793" s="37"/>
      <c r="AA793" s="33"/>
      <c r="AB793" s="33"/>
      <c r="AC793" s="33"/>
      <c r="AD793" s="33"/>
      <c r="AE793" s="33"/>
    </row>
    <row r="794" customFormat="false" ht="15" hidden="false" customHeight="false" outlineLevel="0" collapsed="false">
      <c r="A794" s="33"/>
      <c r="B794" s="33"/>
      <c r="C794" s="35"/>
      <c r="D794" s="35"/>
      <c r="E794" s="33"/>
      <c r="F794" s="36"/>
      <c r="G794" s="35"/>
      <c r="H794" s="35"/>
      <c r="I794" s="130"/>
      <c r="J794" s="35"/>
      <c r="K794" s="35"/>
      <c r="N794" s="33"/>
      <c r="O794" s="35"/>
      <c r="P794" s="33"/>
      <c r="Q794" s="33"/>
      <c r="R794" s="33"/>
      <c r="S794" s="33"/>
      <c r="T794" s="33"/>
      <c r="U794" s="33"/>
      <c r="V794" s="33"/>
      <c r="W794" s="35"/>
      <c r="X794" s="33"/>
      <c r="Y794" s="33"/>
      <c r="Z794" s="37"/>
      <c r="AA794" s="33"/>
      <c r="AB794" s="33"/>
      <c r="AC794" s="33"/>
      <c r="AD794" s="33"/>
      <c r="AE794" s="33"/>
    </row>
    <row r="795" customFormat="false" ht="15" hidden="false" customHeight="false" outlineLevel="0" collapsed="false">
      <c r="A795" s="33"/>
      <c r="B795" s="33"/>
      <c r="C795" s="35"/>
      <c r="D795" s="35"/>
      <c r="E795" s="33"/>
      <c r="F795" s="36"/>
      <c r="G795" s="35"/>
      <c r="H795" s="35"/>
      <c r="I795" s="130"/>
      <c r="J795" s="35"/>
      <c r="K795" s="35"/>
      <c r="N795" s="33"/>
      <c r="O795" s="35"/>
      <c r="P795" s="33"/>
      <c r="Q795" s="33"/>
      <c r="R795" s="33"/>
      <c r="S795" s="33"/>
      <c r="T795" s="33"/>
      <c r="U795" s="33"/>
      <c r="V795" s="33"/>
      <c r="W795" s="35"/>
      <c r="X795" s="33"/>
      <c r="Y795" s="33"/>
      <c r="Z795" s="37"/>
      <c r="AA795" s="33"/>
      <c r="AB795" s="33"/>
      <c r="AC795" s="33"/>
      <c r="AD795" s="33"/>
      <c r="AE795" s="33"/>
    </row>
    <row r="796" customFormat="false" ht="15" hidden="false" customHeight="false" outlineLevel="0" collapsed="false">
      <c r="A796" s="33"/>
      <c r="B796" s="33"/>
      <c r="C796" s="35"/>
      <c r="D796" s="35"/>
      <c r="E796" s="33"/>
      <c r="F796" s="36"/>
      <c r="G796" s="35"/>
      <c r="H796" s="35"/>
      <c r="I796" s="130"/>
      <c r="J796" s="35"/>
      <c r="K796" s="35"/>
      <c r="N796" s="33"/>
      <c r="O796" s="35"/>
      <c r="P796" s="33"/>
      <c r="Q796" s="33"/>
      <c r="R796" s="33"/>
      <c r="S796" s="33"/>
      <c r="T796" s="33"/>
      <c r="U796" s="33"/>
      <c r="V796" s="33"/>
      <c r="W796" s="35"/>
      <c r="X796" s="33"/>
      <c r="Y796" s="33"/>
      <c r="Z796" s="37"/>
      <c r="AA796" s="33"/>
      <c r="AB796" s="33"/>
      <c r="AC796" s="33"/>
      <c r="AD796" s="33"/>
      <c r="AE796" s="33"/>
    </row>
    <row r="797" customFormat="false" ht="15" hidden="false" customHeight="false" outlineLevel="0" collapsed="false">
      <c r="A797" s="33"/>
      <c r="B797" s="33"/>
      <c r="C797" s="35"/>
      <c r="D797" s="35"/>
      <c r="E797" s="33"/>
      <c r="F797" s="36"/>
      <c r="G797" s="35"/>
      <c r="H797" s="35"/>
      <c r="I797" s="130"/>
      <c r="J797" s="35"/>
      <c r="K797" s="35"/>
      <c r="N797" s="33"/>
      <c r="O797" s="35"/>
      <c r="P797" s="33"/>
      <c r="Q797" s="33"/>
      <c r="R797" s="33"/>
      <c r="S797" s="33"/>
      <c r="T797" s="33"/>
      <c r="U797" s="33"/>
      <c r="V797" s="33"/>
      <c r="W797" s="35"/>
      <c r="X797" s="33"/>
      <c r="Y797" s="33"/>
      <c r="Z797" s="37"/>
      <c r="AA797" s="33"/>
      <c r="AB797" s="33"/>
      <c r="AC797" s="33"/>
      <c r="AD797" s="33"/>
      <c r="AE797" s="33"/>
    </row>
    <row r="798" customFormat="false" ht="15" hidden="false" customHeight="false" outlineLevel="0" collapsed="false">
      <c r="A798" s="33"/>
      <c r="B798" s="33"/>
      <c r="C798" s="35"/>
      <c r="D798" s="35"/>
      <c r="E798" s="33"/>
      <c r="F798" s="36"/>
      <c r="G798" s="35"/>
      <c r="H798" s="35"/>
      <c r="I798" s="130"/>
      <c r="J798" s="35"/>
      <c r="K798" s="35"/>
      <c r="N798" s="33"/>
      <c r="O798" s="35"/>
      <c r="P798" s="33"/>
      <c r="Q798" s="33"/>
      <c r="R798" s="33"/>
      <c r="S798" s="33"/>
      <c r="T798" s="33"/>
      <c r="U798" s="33"/>
      <c r="V798" s="33"/>
      <c r="W798" s="35"/>
      <c r="X798" s="33"/>
      <c r="Y798" s="33"/>
      <c r="Z798" s="37"/>
      <c r="AA798" s="33"/>
      <c r="AB798" s="33"/>
      <c r="AC798" s="33"/>
      <c r="AD798" s="33"/>
      <c r="AE798" s="33"/>
    </row>
    <row r="799" customFormat="false" ht="15" hidden="false" customHeight="false" outlineLevel="0" collapsed="false">
      <c r="A799" s="33"/>
      <c r="B799" s="33"/>
      <c r="C799" s="35"/>
      <c r="D799" s="35"/>
      <c r="E799" s="33"/>
      <c r="F799" s="36"/>
      <c r="G799" s="35"/>
      <c r="H799" s="35"/>
      <c r="I799" s="130"/>
      <c r="J799" s="35"/>
      <c r="K799" s="35"/>
      <c r="N799" s="33"/>
      <c r="O799" s="35"/>
      <c r="P799" s="33"/>
      <c r="Q799" s="33"/>
      <c r="R799" s="33"/>
      <c r="S799" s="33"/>
      <c r="T799" s="33"/>
      <c r="U799" s="33"/>
      <c r="V799" s="33"/>
      <c r="W799" s="35"/>
      <c r="X799" s="33"/>
      <c r="Y799" s="33"/>
      <c r="Z799" s="37"/>
      <c r="AA799" s="33"/>
      <c r="AB799" s="33"/>
      <c r="AC799" s="33"/>
      <c r="AD799" s="33"/>
      <c r="AE799" s="33"/>
    </row>
    <row r="800" customFormat="false" ht="15" hidden="false" customHeight="false" outlineLevel="0" collapsed="false">
      <c r="A800" s="33"/>
      <c r="B800" s="33"/>
      <c r="C800" s="35"/>
      <c r="D800" s="35"/>
      <c r="E800" s="33"/>
      <c r="F800" s="36"/>
      <c r="G800" s="35"/>
      <c r="H800" s="35"/>
      <c r="I800" s="130"/>
      <c r="J800" s="35"/>
      <c r="K800" s="35"/>
      <c r="N800" s="33"/>
      <c r="O800" s="35"/>
      <c r="P800" s="33"/>
      <c r="Q800" s="33"/>
      <c r="R800" s="33"/>
      <c r="S800" s="33"/>
      <c r="T800" s="33"/>
      <c r="U800" s="33"/>
      <c r="V800" s="33"/>
      <c r="W800" s="35"/>
      <c r="X800" s="33"/>
      <c r="Y800" s="33"/>
      <c r="Z800" s="37"/>
      <c r="AA800" s="33"/>
      <c r="AB800" s="33"/>
      <c r="AC800" s="33"/>
      <c r="AD800" s="33"/>
      <c r="AE800" s="33"/>
    </row>
    <row r="801" customFormat="false" ht="15" hidden="false" customHeight="false" outlineLevel="0" collapsed="false">
      <c r="A801" s="33"/>
      <c r="B801" s="33"/>
      <c r="C801" s="35"/>
      <c r="D801" s="35"/>
      <c r="E801" s="33"/>
      <c r="F801" s="36"/>
      <c r="G801" s="35"/>
      <c r="H801" s="35"/>
      <c r="I801" s="130"/>
      <c r="J801" s="35"/>
      <c r="K801" s="35"/>
      <c r="N801" s="33"/>
      <c r="O801" s="35"/>
      <c r="P801" s="33"/>
      <c r="Q801" s="33"/>
      <c r="R801" s="33"/>
      <c r="S801" s="33"/>
      <c r="T801" s="33"/>
      <c r="U801" s="33"/>
      <c r="V801" s="33"/>
      <c r="W801" s="35"/>
      <c r="X801" s="33"/>
      <c r="Y801" s="33"/>
      <c r="Z801" s="37"/>
      <c r="AA801" s="33"/>
      <c r="AB801" s="33"/>
      <c r="AC801" s="33"/>
      <c r="AD801" s="33"/>
      <c r="AE801" s="33"/>
    </row>
    <row r="802" customFormat="false" ht="15" hidden="false" customHeight="false" outlineLevel="0" collapsed="false">
      <c r="A802" s="33"/>
      <c r="B802" s="33"/>
      <c r="C802" s="35"/>
      <c r="D802" s="35"/>
      <c r="E802" s="33"/>
      <c r="F802" s="36"/>
      <c r="G802" s="35"/>
      <c r="H802" s="35"/>
      <c r="I802" s="130"/>
      <c r="J802" s="35"/>
      <c r="K802" s="35"/>
      <c r="N802" s="33"/>
      <c r="O802" s="35"/>
      <c r="P802" s="33"/>
      <c r="Q802" s="33"/>
      <c r="R802" s="33"/>
      <c r="S802" s="33"/>
      <c r="T802" s="33"/>
      <c r="U802" s="33"/>
      <c r="V802" s="33"/>
      <c r="W802" s="35"/>
      <c r="X802" s="33"/>
      <c r="Y802" s="33"/>
      <c r="Z802" s="37"/>
      <c r="AA802" s="33"/>
      <c r="AB802" s="33"/>
      <c r="AC802" s="33"/>
      <c r="AD802" s="33"/>
      <c r="AE802" s="33"/>
    </row>
    <row r="803" customFormat="false" ht="15" hidden="false" customHeight="false" outlineLevel="0" collapsed="false">
      <c r="A803" s="33"/>
      <c r="B803" s="33"/>
      <c r="C803" s="35"/>
      <c r="D803" s="35"/>
      <c r="E803" s="33"/>
      <c r="F803" s="36"/>
      <c r="G803" s="35"/>
      <c r="H803" s="35"/>
      <c r="I803" s="130"/>
      <c r="J803" s="35"/>
      <c r="K803" s="35"/>
      <c r="N803" s="33"/>
      <c r="O803" s="35"/>
      <c r="P803" s="33"/>
      <c r="Q803" s="33"/>
      <c r="R803" s="33"/>
      <c r="S803" s="33"/>
      <c r="T803" s="33"/>
      <c r="U803" s="33"/>
      <c r="V803" s="33"/>
      <c r="W803" s="35"/>
      <c r="X803" s="33"/>
      <c r="Y803" s="33"/>
      <c r="Z803" s="37"/>
      <c r="AA803" s="33"/>
      <c r="AB803" s="33"/>
      <c r="AC803" s="33"/>
      <c r="AD803" s="33"/>
      <c r="AE803" s="33"/>
    </row>
    <row r="804" customFormat="false" ht="15" hidden="false" customHeight="false" outlineLevel="0" collapsed="false">
      <c r="A804" s="33"/>
      <c r="B804" s="33"/>
      <c r="C804" s="35"/>
      <c r="D804" s="35"/>
      <c r="E804" s="33"/>
      <c r="F804" s="36"/>
      <c r="G804" s="35"/>
      <c r="H804" s="35"/>
      <c r="I804" s="130"/>
      <c r="J804" s="35"/>
      <c r="K804" s="35"/>
      <c r="N804" s="33"/>
      <c r="O804" s="35"/>
      <c r="P804" s="33"/>
      <c r="Q804" s="33"/>
      <c r="R804" s="33"/>
      <c r="S804" s="33"/>
      <c r="T804" s="33"/>
      <c r="U804" s="33"/>
      <c r="V804" s="33"/>
      <c r="W804" s="35"/>
      <c r="X804" s="33"/>
      <c r="Y804" s="33"/>
      <c r="Z804" s="37"/>
      <c r="AA804" s="33"/>
      <c r="AB804" s="33"/>
      <c r="AC804" s="33"/>
      <c r="AD804" s="33"/>
      <c r="AE804" s="33"/>
    </row>
    <row r="805" customFormat="false" ht="15" hidden="false" customHeight="false" outlineLevel="0" collapsed="false">
      <c r="A805" s="33"/>
      <c r="B805" s="33"/>
      <c r="C805" s="35"/>
      <c r="D805" s="35"/>
      <c r="E805" s="33"/>
      <c r="F805" s="36"/>
      <c r="G805" s="35"/>
      <c r="H805" s="35"/>
      <c r="I805" s="130"/>
      <c r="J805" s="35"/>
      <c r="K805" s="35"/>
      <c r="N805" s="33"/>
      <c r="O805" s="35"/>
      <c r="P805" s="33"/>
      <c r="Q805" s="33"/>
      <c r="R805" s="33"/>
      <c r="S805" s="33"/>
      <c r="T805" s="33"/>
      <c r="U805" s="33"/>
      <c r="V805" s="33"/>
      <c r="W805" s="35"/>
      <c r="X805" s="33"/>
      <c r="Y805" s="33"/>
      <c r="Z805" s="37"/>
      <c r="AA805" s="33"/>
      <c r="AB805" s="33"/>
      <c r="AC805" s="33"/>
      <c r="AD805" s="33"/>
      <c r="AE805" s="33"/>
    </row>
    <row r="806" customFormat="false" ht="15" hidden="false" customHeight="false" outlineLevel="0" collapsed="false">
      <c r="A806" s="33"/>
      <c r="B806" s="33"/>
      <c r="C806" s="35"/>
      <c r="D806" s="35"/>
      <c r="E806" s="33"/>
      <c r="F806" s="36"/>
      <c r="G806" s="35"/>
      <c r="H806" s="35"/>
      <c r="I806" s="130"/>
      <c r="J806" s="35"/>
      <c r="K806" s="35"/>
      <c r="N806" s="33"/>
      <c r="O806" s="35"/>
      <c r="P806" s="33"/>
      <c r="Q806" s="33"/>
      <c r="R806" s="33"/>
      <c r="S806" s="33"/>
      <c r="T806" s="33"/>
      <c r="U806" s="33"/>
      <c r="V806" s="33"/>
      <c r="W806" s="35"/>
      <c r="X806" s="33"/>
      <c r="Y806" s="33"/>
      <c r="Z806" s="37"/>
      <c r="AA806" s="33"/>
      <c r="AB806" s="33"/>
      <c r="AC806" s="33"/>
      <c r="AD806" s="33"/>
      <c r="AE806" s="33"/>
    </row>
    <row r="807" customFormat="false" ht="15" hidden="false" customHeight="false" outlineLevel="0" collapsed="false">
      <c r="A807" s="33"/>
      <c r="B807" s="33"/>
      <c r="C807" s="35"/>
      <c r="D807" s="35"/>
      <c r="E807" s="33"/>
      <c r="F807" s="36"/>
      <c r="G807" s="35"/>
      <c r="H807" s="35"/>
      <c r="I807" s="130"/>
      <c r="J807" s="35"/>
      <c r="K807" s="35"/>
      <c r="N807" s="33"/>
      <c r="O807" s="35"/>
      <c r="P807" s="33"/>
      <c r="Q807" s="33"/>
      <c r="R807" s="33"/>
      <c r="S807" s="33"/>
      <c r="T807" s="33"/>
      <c r="U807" s="33"/>
      <c r="V807" s="33"/>
      <c r="W807" s="35"/>
      <c r="X807" s="33"/>
      <c r="Y807" s="33"/>
      <c r="Z807" s="37"/>
      <c r="AA807" s="33"/>
      <c r="AB807" s="33"/>
      <c r="AC807" s="33"/>
      <c r="AD807" s="33"/>
      <c r="AE807" s="33"/>
    </row>
    <row r="808" customFormat="false" ht="15" hidden="false" customHeight="false" outlineLevel="0" collapsed="false">
      <c r="A808" s="33"/>
      <c r="B808" s="33"/>
      <c r="C808" s="35"/>
      <c r="D808" s="35"/>
      <c r="E808" s="33"/>
      <c r="F808" s="36"/>
      <c r="G808" s="35"/>
      <c r="H808" s="35"/>
      <c r="I808" s="130"/>
      <c r="J808" s="35"/>
      <c r="K808" s="35"/>
      <c r="N808" s="33"/>
      <c r="O808" s="35"/>
      <c r="P808" s="33"/>
      <c r="Q808" s="33"/>
      <c r="R808" s="33"/>
      <c r="S808" s="33"/>
      <c r="T808" s="33"/>
      <c r="U808" s="33"/>
      <c r="V808" s="33"/>
      <c r="W808" s="35"/>
      <c r="X808" s="33"/>
      <c r="Y808" s="33"/>
      <c r="Z808" s="37"/>
      <c r="AA808" s="33"/>
      <c r="AB808" s="33"/>
      <c r="AC808" s="33"/>
      <c r="AD808" s="33"/>
      <c r="AE808" s="33"/>
    </row>
    <row r="809" customFormat="false" ht="15" hidden="false" customHeight="false" outlineLevel="0" collapsed="false">
      <c r="A809" s="33"/>
      <c r="B809" s="33"/>
      <c r="C809" s="35"/>
      <c r="D809" s="35"/>
      <c r="E809" s="33"/>
      <c r="F809" s="36"/>
      <c r="G809" s="35"/>
      <c r="H809" s="35"/>
      <c r="I809" s="130"/>
      <c r="J809" s="35"/>
      <c r="K809" s="35"/>
      <c r="N809" s="33"/>
      <c r="O809" s="35"/>
      <c r="P809" s="33"/>
      <c r="Q809" s="33"/>
      <c r="R809" s="33"/>
      <c r="S809" s="33"/>
      <c r="T809" s="33"/>
      <c r="U809" s="33"/>
      <c r="V809" s="33"/>
      <c r="W809" s="35"/>
      <c r="X809" s="33"/>
      <c r="Y809" s="33"/>
      <c r="Z809" s="37"/>
      <c r="AA809" s="33"/>
      <c r="AB809" s="33"/>
      <c r="AC809" s="33"/>
      <c r="AD809" s="33"/>
      <c r="AE809" s="33"/>
    </row>
    <row r="810" customFormat="false" ht="15" hidden="false" customHeight="false" outlineLevel="0" collapsed="false">
      <c r="A810" s="33"/>
      <c r="B810" s="33"/>
      <c r="C810" s="35"/>
      <c r="D810" s="35"/>
      <c r="E810" s="33"/>
      <c r="F810" s="36"/>
      <c r="G810" s="35"/>
      <c r="H810" s="35"/>
      <c r="I810" s="130"/>
      <c r="J810" s="35"/>
      <c r="K810" s="35"/>
      <c r="N810" s="33"/>
      <c r="O810" s="35"/>
      <c r="P810" s="33"/>
      <c r="Q810" s="33"/>
      <c r="R810" s="33"/>
      <c r="S810" s="33"/>
      <c r="T810" s="33"/>
      <c r="U810" s="33"/>
      <c r="V810" s="33"/>
      <c r="W810" s="35"/>
      <c r="X810" s="33"/>
      <c r="Y810" s="33"/>
      <c r="Z810" s="37"/>
      <c r="AA810" s="33"/>
      <c r="AB810" s="33"/>
      <c r="AC810" s="33"/>
      <c r="AD810" s="33"/>
      <c r="AE810" s="33"/>
    </row>
    <row r="811" customFormat="false" ht="15" hidden="false" customHeight="false" outlineLevel="0" collapsed="false">
      <c r="A811" s="33"/>
      <c r="B811" s="33"/>
      <c r="C811" s="35"/>
      <c r="D811" s="35"/>
      <c r="E811" s="33"/>
      <c r="F811" s="36"/>
      <c r="G811" s="35"/>
      <c r="H811" s="35"/>
      <c r="I811" s="130"/>
      <c r="J811" s="35"/>
      <c r="K811" s="35"/>
      <c r="N811" s="33"/>
      <c r="O811" s="35"/>
      <c r="P811" s="33"/>
      <c r="Q811" s="33"/>
      <c r="R811" s="33"/>
      <c r="S811" s="33"/>
      <c r="T811" s="33"/>
      <c r="U811" s="33"/>
      <c r="V811" s="33"/>
      <c r="W811" s="35"/>
      <c r="X811" s="33"/>
      <c r="Y811" s="33"/>
      <c r="Z811" s="37"/>
      <c r="AA811" s="33"/>
      <c r="AB811" s="33"/>
      <c r="AC811" s="33"/>
      <c r="AD811" s="33"/>
      <c r="AE811" s="33"/>
    </row>
    <row r="812" customFormat="false" ht="15" hidden="false" customHeight="false" outlineLevel="0" collapsed="false">
      <c r="A812" s="33"/>
      <c r="B812" s="33"/>
      <c r="C812" s="35"/>
      <c r="D812" s="35"/>
      <c r="E812" s="33"/>
      <c r="F812" s="36"/>
      <c r="G812" s="35"/>
      <c r="H812" s="35"/>
      <c r="I812" s="130"/>
      <c r="J812" s="35"/>
      <c r="K812" s="35"/>
      <c r="N812" s="33"/>
      <c r="O812" s="35"/>
      <c r="P812" s="33"/>
      <c r="Q812" s="33"/>
      <c r="R812" s="33"/>
      <c r="S812" s="33"/>
      <c r="T812" s="33"/>
      <c r="U812" s="33"/>
      <c r="V812" s="33"/>
      <c r="W812" s="35"/>
      <c r="X812" s="33"/>
      <c r="Y812" s="33"/>
      <c r="Z812" s="37"/>
      <c r="AA812" s="33"/>
      <c r="AB812" s="33"/>
      <c r="AC812" s="33"/>
      <c r="AD812" s="33"/>
      <c r="AE812" s="33"/>
    </row>
    <row r="813" customFormat="false" ht="15" hidden="false" customHeight="false" outlineLevel="0" collapsed="false">
      <c r="A813" s="33"/>
      <c r="B813" s="33"/>
      <c r="C813" s="35"/>
      <c r="D813" s="35"/>
      <c r="E813" s="33"/>
      <c r="F813" s="36"/>
      <c r="G813" s="35"/>
      <c r="H813" s="35"/>
      <c r="I813" s="130"/>
      <c r="J813" s="35"/>
      <c r="K813" s="35"/>
      <c r="N813" s="33"/>
      <c r="O813" s="35"/>
      <c r="P813" s="33"/>
      <c r="Q813" s="33"/>
      <c r="R813" s="33"/>
      <c r="S813" s="33"/>
      <c r="T813" s="33"/>
      <c r="U813" s="33"/>
      <c r="V813" s="33"/>
      <c r="W813" s="35"/>
      <c r="X813" s="33"/>
      <c r="Y813" s="33"/>
      <c r="Z813" s="37"/>
      <c r="AA813" s="33"/>
      <c r="AB813" s="33"/>
      <c r="AC813" s="33"/>
      <c r="AD813" s="33"/>
      <c r="AE813" s="33"/>
    </row>
    <row r="814" customFormat="false" ht="15" hidden="false" customHeight="false" outlineLevel="0" collapsed="false">
      <c r="A814" s="33"/>
      <c r="B814" s="33"/>
      <c r="C814" s="35"/>
      <c r="D814" s="35"/>
      <c r="E814" s="33"/>
      <c r="F814" s="36"/>
      <c r="G814" s="35"/>
      <c r="H814" s="35"/>
      <c r="I814" s="130"/>
      <c r="J814" s="35"/>
      <c r="K814" s="35"/>
      <c r="N814" s="33"/>
      <c r="O814" s="35"/>
      <c r="P814" s="33"/>
      <c r="Q814" s="33"/>
      <c r="R814" s="33"/>
      <c r="S814" s="33"/>
      <c r="T814" s="33"/>
      <c r="U814" s="33"/>
      <c r="V814" s="33"/>
      <c r="W814" s="35"/>
      <c r="X814" s="33"/>
      <c r="Y814" s="33"/>
      <c r="Z814" s="37"/>
      <c r="AA814" s="33"/>
      <c r="AB814" s="33"/>
      <c r="AC814" s="33"/>
      <c r="AD814" s="33"/>
      <c r="AE814" s="33"/>
    </row>
    <row r="815" customFormat="false" ht="15" hidden="false" customHeight="false" outlineLevel="0" collapsed="false">
      <c r="A815" s="33"/>
      <c r="B815" s="33"/>
      <c r="C815" s="35"/>
      <c r="D815" s="35"/>
      <c r="E815" s="33"/>
      <c r="F815" s="36"/>
      <c r="G815" s="35"/>
      <c r="H815" s="35"/>
      <c r="I815" s="130"/>
      <c r="J815" s="35"/>
      <c r="K815" s="35"/>
      <c r="N815" s="33"/>
      <c r="O815" s="35"/>
      <c r="P815" s="33"/>
      <c r="Q815" s="33"/>
      <c r="R815" s="33"/>
      <c r="S815" s="33"/>
      <c r="T815" s="33"/>
      <c r="U815" s="33"/>
      <c r="V815" s="33"/>
      <c r="W815" s="35"/>
      <c r="X815" s="33"/>
      <c r="Y815" s="33"/>
      <c r="Z815" s="37"/>
      <c r="AA815" s="33"/>
      <c r="AB815" s="33"/>
      <c r="AC815" s="33"/>
      <c r="AD815" s="33"/>
      <c r="AE815" s="33"/>
    </row>
    <row r="816" customFormat="false" ht="15" hidden="false" customHeight="false" outlineLevel="0" collapsed="false">
      <c r="A816" s="33"/>
      <c r="B816" s="33"/>
      <c r="C816" s="35"/>
      <c r="D816" s="35"/>
      <c r="E816" s="33"/>
      <c r="F816" s="36"/>
      <c r="G816" s="35"/>
      <c r="H816" s="35"/>
      <c r="I816" s="130"/>
      <c r="J816" s="35"/>
      <c r="K816" s="35"/>
      <c r="N816" s="33"/>
      <c r="O816" s="35"/>
      <c r="P816" s="33"/>
      <c r="Q816" s="33"/>
      <c r="R816" s="33"/>
      <c r="S816" s="33"/>
      <c r="T816" s="33"/>
      <c r="U816" s="33"/>
      <c r="V816" s="33"/>
      <c r="W816" s="35"/>
      <c r="X816" s="33"/>
      <c r="Y816" s="33"/>
      <c r="Z816" s="37"/>
      <c r="AA816" s="33"/>
      <c r="AB816" s="33"/>
      <c r="AC816" s="33"/>
      <c r="AD816" s="33"/>
      <c r="AE816" s="33"/>
    </row>
    <row r="817" customFormat="false" ht="15" hidden="false" customHeight="false" outlineLevel="0" collapsed="false">
      <c r="A817" s="33"/>
      <c r="B817" s="33"/>
      <c r="C817" s="35"/>
      <c r="D817" s="35"/>
      <c r="E817" s="33"/>
      <c r="F817" s="36"/>
      <c r="G817" s="35"/>
      <c r="H817" s="35"/>
      <c r="I817" s="130"/>
      <c r="J817" s="35"/>
      <c r="K817" s="35"/>
      <c r="N817" s="33"/>
      <c r="O817" s="35"/>
      <c r="P817" s="33"/>
      <c r="Q817" s="33"/>
      <c r="R817" s="33"/>
      <c r="S817" s="33"/>
      <c r="T817" s="33"/>
      <c r="U817" s="33"/>
      <c r="V817" s="33"/>
      <c r="W817" s="35"/>
      <c r="X817" s="33"/>
      <c r="Y817" s="33"/>
      <c r="Z817" s="37"/>
      <c r="AA817" s="33"/>
      <c r="AB817" s="33"/>
      <c r="AC817" s="33"/>
      <c r="AD817" s="33"/>
      <c r="AE817" s="33"/>
    </row>
    <row r="818" customFormat="false" ht="15" hidden="false" customHeight="false" outlineLevel="0" collapsed="false">
      <c r="A818" s="33"/>
      <c r="B818" s="33"/>
      <c r="C818" s="35"/>
      <c r="D818" s="35"/>
      <c r="E818" s="33"/>
      <c r="F818" s="36"/>
      <c r="G818" s="35"/>
      <c r="H818" s="35"/>
      <c r="I818" s="130"/>
      <c r="J818" s="35"/>
      <c r="K818" s="35"/>
      <c r="N818" s="33"/>
      <c r="O818" s="35"/>
      <c r="P818" s="33"/>
      <c r="Q818" s="33"/>
      <c r="R818" s="33"/>
      <c r="S818" s="33"/>
      <c r="T818" s="33"/>
      <c r="U818" s="33"/>
      <c r="V818" s="33"/>
      <c r="W818" s="35"/>
      <c r="X818" s="33"/>
      <c r="Y818" s="33"/>
      <c r="Z818" s="37"/>
      <c r="AA818" s="33"/>
      <c r="AB818" s="33"/>
      <c r="AC818" s="33"/>
      <c r="AD818" s="33"/>
      <c r="AE818" s="33"/>
    </row>
    <row r="819" customFormat="false" ht="15" hidden="false" customHeight="false" outlineLevel="0" collapsed="false">
      <c r="A819" s="33"/>
      <c r="B819" s="33"/>
      <c r="C819" s="35"/>
      <c r="D819" s="35"/>
      <c r="E819" s="33"/>
      <c r="F819" s="36"/>
      <c r="G819" s="35"/>
      <c r="H819" s="35"/>
      <c r="I819" s="130"/>
      <c r="J819" s="35"/>
      <c r="K819" s="35"/>
      <c r="N819" s="33"/>
      <c r="O819" s="35"/>
      <c r="P819" s="33"/>
      <c r="Q819" s="33"/>
      <c r="R819" s="33"/>
      <c r="S819" s="33"/>
      <c r="T819" s="33"/>
      <c r="U819" s="33"/>
      <c r="V819" s="33"/>
      <c r="W819" s="35"/>
      <c r="X819" s="33"/>
      <c r="Y819" s="33"/>
      <c r="Z819" s="37"/>
      <c r="AA819" s="33"/>
      <c r="AB819" s="33"/>
      <c r="AC819" s="33"/>
      <c r="AD819" s="33"/>
      <c r="AE819" s="33"/>
    </row>
    <row r="820" customFormat="false" ht="15" hidden="false" customHeight="false" outlineLevel="0" collapsed="false">
      <c r="A820" s="33"/>
      <c r="B820" s="33"/>
      <c r="C820" s="35"/>
      <c r="D820" s="35"/>
      <c r="E820" s="33"/>
      <c r="F820" s="36"/>
      <c r="G820" s="35"/>
      <c r="H820" s="35"/>
      <c r="I820" s="130"/>
      <c r="J820" s="35"/>
      <c r="K820" s="35"/>
      <c r="N820" s="33"/>
      <c r="O820" s="35"/>
      <c r="P820" s="33"/>
      <c r="Q820" s="33"/>
      <c r="R820" s="33"/>
      <c r="S820" s="33"/>
      <c r="T820" s="33"/>
      <c r="U820" s="33"/>
      <c r="V820" s="33"/>
      <c r="W820" s="35"/>
      <c r="X820" s="33"/>
      <c r="Y820" s="33"/>
      <c r="Z820" s="37"/>
      <c r="AA820" s="33"/>
      <c r="AB820" s="33"/>
      <c r="AC820" s="33"/>
      <c r="AD820" s="33"/>
      <c r="AE820" s="33"/>
    </row>
    <row r="821" customFormat="false" ht="15" hidden="false" customHeight="false" outlineLevel="0" collapsed="false">
      <c r="A821" s="33"/>
      <c r="B821" s="33"/>
      <c r="C821" s="35"/>
      <c r="D821" s="35"/>
      <c r="E821" s="33"/>
      <c r="F821" s="36"/>
      <c r="G821" s="35"/>
      <c r="H821" s="35"/>
      <c r="I821" s="130"/>
      <c r="J821" s="35"/>
      <c r="K821" s="35"/>
      <c r="N821" s="33"/>
      <c r="O821" s="35"/>
      <c r="P821" s="33"/>
      <c r="Q821" s="33"/>
      <c r="R821" s="33"/>
      <c r="S821" s="33"/>
      <c r="T821" s="33"/>
      <c r="U821" s="33"/>
      <c r="V821" s="33"/>
      <c r="W821" s="35"/>
      <c r="X821" s="33"/>
      <c r="Y821" s="33"/>
      <c r="Z821" s="37"/>
      <c r="AA821" s="33"/>
      <c r="AB821" s="33"/>
      <c r="AC821" s="33"/>
      <c r="AD821" s="33"/>
      <c r="AE821" s="33"/>
    </row>
    <row r="822" customFormat="false" ht="15" hidden="false" customHeight="false" outlineLevel="0" collapsed="false">
      <c r="A822" s="33"/>
      <c r="B822" s="33"/>
      <c r="C822" s="35"/>
      <c r="D822" s="35"/>
      <c r="E822" s="33"/>
      <c r="F822" s="36"/>
      <c r="G822" s="35"/>
      <c r="H822" s="35"/>
      <c r="I822" s="130"/>
      <c r="J822" s="35"/>
      <c r="K822" s="35"/>
      <c r="N822" s="33"/>
      <c r="O822" s="35"/>
      <c r="P822" s="33"/>
      <c r="Q822" s="33"/>
      <c r="R822" s="33"/>
      <c r="S822" s="33"/>
      <c r="T822" s="33"/>
      <c r="U822" s="33"/>
      <c r="V822" s="33"/>
      <c r="W822" s="35"/>
      <c r="X822" s="33"/>
      <c r="Y822" s="33"/>
      <c r="Z822" s="37"/>
      <c r="AA822" s="33"/>
      <c r="AB822" s="33"/>
      <c r="AC822" s="33"/>
      <c r="AD822" s="33"/>
      <c r="AE822" s="33"/>
    </row>
    <row r="823" customFormat="false" ht="15" hidden="false" customHeight="false" outlineLevel="0" collapsed="false">
      <c r="A823" s="33"/>
      <c r="B823" s="33"/>
      <c r="C823" s="35"/>
      <c r="D823" s="35"/>
      <c r="E823" s="33"/>
      <c r="F823" s="36"/>
      <c r="G823" s="35"/>
      <c r="H823" s="35"/>
      <c r="I823" s="130"/>
      <c r="J823" s="35"/>
      <c r="K823" s="35"/>
      <c r="N823" s="33"/>
      <c r="O823" s="35"/>
      <c r="P823" s="33"/>
      <c r="Q823" s="33"/>
      <c r="R823" s="33"/>
      <c r="S823" s="33"/>
      <c r="T823" s="33"/>
      <c r="U823" s="33"/>
      <c r="V823" s="33"/>
      <c r="W823" s="35"/>
      <c r="X823" s="33"/>
      <c r="Y823" s="33"/>
      <c r="Z823" s="37"/>
      <c r="AA823" s="33"/>
      <c r="AB823" s="33"/>
      <c r="AC823" s="33"/>
      <c r="AD823" s="33"/>
      <c r="AE823" s="33"/>
    </row>
    <row r="824" customFormat="false" ht="15" hidden="false" customHeight="false" outlineLevel="0" collapsed="false">
      <c r="A824" s="33"/>
      <c r="B824" s="33"/>
      <c r="C824" s="35"/>
      <c r="D824" s="35"/>
      <c r="E824" s="33"/>
      <c r="F824" s="36"/>
      <c r="G824" s="35"/>
      <c r="H824" s="35"/>
      <c r="I824" s="130"/>
      <c r="J824" s="35"/>
      <c r="K824" s="35"/>
      <c r="N824" s="33"/>
      <c r="O824" s="35"/>
      <c r="P824" s="33"/>
      <c r="Q824" s="33"/>
      <c r="R824" s="33"/>
      <c r="S824" s="33"/>
      <c r="T824" s="33"/>
      <c r="U824" s="33"/>
      <c r="V824" s="33"/>
      <c r="W824" s="35"/>
      <c r="X824" s="33"/>
      <c r="Y824" s="33"/>
      <c r="Z824" s="37"/>
      <c r="AA824" s="33"/>
      <c r="AB824" s="33"/>
      <c r="AC824" s="33"/>
      <c r="AD824" s="33"/>
      <c r="AE824" s="33"/>
    </row>
    <row r="825" customFormat="false" ht="15" hidden="false" customHeight="false" outlineLevel="0" collapsed="false">
      <c r="A825" s="33"/>
      <c r="B825" s="33"/>
      <c r="C825" s="35"/>
      <c r="D825" s="35"/>
      <c r="E825" s="33"/>
      <c r="F825" s="36"/>
      <c r="G825" s="35"/>
      <c r="H825" s="35"/>
      <c r="I825" s="130"/>
      <c r="J825" s="35"/>
      <c r="K825" s="35"/>
      <c r="N825" s="33"/>
      <c r="O825" s="35"/>
      <c r="P825" s="33"/>
      <c r="Q825" s="33"/>
      <c r="R825" s="33"/>
      <c r="S825" s="33"/>
      <c r="T825" s="33"/>
      <c r="U825" s="33"/>
      <c r="V825" s="33"/>
      <c r="W825" s="35"/>
      <c r="X825" s="33"/>
      <c r="Y825" s="33"/>
      <c r="Z825" s="37"/>
      <c r="AA825" s="33"/>
      <c r="AB825" s="33"/>
      <c r="AC825" s="33"/>
      <c r="AD825" s="33"/>
      <c r="AE825" s="33"/>
    </row>
    <row r="826" customFormat="false" ht="15" hidden="false" customHeight="false" outlineLevel="0" collapsed="false">
      <c r="A826" s="33"/>
      <c r="B826" s="33"/>
      <c r="C826" s="35"/>
      <c r="D826" s="35"/>
      <c r="E826" s="33"/>
      <c r="F826" s="36"/>
      <c r="G826" s="35"/>
      <c r="H826" s="35"/>
      <c r="I826" s="130"/>
      <c r="J826" s="35"/>
      <c r="K826" s="35"/>
      <c r="N826" s="33"/>
      <c r="O826" s="35"/>
      <c r="P826" s="33"/>
      <c r="Q826" s="33"/>
      <c r="R826" s="33"/>
      <c r="S826" s="33"/>
      <c r="T826" s="33"/>
      <c r="U826" s="33"/>
      <c r="V826" s="33"/>
      <c r="W826" s="35"/>
      <c r="X826" s="33"/>
      <c r="Y826" s="33"/>
      <c r="Z826" s="37"/>
      <c r="AA826" s="33"/>
      <c r="AB826" s="33"/>
      <c r="AC826" s="33"/>
      <c r="AD826" s="33"/>
      <c r="AE826" s="33"/>
    </row>
    <row r="827" customFormat="false" ht="15" hidden="false" customHeight="false" outlineLevel="0" collapsed="false">
      <c r="A827" s="33"/>
      <c r="B827" s="33"/>
      <c r="C827" s="35"/>
      <c r="D827" s="35"/>
      <c r="E827" s="33"/>
      <c r="F827" s="36"/>
      <c r="G827" s="35"/>
      <c r="H827" s="35"/>
      <c r="I827" s="130"/>
      <c r="J827" s="35"/>
      <c r="K827" s="35"/>
      <c r="N827" s="33"/>
      <c r="O827" s="35"/>
      <c r="P827" s="33"/>
      <c r="Q827" s="33"/>
      <c r="R827" s="33"/>
      <c r="S827" s="33"/>
      <c r="T827" s="33"/>
      <c r="U827" s="33"/>
      <c r="V827" s="33"/>
      <c r="W827" s="35"/>
      <c r="X827" s="33"/>
      <c r="Y827" s="33"/>
      <c r="Z827" s="37"/>
      <c r="AA827" s="33"/>
      <c r="AB827" s="33"/>
      <c r="AC827" s="33"/>
      <c r="AD827" s="33"/>
      <c r="AE827" s="33"/>
    </row>
    <row r="828" customFormat="false" ht="15" hidden="false" customHeight="false" outlineLevel="0" collapsed="false">
      <c r="A828" s="33"/>
      <c r="B828" s="33"/>
      <c r="C828" s="35"/>
      <c r="D828" s="35"/>
      <c r="E828" s="33"/>
      <c r="F828" s="36"/>
      <c r="G828" s="35"/>
      <c r="H828" s="35"/>
      <c r="I828" s="130"/>
      <c r="J828" s="35"/>
      <c r="K828" s="35"/>
      <c r="N828" s="33"/>
      <c r="O828" s="35"/>
      <c r="P828" s="33"/>
      <c r="Q828" s="33"/>
      <c r="R828" s="33"/>
      <c r="S828" s="33"/>
      <c r="T828" s="33"/>
      <c r="U828" s="33"/>
      <c r="V828" s="33"/>
      <c r="W828" s="35"/>
      <c r="X828" s="33"/>
      <c r="Y828" s="33"/>
      <c r="Z828" s="37"/>
      <c r="AA828" s="33"/>
      <c r="AB828" s="33"/>
      <c r="AC828" s="33"/>
      <c r="AD828" s="33"/>
      <c r="AE828" s="33"/>
    </row>
    <row r="829" customFormat="false" ht="15" hidden="false" customHeight="false" outlineLevel="0" collapsed="false">
      <c r="A829" s="33"/>
      <c r="B829" s="33"/>
      <c r="C829" s="35"/>
      <c r="D829" s="35"/>
      <c r="E829" s="33"/>
      <c r="F829" s="36"/>
      <c r="G829" s="35"/>
      <c r="H829" s="35"/>
      <c r="I829" s="130"/>
      <c r="J829" s="35"/>
      <c r="K829" s="35"/>
      <c r="N829" s="33"/>
      <c r="O829" s="35"/>
      <c r="P829" s="33"/>
      <c r="Q829" s="33"/>
      <c r="R829" s="33"/>
      <c r="S829" s="33"/>
      <c r="T829" s="33"/>
      <c r="U829" s="33"/>
      <c r="V829" s="33"/>
      <c r="W829" s="35"/>
      <c r="X829" s="33"/>
      <c r="Y829" s="33"/>
      <c r="Z829" s="37"/>
      <c r="AA829" s="33"/>
      <c r="AB829" s="33"/>
      <c r="AC829" s="33"/>
      <c r="AD829" s="33"/>
      <c r="AE829" s="33"/>
    </row>
    <row r="830" customFormat="false" ht="15" hidden="false" customHeight="false" outlineLevel="0" collapsed="false">
      <c r="A830" s="33"/>
      <c r="B830" s="33"/>
      <c r="C830" s="35"/>
      <c r="D830" s="35"/>
      <c r="E830" s="33"/>
      <c r="F830" s="36"/>
      <c r="G830" s="35"/>
      <c r="H830" s="35"/>
      <c r="I830" s="130"/>
      <c r="J830" s="35"/>
      <c r="K830" s="35"/>
      <c r="N830" s="33"/>
      <c r="O830" s="35"/>
      <c r="P830" s="33"/>
      <c r="Q830" s="33"/>
      <c r="R830" s="33"/>
      <c r="S830" s="33"/>
      <c r="T830" s="33"/>
      <c r="U830" s="33"/>
      <c r="V830" s="33"/>
      <c r="W830" s="35"/>
      <c r="X830" s="33"/>
      <c r="Y830" s="33"/>
      <c r="Z830" s="37"/>
      <c r="AA830" s="33"/>
      <c r="AB830" s="33"/>
      <c r="AC830" s="33"/>
      <c r="AD830" s="33"/>
      <c r="AE830" s="33"/>
    </row>
    <row r="831" customFormat="false" ht="15" hidden="false" customHeight="false" outlineLevel="0" collapsed="false">
      <c r="A831" s="33"/>
      <c r="B831" s="33"/>
      <c r="C831" s="35"/>
      <c r="D831" s="35"/>
      <c r="E831" s="33"/>
      <c r="F831" s="36"/>
      <c r="G831" s="35"/>
      <c r="H831" s="35"/>
      <c r="I831" s="130"/>
      <c r="J831" s="35"/>
      <c r="K831" s="35"/>
      <c r="N831" s="33"/>
      <c r="O831" s="35"/>
      <c r="P831" s="33"/>
      <c r="Q831" s="33"/>
      <c r="R831" s="33"/>
      <c r="S831" s="33"/>
      <c r="T831" s="33"/>
      <c r="U831" s="33"/>
      <c r="V831" s="33"/>
      <c r="W831" s="35"/>
      <c r="X831" s="33"/>
      <c r="Y831" s="33"/>
      <c r="Z831" s="37"/>
      <c r="AA831" s="33"/>
      <c r="AB831" s="33"/>
      <c r="AC831" s="33"/>
      <c r="AD831" s="33"/>
      <c r="AE831" s="33"/>
    </row>
    <row r="832" customFormat="false" ht="15" hidden="false" customHeight="false" outlineLevel="0" collapsed="false">
      <c r="A832" s="33"/>
      <c r="B832" s="33"/>
      <c r="C832" s="35"/>
      <c r="D832" s="35"/>
      <c r="E832" s="33"/>
      <c r="F832" s="36"/>
      <c r="G832" s="35"/>
      <c r="H832" s="35"/>
      <c r="I832" s="130"/>
      <c r="J832" s="35"/>
      <c r="K832" s="35"/>
      <c r="N832" s="33"/>
      <c r="O832" s="35"/>
      <c r="P832" s="33"/>
      <c r="Q832" s="33"/>
      <c r="R832" s="33"/>
      <c r="S832" s="33"/>
      <c r="T832" s="33"/>
      <c r="U832" s="33"/>
      <c r="V832" s="33"/>
      <c r="W832" s="35"/>
      <c r="X832" s="33"/>
      <c r="Y832" s="33"/>
      <c r="Z832" s="37"/>
      <c r="AA832" s="33"/>
      <c r="AB832" s="33"/>
      <c r="AC832" s="33"/>
      <c r="AD832" s="33"/>
      <c r="AE832" s="33"/>
    </row>
    <row r="833" customFormat="false" ht="15" hidden="false" customHeight="false" outlineLevel="0" collapsed="false">
      <c r="A833" s="33"/>
      <c r="B833" s="33"/>
      <c r="C833" s="35"/>
      <c r="D833" s="35"/>
      <c r="E833" s="33"/>
      <c r="F833" s="36"/>
      <c r="G833" s="35"/>
      <c r="H833" s="35"/>
      <c r="I833" s="130"/>
      <c r="J833" s="35"/>
      <c r="K833" s="35"/>
      <c r="N833" s="33"/>
      <c r="O833" s="35"/>
      <c r="P833" s="33"/>
      <c r="Q833" s="33"/>
      <c r="R833" s="33"/>
      <c r="S833" s="33"/>
      <c r="T833" s="33"/>
      <c r="U833" s="33"/>
      <c r="V833" s="33"/>
      <c r="W833" s="35"/>
      <c r="X833" s="33"/>
      <c r="Y833" s="33"/>
      <c r="Z833" s="37"/>
      <c r="AA833" s="33"/>
      <c r="AB833" s="33"/>
      <c r="AC833" s="33"/>
      <c r="AD833" s="33"/>
      <c r="AE833" s="33"/>
    </row>
    <row r="834" customFormat="false" ht="15" hidden="false" customHeight="false" outlineLevel="0" collapsed="false">
      <c r="A834" s="33"/>
      <c r="B834" s="33"/>
      <c r="C834" s="35"/>
      <c r="D834" s="35"/>
      <c r="E834" s="33"/>
      <c r="F834" s="36"/>
      <c r="G834" s="35"/>
      <c r="H834" s="35"/>
      <c r="I834" s="130"/>
      <c r="J834" s="35"/>
      <c r="K834" s="35"/>
      <c r="N834" s="33"/>
      <c r="O834" s="35"/>
      <c r="P834" s="33"/>
      <c r="Q834" s="33"/>
      <c r="R834" s="33"/>
      <c r="S834" s="33"/>
      <c r="T834" s="33"/>
      <c r="U834" s="33"/>
      <c r="V834" s="33"/>
      <c r="W834" s="35"/>
      <c r="X834" s="33"/>
      <c r="Y834" s="33"/>
      <c r="Z834" s="37"/>
      <c r="AA834" s="33"/>
      <c r="AB834" s="33"/>
      <c r="AC834" s="33"/>
      <c r="AD834" s="33"/>
      <c r="AE834" s="33"/>
    </row>
    <row r="835" customFormat="false" ht="15" hidden="false" customHeight="false" outlineLevel="0" collapsed="false">
      <c r="A835" s="33"/>
      <c r="B835" s="33"/>
      <c r="C835" s="35"/>
      <c r="D835" s="35"/>
      <c r="E835" s="33"/>
      <c r="F835" s="36"/>
      <c r="G835" s="35"/>
      <c r="H835" s="35"/>
      <c r="I835" s="130"/>
      <c r="J835" s="35"/>
      <c r="K835" s="35"/>
      <c r="N835" s="33"/>
      <c r="O835" s="35"/>
      <c r="P835" s="33"/>
      <c r="Q835" s="33"/>
      <c r="R835" s="33"/>
      <c r="S835" s="33"/>
      <c r="T835" s="33"/>
      <c r="U835" s="33"/>
      <c r="V835" s="33"/>
      <c r="W835" s="35"/>
      <c r="X835" s="33"/>
      <c r="Y835" s="33"/>
      <c r="Z835" s="37"/>
      <c r="AA835" s="33"/>
      <c r="AB835" s="33"/>
      <c r="AC835" s="33"/>
      <c r="AD835" s="33"/>
      <c r="AE835" s="33"/>
    </row>
    <row r="836" customFormat="false" ht="15" hidden="false" customHeight="false" outlineLevel="0" collapsed="false">
      <c r="A836" s="33"/>
      <c r="B836" s="33"/>
      <c r="C836" s="35"/>
      <c r="D836" s="35"/>
      <c r="E836" s="33"/>
      <c r="F836" s="36"/>
      <c r="G836" s="35"/>
      <c r="H836" s="35"/>
      <c r="I836" s="130"/>
      <c r="J836" s="35"/>
      <c r="K836" s="35"/>
      <c r="N836" s="33"/>
      <c r="O836" s="35"/>
      <c r="P836" s="33"/>
      <c r="Q836" s="33"/>
      <c r="R836" s="33"/>
      <c r="S836" s="33"/>
      <c r="T836" s="33"/>
      <c r="U836" s="33"/>
      <c r="V836" s="33"/>
      <c r="W836" s="35"/>
      <c r="X836" s="33"/>
      <c r="Y836" s="33"/>
      <c r="Z836" s="37"/>
      <c r="AA836" s="33"/>
      <c r="AB836" s="33"/>
      <c r="AC836" s="33"/>
      <c r="AD836" s="33"/>
      <c r="AE836" s="33"/>
    </row>
    <row r="837" customFormat="false" ht="15" hidden="false" customHeight="false" outlineLevel="0" collapsed="false">
      <c r="A837" s="33"/>
      <c r="B837" s="33"/>
      <c r="C837" s="35"/>
      <c r="D837" s="35"/>
      <c r="E837" s="33"/>
      <c r="F837" s="36"/>
      <c r="G837" s="35"/>
      <c r="H837" s="35"/>
      <c r="I837" s="130"/>
      <c r="J837" s="35"/>
      <c r="K837" s="35"/>
      <c r="N837" s="33"/>
      <c r="O837" s="35"/>
      <c r="P837" s="33"/>
      <c r="Q837" s="33"/>
      <c r="R837" s="33"/>
      <c r="S837" s="33"/>
      <c r="T837" s="33"/>
      <c r="U837" s="33"/>
      <c r="V837" s="33"/>
      <c r="W837" s="35"/>
      <c r="X837" s="33"/>
      <c r="Y837" s="33"/>
      <c r="Z837" s="37"/>
      <c r="AA837" s="33"/>
      <c r="AB837" s="33"/>
      <c r="AC837" s="33"/>
      <c r="AD837" s="33"/>
      <c r="AE837" s="33"/>
    </row>
    <row r="838" customFormat="false" ht="15" hidden="false" customHeight="false" outlineLevel="0" collapsed="false">
      <c r="A838" s="33"/>
      <c r="B838" s="33"/>
      <c r="C838" s="35"/>
      <c r="D838" s="35"/>
      <c r="E838" s="33"/>
      <c r="F838" s="36"/>
      <c r="G838" s="35"/>
      <c r="H838" s="35"/>
      <c r="I838" s="130"/>
      <c r="J838" s="35"/>
      <c r="K838" s="35"/>
      <c r="N838" s="33"/>
      <c r="O838" s="35"/>
      <c r="P838" s="33"/>
      <c r="Q838" s="33"/>
      <c r="R838" s="33"/>
      <c r="S838" s="33"/>
      <c r="T838" s="33"/>
      <c r="U838" s="33"/>
      <c r="V838" s="33"/>
      <c r="W838" s="35"/>
      <c r="X838" s="33"/>
      <c r="Y838" s="33"/>
      <c r="Z838" s="37"/>
      <c r="AA838" s="33"/>
      <c r="AB838" s="33"/>
      <c r="AC838" s="33"/>
      <c r="AD838" s="33"/>
      <c r="AE838" s="33"/>
    </row>
    <row r="839" customFormat="false" ht="15" hidden="false" customHeight="false" outlineLevel="0" collapsed="false">
      <c r="A839" s="33"/>
      <c r="B839" s="33"/>
      <c r="C839" s="35"/>
      <c r="D839" s="35"/>
      <c r="E839" s="33"/>
      <c r="F839" s="36"/>
      <c r="G839" s="35"/>
      <c r="H839" s="35"/>
      <c r="I839" s="130"/>
      <c r="J839" s="35"/>
      <c r="K839" s="35"/>
      <c r="N839" s="33"/>
      <c r="O839" s="35"/>
      <c r="P839" s="33"/>
      <c r="Q839" s="33"/>
      <c r="R839" s="33"/>
      <c r="S839" s="33"/>
      <c r="T839" s="33"/>
      <c r="U839" s="33"/>
      <c r="V839" s="33"/>
      <c r="W839" s="35"/>
      <c r="X839" s="33"/>
      <c r="Y839" s="33"/>
      <c r="Z839" s="37"/>
      <c r="AA839" s="33"/>
      <c r="AB839" s="33"/>
      <c r="AC839" s="33"/>
      <c r="AD839" s="33"/>
      <c r="AE839" s="33"/>
    </row>
    <row r="840" customFormat="false" ht="15" hidden="false" customHeight="false" outlineLevel="0" collapsed="false">
      <c r="A840" s="33"/>
      <c r="B840" s="33"/>
      <c r="C840" s="35"/>
      <c r="D840" s="35"/>
      <c r="E840" s="33"/>
      <c r="F840" s="36"/>
      <c r="G840" s="35"/>
      <c r="H840" s="35"/>
      <c r="I840" s="130"/>
      <c r="J840" s="35"/>
      <c r="K840" s="35"/>
      <c r="N840" s="33"/>
      <c r="O840" s="35"/>
      <c r="P840" s="33"/>
      <c r="Q840" s="33"/>
      <c r="R840" s="33"/>
      <c r="S840" s="33"/>
      <c r="T840" s="33"/>
      <c r="U840" s="33"/>
      <c r="V840" s="33"/>
      <c r="W840" s="35"/>
      <c r="X840" s="33"/>
      <c r="Y840" s="33"/>
      <c r="Z840" s="37"/>
      <c r="AA840" s="33"/>
      <c r="AB840" s="33"/>
      <c r="AC840" s="33"/>
      <c r="AD840" s="33"/>
      <c r="AE840" s="33"/>
    </row>
    <row r="841" customFormat="false" ht="15" hidden="false" customHeight="false" outlineLevel="0" collapsed="false">
      <c r="A841" s="33"/>
      <c r="B841" s="33"/>
      <c r="C841" s="35"/>
      <c r="D841" s="35"/>
      <c r="E841" s="33"/>
      <c r="F841" s="36"/>
      <c r="G841" s="35"/>
      <c r="H841" s="35"/>
      <c r="I841" s="130"/>
      <c r="J841" s="35"/>
      <c r="K841" s="35"/>
      <c r="N841" s="33"/>
      <c r="O841" s="35"/>
      <c r="P841" s="33"/>
      <c r="Q841" s="33"/>
      <c r="R841" s="33"/>
      <c r="S841" s="33"/>
      <c r="T841" s="33"/>
      <c r="U841" s="33"/>
      <c r="V841" s="33"/>
      <c r="W841" s="35"/>
      <c r="X841" s="33"/>
      <c r="Y841" s="33"/>
      <c r="Z841" s="37"/>
      <c r="AA841" s="33"/>
      <c r="AB841" s="33"/>
      <c r="AC841" s="33"/>
      <c r="AD841" s="33"/>
      <c r="AE841" s="33"/>
    </row>
    <row r="842" customFormat="false" ht="15" hidden="false" customHeight="false" outlineLevel="0" collapsed="false">
      <c r="A842" s="33"/>
      <c r="B842" s="33"/>
      <c r="C842" s="35"/>
      <c r="D842" s="35"/>
      <c r="E842" s="33"/>
      <c r="F842" s="36"/>
      <c r="G842" s="35"/>
      <c r="H842" s="35"/>
      <c r="I842" s="130"/>
      <c r="J842" s="35"/>
      <c r="K842" s="35"/>
      <c r="N842" s="33"/>
      <c r="O842" s="35"/>
      <c r="P842" s="33"/>
      <c r="Q842" s="33"/>
      <c r="R842" s="33"/>
      <c r="S842" s="33"/>
      <c r="T842" s="33"/>
      <c r="U842" s="33"/>
      <c r="V842" s="33"/>
      <c r="W842" s="35"/>
      <c r="X842" s="33"/>
      <c r="Y842" s="33"/>
      <c r="Z842" s="37"/>
      <c r="AA842" s="33"/>
      <c r="AB842" s="33"/>
      <c r="AC842" s="33"/>
      <c r="AD842" s="33"/>
      <c r="AE842" s="33"/>
    </row>
    <row r="843" customFormat="false" ht="15" hidden="false" customHeight="false" outlineLevel="0" collapsed="false">
      <c r="A843" s="33"/>
      <c r="B843" s="33"/>
      <c r="C843" s="35"/>
      <c r="D843" s="35"/>
      <c r="E843" s="33"/>
      <c r="F843" s="36"/>
      <c r="G843" s="35"/>
      <c r="H843" s="35"/>
      <c r="I843" s="130"/>
      <c r="J843" s="35"/>
      <c r="K843" s="35"/>
      <c r="N843" s="33"/>
      <c r="O843" s="35"/>
      <c r="P843" s="33"/>
      <c r="Q843" s="33"/>
      <c r="R843" s="33"/>
      <c r="S843" s="33"/>
      <c r="T843" s="33"/>
      <c r="U843" s="33"/>
      <c r="V843" s="33"/>
      <c r="W843" s="35"/>
      <c r="X843" s="33"/>
      <c r="Y843" s="33"/>
      <c r="Z843" s="37"/>
      <c r="AA843" s="33"/>
      <c r="AB843" s="33"/>
      <c r="AC843" s="33"/>
      <c r="AD843" s="33"/>
      <c r="AE843" s="33"/>
    </row>
    <row r="844" customFormat="false" ht="15" hidden="false" customHeight="false" outlineLevel="0" collapsed="false">
      <c r="A844" s="33"/>
      <c r="B844" s="33"/>
      <c r="C844" s="35"/>
      <c r="D844" s="35"/>
      <c r="E844" s="33"/>
      <c r="F844" s="36"/>
      <c r="G844" s="35"/>
      <c r="H844" s="35"/>
      <c r="I844" s="130"/>
      <c r="J844" s="35"/>
      <c r="K844" s="35"/>
      <c r="N844" s="33"/>
      <c r="O844" s="35"/>
      <c r="P844" s="33"/>
      <c r="Q844" s="33"/>
      <c r="R844" s="33"/>
      <c r="S844" s="33"/>
      <c r="T844" s="33"/>
      <c r="U844" s="33"/>
      <c r="V844" s="33"/>
      <c r="W844" s="35"/>
      <c r="X844" s="33"/>
      <c r="Y844" s="33"/>
      <c r="Z844" s="37"/>
      <c r="AA844" s="33"/>
      <c r="AB844" s="33"/>
      <c r="AC844" s="33"/>
      <c r="AD844" s="33"/>
      <c r="AE844" s="33"/>
    </row>
    <row r="845" customFormat="false" ht="15" hidden="false" customHeight="false" outlineLevel="0" collapsed="false">
      <c r="A845" s="33"/>
      <c r="B845" s="33"/>
      <c r="C845" s="35"/>
      <c r="D845" s="35"/>
      <c r="E845" s="33"/>
      <c r="F845" s="36"/>
      <c r="G845" s="35"/>
      <c r="H845" s="35"/>
      <c r="I845" s="130"/>
      <c r="J845" s="35"/>
      <c r="K845" s="35"/>
      <c r="N845" s="33"/>
      <c r="O845" s="35"/>
      <c r="P845" s="33"/>
      <c r="Q845" s="33"/>
      <c r="R845" s="33"/>
      <c r="S845" s="33"/>
      <c r="T845" s="33"/>
      <c r="U845" s="33"/>
      <c r="V845" s="33"/>
      <c r="W845" s="35"/>
      <c r="X845" s="33"/>
      <c r="Y845" s="33"/>
      <c r="Z845" s="37"/>
      <c r="AA845" s="33"/>
      <c r="AB845" s="33"/>
      <c r="AC845" s="33"/>
      <c r="AD845" s="33"/>
      <c r="AE845" s="33"/>
    </row>
    <row r="846" customFormat="false" ht="15" hidden="false" customHeight="false" outlineLevel="0" collapsed="false">
      <c r="A846" s="33"/>
      <c r="B846" s="33"/>
      <c r="C846" s="35"/>
      <c r="D846" s="35"/>
      <c r="E846" s="33"/>
      <c r="F846" s="36"/>
      <c r="G846" s="35"/>
      <c r="H846" s="35"/>
      <c r="I846" s="130"/>
      <c r="J846" s="35"/>
      <c r="K846" s="35"/>
      <c r="N846" s="33"/>
      <c r="O846" s="35"/>
      <c r="P846" s="33"/>
      <c r="Q846" s="33"/>
      <c r="R846" s="33"/>
      <c r="S846" s="33"/>
      <c r="T846" s="33"/>
      <c r="U846" s="33"/>
      <c r="V846" s="33"/>
      <c r="W846" s="35"/>
      <c r="X846" s="33"/>
      <c r="Y846" s="33"/>
      <c r="Z846" s="37"/>
      <c r="AA846" s="33"/>
      <c r="AB846" s="33"/>
      <c r="AC846" s="33"/>
      <c r="AD846" s="33"/>
      <c r="AE846" s="33"/>
    </row>
    <row r="847" customFormat="false" ht="15" hidden="false" customHeight="false" outlineLevel="0" collapsed="false">
      <c r="A847" s="33"/>
      <c r="B847" s="33"/>
      <c r="C847" s="35"/>
      <c r="D847" s="35"/>
      <c r="E847" s="33"/>
      <c r="F847" s="36"/>
      <c r="G847" s="35"/>
      <c r="H847" s="35"/>
      <c r="I847" s="130"/>
      <c r="J847" s="35"/>
      <c r="K847" s="35"/>
      <c r="N847" s="33"/>
      <c r="O847" s="35"/>
      <c r="P847" s="33"/>
      <c r="Q847" s="33"/>
      <c r="R847" s="33"/>
      <c r="S847" s="33"/>
      <c r="T847" s="33"/>
      <c r="U847" s="33"/>
      <c r="V847" s="33"/>
      <c r="W847" s="35"/>
      <c r="X847" s="33"/>
      <c r="Y847" s="33"/>
      <c r="Z847" s="37"/>
      <c r="AA847" s="33"/>
      <c r="AB847" s="33"/>
      <c r="AC847" s="33"/>
      <c r="AD847" s="33"/>
      <c r="AE847" s="33"/>
    </row>
    <row r="848" customFormat="false" ht="15" hidden="false" customHeight="false" outlineLevel="0" collapsed="false">
      <c r="A848" s="33"/>
      <c r="B848" s="33"/>
      <c r="C848" s="35"/>
      <c r="D848" s="35"/>
      <c r="E848" s="33"/>
      <c r="F848" s="36"/>
      <c r="G848" s="35"/>
      <c r="H848" s="35"/>
      <c r="I848" s="130"/>
      <c r="J848" s="35"/>
      <c r="K848" s="35"/>
      <c r="N848" s="33"/>
      <c r="O848" s="35"/>
      <c r="P848" s="33"/>
      <c r="Q848" s="33"/>
      <c r="R848" s="33"/>
      <c r="S848" s="33"/>
      <c r="T848" s="33"/>
      <c r="U848" s="33"/>
      <c r="V848" s="33"/>
      <c r="W848" s="35"/>
      <c r="X848" s="33"/>
      <c r="Y848" s="33"/>
      <c r="Z848" s="37"/>
      <c r="AA848" s="33"/>
      <c r="AB848" s="33"/>
      <c r="AC848" s="33"/>
      <c r="AD848" s="33"/>
      <c r="AE848" s="33"/>
    </row>
    <row r="849" customFormat="false" ht="15" hidden="false" customHeight="false" outlineLevel="0" collapsed="false">
      <c r="A849" s="33"/>
      <c r="B849" s="33"/>
      <c r="C849" s="35"/>
      <c r="D849" s="35"/>
      <c r="E849" s="33"/>
      <c r="F849" s="36"/>
      <c r="G849" s="35"/>
      <c r="H849" s="35"/>
      <c r="I849" s="130"/>
      <c r="J849" s="35"/>
      <c r="K849" s="35"/>
      <c r="N849" s="33"/>
      <c r="O849" s="35"/>
      <c r="P849" s="33"/>
      <c r="Q849" s="33"/>
      <c r="R849" s="33"/>
      <c r="S849" s="33"/>
      <c r="T849" s="33"/>
      <c r="U849" s="33"/>
      <c r="V849" s="33"/>
      <c r="W849" s="35"/>
      <c r="X849" s="33"/>
      <c r="Y849" s="33"/>
      <c r="Z849" s="37"/>
      <c r="AA849" s="33"/>
      <c r="AB849" s="33"/>
      <c r="AC849" s="33"/>
      <c r="AD849" s="33"/>
      <c r="AE849" s="33"/>
    </row>
    <row r="850" customFormat="false" ht="15" hidden="false" customHeight="false" outlineLevel="0" collapsed="false">
      <c r="A850" s="33"/>
      <c r="B850" s="33"/>
      <c r="C850" s="35"/>
      <c r="D850" s="35"/>
      <c r="E850" s="33"/>
      <c r="F850" s="36"/>
      <c r="G850" s="35"/>
      <c r="H850" s="35"/>
      <c r="I850" s="130"/>
      <c r="J850" s="35"/>
      <c r="K850" s="35"/>
      <c r="N850" s="33"/>
      <c r="O850" s="35"/>
      <c r="P850" s="33"/>
      <c r="Q850" s="33"/>
      <c r="R850" s="33"/>
      <c r="S850" s="33"/>
      <c r="T850" s="33"/>
      <c r="U850" s="33"/>
      <c r="V850" s="33"/>
      <c r="W850" s="35"/>
      <c r="X850" s="33"/>
      <c r="Y850" s="33"/>
      <c r="Z850" s="37"/>
      <c r="AA850" s="33"/>
      <c r="AB850" s="33"/>
      <c r="AC850" s="33"/>
      <c r="AD850" s="33"/>
      <c r="AE850" s="33"/>
    </row>
    <row r="851" customFormat="false" ht="15" hidden="false" customHeight="false" outlineLevel="0" collapsed="false">
      <c r="A851" s="33"/>
      <c r="B851" s="33"/>
      <c r="C851" s="35"/>
      <c r="D851" s="35"/>
      <c r="E851" s="33"/>
      <c r="F851" s="36"/>
      <c r="G851" s="35"/>
      <c r="H851" s="35"/>
      <c r="I851" s="130"/>
      <c r="J851" s="35"/>
      <c r="K851" s="35"/>
      <c r="N851" s="33"/>
      <c r="O851" s="35"/>
      <c r="P851" s="33"/>
      <c r="Q851" s="33"/>
      <c r="R851" s="33"/>
      <c r="S851" s="33"/>
      <c r="T851" s="33"/>
      <c r="U851" s="33"/>
      <c r="V851" s="33"/>
      <c r="W851" s="35"/>
      <c r="X851" s="33"/>
      <c r="Y851" s="33"/>
      <c r="Z851" s="37"/>
      <c r="AA851" s="33"/>
      <c r="AB851" s="33"/>
      <c r="AC851" s="33"/>
      <c r="AD851" s="33"/>
      <c r="AE851" s="33"/>
    </row>
    <row r="852" customFormat="false" ht="15" hidden="false" customHeight="false" outlineLevel="0" collapsed="false">
      <c r="A852" s="33"/>
      <c r="B852" s="33"/>
      <c r="C852" s="35"/>
      <c r="D852" s="35"/>
      <c r="E852" s="33"/>
      <c r="F852" s="36"/>
      <c r="G852" s="35"/>
      <c r="H852" s="35"/>
      <c r="I852" s="130"/>
      <c r="J852" s="35"/>
      <c r="K852" s="35"/>
      <c r="N852" s="33"/>
      <c r="O852" s="35"/>
      <c r="P852" s="33"/>
      <c r="Q852" s="33"/>
      <c r="R852" s="33"/>
      <c r="S852" s="33"/>
      <c r="T852" s="33"/>
      <c r="U852" s="33"/>
      <c r="V852" s="33"/>
      <c r="W852" s="35"/>
      <c r="X852" s="33"/>
      <c r="Y852" s="33"/>
      <c r="Z852" s="37"/>
      <c r="AA852" s="33"/>
      <c r="AB852" s="33"/>
      <c r="AC852" s="33"/>
      <c r="AD852" s="33"/>
      <c r="AE852" s="33"/>
    </row>
    <row r="853" customFormat="false" ht="15" hidden="false" customHeight="false" outlineLevel="0" collapsed="false">
      <c r="A853" s="33"/>
      <c r="B853" s="33"/>
      <c r="C853" s="35"/>
      <c r="D853" s="35"/>
      <c r="E853" s="33"/>
      <c r="F853" s="36"/>
      <c r="G853" s="35"/>
      <c r="H853" s="35"/>
      <c r="I853" s="130"/>
      <c r="J853" s="35"/>
      <c r="K853" s="35"/>
      <c r="N853" s="33"/>
      <c r="O853" s="35"/>
      <c r="P853" s="33"/>
      <c r="Q853" s="33"/>
      <c r="R853" s="33"/>
      <c r="S853" s="33"/>
      <c r="T853" s="33"/>
      <c r="U853" s="33"/>
      <c r="V853" s="33"/>
      <c r="W853" s="35"/>
      <c r="X853" s="33"/>
      <c r="Y853" s="33"/>
      <c r="Z853" s="37"/>
      <c r="AA853" s="33"/>
      <c r="AB853" s="33"/>
      <c r="AC853" s="33"/>
      <c r="AD853" s="33"/>
      <c r="AE853" s="33"/>
    </row>
    <row r="854" customFormat="false" ht="15" hidden="false" customHeight="false" outlineLevel="0" collapsed="false">
      <c r="A854" s="33"/>
      <c r="B854" s="33"/>
      <c r="C854" s="35"/>
      <c r="D854" s="35"/>
      <c r="E854" s="33"/>
      <c r="F854" s="36"/>
      <c r="G854" s="35"/>
      <c r="H854" s="35"/>
      <c r="I854" s="130"/>
      <c r="J854" s="35"/>
      <c r="K854" s="35"/>
      <c r="N854" s="33"/>
      <c r="O854" s="35"/>
      <c r="P854" s="33"/>
      <c r="Q854" s="33"/>
      <c r="R854" s="33"/>
      <c r="S854" s="33"/>
      <c r="T854" s="33"/>
      <c r="U854" s="33"/>
      <c r="V854" s="33"/>
      <c r="W854" s="35"/>
      <c r="X854" s="33"/>
      <c r="Y854" s="33"/>
      <c r="Z854" s="37"/>
      <c r="AA854" s="33"/>
      <c r="AB854" s="33"/>
      <c r="AC854" s="33"/>
      <c r="AD854" s="33"/>
      <c r="AE854" s="33"/>
    </row>
    <row r="855" customFormat="false" ht="15" hidden="false" customHeight="false" outlineLevel="0" collapsed="false">
      <c r="A855" s="33"/>
      <c r="B855" s="33"/>
      <c r="C855" s="35"/>
      <c r="D855" s="35"/>
      <c r="E855" s="33"/>
      <c r="F855" s="36"/>
      <c r="G855" s="35"/>
      <c r="H855" s="35"/>
      <c r="I855" s="130"/>
      <c r="J855" s="35"/>
      <c r="K855" s="35"/>
      <c r="N855" s="33"/>
      <c r="O855" s="35"/>
      <c r="P855" s="33"/>
      <c r="Q855" s="33"/>
      <c r="R855" s="33"/>
      <c r="S855" s="33"/>
      <c r="T855" s="33"/>
      <c r="U855" s="33"/>
      <c r="V855" s="33"/>
      <c r="W855" s="35"/>
      <c r="X855" s="33"/>
      <c r="Y855" s="33"/>
      <c r="Z855" s="37"/>
      <c r="AA855" s="33"/>
      <c r="AB855" s="33"/>
      <c r="AC855" s="33"/>
      <c r="AD855" s="33"/>
      <c r="AE855" s="33"/>
    </row>
    <row r="856" customFormat="false" ht="15" hidden="false" customHeight="false" outlineLevel="0" collapsed="false">
      <c r="A856" s="33"/>
      <c r="B856" s="33"/>
      <c r="C856" s="35"/>
      <c r="D856" s="35"/>
      <c r="E856" s="33"/>
      <c r="F856" s="36"/>
      <c r="G856" s="35"/>
      <c r="H856" s="35"/>
      <c r="I856" s="130"/>
      <c r="J856" s="35"/>
      <c r="K856" s="35"/>
      <c r="N856" s="33"/>
      <c r="O856" s="35"/>
      <c r="P856" s="33"/>
      <c r="Q856" s="33"/>
      <c r="R856" s="33"/>
      <c r="S856" s="33"/>
      <c r="T856" s="33"/>
      <c r="U856" s="33"/>
      <c r="V856" s="33"/>
      <c r="W856" s="35"/>
      <c r="X856" s="33"/>
      <c r="Y856" s="33"/>
      <c r="Z856" s="37"/>
      <c r="AA856" s="33"/>
      <c r="AB856" s="33"/>
      <c r="AC856" s="33"/>
      <c r="AD856" s="33"/>
      <c r="AE856" s="33"/>
    </row>
    <row r="857" customFormat="false" ht="15" hidden="false" customHeight="false" outlineLevel="0" collapsed="false">
      <c r="A857" s="33"/>
      <c r="B857" s="33"/>
      <c r="C857" s="35"/>
      <c r="D857" s="35"/>
      <c r="E857" s="33"/>
      <c r="F857" s="36"/>
      <c r="G857" s="35"/>
      <c r="H857" s="35"/>
      <c r="I857" s="130"/>
      <c r="J857" s="35"/>
      <c r="K857" s="35"/>
      <c r="N857" s="33"/>
      <c r="O857" s="35"/>
      <c r="P857" s="33"/>
      <c r="Q857" s="33"/>
      <c r="R857" s="33"/>
      <c r="S857" s="33"/>
      <c r="T857" s="33"/>
      <c r="U857" s="33"/>
      <c r="V857" s="33"/>
      <c r="W857" s="35"/>
      <c r="X857" s="33"/>
      <c r="Y857" s="33"/>
      <c r="Z857" s="37"/>
      <c r="AA857" s="33"/>
      <c r="AB857" s="33"/>
      <c r="AC857" s="33"/>
      <c r="AD857" s="33"/>
      <c r="AE857" s="33"/>
    </row>
    <row r="858" customFormat="false" ht="15" hidden="false" customHeight="false" outlineLevel="0" collapsed="false">
      <c r="A858" s="33"/>
      <c r="B858" s="33"/>
      <c r="C858" s="35"/>
      <c r="D858" s="35"/>
      <c r="E858" s="33"/>
      <c r="F858" s="36"/>
      <c r="G858" s="35"/>
      <c r="H858" s="35"/>
      <c r="I858" s="130"/>
      <c r="J858" s="35"/>
      <c r="K858" s="35"/>
      <c r="N858" s="33"/>
      <c r="O858" s="35"/>
      <c r="P858" s="33"/>
      <c r="Q858" s="33"/>
      <c r="R858" s="33"/>
      <c r="S858" s="33"/>
      <c r="T858" s="33"/>
      <c r="U858" s="33"/>
      <c r="V858" s="33"/>
      <c r="W858" s="35"/>
      <c r="X858" s="33"/>
      <c r="Y858" s="33"/>
      <c r="Z858" s="37"/>
      <c r="AA858" s="33"/>
      <c r="AB858" s="33"/>
      <c r="AC858" s="33"/>
      <c r="AD858" s="33"/>
      <c r="AE858" s="33"/>
    </row>
    <row r="859" customFormat="false" ht="15" hidden="false" customHeight="false" outlineLevel="0" collapsed="false">
      <c r="A859" s="33"/>
      <c r="B859" s="33"/>
      <c r="C859" s="35"/>
      <c r="D859" s="35"/>
      <c r="E859" s="33"/>
      <c r="F859" s="36"/>
      <c r="G859" s="35"/>
      <c r="H859" s="35"/>
      <c r="I859" s="130"/>
      <c r="J859" s="35"/>
      <c r="K859" s="35"/>
      <c r="N859" s="33"/>
      <c r="O859" s="35"/>
      <c r="P859" s="33"/>
      <c r="Q859" s="33"/>
      <c r="R859" s="33"/>
      <c r="S859" s="33"/>
      <c r="T859" s="33"/>
      <c r="U859" s="33"/>
      <c r="V859" s="33"/>
      <c r="W859" s="35"/>
      <c r="X859" s="33"/>
      <c r="Y859" s="33"/>
      <c r="Z859" s="37"/>
      <c r="AA859" s="33"/>
      <c r="AB859" s="33"/>
      <c r="AC859" s="33"/>
      <c r="AD859" s="33"/>
      <c r="AE859" s="33"/>
    </row>
    <row r="860" customFormat="false" ht="15" hidden="false" customHeight="false" outlineLevel="0" collapsed="false">
      <c r="A860" s="33"/>
      <c r="B860" s="33"/>
      <c r="C860" s="35"/>
      <c r="D860" s="35"/>
      <c r="E860" s="33"/>
      <c r="F860" s="36"/>
      <c r="G860" s="35"/>
      <c r="H860" s="35"/>
      <c r="I860" s="130"/>
      <c r="J860" s="35"/>
      <c r="K860" s="35"/>
      <c r="N860" s="33"/>
      <c r="O860" s="35"/>
      <c r="P860" s="33"/>
      <c r="Q860" s="33"/>
      <c r="R860" s="33"/>
      <c r="S860" s="33"/>
      <c r="T860" s="33"/>
      <c r="U860" s="33"/>
      <c r="V860" s="33"/>
      <c r="W860" s="35"/>
      <c r="X860" s="33"/>
      <c r="Y860" s="33"/>
      <c r="Z860" s="37"/>
      <c r="AA860" s="33"/>
      <c r="AB860" s="33"/>
      <c r="AC860" s="33"/>
      <c r="AD860" s="33"/>
      <c r="AE860" s="33"/>
    </row>
    <row r="861" customFormat="false" ht="15" hidden="false" customHeight="false" outlineLevel="0" collapsed="false">
      <c r="A861" s="33"/>
      <c r="B861" s="33"/>
      <c r="C861" s="35"/>
      <c r="D861" s="35"/>
      <c r="E861" s="33"/>
      <c r="F861" s="36"/>
      <c r="G861" s="35"/>
      <c r="H861" s="35"/>
      <c r="I861" s="130"/>
      <c r="J861" s="35"/>
      <c r="K861" s="35"/>
      <c r="N861" s="33"/>
      <c r="O861" s="35"/>
      <c r="P861" s="33"/>
      <c r="Q861" s="33"/>
      <c r="R861" s="33"/>
      <c r="S861" s="33"/>
      <c r="T861" s="33"/>
      <c r="U861" s="33"/>
      <c r="V861" s="33"/>
      <c r="W861" s="35"/>
      <c r="X861" s="33"/>
      <c r="Y861" s="33"/>
      <c r="Z861" s="37"/>
      <c r="AA861" s="33"/>
      <c r="AB861" s="33"/>
      <c r="AC861" s="33"/>
      <c r="AD861" s="33"/>
      <c r="AE861" s="33"/>
    </row>
    <row r="862" customFormat="false" ht="15" hidden="false" customHeight="false" outlineLevel="0" collapsed="false">
      <c r="A862" s="33"/>
      <c r="B862" s="33"/>
      <c r="C862" s="35"/>
      <c r="D862" s="35"/>
      <c r="E862" s="33"/>
      <c r="F862" s="36"/>
      <c r="G862" s="35"/>
      <c r="H862" s="35"/>
      <c r="I862" s="130"/>
      <c r="J862" s="35"/>
      <c r="K862" s="35"/>
      <c r="N862" s="33"/>
      <c r="O862" s="35"/>
      <c r="P862" s="33"/>
      <c r="Q862" s="33"/>
      <c r="R862" s="33"/>
      <c r="S862" s="33"/>
      <c r="T862" s="33"/>
      <c r="U862" s="33"/>
      <c r="V862" s="33"/>
      <c r="W862" s="35"/>
      <c r="X862" s="33"/>
      <c r="Y862" s="33"/>
      <c r="Z862" s="37"/>
      <c r="AA862" s="33"/>
      <c r="AB862" s="33"/>
      <c r="AC862" s="33"/>
      <c r="AD862" s="33"/>
      <c r="AE862" s="33"/>
    </row>
    <row r="863" customFormat="false" ht="15" hidden="false" customHeight="false" outlineLevel="0" collapsed="false">
      <c r="A863" s="33"/>
      <c r="B863" s="33"/>
      <c r="C863" s="35"/>
      <c r="D863" s="35"/>
      <c r="E863" s="33"/>
      <c r="F863" s="36"/>
      <c r="G863" s="35"/>
      <c r="H863" s="35"/>
      <c r="I863" s="130"/>
      <c r="J863" s="35"/>
      <c r="K863" s="35"/>
      <c r="N863" s="33"/>
      <c r="O863" s="35"/>
      <c r="P863" s="33"/>
      <c r="Q863" s="33"/>
      <c r="R863" s="33"/>
      <c r="S863" s="33"/>
      <c r="T863" s="33"/>
      <c r="U863" s="33"/>
      <c r="V863" s="33"/>
      <c r="W863" s="35"/>
      <c r="X863" s="33"/>
      <c r="Y863" s="33"/>
      <c r="Z863" s="37"/>
      <c r="AA863" s="33"/>
      <c r="AB863" s="33"/>
      <c r="AC863" s="33"/>
      <c r="AD863" s="33"/>
      <c r="AE863" s="33"/>
    </row>
    <row r="864" customFormat="false" ht="15" hidden="false" customHeight="false" outlineLevel="0" collapsed="false">
      <c r="A864" s="33"/>
      <c r="B864" s="33"/>
      <c r="C864" s="35"/>
      <c r="D864" s="35"/>
      <c r="E864" s="33"/>
      <c r="F864" s="36"/>
      <c r="G864" s="35"/>
      <c r="H864" s="35"/>
      <c r="I864" s="130"/>
      <c r="J864" s="35"/>
      <c r="K864" s="35"/>
      <c r="N864" s="33"/>
      <c r="O864" s="35"/>
      <c r="P864" s="33"/>
      <c r="Q864" s="33"/>
      <c r="R864" s="33"/>
      <c r="S864" s="33"/>
      <c r="T864" s="33"/>
      <c r="U864" s="33"/>
      <c r="V864" s="33"/>
      <c r="W864" s="35"/>
      <c r="X864" s="33"/>
      <c r="Y864" s="33"/>
      <c r="Z864" s="37"/>
      <c r="AA864" s="33"/>
      <c r="AB864" s="33"/>
      <c r="AC864" s="33"/>
      <c r="AD864" s="33"/>
      <c r="AE864" s="33"/>
    </row>
    <row r="865" customFormat="false" ht="15" hidden="false" customHeight="false" outlineLevel="0" collapsed="false">
      <c r="A865" s="33"/>
      <c r="B865" s="33"/>
      <c r="C865" s="35"/>
      <c r="D865" s="35"/>
      <c r="E865" s="33"/>
      <c r="F865" s="36"/>
      <c r="G865" s="35"/>
      <c r="H865" s="35"/>
      <c r="I865" s="130"/>
      <c r="J865" s="35"/>
      <c r="K865" s="35"/>
      <c r="N865" s="33"/>
      <c r="O865" s="35"/>
      <c r="P865" s="33"/>
      <c r="Q865" s="33"/>
      <c r="R865" s="33"/>
      <c r="S865" s="33"/>
      <c r="T865" s="33"/>
      <c r="U865" s="33"/>
      <c r="V865" s="33"/>
      <c r="W865" s="35"/>
      <c r="X865" s="33"/>
      <c r="Y865" s="33"/>
      <c r="Z865" s="37"/>
      <c r="AA865" s="33"/>
      <c r="AB865" s="33"/>
      <c r="AC865" s="33"/>
      <c r="AD865" s="33"/>
      <c r="AE865" s="33"/>
    </row>
    <row r="866" customFormat="false" ht="15" hidden="false" customHeight="false" outlineLevel="0" collapsed="false">
      <c r="A866" s="33"/>
      <c r="B866" s="33"/>
      <c r="C866" s="35"/>
      <c r="D866" s="35"/>
      <c r="E866" s="33"/>
      <c r="F866" s="36"/>
      <c r="G866" s="35"/>
      <c r="H866" s="35"/>
      <c r="I866" s="130"/>
      <c r="J866" s="35"/>
      <c r="K866" s="35"/>
      <c r="N866" s="33"/>
      <c r="O866" s="35"/>
      <c r="P866" s="33"/>
      <c r="Q866" s="33"/>
      <c r="R866" s="33"/>
      <c r="S866" s="33"/>
      <c r="T866" s="33"/>
      <c r="U866" s="33"/>
      <c r="V866" s="33"/>
      <c r="W866" s="35"/>
      <c r="X866" s="33"/>
      <c r="Y866" s="33"/>
      <c r="Z866" s="37"/>
      <c r="AA866" s="33"/>
      <c r="AB866" s="33"/>
      <c r="AC866" s="33"/>
      <c r="AD866" s="33"/>
      <c r="AE866" s="33"/>
    </row>
    <row r="867" customFormat="false" ht="15" hidden="false" customHeight="false" outlineLevel="0" collapsed="false">
      <c r="A867" s="33"/>
      <c r="B867" s="33"/>
      <c r="C867" s="35"/>
      <c r="D867" s="35"/>
      <c r="E867" s="33"/>
      <c r="F867" s="36"/>
      <c r="G867" s="35"/>
      <c r="H867" s="35"/>
      <c r="I867" s="130"/>
      <c r="J867" s="35"/>
      <c r="K867" s="35"/>
      <c r="N867" s="33"/>
      <c r="O867" s="35"/>
      <c r="P867" s="33"/>
      <c r="Q867" s="33"/>
      <c r="R867" s="33"/>
      <c r="S867" s="33"/>
      <c r="T867" s="33"/>
      <c r="U867" s="33"/>
      <c r="V867" s="33"/>
      <c r="W867" s="35"/>
      <c r="X867" s="33"/>
      <c r="Y867" s="33"/>
      <c r="Z867" s="37"/>
      <c r="AA867" s="33"/>
      <c r="AB867" s="33"/>
      <c r="AC867" s="33"/>
      <c r="AD867" s="33"/>
      <c r="AE867" s="33"/>
    </row>
    <row r="868" customFormat="false" ht="15" hidden="false" customHeight="false" outlineLevel="0" collapsed="false">
      <c r="A868" s="33"/>
      <c r="B868" s="33"/>
      <c r="C868" s="35"/>
      <c r="D868" s="35"/>
      <c r="E868" s="33"/>
      <c r="F868" s="36"/>
      <c r="G868" s="35"/>
      <c r="H868" s="35"/>
      <c r="I868" s="130"/>
      <c r="J868" s="35"/>
      <c r="K868" s="35"/>
      <c r="N868" s="33"/>
      <c r="O868" s="35"/>
      <c r="P868" s="33"/>
      <c r="Q868" s="33"/>
      <c r="R868" s="33"/>
      <c r="S868" s="33"/>
      <c r="T868" s="33"/>
      <c r="U868" s="33"/>
      <c r="V868" s="33"/>
      <c r="W868" s="35"/>
      <c r="X868" s="33"/>
      <c r="Y868" s="33"/>
      <c r="Z868" s="37"/>
      <c r="AA868" s="33"/>
      <c r="AB868" s="33"/>
      <c r="AC868" s="33"/>
      <c r="AD868" s="33"/>
      <c r="AE868" s="33"/>
    </row>
    <row r="869" customFormat="false" ht="15" hidden="false" customHeight="false" outlineLevel="0" collapsed="false">
      <c r="A869" s="33"/>
      <c r="B869" s="33"/>
      <c r="C869" s="35"/>
      <c r="D869" s="35"/>
      <c r="E869" s="33"/>
      <c r="F869" s="36"/>
      <c r="G869" s="35"/>
      <c r="H869" s="35"/>
      <c r="I869" s="130"/>
      <c r="J869" s="35"/>
      <c r="K869" s="35"/>
      <c r="N869" s="33"/>
      <c r="O869" s="35"/>
      <c r="P869" s="33"/>
      <c r="Q869" s="33"/>
      <c r="R869" s="33"/>
      <c r="S869" s="33"/>
      <c r="T869" s="33"/>
      <c r="U869" s="33"/>
      <c r="V869" s="33"/>
      <c r="W869" s="35"/>
      <c r="X869" s="33"/>
      <c r="Y869" s="33"/>
      <c r="Z869" s="37"/>
      <c r="AA869" s="33"/>
      <c r="AB869" s="33"/>
      <c r="AC869" s="33"/>
      <c r="AD869" s="33"/>
      <c r="AE869" s="33"/>
    </row>
    <row r="870" customFormat="false" ht="15" hidden="false" customHeight="false" outlineLevel="0" collapsed="false">
      <c r="A870" s="33"/>
      <c r="B870" s="33"/>
      <c r="C870" s="35"/>
      <c r="D870" s="35"/>
      <c r="E870" s="33"/>
      <c r="F870" s="36"/>
      <c r="G870" s="35"/>
      <c r="H870" s="35"/>
      <c r="I870" s="130"/>
      <c r="J870" s="35"/>
      <c r="K870" s="35"/>
      <c r="N870" s="33"/>
      <c r="O870" s="35"/>
      <c r="P870" s="33"/>
      <c r="Q870" s="33"/>
      <c r="R870" s="33"/>
      <c r="S870" s="33"/>
      <c r="T870" s="33"/>
      <c r="U870" s="33"/>
      <c r="V870" s="33"/>
      <c r="W870" s="35"/>
      <c r="X870" s="33"/>
      <c r="Y870" s="33"/>
      <c r="Z870" s="37"/>
      <c r="AA870" s="33"/>
      <c r="AB870" s="33"/>
      <c r="AC870" s="33"/>
      <c r="AD870" s="33"/>
      <c r="AE870" s="33"/>
    </row>
    <row r="871" customFormat="false" ht="15" hidden="false" customHeight="false" outlineLevel="0" collapsed="false">
      <c r="A871" s="33"/>
      <c r="B871" s="33"/>
      <c r="C871" s="35"/>
      <c r="D871" s="35"/>
      <c r="E871" s="33"/>
      <c r="F871" s="36"/>
      <c r="G871" s="35"/>
      <c r="H871" s="35"/>
      <c r="I871" s="130"/>
      <c r="J871" s="35"/>
      <c r="K871" s="35"/>
      <c r="N871" s="33"/>
      <c r="O871" s="35"/>
      <c r="P871" s="33"/>
      <c r="Q871" s="33"/>
      <c r="R871" s="33"/>
      <c r="S871" s="33"/>
      <c r="T871" s="33"/>
      <c r="U871" s="33"/>
      <c r="V871" s="33"/>
      <c r="W871" s="35"/>
      <c r="X871" s="33"/>
      <c r="Y871" s="33"/>
      <c r="Z871" s="37"/>
      <c r="AA871" s="33"/>
      <c r="AB871" s="33"/>
      <c r="AC871" s="33"/>
      <c r="AD871" s="33"/>
      <c r="AE871" s="33"/>
    </row>
    <row r="872" customFormat="false" ht="15" hidden="false" customHeight="false" outlineLevel="0" collapsed="false">
      <c r="A872" s="33"/>
      <c r="B872" s="33"/>
      <c r="C872" s="35"/>
      <c r="D872" s="35"/>
      <c r="E872" s="33"/>
      <c r="F872" s="36"/>
      <c r="G872" s="35"/>
      <c r="H872" s="35"/>
      <c r="I872" s="130"/>
      <c r="J872" s="35"/>
      <c r="K872" s="35"/>
      <c r="N872" s="33"/>
      <c r="O872" s="35"/>
      <c r="P872" s="33"/>
      <c r="Q872" s="33"/>
      <c r="R872" s="33"/>
      <c r="S872" s="33"/>
      <c r="T872" s="33"/>
      <c r="U872" s="33"/>
      <c r="V872" s="33"/>
      <c r="W872" s="35"/>
      <c r="X872" s="33"/>
      <c r="Y872" s="33"/>
      <c r="Z872" s="37"/>
      <c r="AA872" s="33"/>
      <c r="AB872" s="33"/>
      <c r="AC872" s="33"/>
      <c r="AD872" s="33"/>
      <c r="AE872" s="33"/>
    </row>
    <row r="873" customFormat="false" ht="15" hidden="false" customHeight="false" outlineLevel="0" collapsed="false">
      <c r="A873" s="33"/>
      <c r="B873" s="33"/>
      <c r="C873" s="35"/>
      <c r="D873" s="35"/>
      <c r="E873" s="33"/>
      <c r="F873" s="36"/>
      <c r="G873" s="35"/>
      <c r="H873" s="35"/>
      <c r="I873" s="130"/>
      <c r="J873" s="35"/>
      <c r="K873" s="35"/>
      <c r="N873" s="33"/>
      <c r="O873" s="35"/>
      <c r="P873" s="33"/>
      <c r="Q873" s="33"/>
      <c r="R873" s="33"/>
      <c r="S873" s="33"/>
      <c r="T873" s="33"/>
      <c r="U873" s="33"/>
      <c r="V873" s="33"/>
      <c r="W873" s="35"/>
      <c r="X873" s="33"/>
      <c r="Y873" s="33"/>
      <c r="Z873" s="37"/>
      <c r="AA873" s="33"/>
      <c r="AB873" s="33"/>
      <c r="AC873" s="33"/>
      <c r="AD873" s="33"/>
      <c r="AE873" s="33"/>
    </row>
    <row r="874" customFormat="false" ht="15" hidden="false" customHeight="false" outlineLevel="0" collapsed="false">
      <c r="A874" s="33"/>
      <c r="B874" s="33"/>
      <c r="C874" s="35"/>
      <c r="D874" s="35"/>
      <c r="E874" s="33"/>
      <c r="F874" s="36"/>
      <c r="G874" s="35"/>
      <c r="H874" s="35"/>
      <c r="I874" s="130"/>
      <c r="J874" s="35"/>
      <c r="K874" s="35"/>
      <c r="N874" s="33"/>
      <c r="O874" s="35"/>
      <c r="P874" s="33"/>
      <c r="Q874" s="33"/>
      <c r="R874" s="33"/>
      <c r="S874" s="33"/>
      <c r="T874" s="33"/>
      <c r="U874" s="33"/>
      <c r="V874" s="33"/>
      <c r="W874" s="35"/>
      <c r="X874" s="33"/>
      <c r="Y874" s="33"/>
      <c r="Z874" s="37"/>
      <c r="AA874" s="33"/>
      <c r="AB874" s="33"/>
      <c r="AC874" s="33"/>
      <c r="AD874" s="33"/>
      <c r="AE874" s="33"/>
    </row>
    <row r="875" customFormat="false" ht="15" hidden="false" customHeight="false" outlineLevel="0" collapsed="false">
      <c r="A875" s="33"/>
      <c r="B875" s="33"/>
      <c r="C875" s="35"/>
      <c r="D875" s="35"/>
      <c r="E875" s="33"/>
      <c r="F875" s="36"/>
      <c r="G875" s="35"/>
      <c r="H875" s="35"/>
      <c r="I875" s="130"/>
      <c r="J875" s="35"/>
      <c r="K875" s="35"/>
      <c r="N875" s="33"/>
      <c r="O875" s="35"/>
      <c r="P875" s="33"/>
      <c r="Q875" s="33"/>
      <c r="R875" s="33"/>
      <c r="S875" s="33"/>
      <c r="T875" s="33"/>
      <c r="U875" s="33"/>
      <c r="V875" s="33"/>
      <c r="W875" s="35"/>
      <c r="X875" s="33"/>
      <c r="Y875" s="33"/>
      <c r="Z875" s="37"/>
      <c r="AA875" s="33"/>
      <c r="AB875" s="33"/>
      <c r="AC875" s="33"/>
      <c r="AD875" s="33"/>
      <c r="AE875" s="33"/>
    </row>
    <row r="876" customFormat="false" ht="15" hidden="false" customHeight="false" outlineLevel="0" collapsed="false">
      <c r="A876" s="33"/>
      <c r="B876" s="33"/>
      <c r="C876" s="35"/>
      <c r="D876" s="35"/>
      <c r="E876" s="33"/>
      <c r="F876" s="36"/>
      <c r="G876" s="35"/>
      <c r="H876" s="35"/>
      <c r="I876" s="130"/>
      <c r="J876" s="35"/>
      <c r="K876" s="35"/>
      <c r="N876" s="33"/>
      <c r="O876" s="35"/>
      <c r="P876" s="33"/>
      <c r="Q876" s="33"/>
      <c r="R876" s="33"/>
      <c r="S876" s="33"/>
      <c r="T876" s="33"/>
      <c r="U876" s="33"/>
      <c r="V876" s="33"/>
      <c r="W876" s="35"/>
      <c r="X876" s="33"/>
      <c r="Y876" s="33"/>
      <c r="Z876" s="37"/>
      <c r="AA876" s="33"/>
      <c r="AB876" s="33"/>
      <c r="AC876" s="33"/>
      <c r="AD876" s="33"/>
      <c r="AE876" s="33"/>
    </row>
    <row r="877" customFormat="false" ht="15" hidden="false" customHeight="false" outlineLevel="0" collapsed="false">
      <c r="A877" s="33"/>
      <c r="B877" s="33"/>
      <c r="C877" s="35"/>
      <c r="D877" s="35"/>
      <c r="E877" s="33"/>
      <c r="F877" s="36"/>
      <c r="G877" s="35"/>
      <c r="H877" s="35"/>
      <c r="I877" s="130"/>
      <c r="J877" s="35"/>
      <c r="K877" s="35"/>
      <c r="N877" s="33"/>
      <c r="O877" s="35"/>
      <c r="P877" s="33"/>
      <c r="Q877" s="33"/>
      <c r="R877" s="33"/>
      <c r="S877" s="33"/>
      <c r="T877" s="33"/>
      <c r="U877" s="33"/>
      <c r="V877" s="33"/>
      <c r="W877" s="35"/>
      <c r="X877" s="33"/>
      <c r="Y877" s="33"/>
      <c r="Z877" s="37"/>
      <c r="AA877" s="33"/>
      <c r="AB877" s="33"/>
      <c r="AC877" s="33"/>
      <c r="AD877" s="33"/>
      <c r="AE877" s="33"/>
    </row>
    <row r="878" customFormat="false" ht="15" hidden="false" customHeight="false" outlineLevel="0" collapsed="false">
      <c r="A878" s="33"/>
      <c r="B878" s="33"/>
      <c r="C878" s="35"/>
      <c r="D878" s="35"/>
      <c r="E878" s="33"/>
      <c r="F878" s="36"/>
      <c r="G878" s="35"/>
      <c r="H878" s="35"/>
      <c r="I878" s="130"/>
      <c r="J878" s="35"/>
      <c r="K878" s="35"/>
      <c r="N878" s="33"/>
      <c r="O878" s="35"/>
      <c r="P878" s="33"/>
      <c r="Q878" s="33"/>
      <c r="R878" s="33"/>
      <c r="S878" s="33"/>
      <c r="T878" s="33"/>
      <c r="U878" s="33"/>
      <c r="V878" s="33"/>
      <c r="W878" s="35"/>
      <c r="X878" s="33"/>
      <c r="Y878" s="33"/>
      <c r="Z878" s="37"/>
      <c r="AA878" s="33"/>
      <c r="AB878" s="33"/>
      <c r="AC878" s="33"/>
      <c r="AD878" s="33"/>
      <c r="AE878" s="33"/>
    </row>
    <row r="879" customFormat="false" ht="15" hidden="false" customHeight="false" outlineLevel="0" collapsed="false">
      <c r="A879" s="33"/>
      <c r="B879" s="33"/>
      <c r="C879" s="35"/>
      <c r="D879" s="35"/>
      <c r="E879" s="33"/>
      <c r="F879" s="36"/>
      <c r="G879" s="35"/>
      <c r="H879" s="35"/>
      <c r="I879" s="130"/>
      <c r="J879" s="35"/>
      <c r="K879" s="35"/>
      <c r="N879" s="33"/>
      <c r="O879" s="35"/>
      <c r="P879" s="33"/>
      <c r="Q879" s="33"/>
      <c r="R879" s="33"/>
      <c r="S879" s="33"/>
      <c r="T879" s="33"/>
      <c r="U879" s="33"/>
      <c r="V879" s="33"/>
      <c r="W879" s="35"/>
      <c r="X879" s="33"/>
      <c r="Y879" s="33"/>
      <c r="Z879" s="37"/>
      <c r="AA879" s="33"/>
      <c r="AB879" s="33"/>
      <c r="AC879" s="33"/>
      <c r="AD879" s="33"/>
      <c r="AE879" s="33"/>
    </row>
    <row r="880" customFormat="false" ht="15" hidden="false" customHeight="false" outlineLevel="0" collapsed="false">
      <c r="A880" s="33"/>
      <c r="B880" s="33"/>
      <c r="C880" s="35"/>
      <c r="D880" s="35"/>
      <c r="E880" s="33"/>
      <c r="F880" s="36"/>
      <c r="G880" s="35"/>
      <c r="H880" s="35"/>
      <c r="I880" s="130"/>
      <c r="J880" s="35"/>
      <c r="K880" s="35"/>
      <c r="N880" s="33"/>
      <c r="O880" s="35"/>
      <c r="P880" s="33"/>
      <c r="Q880" s="33"/>
      <c r="R880" s="33"/>
      <c r="S880" s="33"/>
      <c r="T880" s="33"/>
      <c r="U880" s="33"/>
      <c r="V880" s="33"/>
      <c r="W880" s="35"/>
      <c r="X880" s="33"/>
      <c r="Y880" s="33"/>
      <c r="Z880" s="37"/>
      <c r="AA880" s="33"/>
      <c r="AB880" s="33"/>
      <c r="AC880" s="33"/>
      <c r="AD880" s="33"/>
      <c r="AE880" s="33"/>
    </row>
    <row r="881" customFormat="false" ht="15" hidden="false" customHeight="false" outlineLevel="0" collapsed="false">
      <c r="A881" s="33"/>
      <c r="B881" s="33"/>
      <c r="C881" s="35"/>
      <c r="D881" s="35"/>
      <c r="E881" s="33"/>
      <c r="F881" s="36"/>
      <c r="G881" s="35"/>
      <c r="H881" s="35"/>
      <c r="I881" s="130"/>
      <c r="J881" s="35"/>
      <c r="K881" s="35"/>
      <c r="N881" s="33"/>
      <c r="O881" s="35"/>
      <c r="P881" s="33"/>
      <c r="Q881" s="33"/>
      <c r="R881" s="33"/>
      <c r="S881" s="33"/>
      <c r="T881" s="33"/>
      <c r="U881" s="33"/>
      <c r="V881" s="33"/>
      <c r="W881" s="35"/>
      <c r="X881" s="33"/>
      <c r="Y881" s="33"/>
      <c r="Z881" s="37"/>
      <c r="AA881" s="33"/>
      <c r="AB881" s="33"/>
      <c r="AC881" s="33"/>
      <c r="AD881" s="33"/>
      <c r="AE881" s="33"/>
    </row>
    <row r="882" customFormat="false" ht="15" hidden="false" customHeight="false" outlineLevel="0" collapsed="false">
      <c r="A882" s="33"/>
      <c r="B882" s="33"/>
      <c r="C882" s="35"/>
      <c r="D882" s="35"/>
      <c r="E882" s="33"/>
      <c r="F882" s="36"/>
      <c r="G882" s="35"/>
      <c r="H882" s="35"/>
      <c r="I882" s="130"/>
      <c r="J882" s="35"/>
      <c r="K882" s="35"/>
      <c r="N882" s="33"/>
      <c r="O882" s="35"/>
      <c r="P882" s="33"/>
      <c r="Q882" s="33"/>
      <c r="R882" s="33"/>
      <c r="S882" s="33"/>
      <c r="T882" s="33"/>
      <c r="U882" s="33"/>
      <c r="V882" s="33"/>
      <c r="W882" s="35"/>
      <c r="X882" s="33"/>
      <c r="Y882" s="33"/>
      <c r="Z882" s="37"/>
      <c r="AA882" s="33"/>
      <c r="AB882" s="33"/>
      <c r="AC882" s="33"/>
      <c r="AD882" s="33"/>
      <c r="AE882" s="33"/>
    </row>
    <row r="883" customFormat="false" ht="15" hidden="false" customHeight="false" outlineLevel="0" collapsed="false">
      <c r="A883" s="33"/>
      <c r="B883" s="33"/>
      <c r="C883" s="35"/>
      <c r="D883" s="35"/>
      <c r="E883" s="33"/>
      <c r="F883" s="36"/>
      <c r="G883" s="35"/>
      <c r="H883" s="35"/>
      <c r="I883" s="130"/>
      <c r="J883" s="35"/>
      <c r="K883" s="35"/>
      <c r="N883" s="33"/>
      <c r="O883" s="35"/>
      <c r="P883" s="33"/>
      <c r="Q883" s="33"/>
      <c r="R883" s="33"/>
      <c r="S883" s="33"/>
      <c r="T883" s="33"/>
      <c r="U883" s="33"/>
      <c r="V883" s="33"/>
      <c r="W883" s="35"/>
      <c r="X883" s="33"/>
      <c r="Y883" s="33"/>
      <c r="Z883" s="37"/>
      <c r="AA883" s="33"/>
      <c r="AB883" s="33"/>
      <c r="AC883" s="33"/>
      <c r="AD883" s="33"/>
      <c r="AE883" s="33"/>
    </row>
    <row r="884" customFormat="false" ht="15" hidden="false" customHeight="false" outlineLevel="0" collapsed="false">
      <c r="A884" s="33"/>
      <c r="B884" s="33"/>
      <c r="C884" s="35"/>
      <c r="D884" s="35"/>
      <c r="E884" s="33"/>
      <c r="F884" s="36"/>
      <c r="G884" s="35"/>
      <c r="H884" s="35"/>
      <c r="I884" s="130"/>
      <c r="J884" s="35"/>
      <c r="K884" s="35"/>
      <c r="N884" s="33"/>
      <c r="O884" s="35"/>
      <c r="P884" s="33"/>
      <c r="Q884" s="33"/>
      <c r="R884" s="33"/>
      <c r="S884" s="33"/>
      <c r="T884" s="33"/>
      <c r="U884" s="33"/>
      <c r="V884" s="33"/>
      <c r="W884" s="35"/>
      <c r="X884" s="33"/>
      <c r="Y884" s="33"/>
      <c r="Z884" s="37"/>
      <c r="AA884" s="33"/>
      <c r="AB884" s="33"/>
      <c r="AC884" s="33"/>
      <c r="AD884" s="33"/>
      <c r="AE884" s="33"/>
    </row>
    <row r="885" customFormat="false" ht="15" hidden="false" customHeight="false" outlineLevel="0" collapsed="false">
      <c r="A885" s="33"/>
      <c r="B885" s="33"/>
      <c r="C885" s="35"/>
      <c r="D885" s="35"/>
      <c r="E885" s="33"/>
      <c r="F885" s="36"/>
      <c r="G885" s="35"/>
      <c r="H885" s="35"/>
      <c r="I885" s="130"/>
      <c r="J885" s="35"/>
      <c r="K885" s="35"/>
      <c r="N885" s="33"/>
      <c r="O885" s="35"/>
      <c r="P885" s="33"/>
      <c r="Q885" s="33"/>
      <c r="R885" s="33"/>
      <c r="S885" s="33"/>
      <c r="T885" s="33"/>
      <c r="U885" s="33"/>
      <c r="V885" s="33"/>
      <c r="W885" s="35"/>
      <c r="X885" s="33"/>
      <c r="Y885" s="33"/>
      <c r="Z885" s="37"/>
      <c r="AA885" s="33"/>
      <c r="AB885" s="33"/>
      <c r="AC885" s="33"/>
      <c r="AD885" s="33"/>
      <c r="AE885" s="33"/>
    </row>
    <row r="886" customFormat="false" ht="15" hidden="false" customHeight="false" outlineLevel="0" collapsed="false">
      <c r="A886" s="33"/>
      <c r="B886" s="33"/>
      <c r="C886" s="35"/>
      <c r="D886" s="35"/>
      <c r="E886" s="33"/>
      <c r="F886" s="36"/>
      <c r="G886" s="35"/>
      <c r="H886" s="35"/>
      <c r="I886" s="130"/>
      <c r="J886" s="35"/>
      <c r="K886" s="35"/>
      <c r="N886" s="33"/>
      <c r="O886" s="35"/>
      <c r="P886" s="33"/>
      <c r="Q886" s="33"/>
      <c r="R886" s="33"/>
      <c r="S886" s="33"/>
      <c r="T886" s="33"/>
      <c r="U886" s="33"/>
      <c r="V886" s="33"/>
      <c r="W886" s="35"/>
      <c r="X886" s="33"/>
      <c r="Y886" s="33"/>
      <c r="Z886" s="37"/>
      <c r="AA886" s="33"/>
      <c r="AB886" s="33"/>
      <c r="AC886" s="33"/>
      <c r="AD886" s="33"/>
      <c r="AE886" s="33"/>
    </row>
    <row r="887" customFormat="false" ht="15" hidden="false" customHeight="false" outlineLevel="0" collapsed="false">
      <c r="A887" s="33"/>
      <c r="B887" s="33"/>
      <c r="C887" s="35"/>
      <c r="D887" s="35"/>
      <c r="E887" s="33"/>
      <c r="F887" s="36"/>
      <c r="G887" s="35"/>
      <c r="H887" s="35"/>
      <c r="I887" s="130"/>
      <c r="J887" s="35"/>
      <c r="K887" s="35"/>
      <c r="N887" s="33"/>
      <c r="O887" s="35"/>
      <c r="P887" s="33"/>
      <c r="Q887" s="33"/>
      <c r="R887" s="33"/>
      <c r="S887" s="33"/>
      <c r="T887" s="33"/>
      <c r="U887" s="33"/>
      <c r="V887" s="33"/>
      <c r="W887" s="35"/>
      <c r="X887" s="33"/>
      <c r="Y887" s="33"/>
      <c r="Z887" s="37"/>
      <c r="AA887" s="33"/>
      <c r="AB887" s="33"/>
      <c r="AC887" s="33"/>
      <c r="AD887" s="33"/>
      <c r="AE887" s="33"/>
    </row>
    <row r="888" customFormat="false" ht="15" hidden="false" customHeight="false" outlineLevel="0" collapsed="false">
      <c r="A888" s="33"/>
      <c r="B888" s="33"/>
      <c r="C888" s="35"/>
      <c r="D888" s="35"/>
      <c r="E888" s="33"/>
      <c r="F888" s="36"/>
      <c r="G888" s="35"/>
      <c r="H888" s="35"/>
      <c r="I888" s="130"/>
      <c r="J888" s="35"/>
      <c r="K888" s="35"/>
      <c r="N888" s="33"/>
      <c r="O888" s="35"/>
      <c r="P888" s="33"/>
      <c r="Q888" s="33"/>
      <c r="R888" s="33"/>
      <c r="S888" s="33"/>
      <c r="T888" s="33"/>
      <c r="U888" s="33"/>
      <c r="V888" s="33"/>
      <c r="W888" s="35"/>
      <c r="X888" s="33"/>
      <c r="Y888" s="33"/>
      <c r="Z888" s="37"/>
      <c r="AA888" s="33"/>
      <c r="AB888" s="33"/>
      <c r="AC888" s="33"/>
      <c r="AD888" s="33"/>
      <c r="AE888" s="33"/>
    </row>
    <row r="889" customFormat="false" ht="15" hidden="false" customHeight="false" outlineLevel="0" collapsed="false">
      <c r="A889" s="33"/>
      <c r="B889" s="33"/>
      <c r="C889" s="35"/>
      <c r="D889" s="35"/>
      <c r="E889" s="33"/>
      <c r="F889" s="36"/>
      <c r="G889" s="35"/>
      <c r="H889" s="35"/>
      <c r="I889" s="130"/>
      <c r="J889" s="35"/>
      <c r="K889" s="35"/>
      <c r="N889" s="33"/>
      <c r="O889" s="35"/>
      <c r="P889" s="33"/>
      <c r="Q889" s="33"/>
      <c r="R889" s="33"/>
      <c r="S889" s="33"/>
      <c r="T889" s="33"/>
      <c r="U889" s="33"/>
      <c r="V889" s="33"/>
      <c r="W889" s="35"/>
      <c r="X889" s="33"/>
      <c r="Y889" s="33"/>
      <c r="Z889" s="37"/>
      <c r="AA889" s="33"/>
      <c r="AB889" s="33"/>
      <c r="AC889" s="33"/>
      <c r="AD889" s="33"/>
      <c r="AE889" s="33"/>
    </row>
    <row r="890" customFormat="false" ht="15" hidden="false" customHeight="false" outlineLevel="0" collapsed="false">
      <c r="A890" s="33"/>
      <c r="B890" s="33"/>
      <c r="C890" s="35"/>
      <c r="D890" s="35"/>
      <c r="E890" s="33"/>
      <c r="F890" s="36"/>
      <c r="G890" s="35"/>
      <c r="H890" s="35"/>
      <c r="I890" s="130"/>
      <c r="J890" s="35"/>
      <c r="K890" s="35"/>
      <c r="N890" s="33"/>
      <c r="O890" s="35"/>
      <c r="P890" s="33"/>
      <c r="Q890" s="33"/>
      <c r="R890" s="33"/>
      <c r="S890" s="33"/>
      <c r="T890" s="33"/>
      <c r="U890" s="33"/>
      <c r="V890" s="33"/>
      <c r="W890" s="35"/>
      <c r="X890" s="33"/>
      <c r="Y890" s="33"/>
      <c r="Z890" s="37"/>
      <c r="AA890" s="33"/>
      <c r="AB890" s="33"/>
      <c r="AC890" s="33"/>
      <c r="AD890" s="33"/>
      <c r="AE890" s="33"/>
    </row>
    <row r="891" customFormat="false" ht="15" hidden="false" customHeight="false" outlineLevel="0" collapsed="false">
      <c r="A891" s="33"/>
      <c r="B891" s="33"/>
      <c r="C891" s="35"/>
      <c r="D891" s="35"/>
      <c r="E891" s="33"/>
      <c r="F891" s="36"/>
      <c r="G891" s="35"/>
      <c r="H891" s="35"/>
      <c r="I891" s="130"/>
      <c r="J891" s="35"/>
      <c r="K891" s="35"/>
      <c r="N891" s="33"/>
      <c r="O891" s="35"/>
      <c r="P891" s="33"/>
      <c r="Q891" s="33"/>
      <c r="R891" s="33"/>
      <c r="S891" s="33"/>
      <c r="T891" s="33"/>
      <c r="U891" s="33"/>
      <c r="V891" s="33"/>
      <c r="W891" s="35"/>
      <c r="X891" s="33"/>
      <c r="Y891" s="33"/>
      <c r="Z891" s="37"/>
      <c r="AA891" s="33"/>
      <c r="AB891" s="33"/>
      <c r="AC891" s="33"/>
      <c r="AD891" s="33"/>
      <c r="AE891" s="33"/>
    </row>
    <row r="892" customFormat="false" ht="15" hidden="false" customHeight="false" outlineLevel="0" collapsed="false">
      <c r="A892" s="33"/>
      <c r="B892" s="33"/>
      <c r="C892" s="35"/>
      <c r="D892" s="35"/>
      <c r="E892" s="33"/>
      <c r="F892" s="36"/>
      <c r="G892" s="35"/>
      <c r="H892" s="35"/>
      <c r="I892" s="130"/>
      <c r="J892" s="35"/>
      <c r="K892" s="35"/>
      <c r="N892" s="33"/>
      <c r="O892" s="35"/>
      <c r="P892" s="33"/>
      <c r="Q892" s="33"/>
      <c r="R892" s="33"/>
      <c r="S892" s="33"/>
      <c r="T892" s="33"/>
      <c r="U892" s="33"/>
      <c r="V892" s="33"/>
      <c r="W892" s="35"/>
      <c r="X892" s="33"/>
      <c r="Y892" s="33"/>
      <c r="Z892" s="37"/>
      <c r="AA892" s="33"/>
      <c r="AB892" s="33"/>
      <c r="AC892" s="33"/>
      <c r="AD892" s="33"/>
      <c r="AE892" s="33"/>
    </row>
    <row r="893" customFormat="false" ht="15" hidden="false" customHeight="false" outlineLevel="0" collapsed="false">
      <c r="A893" s="33"/>
      <c r="B893" s="33"/>
      <c r="C893" s="35"/>
      <c r="D893" s="35"/>
      <c r="E893" s="33"/>
      <c r="F893" s="36"/>
      <c r="G893" s="35"/>
      <c r="H893" s="35"/>
      <c r="I893" s="130"/>
      <c r="J893" s="35"/>
      <c r="K893" s="35"/>
      <c r="N893" s="33"/>
      <c r="O893" s="35"/>
      <c r="P893" s="33"/>
      <c r="Q893" s="33"/>
      <c r="R893" s="33"/>
      <c r="S893" s="33"/>
      <c r="T893" s="33"/>
      <c r="U893" s="33"/>
      <c r="V893" s="33"/>
      <c r="W893" s="35"/>
      <c r="X893" s="33"/>
      <c r="Y893" s="33"/>
      <c r="Z893" s="37"/>
      <c r="AA893" s="33"/>
      <c r="AB893" s="33"/>
      <c r="AC893" s="33"/>
      <c r="AD893" s="33"/>
      <c r="AE893" s="33"/>
    </row>
    <row r="894" customFormat="false" ht="15" hidden="false" customHeight="false" outlineLevel="0" collapsed="false">
      <c r="A894" s="33"/>
      <c r="B894" s="33"/>
      <c r="C894" s="35"/>
      <c r="D894" s="35"/>
      <c r="E894" s="33"/>
      <c r="F894" s="36"/>
      <c r="G894" s="35"/>
      <c r="H894" s="35"/>
      <c r="I894" s="130"/>
      <c r="J894" s="35"/>
      <c r="K894" s="35"/>
      <c r="N894" s="33"/>
      <c r="O894" s="35"/>
      <c r="P894" s="33"/>
      <c r="Q894" s="33"/>
      <c r="R894" s="33"/>
      <c r="S894" s="33"/>
      <c r="T894" s="33"/>
      <c r="U894" s="33"/>
      <c r="V894" s="33"/>
      <c r="W894" s="35"/>
      <c r="X894" s="33"/>
      <c r="Y894" s="33"/>
      <c r="Z894" s="37"/>
      <c r="AA894" s="33"/>
      <c r="AB894" s="33"/>
      <c r="AC894" s="33"/>
      <c r="AD894" s="33"/>
      <c r="AE894" s="33"/>
    </row>
    <row r="895" customFormat="false" ht="15" hidden="false" customHeight="false" outlineLevel="0" collapsed="false">
      <c r="A895" s="33"/>
      <c r="B895" s="33"/>
      <c r="C895" s="35"/>
      <c r="D895" s="35"/>
      <c r="E895" s="33"/>
      <c r="F895" s="36"/>
      <c r="G895" s="35"/>
      <c r="H895" s="35"/>
      <c r="I895" s="130"/>
      <c r="J895" s="35"/>
      <c r="K895" s="35"/>
      <c r="N895" s="33"/>
      <c r="O895" s="35"/>
      <c r="P895" s="33"/>
      <c r="Q895" s="33"/>
      <c r="R895" s="33"/>
      <c r="S895" s="33"/>
      <c r="T895" s="33"/>
      <c r="U895" s="33"/>
      <c r="V895" s="33"/>
      <c r="W895" s="35"/>
      <c r="X895" s="33"/>
      <c r="Y895" s="33"/>
      <c r="Z895" s="37"/>
      <c r="AA895" s="33"/>
      <c r="AB895" s="33"/>
      <c r="AC895" s="33"/>
      <c r="AD895" s="33"/>
      <c r="AE895" s="33"/>
    </row>
    <row r="896" customFormat="false" ht="15" hidden="false" customHeight="false" outlineLevel="0" collapsed="false">
      <c r="A896" s="33"/>
      <c r="B896" s="33"/>
      <c r="C896" s="35"/>
      <c r="D896" s="35"/>
      <c r="E896" s="33"/>
      <c r="F896" s="36"/>
      <c r="G896" s="35"/>
      <c r="H896" s="35"/>
      <c r="I896" s="130"/>
      <c r="J896" s="35"/>
      <c r="K896" s="35"/>
      <c r="N896" s="33"/>
      <c r="O896" s="35"/>
      <c r="P896" s="33"/>
      <c r="Q896" s="33"/>
      <c r="R896" s="33"/>
      <c r="S896" s="33"/>
      <c r="T896" s="33"/>
      <c r="U896" s="33"/>
      <c r="V896" s="33"/>
      <c r="W896" s="35"/>
      <c r="X896" s="33"/>
      <c r="Y896" s="33"/>
      <c r="Z896" s="37"/>
      <c r="AA896" s="33"/>
      <c r="AB896" s="33"/>
      <c r="AC896" s="33"/>
      <c r="AD896" s="33"/>
      <c r="AE896" s="33"/>
    </row>
    <row r="897" customFormat="false" ht="15" hidden="false" customHeight="false" outlineLevel="0" collapsed="false">
      <c r="A897" s="33"/>
      <c r="B897" s="33"/>
      <c r="C897" s="35"/>
      <c r="D897" s="35"/>
      <c r="E897" s="33"/>
      <c r="F897" s="36"/>
      <c r="G897" s="35"/>
      <c r="H897" s="35"/>
      <c r="I897" s="130"/>
      <c r="J897" s="35"/>
      <c r="K897" s="35"/>
      <c r="N897" s="33"/>
      <c r="O897" s="35"/>
      <c r="P897" s="33"/>
      <c r="Q897" s="33"/>
      <c r="R897" s="33"/>
      <c r="S897" s="33"/>
      <c r="T897" s="33"/>
      <c r="U897" s="33"/>
      <c r="V897" s="33"/>
      <c r="W897" s="35"/>
      <c r="X897" s="33"/>
      <c r="Y897" s="33"/>
      <c r="Z897" s="37"/>
      <c r="AA897" s="33"/>
      <c r="AB897" s="33"/>
      <c r="AC897" s="33"/>
      <c r="AD897" s="33"/>
      <c r="AE897" s="33"/>
    </row>
    <row r="898" customFormat="false" ht="15" hidden="false" customHeight="false" outlineLevel="0" collapsed="false">
      <c r="A898" s="33"/>
      <c r="B898" s="33"/>
      <c r="C898" s="35"/>
      <c r="D898" s="35"/>
      <c r="E898" s="33"/>
      <c r="F898" s="36"/>
      <c r="G898" s="35"/>
      <c r="H898" s="35"/>
      <c r="I898" s="130"/>
      <c r="J898" s="35"/>
      <c r="K898" s="35"/>
      <c r="N898" s="33"/>
      <c r="O898" s="35"/>
      <c r="P898" s="33"/>
      <c r="Q898" s="33"/>
      <c r="R898" s="33"/>
      <c r="S898" s="33"/>
      <c r="T898" s="33"/>
      <c r="U898" s="33"/>
      <c r="V898" s="33"/>
      <c r="W898" s="35"/>
      <c r="X898" s="33"/>
      <c r="Y898" s="33"/>
      <c r="Z898" s="37"/>
      <c r="AA898" s="33"/>
      <c r="AB898" s="33"/>
      <c r="AC898" s="33"/>
      <c r="AD898" s="33"/>
      <c r="AE898" s="33"/>
    </row>
    <row r="899" customFormat="false" ht="15" hidden="false" customHeight="false" outlineLevel="0" collapsed="false">
      <c r="A899" s="33"/>
      <c r="B899" s="33"/>
      <c r="C899" s="35"/>
      <c r="D899" s="35"/>
      <c r="E899" s="33"/>
      <c r="F899" s="36"/>
      <c r="G899" s="35"/>
      <c r="H899" s="35"/>
      <c r="I899" s="130"/>
      <c r="J899" s="35"/>
      <c r="K899" s="35"/>
      <c r="N899" s="33"/>
      <c r="O899" s="35"/>
      <c r="P899" s="33"/>
      <c r="Q899" s="33"/>
      <c r="R899" s="33"/>
      <c r="S899" s="33"/>
      <c r="T899" s="33"/>
      <c r="U899" s="33"/>
      <c r="V899" s="33"/>
      <c r="W899" s="35"/>
      <c r="X899" s="33"/>
      <c r="Y899" s="33"/>
      <c r="Z899" s="37"/>
      <c r="AA899" s="33"/>
      <c r="AB899" s="33"/>
      <c r="AC899" s="33"/>
      <c r="AD899" s="33"/>
      <c r="AE899" s="33"/>
    </row>
    <row r="900" customFormat="false" ht="15" hidden="false" customHeight="false" outlineLevel="0" collapsed="false">
      <c r="A900" s="33"/>
      <c r="B900" s="33"/>
      <c r="C900" s="35"/>
      <c r="D900" s="35"/>
      <c r="E900" s="33"/>
      <c r="F900" s="36"/>
      <c r="G900" s="35"/>
      <c r="H900" s="35"/>
      <c r="I900" s="130"/>
      <c r="J900" s="35"/>
      <c r="K900" s="35"/>
      <c r="N900" s="33"/>
      <c r="O900" s="35"/>
      <c r="P900" s="33"/>
      <c r="Q900" s="33"/>
      <c r="R900" s="33"/>
      <c r="S900" s="33"/>
      <c r="T900" s="33"/>
      <c r="U900" s="33"/>
      <c r="V900" s="33"/>
      <c r="W900" s="35"/>
      <c r="X900" s="33"/>
      <c r="Y900" s="33"/>
      <c r="Z900" s="37"/>
      <c r="AA900" s="33"/>
      <c r="AB900" s="33"/>
      <c r="AC900" s="33"/>
      <c r="AD900" s="33"/>
      <c r="AE900" s="33"/>
    </row>
    <row r="901" customFormat="false" ht="15" hidden="false" customHeight="false" outlineLevel="0" collapsed="false">
      <c r="A901" s="33"/>
      <c r="B901" s="33"/>
      <c r="C901" s="35"/>
      <c r="D901" s="35"/>
      <c r="E901" s="33"/>
      <c r="F901" s="36"/>
      <c r="G901" s="35"/>
      <c r="H901" s="35"/>
      <c r="I901" s="130"/>
      <c r="J901" s="35"/>
      <c r="K901" s="35"/>
      <c r="N901" s="33"/>
      <c r="O901" s="35"/>
      <c r="P901" s="33"/>
      <c r="Q901" s="33"/>
      <c r="R901" s="33"/>
      <c r="S901" s="33"/>
      <c r="T901" s="33"/>
      <c r="U901" s="33"/>
      <c r="V901" s="33"/>
      <c r="W901" s="35"/>
      <c r="X901" s="33"/>
      <c r="Y901" s="33"/>
      <c r="Z901" s="37"/>
      <c r="AA901" s="33"/>
      <c r="AB901" s="33"/>
      <c r="AC901" s="33"/>
      <c r="AD901" s="33"/>
      <c r="AE901" s="33"/>
    </row>
    <row r="902" customFormat="false" ht="15" hidden="false" customHeight="false" outlineLevel="0" collapsed="false">
      <c r="A902" s="33"/>
      <c r="B902" s="33"/>
      <c r="C902" s="35"/>
      <c r="D902" s="35"/>
      <c r="E902" s="33"/>
      <c r="F902" s="36"/>
      <c r="G902" s="35"/>
      <c r="H902" s="35"/>
      <c r="I902" s="130"/>
      <c r="J902" s="35"/>
      <c r="K902" s="35"/>
      <c r="N902" s="33"/>
      <c r="O902" s="35"/>
      <c r="P902" s="33"/>
      <c r="Q902" s="33"/>
      <c r="R902" s="33"/>
      <c r="S902" s="33"/>
      <c r="T902" s="33"/>
      <c r="U902" s="33"/>
      <c r="V902" s="33"/>
      <c r="W902" s="35"/>
      <c r="X902" s="33"/>
      <c r="Y902" s="33"/>
      <c r="Z902" s="37"/>
      <c r="AA902" s="33"/>
      <c r="AB902" s="33"/>
      <c r="AC902" s="33"/>
      <c r="AD902" s="33"/>
      <c r="AE902" s="33"/>
    </row>
    <row r="903" customFormat="false" ht="15" hidden="false" customHeight="false" outlineLevel="0" collapsed="false">
      <c r="A903" s="33"/>
      <c r="B903" s="33"/>
      <c r="C903" s="35"/>
      <c r="D903" s="35"/>
      <c r="E903" s="33"/>
      <c r="F903" s="36"/>
      <c r="G903" s="35"/>
      <c r="H903" s="35"/>
      <c r="I903" s="130"/>
      <c r="J903" s="35"/>
      <c r="K903" s="35"/>
      <c r="N903" s="33"/>
      <c r="O903" s="35"/>
      <c r="P903" s="33"/>
      <c r="Q903" s="33"/>
      <c r="R903" s="33"/>
      <c r="S903" s="33"/>
      <c r="T903" s="33"/>
      <c r="U903" s="33"/>
      <c r="V903" s="33"/>
      <c r="W903" s="35"/>
      <c r="X903" s="33"/>
      <c r="Y903" s="33"/>
      <c r="Z903" s="37"/>
      <c r="AA903" s="33"/>
      <c r="AB903" s="33"/>
      <c r="AC903" s="33"/>
      <c r="AD903" s="33"/>
      <c r="AE903" s="33"/>
    </row>
    <row r="904" customFormat="false" ht="15" hidden="false" customHeight="false" outlineLevel="0" collapsed="false">
      <c r="A904" s="33"/>
      <c r="B904" s="33"/>
      <c r="C904" s="35"/>
      <c r="D904" s="35"/>
      <c r="E904" s="33"/>
      <c r="F904" s="36"/>
      <c r="G904" s="35"/>
      <c r="H904" s="35"/>
      <c r="I904" s="130"/>
      <c r="J904" s="35"/>
      <c r="K904" s="35"/>
      <c r="N904" s="33"/>
      <c r="O904" s="35"/>
      <c r="P904" s="33"/>
      <c r="Q904" s="33"/>
      <c r="R904" s="33"/>
      <c r="S904" s="33"/>
      <c r="T904" s="33"/>
      <c r="U904" s="33"/>
      <c r="V904" s="33"/>
      <c r="W904" s="35"/>
      <c r="X904" s="33"/>
      <c r="Y904" s="33"/>
      <c r="Z904" s="37"/>
      <c r="AA904" s="33"/>
      <c r="AB904" s="33"/>
      <c r="AC904" s="33"/>
      <c r="AD904" s="33"/>
      <c r="AE904" s="33"/>
    </row>
    <row r="905" customFormat="false" ht="15" hidden="false" customHeight="false" outlineLevel="0" collapsed="false">
      <c r="A905" s="33"/>
      <c r="B905" s="33"/>
      <c r="C905" s="35"/>
      <c r="D905" s="35"/>
      <c r="E905" s="33"/>
      <c r="F905" s="36"/>
      <c r="G905" s="35"/>
      <c r="H905" s="35"/>
      <c r="I905" s="130"/>
      <c r="J905" s="35"/>
      <c r="K905" s="35"/>
      <c r="N905" s="33"/>
      <c r="O905" s="35"/>
      <c r="P905" s="33"/>
      <c r="Q905" s="33"/>
      <c r="R905" s="33"/>
      <c r="S905" s="33"/>
      <c r="T905" s="33"/>
      <c r="U905" s="33"/>
      <c r="V905" s="33"/>
      <c r="W905" s="35"/>
      <c r="X905" s="33"/>
      <c r="Y905" s="33"/>
      <c r="Z905" s="37"/>
      <c r="AA905" s="33"/>
      <c r="AB905" s="33"/>
      <c r="AC905" s="33"/>
      <c r="AD905" s="33"/>
      <c r="AE905" s="33"/>
    </row>
    <row r="906" customFormat="false" ht="15" hidden="false" customHeight="false" outlineLevel="0" collapsed="false">
      <c r="A906" s="33"/>
      <c r="B906" s="33"/>
      <c r="C906" s="35"/>
      <c r="D906" s="35"/>
      <c r="E906" s="33"/>
      <c r="F906" s="36"/>
      <c r="G906" s="35"/>
      <c r="H906" s="35"/>
      <c r="I906" s="130"/>
      <c r="J906" s="35"/>
      <c r="K906" s="35"/>
      <c r="N906" s="33"/>
      <c r="O906" s="35"/>
      <c r="P906" s="33"/>
      <c r="Q906" s="33"/>
      <c r="R906" s="33"/>
      <c r="S906" s="33"/>
      <c r="T906" s="33"/>
      <c r="U906" s="33"/>
      <c r="V906" s="33"/>
      <c r="W906" s="35"/>
      <c r="X906" s="33"/>
      <c r="Y906" s="33"/>
      <c r="Z906" s="37"/>
      <c r="AA906" s="33"/>
      <c r="AB906" s="33"/>
      <c r="AC906" s="33"/>
      <c r="AD906" s="33"/>
      <c r="AE906" s="33"/>
    </row>
    <row r="907" customFormat="false" ht="15" hidden="false" customHeight="false" outlineLevel="0" collapsed="false">
      <c r="A907" s="33"/>
      <c r="B907" s="33"/>
      <c r="C907" s="35"/>
      <c r="D907" s="35"/>
      <c r="E907" s="33"/>
      <c r="F907" s="36"/>
      <c r="G907" s="35"/>
      <c r="H907" s="35"/>
      <c r="I907" s="130"/>
      <c r="J907" s="35"/>
      <c r="K907" s="35"/>
      <c r="N907" s="33"/>
      <c r="O907" s="35"/>
      <c r="P907" s="33"/>
      <c r="Q907" s="33"/>
      <c r="R907" s="33"/>
      <c r="S907" s="33"/>
      <c r="T907" s="33"/>
      <c r="U907" s="33"/>
      <c r="V907" s="33"/>
      <c r="W907" s="35"/>
      <c r="X907" s="33"/>
      <c r="Y907" s="33"/>
      <c r="Z907" s="37"/>
      <c r="AA907" s="33"/>
      <c r="AB907" s="33"/>
      <c r="AC907" s="33"/>
      <c r="AD907" s="33"/>
      <c r="AE907" s="33"/>
    </row>
    <row r="908" customFormat="false" ht="15" hidden="false" customHeight="false" outlineLevel="0" collapsed="false">
      <c r="A908" s="33"/>
      <c r="B908" s="33"/>
      <c r="C908" s="35"/>
      <c r="D908" s="35"/>
      <c r="E908" s="33"/>
      <c r="F908" s="36"/>
      <c r="G908" s="35"/>
      <c r="H908" s="35"/>
      <c r="I908" s="130"/>
      <c r="J908" s="35"/>
      <c r="K908" s="35"/>
      <c r="N908" s="33"/>
      <c r="O908" s="35"/>
      <c r="P908" s="33"/>
      <c r="Q908" s="33"/>
      <c r="R908" s="33"/>
      <c r="S908" s="33"/>
      <c r="T908" s="33"/>
      <c r="U908" s="33"/>
      <c r="V908" s="33"/>
      <c r="W908" s="35"/>
      <c r="X908" s="33"/>
      <c r="Y908" s="33"/>
      <c r="Z908" s="37"/>
      <c r="AA908" s="33"/>
      <c r="AB908" s="33"/>
      <c r="AC908" s="33"/>
      <c r="AD908" s="33"/>
      <c r="AE908" s="33"/>
    </row>
    <row r="909" customFormat="false" ht="15" hidden="false" customHeight="false" outlineLevel="0" collapsed="false">
      <c r="A909" s="33"/>
      <c r="B909" s="33"/>
      <c r="C909" s="35"/>
      <c r="D909" s="35"/>
      <c r="E909" s="33"/>
      <c r="F909" s="36"/>
      <c r="G909" s="35"/>
      <c r="H909" s="35"/>
      <c r="I909" s="130"/>
      <c r="J909" s="35"/>
      <c r="K909" s="35"/>
      <c r="N909" s="33"/>
      <c r="O909" s="35"/>
      <c r="P909" s="33"/>
      <c r="Q909" s="33"/>
      <c r="R909" s="33"/>
      <c r="S909" s="33"/>
      <c r="T909" s="33"/>
      <c r="U909" s="33"/>
      <c r="V909" s="33"/>
      <c r="W909" s="35"/>
      <c r="X909" s="33"/>
      <c r="Y909" s="33"/>
      <c r="Z909" s="37"/>
      <c r="AA909" s="33"/>
      <c r="AB909" s="33"/>
      <c r="AC909" s="33"/>
      <c r="AD909" s="33"/>
      <c r="AE909" s="33"/>
    </row>
    <row r="910" customFormat="false" ht="15" hidden="false" customHeight="false" outlineLevel="0" collapsed="false">
      <c r="A910" s="33"/>
      <c r="B910" s="33"/>
      <c r="C910" s="35"/>
      <c r="D910" s="35"/>
      <c r="E910" s="33"/>
      <c r="F910" s="36"/>
      <c r="G910" s="35"/>
      <c r="H910" s="35"/>
      <c r="I910" s="130"/>
      <c r="J910" s="35"/>
      <c r="K910" s="35"/>
      <c r="N910" s="33"/>
      <c r="O910" s="35"/>
      <c r="P910" s="33"/>
      <c r="Q910" s="33"/>
      <c r="R910" s="33"/>
      <c r="S910" s="33"/>
      <c r="T910" s="33"/>
      <c r="U910" s="33"/>
      <c r="V910" s="33"/>
      <c r="W910" s="35"/>
      <c r="X910" s="33"/>
      <c r="Y910" s="33"/>
      <c r="Z910" s="37"/>
      <c r="AA910" s="33"/>
      <c r="AB910" s="33"/>
      <c r="AC910" s="33"/>
      <c r="AD910" s="33"/>
      <c r="AE910" s="33"/>
    </row>
    <row r="911" customFormat="false" ht="15" hidden="false" customHeight="false" outlineLevel="0" collapsed="false">
      <c r="A911" s="33"/>
      <c r="B911" s="33"/>
      <c r="C911" s="35"/>
      <c r="D911" s="35"/>
      <c r="E911" s="33"/>
      <c r="F911" s="36"/>
      <c r="G911" s="35"/>
      <c r="H911" s="35"/>
      <c r="I911" s="130"/>
      <c r="J911" s="35"/>
      <c r="K911" s="35"/>
      <c r="N911" s="33"/>
      <c r="O911" s="35"/>
      <c r="P911" s="33"/>
      <c r="Q911" s="33"/>
      <c r="R911" s="33"/>
      <c r="S911" s="33"/>
      <c r="T911" s="33"/>
      <c r="U911" s="33"/>
      <c r="V911" s="33"/>
      <c r="W911" s="35"/>
      <c r="X911" s="33"/>
      <c r="Y911" s="33"/>
      <c r="Z911" s="37"/>
      <c r="AA911" s="33"/>
      <c r="AB911" s="33"/>
      <c r="AC911" s="33"/>
      <c r="AD911" s="33"/>
      <c r="AE911" s="33"/>
    </row>
    <row r="912" customFormat="false" ht="15" hidden="false" customHeight="false" outlineLevel="0" collapsed="false">
      <c r="A912" s="33"/>
      <c r="B912" s="33"/>
      <c r="C912" s="35"/>
      <c r="D912" s="35"/>
      <c r="E912" s="33"/>
      <c r="F912" s="36"/>
      <c r="G912" s="35"/>
      <c r="H912" s="35"/>
      <c r="I912" s="130"/>
      <c r="J912" s="35"/>
      <c r="K912" s="35"/>
      <c r="N912" s="33"/>
      <c r="O912" s="35"/>
      <c r="P912" s="33"/>
      <c r="Q912" s="33"/>
      <c r="R912" s="33"/>
      <c r="S912" s="33"/>
      <c r="T912" s="33"/>
      <c r="U912" s="33"/>
      <c r="V912" s="33"/>
      <c r="W912" s="35"/>
      <c r="X912" s="33"/>
      <c r="Y912" s="33"/>
      <c r="Z912" s="37"/>
      <c r="AA912" s="33"/>
      <c r="AB912" s="33"/>
      <c r="AC912" s="33"/>
      <c r="AD912" s="33"/>
      <c r="AE912" s="33"/>
    </row>
    <row r="913" customFormat="false" ht="15" hidden="false" customHeight="false" outlineLevel="0" collapsed="false">
      <c r="A913" s="33"/>
      <c r="B913" s="33"/>
      <c r="C913" s="35"/>
      <c r="D913" s="35"/>
      <c r="E913" s="33"/>
      <c r="F913" s="36"/>
      <c r="G913" s="35"/>
      <c r="H913" s="35"/>
      <c r="I913" s="130"/>
      <c r="J913" s="35"/>
      <c r="K913" s="35"/>
      <c r="N913" s="33"/>
      <c r="O913" s="35"/>
      <c r="P913" s="33"/>
      <c r="Q913" s="33"/>
      <c r="R913" s="33"/>
      <c r="S913" s="33"/>
      <c r="T913" s="33"/>
      <c r="U913" s="33"/>
      <c r="V913" s="33"/>
      <c r="W913" s="35"/>
      <c r="X913" s="33"/>
      <c r="Y913" s="33"/>
      <c r="Z913" s="37"/>
      <c r="AA913" s="33"/>
      <c r="AB913" s="33"/>
      <c r="AC913" s="33"/>
      <c r="AD913" s="33"/>
      <c r="AE913" s="33"/>
    </row>
    <row r="914" customFormat="false" ht="15" hidden="false" customHeight="false" outlineLevel="0" collapsed="false">
      <c r="A914" s="33"/>
      <c r="B914" s="33"/>
      <c r="C914" s="35"/>
      <c r="D914" s="35"/>
      <c r="E914" s="33"/>
      <c r="F914" s="36"/>
      <c r="G914" s="35"/>
      <c r="H914" s="35"/>
      <c r="I914" s="130"/>
      <c r="J914" s="35"/>
      <c r="K914" s="35"/>
      <c r="N914" s="33"/>
      <c r="O914" s="35"/>
      <c r="P914" s="33"/>
      <c r="Q914" s="33"/>
      <c r="R914" s="33"/>
      <c r="S914" s="33"/>
      <c r="T914" s="33"/>
      <c r="U914" s="33"/>
      <c r="V914" s="33"/>
      <c r="W914" s="35"/>
      <c r="X914" s="33"/>
      <c r="Y914" s="33"/>
      <c r="Z914" s="37"/>
      <c r="AA914" s="33"/>
      <c r="AB914" s="33"/>
      <c r="AC914" s="33"/>
      <c r="AD914" s="33"/>
      <c r="AE914" s="33"/>
    </row>
    <row r="915" customFormat="false" ht="15" hidden="false" customHeight="false" outlineLevel="0" collapsed="false">
      <c r="A915" s="33"/>
      <c r="B915" s="33"/>
      <c r="C915" s="35"/>
      <c r="D915" s="35"/>
      <c r="E915" s="33"/>
      <c r="F915" s="36"/>
      <c r="G915" s="35"/>
      <c r="H915" s="35"/>
      <c r="I915" s="130"/>
      <c r="J915" s="35"/>
      <c r="K915" s="35"/>
      <c r="N915" s="33"/>
      <c r="O915" s="35"/>
      <c r="P915" s="33"/>
      <c r="Q915" s="33"/>
      <c r="R915" s="33"/>
      <c r="S915" s="33"/>
      <c r="T915" s="33"/>
      <c r="U915" s="33"/>
      <c r="V915" s="33"/>
      <c r="W915" s="35"/>
      <c r="X915" s="33"/>
      <c r="Y915" s="33"/>
      <c r="Z915" s="37"/>
      <c r="AA915" s="33"/>
      <c r="AB915" s="33"/>
      <c r="AC915" s="33"/>
      <c r="AD915" s="33"/>
      <c r="AE915" s="33"/>
    </row>
    <row r="916" customFormat="false" ht="15" hidden="false" customHeight="false" outlineLevel="0" collapsed="false">
      <c r="A916" s="33"/>
      <c r="B916" s="33"/>
      <c r="C916" s="35"/>
      <c r="D916" s="35"/>
      <c r="E916" s="33"/>
      <c r="F916" s="36"/>
      <c r="G916" s="35"/>
      <c r="H916" s="35"/>
      <c r="I916" s="130"/>
      <c r="J916" s="35"/>
      <c r="K916" s="35"/>
      <c r="N916" s="33"/>
      <c r="O916" s="35"/>
      <c r="P916" s="33"/>
      <c r="Q916" s="33"/>
      <c r="R916" s="33"/>
      <c r="S916" s="33"/>
      <c r="T916" s="33"/>
      <c r="U916" s="33"/>
      <c r="V916" s="33"/>
      <c r="W916" s="35"/>
      <c r="X916" s="33"/>
      <c r="Y916" s="33"/>
      <c r="Z916" s="37"/>
      <c r="AA916" s="33"/>
      <c r="AB916" s="33"/>
      <c r="AC916" s="33"/>
      <c r="AD916" s="33"/>
      <c r="AE916" s="33"/>
    </row>
    <row r="917" customFormat="false" ht="15" hidden="false" customHeight="false" outlineLevel="0" collapsed="false">
      <c r="A917" s="33"/>
      <c r="B917" s="33"/>
      <c r="C917" s="35"/>
      <c r="D917" s="35"/>
      <c r="E917" s="33"/>
      <c r="F917" s="36"/>
      <c r="G917" s="35"/>
      <c r="H917" s="35"/>
      <c r="I917" s="130"/>
      <c r="J917" s="35"/>
      <c r="K917" s="35"/>
      <c r="N917" s="33"/>
      <c r="O917" s="35"/>
      <c r="P917" s="33"/>
      <c r="Q917" s="33"/>
      <c r="R917" s="33"/>
      <c r="S917" s="33"/>
      <c r="T917" s="33"/>
      <c r="U917" s="33"/>
      <c r="V917" s="33"/>
      <c r="W917" s="35"/>
      <c r="X917" s="33"/>
      <c r="Y917" s="33"/>
      <c r="Z917" s="37"/>
      <c r="AA917" s="33"/>
      <c r="AB917" s="33"/>
      <c r="AC917" s="33"/>
      <c r="AD917" s="33"/>
      <c r="AE917" s="33"/>
    </row>
    <row r="918" customFormat="false" ht="15" hidden="false" customHeight="false" outlineLevel="0" collapsed="false">
      <c r="A918" s="33"/>
      <c r="B918" s="33"/>
      <c r="C918" s="35"/>
      <c r="D918" s="35"/>
      <c r="E918" s="33"/>
      <c r="F918" s="36"/>
      <c r="G918" s="35"/>
      <c r="H918" s="35"/>
      <c r="I918" s="130"/>
      <c r="J918" s="35"/>
      <c r="K918" s="35"/>
      <c r="N918" s="33"/>
      <c r="O918" s="35"/>
      <c r="P918" s="33"/>
      <c r="Q918" s="33"/>
      <c r="R918" s="33"/>
      <c r="S918" s="33"/>
      <c r="T918" s="33"/>
      <c r="U918" s="33"/>
      <c r="V918" s="33"/>
      <c r="W918" s="35"/>
      <c r="X918" s="33"/>
      <c r="Y918" s="33"/>
      <c r="Z918" s="37"/>
      <c r="AA918" s="33"/>
      <c r="AB918" s="33"/>
      <c r="AC918" s="33"/>
      <c r="AD918" s="33"/>
      <c r="AE918" s="33"/>
    </row>
    <row r="919" customFormat="false" ht="15" hidden="false" customHeight="false" outlineLevel="0" collapsed="false">
      <c r="A919" s="33"/>
      <c r="B919" s="33"/>
      <c r="C919" s="35"/>
      <c r="D919" s="35"/>
      <c r="E919" s="33"/>
      <c r="F919" s="36"/>
      <c r="G919" s="35"/>
      <c r="H919" s="35"/>
      <c r="I919" s="130"/>
      <c r="J919" s="35"/>
      <c r="K919" s="35"/>
      <c r="N919" s="33"/>
      <c r="O919" s="35"/>
      <c r="P919" s="33"/>
      <c r="Q919" s="33"/>
      <c r="R919" s="33"/>
      <c r="S919" s="33"/>
      <c r="T919" s="33"/>
      <c r="U919" s="33"/>
      <c r="V919" s="33"/>
      <c r="W919" s="35"/>
      <c r="X919" s="33"/>
      <c r="Y919" s="33"/>
      <c r="Z919" s="37"/>
      <c r="AA919" s="33"/>
      <c r="AB919" s="33"/>
      <c r="AC919" s="33"/>
      <c r="AD919" s="33"/>
      <c r="AE919" s="33"/>
    </row>
    <row r="920" customFormat="false" ht="15" hidden="false" customHeight="false" outlineLevel="0" collapsed="false">
      <c r="A920" s="33"/>
      <c r="B920" s="33"/>
      <c r="C920" s="35"/>
      <c r="D920" s="35"/>
      <c r="E920" s="33"/>
      <c r="F920" s="36"/>
      <c r="G920" s="35"/>
      <c r="H920" s="35"/>
      <c r="I920" s="130"/>
      <c r="J920" s="35"/>
      <c r="K920" s="35"/>
      <c r="N920" s="33"/>
      <c r="O920" s="35"/>
      <c r="P920" s="33"/>
      <c r="Q920" s="33"/>
      <c r="R920" s="33"/>
      <c r="S920" s="33"/>
      <c r="T920" s="33"/>
      <c r="U920" s="33"/>
      <c r="V920" s="33"/>
      <c r="W920" s="35"/>
      <c r="X920" s="33"/>
      <c r="Y920" s="33"/>
      <c r="Z920" s="37"/>
      <c r="AA920" s="33"/>
      <c r="AB920" s="33"/>
      <c r="AC920" s="33"/>
      <c r="AD920" s="33"/>
      <c r="AE920" s="33"/>
    </row>
    <row r="921" customFormat="false" ht="15" hidden="false" customHeight="false" outlineLevel="0" collapsed="false">
      <c r="A921" s="33"/>
      <c r="B921" s="33"/>
      <c r="C921" s="35"/>
      <c r="D921" s="35"/>
      <c r="E921" s="33"/>
      <c r="F921" s="36"/>
      <c r="G921" s="35"/>
      <c r="H921" s="35"/>
      <c r="I921" s="130"/>
      <c r="J921" s="35"/>
      <c r="K921" s="35"/>
      <c r="N921" s="33"/>
      <c r="O921" s="35"/>
      <c r="P921" s="33"/>
      <c r="Q921" s="33"/>
      <c r="R921" s="33"/>
      <c r="S921" s="33"/>
      <c r="T921" s="33"/>
      <c r="U921" s="33"/>
      <c r="V921" s="33"/>
      <c r="W921" s="35"/>
      <c r="X921" s="33"/>
      <c r="Y921" s="33"/>
      <c r="Z921" s="37"/>
      <c r="AA921" s="33"/>
      <c r="AB921" s="33"/>
      <c r="AC921" s="33"/>
      <c r="AD921" s="33"/>
      <c r="AE921" s="33"/>
    </row>
    <row r="922" customFormat="false" ht="15" hidden="false" customHeight="false" outlineLevel="0" collapsed="false">
      <c r="A922" s="33"/>
      <c r="B922" s="33"/>
      <c r="C922" s="35"/>
      <c r="D922" s="35"/>
      <c r="E922" s="33"/>
      <c r="F922" s="36"/>
      <c r="G922" s="35"/>
      <c r="H922" s="35"/>
      <c r="I922" s="130"/>
      <c r="J922" s="35"/>
      <c r="K922" s="35"/>
      <c r="N922" s="33"/>
      <c r="O922" s="35"/>
      <c r="P922" s="33"/>
      <c r="Q922" s="33"/>
      <c r="R922" s="33"/>
      <c r="S922" s="33"/>
      <c r="T922" s="33"/>
      <c r="U922" s="33"/>
      <c r="V922" s="33"/>
      <c r="W922" s="35"/>
      <c r="X922" s="33"/>
      <c r="Y922" s="33"/>
      <c r="Z922" s="37"/>
      <c r="AA922" s="33"/>
      <c r="AB922" s="33"/>
      <c r="AC922" s="33"/>
      <c r="AD922" s="33"/>
      <c r="AE922" s="33"/>
    </row>
    <row r="923" customFormat="false" ht="15" hidden="false" customHeight="false" outlineLevel="0" collapsed="false">
      <c r="A923" s="33"/>
      <c r="B923" s="33"/>
      <c r="C923" s="35"/>
      <c r="D923" s="35"/>
      <c r="E923" s="33"/>
      <c r="F923" s="36"/>
      <c r="G923" s="35"/>
      <c r="H923" s="35"/>
      <c r="I923" s="130"/>
      <c r="J923" s="35"/>
      <c r="K923" s="35"/>
      <c r="N923" s="33"/>
      <c r="O923" s="35"/>
      <c r="P923" s="33"/>
      <c r="Q923" s="33"/>
      <c r="R923" s="33"/>
      <c r="S923" s="33"/>
      <c r="T923" s="33"/>
      <c r="U923" s="33"/>
      <c r="V923" s="33"/>
      <c r="W923" s="35"/>
      <c r="X923" s="33"/>
      <c r="Y923" s="33"/>
      <c r="Z923" s="37"/>
      <c r="AA923" s="33"/>
      <c r="AB923" s="33"/>
      <c r="AC923" s="33"/>
      <c r="AD923" s="33"/>
      <c r="AE923" s="33"/>
    </row>
    <row r="924" customFormat="false" ht="15" hidden="false" customHeight="false" outlineLevel="0" collapsed="false">
      <c r="A924" s="33"/>
      <c r="B924" s="33"/>
      <c r="C924" s="35"/>
      <c r="D924" s="35"/>
      <c r="E924" s="33"/>
      <c r="F924" s="36"/>
      <c r="G924" s="35"/>
      <c r="H924" s="35"/>
      <c r="I924" s="130"/>
      <c r="J924" s="35"/>
      <c r="K924" s="35"/>
      <c r="N924" s="33"/>
      <c r="O924" s="35"/>
      <c r="P924" s="33"/>
      <c r="Q924" s="33"/>
      <c r="R924" s="33"/>
      <c r="S924" s="33"/>
      <c r="T924" s="33"/>
      <c r="U924" s="33"/>
      <c r="V924" s="33"/>
      <c r="W924" s="35"/>
      <c r="X924" s="33"/>
      <c r="Y924" s="33"/>
      <c r="Z924" s="37"/>
      <c r="AA924" s="33"/>
      <c r="AB924" s="33"/>
      <c r="AC924" s="33"/>
      <c r="AD924" s="33"/>
      <c r="AE924" s="33"/>
    </row>
    <row r="925" customFormat="false" ht="15" hidden="false" customHeight="false" outlineLevel="0" collapsed="false">
      <c r="A925" s="33"/>
      <c r="B925" s="33"/>
      <c r="C925" s="35"/>
      <c r="D925" s="35"/>
      <c r="E925" s="33"/>
      <c r="F925" s="36"/>
      <c r="G925" s="35"/>
      <c r="H925" s="35"/>
      <c r="I925" s="130"/>
      <c r="J925" s="35"/>
      <c r="K925" s="35"/>
      <c r="N925" s="33"/>
      <c r="O925" s="35"/>
      <c r="P925" s="33"/>
      <c r="Q925" s="33"/>
      <c r="R925" s="33"/>
      <c r="S925" s="33"/>
      <c r="T925" s="33"/>
      <c r="U925" s="33"/>
      <c r="V925" s="33"/>
      <c r="W925" s="35"/>
      <c r="X925" s="33"/>
      <c r="Y925" s="33"/>
      <c r="Z925" s="37"/>
      <c r="AA925" s="33"/>
      <c r="AB925" s="33"/>
      <c r="AC925" s="33"/>
      <c r="AD925" s="33"/>
      <c r="AE925" s="33"/>
    </row>
    <row r="926" customFormat="false" ht="15" hidden="false" customHeight="false" outlineLevel="0" collapsed="false">
      <c r="A926" s="33"/>
      <c r="B926" s="33"/>
      <c r="C926" s="35"/>
      <c r="D926" s="35"/>
      <c r="E926" s="33"/>
      <c r="F926" s="36"/>
      <c r="G926" s="35"/>
      <c r="H926" s="35"/>
      <c r="I926" s="130"/>
      <c r="J926" s="35"/>
      <c r="K926" s="35"/>
      <c r="N926" s="33"/>
      <c r="O926" s="35"/>
      <c r="P926" s="33"/>
      <c r="Q926" s="33"/>
      <c r="R926" s="33"/>
      <c r="S926" s="33"/>
      <c r="T926" s="33"/>
      <c r="U926" s="33"/>
      <c r="V926" s="33"/>
      <c r="W926" s="35"/>
      <c r="X926" s="33"/>
      <c r="Y926" s="33"/>
      <c r="Z926" s="37"/>
      <c r="AA926" s="33"/>
      <c r="AB926" s="33"/>
      <c r="AC926" s="33"/>
      <c r="AD926" s="33"/>
      <c r="AE926" s="33"/>
    </row>
    <row r="927" customFormat="false" ht="15" hidden="false" customHeight="false" outlineLevel="0" collapsed="false">
      <c r="A927" s="33"/>
      <c r="B927" s="33"/>
      <c r="C927" s="35"/>
      <c r="D927" s="35"/>
      <c r="E927" s="33"/>
      <c r="F927" s="36"/>
      <c r="G927" s="35"/>
      <c r="H927" s="35"/>
      <c r="I927" s="130"/>
      <c r="J927" s="35"/>
      <c r="K927" s="35"/>
      <c r="N927" s="33"/>
      <c r="O927" s="35"/>
      <c r="P927" s="33"/>
      <c r="Q927" s="33"/>
      <c r="R927" s="33"/>
      <c r="S927" s="33"/>
      <c r="T927" s="33"/>
      <c r="U927" s="33"/>
      <c r="V927" s="33"/>
      <c r="W927" s="35"/>
      <c r="X927" s="33"/>
      <c r="Y927" s="33"/>
      <c r="Z927" s="37"/>
      <c r="AA927" s="33"/>
      <c r="AB927" s="33"/>
      <c r="AC927" s="33"/>
      <c r="AD927" s="33"/>
      <c r="AE927" s="33"/>
    </row>
    <row r="928" customFormat="false" ht="15" hidden="false" customHeight="false" outlineLevel="0" collapsed="false">
      <c r="A928" s="33"/>
      <c r="B928" s="33"/>
      <c r="C928" s="35"/>
      <c r="D928" s="35"/>
      <c r="E928" s="33"/>
      <c r="F928" s="36"/>
      <c r="G928" s="35"/>
      <c r="H928" s="35"/>
      <c r="I928" s="130"/>
      <c r="J928" s="35"/>
      <c r="K928" s="35"/>
      <c r="N928" s="33"/>
      <c r="O928" s="35"/>
      <c r="P928" s="33"/>
      <c r="Q928" s="33"/>
      <c r="R928" s="33"/>
      <c r="S928" s="33"/>
      <c r="T928" s="33"/>
      <c r="U928" s="33"/>
      <c r="V928" s="33"/>
      <c r="W928" s="35"/>
      <c r="X928" s="33"/>
      <c r="Y928" s="33"/>
      <c r="Z928" s="37"/>
      <c r="AA928" s="33"/>
      <c r="AB928" s="33"/>
      <c r="AC928" s="33"/>
      <c r="AD928" s="33"/>
      <c r="AE928" s="33"/>
    </row>
    <row r="929" customFormat="false" ht="15" hidden="false" customHeight="false" outlineLevel="0" collapsed="false">
      <c r="A929" s="33"/>
      <c r="B929" s="33"/>
      <c r="C929" s="35"/>
      <c r="D929" s="35"/>
      <c r="E929" s="33"/>
      <c r="F929" s="36"/>
      <c r="G929" s="35"/>
      <c r="H929" s="35"/>
      <c r="I929" s="130"/>
      <c r="J929" s="35"/>
      <c r="K929" s="35"/>
      <c r="N929" s="33"/>
      <c r="O929" s="35"/>
      <c r="P929" s="33"/>
      <c r="Q929" s="33"/>
      <c r="R929" s="33"/>
      <c r="S929" s="33"/>
      <c r="T929" s="33"/>
      <c r="U929" s="33"/>
      <c r="V929" s="33"/>
      <c r="W929" s="35"/>
      <c r="X929" s="33"/>
      <c r="Y929" s="33"/>
      <c r="Z929" s="37"/>
      <c r="AA929" s="33"/>
      <c r="AB929" s="33"/>
      <c r="AC929" s="33"/>
      <c r="AD929" s="33"/>
      <c r="AE929" s="33"/>
    </row>
    <row r="930" customFormat="false" ht="15" hidden="false" customHeight="false" outlineLevel="0" collapsed="false">
      <c r="A930" s="33"/>
      <c r="B930" s="33"/>
      <c r="C930" s="35"/>
      <c r="D930" s="35"/>
      <c r="E930" s="33"/>
      <c r="F930" s="36"/>
      <c r="G930" s="35"/>
      <c r="H930" s="35"/>
      <c r="I930" s="130"/>
      <c r="J930" s="35"/>
      <c r="K930" s="35"/>
      <c r="N930" s="33"/>
      <c r="O930" s="35"/>
      <c r="P930" s="33"/>
      <c r="Q930" s="33"/>
      <c r="R930" s="33"/>
      <c r="S930" s="33"/>
      <c r="T930" s="33"/>
      <c r="U930" s="33"/>
      <c r="V930" s="33"/>
      <c r="W930" s="35"/>
      <c r="X930" s="33"/>
      <c r="Y930" s="33"/>
      <c r="Z930" s="37"/>
      <c r="AA930" s="33"/>
      <c r="AB930" s="33"/>
      <c r="AC930" s="33"/>
      <c r="AD930" s="33"/>
      <c r="AE930" s="33"/>
    </row>
    <row r="931" customFormat="false" ht="15" hidden="false" customHeight="false" outlineLevel="0" collapsed="false">
      <c r="A931" s="33"/>
      <c r="B931" s="33"/>
      <c r="C931" s="35"/>
      <c r="D931" s="35"/>
      <c r="E931" s="33"/>
      <c r="F931" s="36"/>
      <c r="G931" s="35"/>
      <c r="H931" s="35"/>
      <c r="I931" s="130"/>
      <c r="J931" s="35"/>
      <c r="K931" s="35"/>
      <c r="N931" s="33"/>
      <c r="O931" s="35"/>
      <c r="P931" s="33"/>
      <c r="Q931" s="33"/>
      <c r="R931" s="33"/>
      <c r="S931" s="33"/>
      <c r="T931" s="33"/>
      <c r="U931" s="33"/>
      <c r="V931" s="33"/>
      <c r="W931" s="35"/>
      <c r="X931" s="33"/>
      <c r="Y931" s="33"/>
      <c r="Z931" s="37"/>
      <c r="AA931" s="33"/>
      <c r="AB931" s="33"/>
      <c r="AC931" s="33"/>
      <c r="AD931" s="33"/>
      <c r="AE931" s="33"/>
    </row>
    <row r="932" customFormat="false" ht="15" hidden="false" customHeight="false" outlineLevel="0" collapsed="false">
      <c r="A932" s="33"/>
      <c r="B932" s="33"/>
      <c r="C932" s="35"/>
      <c r="D932" s="35"/>
      <c r="E932" s="33"/>
      <c r="F932" s="36"/>
      <c r="G932" s="35"/>
      <c r="H932" s="35"/>
      <c r="I932" s="130"/>
      <c r="J932" s="35"/>
      <c r="K932" s="35"/>
      <c r="N932" s="33"/>
      <c r="O932" s="35"/>
      <c r="P932" s="33"/>
      <c r="Q932" s="33"/>
      <c r="R932" s="33"/>
      <c r="S932" s="33"/>
      <c r="T932" s="33"/>
      <c r="U932" s="33"/>
      <c r="V932" s="33"/>
      <c r="W932" s="35"/>
      <c r="X932" s="33"/>
      <c r="Y932" s="33"/>
      <c r="Z932" s="37"/>
      <c r="AA932" s="33"/>
      <c r="AB932" s="33"/>
      <c r="AC932" s="33"/>
      <c r="AD932" s="33"/>
      <c r="AE932" s="33"/>
    </row>
    <row r="933" customFormat="false" ht="15" hidden="false" customHeight="false" outlineLevel="0" collapsed="false">
      <c r="A933" s="33"/>
      <c r="B933" s="33"/>
      <c r="C933" s="35"/>
      <c r="D933" s="35"/>
      <c r="E933" s="33"/>
      <c r="F933" s="36"/>
      <c r="G933" s="35"/>
      <c r="H933" s="35"/>
      <c r="I933" s="130"/>
      <c r="J933" s="35"/>
      <c r="K933" s="35"/>
      <c r="N933" s="33"/>
      <c r="O933" s="35"/>
      <c r="P933" s="33"/>
      <c r="Q933" s="33"/>
      <c r="R933" s="33"/>
      <c r="S933" s="33"/>
      <c r="T933" s="33"/>
      <c r="U933" s="33"/>
      <c r="V933" s="33"/>
      <c r="W933" s="35"/>
      <c r="X933" s="33"/>
      <c r="Y933" s="33"/>
      <c r="Z933" s="37"/>
      <c r="AA933" s="33"/>
      <c r="AB933" s="33"/>
      <c r="AC933" s="33"/>
      <c r="AD933" s="33"/>
      <c r="AE933" s="33"/>
    </row>
    <row r="934" customFormat="false" ht="15" hidden="false" customHeight="false" outlineLevel="0" collapsed="false">
      <c r="A934" s="33"/>
      <c r="B934" s="33"/>
      <c r="C934" s="35"/>
      <c r="D934" s="35"/>
      <c r="E934" s="33"/>
      <c r="F934" s="36"/>
      <c r="G934" s="35"/>
      <c r="H934" s="35"/>
      <c r="I934" s="130"/>
      <c r="J934" s="35"/>
      <c r="K934" s="35"/>
      <c r="N934" s="33"/>
      <c r="O934" s="35"/>
      <c r="P934" s="33"/>
      <c r="Q934" s="33"/>
      <c r="R934" s="33"/>
      <c r="S934" s="33"/>
      <c r="T934" s="33"/>
      <c r="U934" s="33"/>
      <c r="V934" s="33"/>
      <c r="W934" s="35"/>
      <c r="X934" s="33"/>
      <c r="Y934" s="33"/>
      <c r="Z934" s="37"/>
      <c r="AA934" s="33"/>
      <c r="AB934" s="33"/>
      <c r="AC934" s="33"/>
      <c r="AD934" s="33"/>
      <c r="AE934" s="33"/>
    </row>
    <row r="935" customFormat="false" ht="15" hidden="false" customHeight="false" outlineLevel="0" collapsed="false">
      <c r="A935" s="33"/>
      <c r="B935" s="33"/>
      <c r="C935" s="35"/>
      <c r="D935" s="35"/>
      <c r="E935" s="33"/>
      <c r="F935" s="36"/>
      <c r="G935" s="35"/>
      <c r="H935" s="35"/>
      <c r="I935" s="130"/>
      <c r="J935" s="35"/>
      <c r="K935" s="35"/>
      <c r="N935" s="33"/>
      <c r="O935" s="35"/>
      <c r="P935" s="33"/>
      <c r="Q935" s="33"/>
      <c r="R935" s="33"/>
      <c r="S935" s="33"/>
      <c r="T935" s="33"/>
      <c r="U935" s="33"/>
      <c r="V935" s="33"/>
      <c r="W935" s="35"/>
      <c r="X935" s="33"/>
      <c r="Y935" s="33"/>
      <c r="Z935" s="37"/>
      <c r="AA935" s="33"/>
      <c r="AB935" s="33"/>
      <c r="AC935" s="33"/>
      <c r="AD935" s="33"/>
      <c r="AE935" s="33"/>
    </row>
    <row r="936" customFormat="false" ht="15" hidden="false" customHeight="false" outlineLevel="0" collapsed="false">
      <c r="A936" s="33"/>
      <c r="B936" s="33"/>
      <c r="C936" s="35"/>
      <c r="D936" s="35"/>
      <c r="E936" s="33"/>
      <c r="F936" s="36"/>
      <c r="G936" s="35"/>
      <c r="H936" s="35"/>
      <c r="I936" s="130"/>
      <c r="J936" s="35"/>
      <c r="K936" s="35"/>
      <c r="N936" s="33"/>
      <c r="O936" s="35"/>
      <c r="P936" s="33"/>
      <c r="Q936" s="33"/>
      <c r="R936" s="33"/>
      <c r="S936" s="33"/>
      <c r="T936" s="33"/>
      <c r="U936" s="33"/>
      <c r="V936" s="33"/>
      <c r="W936" s="35"/>
      <c r="X936" s="33"/>
      <c r="Y936" s="33"/>
      <c r="Z936" s="37"/>
      <c r="AA936" s="33"/>
      <c r="AB936" s="33"/>
      <c r="AC936" s="33"/>
      <c r="AD936" s="33"/>
      <c r="AE936" s="33"/>
    </row>
    <row r="937" customFormat="false" ht="15" hidden="false" customHeight="false" outlineLevel="0" collapsed="false">
      <c r="A937" s="33"/>
      <c r="B937" s="33"/>
      <c r="C937" s="35"/>
      <c r="D937" s="35"/>
      <c r="E937" s="33"/>
      <c r="F937" s="36"/>
      <c r="G937" s="35"/>
      <c r="H937" s="35"/>
      <c r="I937" s="130"/>
      <c r="J937" s="35"/>
      <c r="K937" s="35"/>
      <c r="N937" s="33"/>
      <c r="O937" s="35"/>
      <c r="P937" s="33"/>
      <c r="Q937" s="33"/>
      <c r="R937" s="33"/>
      <c r="S937" s="33"/>
      <c r="T937" s="33"/>
      <c r="U937" s="33"/>
      <c r="V937" s="33"/>
      <c r="W937" s="35"/>
      <c r="X937" s="33"/>
      <c r="Y937" s="33"/>
      <c r="Z937" s="37"/>
      <c r="AA937" s="33"/>
      <c r="AB937" s="33"/>
      <c r="AC937" s="33"/>
      <c r="AD937" s="33"/>
      <c r="AE937" s="33"/>
    </row>
    <row r="938" customFormat="false" ht="15" hidden="false" customHeight="false" outlineLevel="0" collapsed="false">
      <c r="A938" s="33"/>
      <c r="B938" s="33"/>
      <c r="C938" s="35"/>
      <c r="D938" s="35"/>
      <c r="E938" s="33"/>
      <c r="F938" s="36"/>
      <c r="G938" s="35"/>
      <c r="H938" s="35"/>
      <c r="I938" s="130"/>
      <c r="J938" s="35"/>
      <c r="K938" s="35"/>
      <c r="N938" s="33"/>
      <c r="O938" s="35"/>
      <c r="P938" s="33"/>
      <c r="Q938" s="33"/>
      <c r="R938" s="33"/>
      <c r="S938" s="33"/>
      <c r="T938" s="33"/>
      <c r="U938" s="33"/>
      <c r="V938" s="33"/>
      <c r="W938" s="35"/>
      <c r="X938" s="33"/>
      <c r="Y938" s="33"/>
      <c r="Z938" s="37"/>
      <c r="AA938" s="33"/>
      <c r="AB938" s="33"/>
      <c r="AC938" s="33"/>
      <c r="AD938" s="33"/>
      <c r="AE938" s="33"/>
    </row>
    <row r="939" customFormat="false" ht="15" hidden="false" customHeight="false" outlineLevel="0" collapsed="false">
      <c r="A939" s="33"/>
      <c r="B939" s="33"/>
      <c r="C939" s="35"/>
      <c r="D939" s="35"/>
      <c r="E939" s="33"/>
      <c r="F939" s="36"/>
      <c r="G939" s="35"/>
      <c r="H939" s="35"/>
      <c r="I939" s="130"/>
      <c r="J939" s="35"/>
      <c r="K939" s="35"/>
      <c r="N939" s="33"/>
      <c r="O939" s="35"/>
      <c r="P939" s="33"/>
      <c r="Q939" s="33"/>
      <c r="R939" s="33"/>
      <c r="S939" s="33"/>
      <c r="T939" s="33"/>
      <c r="U939" s="33"/>
      <c r="V939" s="33"/>
      <c r="W939" s="35"/>
      <c r="X939" s="33"/>
      <c r="Y939" s="33"/>
      <c r="Z939" s="37"/>
      <c r="AA939" s="33"/>
      <c r="AB939" s="33"/>
      <c r="AC939" s="33"/>
      <c r="AD939" s="33"/>
      <c r="AE939" s="33"/>
    </row>
    <row r="940" customFormat="false" ht="15" hidden="false" customHeight="false" outlineLevel="0" collapsed="false">
      <c r="A940" s="33"/>
      <c r="B940" s="33"/>
      <c r="C940" s="35"/>
      <c r="D940" s="35"/>
      <c r="E940" s="33"/>
      <c r="F940" s="36"/>
      <c r="G940" s="35"/>
      <c r="H940" s="35"/>
      <c r="I940" s="130"/>
      <c r="J940" s="35"/>
      <c r="K940" s="35"/>
      <c r="N940" s="33"/>
      <c r="O940" s="35"/>
      <c r="P940" s="33"/>
      <c r="Q940" s="33"/>
      <c r="R940" s="33"/>
      <c r="S940" s="33"/>
      <c r="T940" s="33"/>
      <c r="U940" s="33"/>
      <c r="V940" s="33"/>
      <c r="W940" s="35"/>
      <c r="X940" s="33"/>
      <c r="Y940" s="33"/>
      <c r="Z940" s="37"/>
      <c r="AA940" s="33"/>
      <c r="AB940" s="33"/>
      <c r="AC940" s="33"/>
      <c r="AD940" s="33"/>
      <c r="AE940" s="33"/>
    </row>
    <row r="941" customFormat="false" ht="15" hidden="false" customHeight="false" outlineLevel="0" collapsed="false">
      <c r="A941" s="33"/>
      <c r="B941" s="33"/>
      <c r="C941" s="35"/>
      <c r="D941" s="35"/>
      <c r="E941" s="33"/>
      <c r="F941" s="36"/>
      <c r="G941" s="35"/>
      <c r="H941" s="35"/>
      <c r="I941" s="130"/>
      <c r="J941" s="35"/>
      <c r="K941" s="35"/>
      <c r="N941" s="33"/>
      <c r="O941" s="35"/>
      <c r="P941" s="33"/>
      <c r="Q941" s="33"/>
      <c r="R941" s="33"/>
      <c r="S941" s="33"/>
      <c r="T941" s="33"/>
      <c r="U941" s="33"/>
      <c r="V941" s="33"/>
      <c r="W941" s="35"/>
      <c r="X941" s="33"/>
      <c r="Y941" s="33"/>
      <c r="Z941" s="37"/>
      <c r="AA941" s="33"/>
      <c r="AB941" s="33"/>
      <c r="AC941" s="33"/>
      <c r="AD941" s="33"/>
      <c r="AE941" s="33"/>
    </row>
    <row r="942" customFormat="false" ht="15" hidden="false" customHeight="false" outlineLevel="0" collapsed="false">
      <c r="A942" s="33"/>
      <c r="B942" s="33"/>
      <c r="C942" s="35"/>
      <c r="D942" s="35"/>
      <c r="E942" s="33"/>
      <c r="F942" s="36"/>
      <c r="G942" s="35"/>
      <c r="H942" s="35"/>
      <c r="I942" s="130"/>
      <c r="J942" s="35"/>
      <c r="K942" s="35"/>
      <c r="N942" s="33"/>
      <c r="O942" s="35"/>
      <c r="P942" s="33"/>
      <c r="Q942" s="33"/>
      <c r="R942" s="33"/>
      <c r="S942" s="33"/>
      <c r="T942" s="33"/>
      <c r="U942" s="33"/>
      <c r="V942" s="33"/>
      <c r="W942" s="35"/>
      <c r="X942" s="33"/>
      <c r="Y942" s="33"/>
      <c r="Z942" s="37"/>
      <c r="AA942" s="33"/>
      <c r="AB942" s="33"/>
      <c r="AC942" s="33"/>
      <c r="AD942" s="33"/>
      <c r="AE942" s="33"/>
    </row>
    <row r="943" customFormat="false" ht="15" hidden="false" customHeight="false" outlineLevel="0" collapsed="false">
      <c r="A943" s="33"/>
      <c r="B943" s="33"/>
      <c r="C943" s="35"/>
      <c r="D943" s="35"/>
      <c r="E943" s="33"/>
      <c r="F943" s="36"/>
      <c r="G943" s="35"/>
      <c r="H943" s="35"/>
      <c r="I943" s="130"/>
      <c r="J943" s="35"/>
      <c r="K943" s="35"/>
      <c r="N943" s="33"/>
      <c r="O943" s="35"/>
      <c r="P943" s="33"/>
      <c r="Q943" s="33"/>
      <c r="R943" s="33"/>
      <c r="S943" s="33"/>
      <c r="T943" s="33"/>
      <c r="U943" s="33"/>
      <c r="V943" s="33"/>
      <c r="W943" s="35"/>
      <c r="X943" s="33"/>
      <c r="Y943" s="33"/>
      <c r="Z943" s="37"/>
      <c r="AA943" s="33"/>
      <c r="AB943" s="33"/>
      <c r="AC943" s="33"/>
      <c r="AD943" s="33"/>
      <c r="AE943" s="33"/>
    </row>
    <row r="944" customFormat="false" ht="15" hidden="false" customHeight="false" outlineLevel="0" collapsed="false">
      <c r="A944" s="33"/>
      <c r="B944" s="33"/>
      <c r="C944" s="35"/>
      <c r="D944" s="35"/>
      <c r="E944" s="33"/>
      <c r="F944" s="36"/>
      <c r="G944" s="35"/>
      <c r="H944" s="35"/>
      <c r="I944" s="130"/>
      <c r="J944" s="35"/>
      <c r="K944" s="35"/>
      <c r="N944" s="33"/>
      <c r="O944" s="35"/>
      <c r="P944" s="33"/>
      <c r="Q944" s="33"/>
      <c r="R944" s="33"/>
      <c r="S944" s="33"/>
      <c r="T944" s="33"/>
      <c r="U944" s="33"/>
      <c r="V944" s="33"/>
      <c r="W944" s="35"/>
      <c r="X944" s="33"/>
      <c r="Y944" s="33"/>
      <c r="Z944" s="37"/>
      <c r="AA944" s="33"/>
      <c r="AB944" s="33"/>
      <c r="AC944" s="33"/>
      <c r="AD944" s="33"/>
      <c r="AE944" s="33"/>
    </row>
    <row r="945" customFormat="false" ht="15" hidden="false" customHeight="false" outlineLevel="0" collapsed="false">
      <c r="A945" s="33"/>
      <c r="B945" s="33"/>
      <c r="C945" s="35"/>
      <c r="D945" s="35"/>
      <c r="E945" s="33"/>
      <c r="F945" s="36"/>
      <c r="G945" s="35"/>
      <c r="H945" s="35"/>
      <c r="I945" s="130"/>
      <c r="J945" s="35"/>
      <c r="K945" s="35"/>
      <c r="N945" s="33"/>
      <c r="O945" s="35"/>
      <c r="P945" s="33"/>
      <c r="Q945" s="33"/>
      <c r="R945" s="33"/>
      <c r="S945" s="33"/>
      <c r="T945" s="33"/>
      <c r="U945" s="33"/>
      <c r="V945" s="33"/>
      <c r="W945" s="35"/>
      <c r="X945" s="33"/>
      <c r="Y945" s="33"/>
      <c r="Z945" s="37"/>
      <c r="AA945" s="33"/>
      <c r="AB945" s="33"/>
      <c r="AC945" s="33"/>
      <c r="AD945" s="33"/>
      <c r="AE945" s="33"/>
    </row>
    <row r="946" customFormat="false" ht="15" hidden="false" customHeight="false" outlineLevel="0" collapsed="false">
      <c r="A946" s="33"/>
      <c r="B946" s="33"/>
      <c r="C946" s="35"/>
      <c r="D946" s="35"/>
      <c r="E946" s="33"/>
      <c r="F946" s="36"/>
      <c r="G946" s="35"/>
      <c r="H946" s="35"/>
      <c r="I946" s="130"/>
      <c r="J946" s="35"/>
      <c r="K946" s="35"/>
      <c r="N946" s="33"/>
      <c r="O946" s="35"/>
      <c r="P946" s="33"/>
      <c r="Q946" s="33"/>
      <c r="R946" s="33"/>
      <c r="S946" s="33"/>
      <c r="T946" s="33"/>
      <c r="U946" s="33"/>
      <c r="V946" s="33"/>
      <c r="W946" s="35"/>
      <c r="X946" s="33"/>
      <c r="Y946" s="33"/>
      <c r="Z946" s="37"/>
      <c r="AA946" s="33"/>
      <c r="AB946" s="33"/>
      <c r="AC946" s="33"/>
      <c r="AD946" s="33"/>
      <c r="AE946" s="33"/>
    </row>
    <row r="947" customFormat="false" ht="15" hidden="false" customHeight="false" outlineLevel="0" collapsed="false">
      <c r="A947" s="33"/>
      <c r="B947" s="33"/>
      <c r="C947" s="35"/>
      <c r="D947" s="35"/>
      <c r="E947" s="33"/>
      <c r="F947" s="36"/>
      <c r="G947" s="35"/>
      <c r="H947" s="35"/>
      <c r="I947" s="130"/>
      <c r="J947" s="35"/>
      <c r="K947" s="35"/>
      <c r="N947" s="33"/>
      <c r="O947" s="35"/>
      <c r="P947" s="33"/>
      <c r="Q947" s="33"/>
      <c r="R947" s="33"/>
      <c r="S947" s="33"/>
      <c r="T947" s="33"/>
      <c r="U947" s="33"/>
      <c r="V947" s="33"/>
      <c r="W947" s="35"/>
      <c r="X947" s="33"/>
      <c r="Y947" s="33"/>
      <c r="Z947" s="37"/>
      <c r="AA947" s="33"/>
      <c r="AB947" s="33"/>
      <c r="AC947" s="33"/>
      <c r="AD947" s="33"/>
      <c r="AE947" s="33"/>
    </row>
    <row r="948" customFormat="false" ht="15" hidden="false" customHeight="false" outlineLevel="0" collapsed="false">
      <c r="A948" s="33"/>
      <c r="B948" s="33"/>
      <c r="C948" s="35"/>
      <c r="D948" s="35"/>
      <c r="E948" s="33"/>
      <c r="F948" s="36"/>
      <c r="G948" s="35"/>
      <c r="H948" s="35"/>
      <c r="I948" s="130"/>
      <c r="J948" s="35"/>
      <c r="K948" s="35"/>
      <c r="N948" s="33"/>
      <c r="O948" s="35"/>
      <c r="P948" s="33"/>
      <c r="Q948" s="33"/>
      <c r="R948" s="33"/>
      <c r="S948" s="33"/>
      <c r="T948" s="33"/>
      <c r="U948" s="33"/>
      <c r="V948" s="33"/>
      <c r="W948" s="35"/>
      <c r="X948" s="33"/>
      <c r="Y948" s="33"/>
      <c r="Z948" s="37"/>
      <c r="AA948" s="33"/>
      <c r="AB948" s="33"/>
      <c r="AC948" s="33"/>
      <c r="AD948" s="33"/>
      <c r="AE948" s="33"/>
    </row>
    <row r="949" customFormat="false" ht="15" hidden="false" customHeight="false" outlineLevel="0" collapsed="false">
      <c r="A949" s="33"/>
      <c r="B949" s="33"/>
      <c r="C949" s="35"/>
      <c r="D949" s="35"/>
      <c r="E949" s="33"/>
      <c r="F949" s="36"/>
      <c r="G949" s="35"/>
      <c r="H949" s="35"/>
      <c r="I949" s="130"/>
      <c r="J949" s="35"/>
      <c r="K949" s="35"/>
      <c r="N949" s="33"/>
      <c r="O949" s="35"/>
      <c r="P949" s="33"/>
      <c r="Q949" s="33"/>
      <c r="R949" s="33"/>
      <c r="S949" s="33"/>
      <c r="T949" s="33"/>
      <c r="U949" s="33"/>
      <c r="V949" s="33"/>
      <c r="W949" s="35"/>
      <c r="X949" s="33"/>
      <c r="Y949" s="33"/>
      <c r="Z949" s="37"/>
      <c r="AA949" s="33"/>
      <c r="AB949" s="33"/>
      <c r="AC949" s="33"/>
      <c r="AD949" s="33"/>
      <c r="AE949" s="33"/>
    </row>
    <row r="950" customFormat="false" ht="15" hidden="false" customHeight="false" outlineLevel="0" collapsed="false">
      <c r="A950" s="33"/>
      <c r="B950" s="33"/>
      <c r="C950" s="35"/>
      <c r="D950" s="35"/>
      <c r="E950" s="33"/>
      <c r="F950" s="36"/>
      <c r="G950" s="35"/>
      <c r="H950" s="35"/>
      <c r="I950" s="130"/>
      <c r="J950" s="35"/>
      <c r="K950" s="35"/>
      <c r="N950" s="33"/>
      <c r="O950" s="35"/>
      <c r="P950" s="33"/>
      <c r="Q950" s="33"/>
      <c r="R950" s="33"/>
      <c r="S950" s="33"/>
      <c r="T950" s="33"/>
      <c r="U950" s="33"/>
      <c r="V950" s="33"/>
      <c r="W950" s="35"/>
      <c r="X950" s="33"/>
      <c r="Y950" s="33"/>
      <c r="Z950" s="37"/>
      <c r="AA950" s="33"/>
      <c r="AB950" s="33"/>
      <c r="AC950" s="33"/>
      <c r="AD950" s="33"/>
      <c r="AE950" s="33"/>
    </row>
    <row r="951" customFormat="false" ht="15" hidden="false" customHeight="false" outlineLevel="0" collapsed="false">
      <c r="A951" s="33"/>
      <c r="B951" s="33"/>
      <c r="C951" s="35"/>
      <c r="D951" s="35"/>
      <c r="E951" s="33"/>
      <c r="F951" s="36"/>
      <c r="G951" s="35"/>
      <c r="H951" s="35"/>
      <c r="I951" s="130"/>
      <c r="J951" s="35"/>
      <c r="K951" s="35"/>
      <c r="N951" s="33"/>
      <c r="O951" s="35"/>
      <c r="P951" s="33"/>
      <c r="Q951" s="33"/>
      <c r="R951" s="33"/>
      <c r="S951" s="33"/>
      <c r="T951" s="33"/>
      <c r="U951" s="33"/>
      <c r="V951" s="33"/>
      <c r="W951" s="35"/>
      <c r="X951" s="33"/>
      <c r="Y951" s="33"/>
      <c r="Z951" s="37"/>
      <c r="AA951" s="33"/>
      <c r="AB951" s="33"/>
      <c r="AC951" s="33"/>
      <c r="AD951" s="33"/>
      <c r="AE951" s="33"/>
    </row>
    <row r="952" customFormat="false" ht="15" hidden="false" customHeight="false" outlineLevel="0" collapsed="false">
      <c r="A952" s="33"/>
      <c r="B952" s="33"/>
      <c r="C952" s="35"/>
      <c r="D952" s="35"/>
      <c r="E952" s="33"/>
      <c r="F952" s="36"/>
      <c r="G952" s="35"/>
      <c r="H952" s="35"/>
      <c r="I952" s="130"/>
      <c r="J952" s="35"/>
      <c r="K952" s="35"/>
      <c r="N952" s="33"/>
      <c r="O952" s="35"/>
      <c r="P952" s="33"/>
      <c r="Q952" s="33"/>
      <c r="R952" s="33"/>
      <c r="S952" s="33"/>
      <c r="T952" s="33"/>
      <c r="U952" s="33"/>
      <c r="V952" s="33"/>
      <c r="W952" s="35"/>
      <c r="X952" s="33"/>
      <c r="Y952" s="33"/>
      <c r="Z952" s="37"/>
      <c r="AA952" s="33"/>
      <c r="AB952" s="33"/>
      <c r="AC952" s="33"/>
      <c r="AD952" s="33"/>
      <c r="AE952" s="33"/>
    </row>
    <row r="953" customFormat="false" ht="15" hidden="false" customHeight="false" outlineLevel="0" collapsed="false">
      <c r="A953" s="33"/>
      <c r="B953" s="33"/>
      <c r="C953" s="35"/>
      <c r="D953" s="35"/>
      <c r="E953" s="33"/>
      <c r="F953" s="36"/>
      <c r="G953" s="35"/>
      <c r="H953" s="35"/>
      <c r="I953" s="130"/>
      <c r="J953" s="35"/>
      <c r="K953" s="35"/>
      <c r="N953" s="33"/>
      <c r="O953" s="35"/>
      <c r="P953" s="33"/>
      <c r="Q953" s="33"/>
      <c r="R953" s="33"/>
      <c r="S953" s="33"/>
      <c r="T953" s="33"/>
      <c r="U953" s="33"/>
      <c r="V953" s="33"/>
      <c r="W953" s="35"/>
      <c r="X953" s="33"/>
      <c r="Y953" s="33"/>
      <c r="Z953" s="37"/>
      <c r="AA953" s="33"/>
      <c r="AB953" s="33"/>
      <c r="AC953" s="33"/>
      <c r="AD953" s="33"/>
      <c r="AE953" s="33"/>
    </row>
    <row r="954" customFormat="false" ht="15" hidden="false" customHeight="false" outlineLevel="0" collapsed="false">
      <c r="A954" s="33"/>
      <c r="B954" s="33"/>
      <c r="C954" s="35"/>
      <c r="D954" s="35"/>
      <c r="E954" s="33"/>
      <c r="F954" s="36"/>
      <c r="G954" s="35"/>
      <c r="H954" s="35"/>
      <c r="I954" s="130"/>
      <c r="J954" s="35"/>
      <c r="K954" s="35"/>
      <c r="N954" s="33"/>
      <c r="O954" s="35"/>
      <c r="P954" s="33"/>
      <c r="Q954" s="33"/>
      <c r="R954" s="33"/>
      <c r="S954" s="33"/>
      <c r="T954" s="33"/>
      <c r="U954" s="33"/>
      <c r="V954" s="33"/>
      <c r="W954" s="35"/>
      <c r="X954" s="33"/>
      <c r="Y954" s="33"/>
      <c r="Z954" s="37"/>
      <c r="AA954" s="33"/>
      <c r="AB954" s="33"/>
      <c r="AC954" s="33"/>
      <c r="AD954" s="33"/>
      <c r="AE954" s="33"/>
    </row>
    <row r="955" customFormat="false" ht="15" hidden="false" customHeight="false" outlineLevel="0" collapsed="false">
      <c r="A955" s="33"/>
      <c r="B955" s="33"/>
      <c r="C955" s="35"/>
      <c r="D955" s="35"/>
      <c r="E955" s="33"/>
      <c r="F955" s="36"/>
      <c r="G955" s="35"/>
      <c r="H955" s="35"/>
      <c r="I955" s="130"/>
      <c r="J955" s="35"/>
      <c r="K955" s="35"/>
      <c r="N955" s="33"/>
      <c r="O955" s="35"/>
      <c r="P955" s="33"/>
      <c r="Q955" s="33"/>
      <c r="R955" s="33"/>
      <c r="S955" s="33"/>
      <c r="T955" s="33"/>
      <c r="U955" s="33"/>
      <c r="V955" s="33"/>
      <c r="W955" s="35"/>
      <c r="X955" s="33"/>
      <c r="Y955" s="33"/>
      <c r="Z955" s="37"/>
      <c r="AA955" s="33"/>
      <c r="AB955" s="33"/>
      <c r="AC955" s="33"/>
      <c r="AD955" s="33"/>
      <c r="AE955" s="33"/>
    </row>
    <row r="956" customFormat="false" ht="15" hidden="false" customHeight="false" outlineLevel="0" collapsed="false">
      <c r="A956" s="33"/>
      <c r="B956" s="33"/>
      <c r="C956" s="35"/>
      <c r="D956" s="35"/>
      <c r="E956" s="33"/>
      <c r="F956" s="36"/>
      <c r="G956" s="35"/>
      <c r="H956" s="35"/>
      <c r="I956" s="130"/>
      <c r="J956" s="35"/>
      <c r="K956" s="35"/>
      <c r="N956" s="33"/>
      <c r="O956" s="35"/>
      <c r="P956" s="33"/>
      <c r="Q956" s="33"/>
      <c r="R956" s="33"/>
      <c r="S956" s="33"/>
      <c r="T956" s="33"/>
      <c r="U956" s="33"/>
      <c r="V956" s="33"/>
      <c r="W956" s="35"/>
      <c r="X956" s="33"/>
      <c r="Y956" s="33"/>
      <c r="Z956" s="37"/>
      <c r="AA956" s="33"/>
      <c r="AB956" s="33"/>
      <c r="AC956" s="33"/>
      <c r="AD956" s="33"/>
      <c r="AE956" s="33"/>
    </row>
    <row r="957" customFormat="false" ht="15" hidden="false" customHeight="false" outlineLevel="0" collapsed="false">
      <c r="A957" s="33"/>
      <c r="B957" s="33"/>
      <c r="C957" s="35"/>
      <c r="D957" s="35"/>
      <c r="E957" s="33"/>
      <c r="F957" s="36"/>
      <c r="G957" s="35"/>
      <c r="H957" s="35"/>
      <c r="I957" s="130"/>
      <c r="J957" s="35"/>
      <c r="K957" s="35"/>
      <c r="N957" s="33"/>
      <c r="O957" s="35"/>
      <c r="P957" s="33"/>
      <c r="Q957" s="33"/>
      <c r="R957" s="33"/>
      <c r="S957" s="33"/>
      <c r="T957" s="33"/>
      <c r="U957" s="33"/>
      <c r="V957" s="33"/>
      <c r="W957" s="35"/>
      <c r="X957" s="33"/>
      <c r="Y957" s="33"/>
      <c r="Z957" s="37"/>
      <c r="AA957" s="33"/>
      <c r="AB957" s="33"/>
      <c r="AC957" s="33"/>
      <c r="AD957" s="33"/>
      <c r="AE957" s="33"/>
    </row>
    <row r="958" customFormat="false" ht="15" hidden="false" customHeight="false" outlineLevel="0" collapsed="false">
      <c r="A958" s="33"/>
      <c r="B958" s="33"/>
      <c r="C958" s="35"/>
      <c r="D958" s="35"/>
      <c r="E958" s="33"/>
      <c r="F958" s="36"/>
      <c r="G958" s="35"/>
      <c r="H958" s="35"/>
      <c r="I958" s="130"/>
      <c r="J958" s="35"/>
      <c r="K958" s="35"/>
      <c r="N958" s="33"/>
      <c r="O958" s="35"/>
      <c r="P958" s="33"/>
      <c r="Q958" s="33"/>
      <c r="R958" s="33"/>
      <c r="S958" s="33"/>
      <c r="T958" s="33"/>
      <c r="U958" s="33"/>
      <c r="V958" s="33"/>
      <c r="W958" s="35"/>
      <c r="X958" s="33"/>
      <c r="Y958" s="33"/>
      <c r="Z958" s="37"/>
      <c r="AA958" s="33"/>
      <c r="AB958" s="33"/>
      <c r="AC958" s="33"/>
      <c r="AD958" s="33"/>
      <c r="AE958" s="33"/>
    </row>
    <row r="959" customFormat="false" ht="15" hidden="false" customHeight="false" outlineLevel="0" collapsed="false">
      <c r="A959" s="33"/>
      <c r="B959" s="33"/>
      <c r="C959" s="35"/>
      <c r="D959" s="35"/>
      <c r="E959" s="33"/>
      <c r="F959" s="36"/>
      <c r="G959" s="35"/>
      <c r="H959" s="35"/>
      <c r="I959" s="130"/>
      <c r="J959" s="35"/>
      <c r="K959" s="35"/>
      <c r="N959" s="33"/>
      <c r="O959" s="35"/>
      <c r="P959" s="33"/>
      <c r="Q959" s="33"/>
      <c r="R959" s="33"/>
      <c r="S959" s="33"/>
      <c r="T959" s="33"/>
      <c r="U959" s="33"/>
      <c r="V959" s="33"/>
      <c r="W959" s="35"/>
      <c r="X959" s="33"/>
      <c r="Y959" s="33"/>
      <c r="Z959" s="37"/>
      <c r="AA959" s="33"/>
      <c r="AB959" s="33"/>
      <c r="AC959" s="33"/>
      <c r="AD959" s="33"/>
      <c r="AE959" s="33"/>
    </row>
    <row r="960" customFormat="false" ht="15" hidden="false" customHeight="false" outlineLevel="0" collapsed="false">
      <c r="A960" s="33"/>
      <c r="B960" s="33"/>
      <c r="C960" s="35"/>
      <c r="D960" s="35"/>
      <c r="E960" s="33"/>
      <c r="F960" s="36"/>
      <c r="G960" s="35"/>
      <c r="H960" s="35"/>
      <c r="I960" s="130"/>
      <c r="J960" s="35"/>
      <c r="K960" s="35"/>
      <c r="N960" s="33"/>
      <c r="O960" s="35"/>
      <c r="P960" s="33"/>
      <c r="Q960" s="33"/>
      <c r="R960" s="33"/>
      <c r="S960" s="33"/>
      <c r="T960" s="33"/>
      <c r="U960" s="33"/>
      <c r="V960" s="33"/>
      <c r="W960" s="35"/>
      <c r="X960" s="33"/>
      <c r="Y960" s="33"/>
      <c r="Z960" s="37"/>
      <c r="AA960" s="33"/>
      <c r="AB960" s="33"/>
      <c r="AC960" s="33"/>
      <c r="AD960" s="33"/>
      <c r="AE960" s="33"/>
    </row>
    <row r="961" customFormat="false" ht="15" hidden="false" customHeight="false" outlineLevel="0" collapsed="false">
      <c r="A961" s="33"/>
      <c r="B961" s="33"/>
      <c r="C961" s="35"/>
      <c r="D961" s="35"/>
      <c r="E961" s="33"/>
      <c r="F961" s="36"/>
      <c r="G961" s="35"/>
      <c r="H961" s="35"/>
      <c r="I961" s="130"/>
      <c r="J961" s="35"/>
      <c r="K961" s="35"/>
      <c r="N961" s="33"/>
      <c r="O961" s="35"/>
      <c r="P961" s="33"/>
      <c r="Q961" s="33"/>
      <c r="R961" s="33"/>
      <c r="S961" s="33"/>
      <c r="T961" s="33"/>
      <c r="U961" s="33"/>
      <c r="V961" s="33"/>
      <c r="W961" s="35"/>
      <c r="X961" s="33"/>
      <c r="Y961" s="33"/>
      <c r="Z961" s="37"/>
      <c r="AA961" s="33"/>
      <c r="AB961" s="33"/>
      <c r="AC961" s="33"/>
      <c r="AD961" s="33"/>
      <c r="AE961" s="33"/>
    </row>
    <row r="962" customFormat="false" ht="15" hidden="false" customHeight="false" outlineLevel="0" collapsed="false">
      <c r="A962" s="33"/>
      <c r="B962" s="33"/>
      <c r="C962" s="35"/>
      <c r="D962" s="35"/>
      <c r="E962" s="33"/>
      <c r="F962" s="36"/>
      <c r="G962" s="35"/>
      <c r="H962" s="35"/>
      <c r="I962" s="130"/>
      <c r="J962" s="35"/>
      <c r="K962" s="35"/>
      <c r="N962" s="33"/>
      <c r="O962" s="35"/>
      <c r="P962" s="33"/>
      <c r="Q962" s="33"/>
      <c r="R962" s="33"/>
      <c r="S962" s="33"/>
      <c r="T962" s="33"/>
      <c r="U962" s="33"/>
      <c r="V962" s="33"/>
      <c r="W962" s="35"/>
      <c r="X962" s="33"/>
      <c r="Y962" s="33"/>
      <c r="Z962" s="37"/>
      <c r="AA962" s="33"/>
      <c r="AB962" s="33"/>
      <c r="AC962" s="33"/>
      <c r="AD962" s="33"/>
      <c r="AE962" s="33"/>
    </row>
    <row r="963" customFormat="false" ht="15" hidden="false" customHeight="false" outlineLevel="0" collapsed="false">
      <c r="A963" s="33"/>
      <c r="B963" s="33"/>
      <c r="C963" s="35"/>
      <c r="D963" s="35"/>
      <c r="E963" s="33"/>
      <c r="F963" s="36"/>
      <c r="G963" s="35"/>
      <c r="H963" s="35"/>
      <c r="I963" s="130"/>
      <c r="J963" s="35"/>
      <c r="K963" s="35"/>
      <c r="N963" s="33"/>
      <c r="O963" s="35"/>
      <c r="P963" s="33"/>
      <c r="Q963" s="33"/>
      <c r="R963" s="33"/>
      <c r="S963" s="33"/>
      <c r="T963" s="33"/>
      <c r="U963" s="33"/>
      <c r="V963" s="33"/>
      <c r="W963" s="35"/>
      <c r="X963" s="33"/>
      <c r="Y963" s="33"/>
      <c r="Z963" s="37"/>
      <c r="AA963" s="33"/>
      <c r="AB963" s="33"/>
      <c r="AC963" s="33"/>
      <c r="AD963" s="33"/>
      <c r="AE963" s="33"/>
    </row>
    <row r="964" customFormat="false" ht="15" hidden="false" customHeight="false" outlineLevel="0" collapsed="false">
      <c r="A964" s="33"/>
      <c r="B964" s="33"/>
      <c r="C964" s="35"/>
      <c r="D964" s="35"/>
      <c r="E964" s="33"/>
      <c r="F964" s="36"/>
      <c r="G964" s="35"/>
      <c r="H964" s="35"/>
      <c r="I964" s="130"/>
      <c r="J964" s="35"/>
      <c r="K964" s="35"/>
      <c r="N964" s="33"/>
      <c r="O964" s="35"/>
      <c r="P964" s="33"/>
      <c r="Q964" s="33"/>
      <c r="R964" s="33"/>
      <c r="S964" s="33"/>
      <c r="T964" s="33"/>
      <c r="U964" s="33"/>
      <c r="V964" s="33"/>
      <c r="W964" s="35"/>
      <c r="X964" s="33"/>
      <c r="Y964" s="33"/>
      <c r="Z964" s="37"/>
      <c r="AA964" s="33"/>
      <c r="AB964" s="33"/>
      <c r="AC964" s="33"/>
      <c r="AD964" s="33"/>
      <c r="AE964" s="33"/>
    </row>
    <row r="965" customFormat="false" ht="15" hidden="false" customHeight="false" outlineLevel="0" collapsed="false">
      <c r="A965" s="33"/>
      <c r="B965" s="33"/>
      <c r="C965" s="35"/>
      <c r="D965" s="35"/>
      <c r="E965" s="33"/>
      <c r="F965" s="36"/>
      <c r="G965" s="35"/>
      <c r="H965" s="35"/>
      <c r="I965" s="130"/>
      <c r="J965" s="35"/>
      <c r="K965" s="35"/>
      <c r="N965" s="33"/>
      <c r="O965" s="35"/>
      <c r="P965" s="33"/>
      <c r="Q965" s="33"/>
      <c r="R965" s="33"/>
      <c r="S965" s="33"/>
      <c r="T965" s="33"/>
      <c r="U965" s="33"/>
      <c r="V965" s="33"/>
      <c r="W965" s="35"/>
      <c r="X965" s="33"/>
      <c r="Y965" s="33"/>
      <c r="Z965" s="37"/>
      <c r="AA965" s="33"/>
      <c r="AB965" s="33"/>
      <c r="AC965" s="33"/>
      <c r="AD965" s="33"/>
      <c r="AE965" s="33"/>
    </row>
    <row r="966" customFormat="false" ht="15" hidden="false" customHeight="false" outlineLevel="0" collapsed="false">
      <c r="A966" s="33"/>
      <c r="B966" s="33"/>
      <c r="C966" s="35"/>
      <c r="D966" s="35"/>
      <c r="E966" s="33"/>
      <c r="F966" s="36"/>
      <c r="G966" s="35"/>
      <c r="H966" s="35"/>
      <c r="I966" s="130"/>
      <c r="J966" s="35"/>
      <c r="K966" s="35"/>
      <c r="N966" s="33"/>
      <c r="O966" s="35"/>
      <c r="P966" s="33"/>
      <c r="Q966" s="33"/>
      <c r="R966" s="33"/>
      <c r="S966" s="33"/>
      <c r="T966" s="33"/>
      <c r="U966" s="33"/>
      <c r="V966" s="33"/>
      <c r="W966" s="35"/>
      <c r="X966" s="33"/>
      <c r="Y966" s="33"/>
      <c r="Z966" s="37"/>
      <c r="AA966" s="33"/>
      <c r="AB966" s="33"/>
      <c r="AC966" s="33"/>
      <c r="AD966" s="33"/>
      <c r="AE966" s="33"/>
    </row>
    <row r="967" customFormat="false" ht="15" hidden="false" customHeight="false" outlineLevel="0" collapsed="false">
      <c r="A967" s="33"/>
      <c r="B967" s="33"/>
      <c r="C967" s="35"/>
      <c r="D967" s="35"/>
      <c r="E967" s="33"/>
      <c r="F967" s="36"/>
      <c r="G967" s="35"/>
      <c r="H967" s="35"/>
      <c r="I967" s="130"/>
      <c r="J967" s="35"/>
      <c r="K967" s="35"/>
      <c r="N967" s="33"/>
      <c r="O967" s="35"/>
      <c r="P967" s="33"/>
      <c r="Q967" s="33"/>
      <c r="R967" s="33"/>
      <c r="S967" s="33"/>
      <c r="T967" s="33"/>
      <c r="U967" s="33"/>
      <c r="V967" s="33"/>
      <c r="W967" s="35"/>
      <c r="X967" s="33"/>
      <c r="Y967" s="33"/>
      <c r="Z967" s="37"/>
      <c r="AA967" s="33"/>
      <c r="AB967" s="33"/>
      <c r="AC967" s="33"/>
      <c r="AD967" s="33"/>
      <c r="AE967" s="33"/>
    </row>
    <row r="968" customFormat="false" ht="15" hidden="false" customHeight="false" outlineLevel="0" collapsed="false">
      <c r="A968" s="33"/>
      <c r="B968" s="33"/>
      <c r="C968" s="35"/>
      <c r="D968" s="35"/>
      <c r="E968" s="33"/>
      <c r="F968" s="36"/>
      <c r="G968" s="35"/>
      <c r="H968" s="35"/>
      <c r="I968" s="130"/>
      <c r="J968" s="35"/>
      <c r="K968" s="35"/>
      <c r="N968" s="33"/>
      <c r="O968" s="35"/>
      <c r="P968" s="33"/>
      <c r="Q968" s="33"/>
      <c r="R968" s="33"/>
      <c r="S968" s="33"/>
      <c r="T968" s="33"/>
      <c r="U968" s="33"/>
      <c r="V968" s="33"/>
      <c r="W968" s="35"/>
      <c r="X968" s="33"/>
      <c r="Y968" s="33"/>
      <c r="Z968" s="37"/>
      <c r="AA968" s="33"/>
      <c r="AB968" s="33"/>
      <c r="AC968" s="33"/>
      <c r="AD968" s="33"/>
      <c r="AE968" s="33"/>
    </row>
    <row r="969" customFormat="false" ht="15" hidden="false" customHeight="false" outlineLevel="0" collapsed="false">
      <c r="A969" s="33"/>
      <c r="B969" s="33"/>
      <c r="C969" s="35"/>
      <c r="D969" s="35"/>
      <c r="E969" s="33"/>
      <c r="F969" s="36"/>
      <c r="G969" s="35"/>
      <c r="H969" s="35"/>
      <c r="I969" s="130"/>
      <c r="J969" s="35"/>
      <c r="K969" s="35"/>
      <c r="N969" s="33"/>
      <c r="O969" s="35"/>
      <c r="P969" s="33"/>
      <c r="Q969" s="33"/>
      <c r="R969" s="33"/>
      <c r="S969" s="33"/>
      <c r="T969" s="33"/>
      <c r="U969" s="33"/>
      <c r="V969" s="33"/>
      <c r="W969" s="35"/>
      <c r="X969" s="33"/>
      <c r="Y969" s="33"/>
      <c r="Z969" s="37"/>
      <c r="AA969" s="33"/>
      <c r="AB969" s="33"/>
      <c r="AC969" s="33"/>
      <c r="AD969" s="33"/>
      <c r="AE969" s="33"/>
    </row>
    <row r="970" customFormat="false" ht="15" hidden="false" customHeight="false" outlineLevel="0" collapsed="false">
      <c r="A970" s="33"/>
      <c r="B970" s="33"/>
      <c r="C970" s="35"/>
      <c r="D970" s="35"/>
      <c r="E970" s="33"/>
      <c r="F970" s="36"/>
      <c r="G970" s="35"/>
      <c r="H970" s="35"/>
      <c r="I970" s="130"/>
      <c r="J970" s="35"/>
      <c r="K970" s="35"/>
      <c r="N970" s="33"/>
      <c r="O970" s="35"/>
      <c r="P970" s="33"/>
      <c r="Q970" s="33"/>
      <c r="R970" s="33"/>
      <c r="S970" s="33"/>
      <c r="T970" s="33"/>
      <c r="U970" s="33"/>
      <c r="V970" s="33"/>
      <c r="W970" s="35"/>
      <c r="X970" s="33"/>
      <c r="Y970" s="33"/>
      <c r="Z970" s="37"/>
      <c r="AA970" s="33"/>
      <c r="AB970" s="33"/>
      <c r="AC970" s="33"/>
      <c r="AD970" s="33"/>
      <c r="AE970" s="33"/>
    </row>
    <row r="971" customFormat="false" ht="15" hidden="false" customHeight="false" outlineLevel="0" collapsed="false">
      <c r="A971" s="33"/>
      <c r="B971" s="33"/>
      <c r="C971" s="35"/>
      <c r="D971" s="35"/>
      <c r="E971" s="33"/>
      <c r="F971" s="36"/>
      <c r="G971" s="35"/>
      <c r="H971" s="35"/>
      <c r="I971" s="130"/>
      <c r="J971" s="35"/>
      <c r="K971" s="35"/>
      <c r="N971" s="33"/>
      <c r="O971" s="35"/>
      <c r="P971" s="33"/>
      <c r="Q971" s="33"/>
      <c r="R971" s="33"/>
      <c r="S971" s="33"/>
      <c r="T971" s="33"/>
      <c r="U971" s="33"/>
      <c r="V971" s="33"/>
      <c r="W971" s="35"/>
      <c r="X971" s="33"/>
      <c r="Y971" s="33"/>
      <c r="Z971" s="37"/>
      <c r="AA971" s="33"/>
      <c r="AB971" s="33"/>
      <c r="AC971" s="33"/>
      <c r="AD971" s="33"/>
      <c r="AE971" s="33"/>
    </row>
    <row r="972" customFormat="false" ht="15" hidden="false" customHeight="false" outlineLevel="0" collapsed="false">
      <c r="A972" s="33"/>
      <c r="B972" s="33"/>
      <c r="C972" s="35"/>
      <c r="D972" s="35"/>
      <c r="E972" s="33"/>
      <c r="F972" s="36"/>
      <c r="G972" s="35"/>
      <c r="H972" s="35"/>
      <c r="I972" s="130"/>
      <c r="J972" s="35"/>
      <c r="K972" s="35"/>
      <c r="N972" s="33"/>
      <c r="O972" s="35"/>
      <c r="P972" s="33"/>
      <c r="Q972" s="33"/>
      <c r="R972" s="33"/>
      <c r="S972" s="33"/>
      <c r="T972" s="33"/>
      <c r="U972" s="33"/>
      <c r="V972" s="33"/>
      <c r="W972" s="35"/>
      <c r="X972" s="33"/>
      <c r="Y972" s="33"/>
      <c r="Z972" s="37"/>
      <c r="AA972" s="33"/>
      <c r="AB972" s="33"/>
      <c r="AC972" s="33"/>
      <c r="AD972" s="33"/>
      <c r="AE972" s="33"/>
    </row>
    <row r="973" customFormat="false" ht="15" hidden="false" customHeight="false" outlineLevel="0" collapsed="false">
      <c r="A973" s="33"/>
      <c r="B973" s="33"/>
      <c r="C973" s="35"/>
      <c r="D973" s="35"/>
      <c r="E973" s="33"/>
      <c r="F973" s="36"/>
      <c r="G973" s="35"/>
      <c r="H973" s="35"/>
      <c r="I973" s="130"/>
      <c r="J973" s="35"/>
      <c r="K973" s="35"/>
      <c r="N973" s="33"/>
      <c r="O973" s="35"/>
      <c r="P973" s="33"/>
      <c r="Q973" s="33"/>
      <c r="R973" s="33"/>
      <c r="S973" s="33"/>
      <c r="T973" s="33"/>
      <c r="U973" s="33"/>
      <c r="V973" s="33"/>
      <c r="W973" s="35"/>
      <c r="X973" s="33"/>
      <c r="Y973" s="33"/>
      <c r="Z973" s="37"/>
      <c r="AA973" s="33"/>
      <c r="AB973" s="33"/>
      <c r="AC973" s="33"/>
      <c r="AD973" s="33"/>
      <c r="AE973" s="33"/>
    </row>
    <row r="974" customFormat="false" ht="15" hidden="false" customHeight="false" outlineLevel="0" collapsed="false">
      <c r="A974" s="33"/>
      <c r="B974" s="33"/>
      <c r="C974" s="35"/>
      <c r="D974" s="35"/>
      <c r="E974" s="33"/>
      <c r="F974" s="36"/>
      <c r="G974" s="35"/>
      <c r="H974" s="35"/>
      <c r="I974" s="130"/>
      <c r="J974" s="35"/>
      <c r="K974" s="35"/>
      <c r="N974" s="33"/>
      <c r="O974" s="35"/>
      <c r="P974" s="33"/>
      <c r="Q974" s="33"/>
      <c r="R974" s="33"/>
      <c r="S974" s="33"/>
      <c r="T974" s="33"/>
      <c r="U974" s="33"/>
      <c r="V974" s="33"/>
      <c r="W974" s="35"/>
      <c r="X974" s="33"/>
      <c r="Y974" s="33"/>
      <c r="Z974" s="37"/>
      <c r="AA974" s="33"/>
      <c r="AB974" s="33"/>
      <c r="AC974" s="33"/>
      <c r="AD974" s="33"/>
      <c r="AE974" s="33"/>
    </row>
    <row r="975" customFormat="false" ht="15" hidden="false" customHeight="false" outlineLevel="0" collapsed="false">
      <c r="A975" s="33"/>
      <c r="B975" s="33"/>
      <c r="C975" s="35"/>
      <c r="D975" s="35"/>
      <c r="E975" s="33"/>
      <c r="F975" s="36"/>
      <c r="G975" s="35"/>
      <c r="H975" s="35"/>
      <c r="I975" s="130"/>
      <c r="J975" s="35"/>
      <c r="K975" s="35"/>
      <c r="N975" s="33"/>
      <c r="O975" s="35"/>
      <c r="P975" s="33"/>
      <c r="Q975" s="33"/>
      <c r="R975" s="33"/>
      <c r="S975" s="33"/>
      <c r="T975" s="33"/>
      <c r="U975" s="33"/>
      <c r="V975" s="33"/>
      <c r="W975" s="35"/>
      <c r="X975" s="33"/>
      <c r="Y975" s="33"/>
      <c r="Z975" s="37"/>
      <c r="AA975" s="33"/>
      <c r="AB975" s="33"/>
      <c r="AC975" s="33"/>
      <c r="AD975" s="33"/>
      <c r="AE975" s="33"/>
    </row>
    <row r="976" customFormat="false" ht="15" hidden="false" customHeight="false" outlineLevel="0" collapsed="false">
      <c r="A976" s="33"/>
      <c r="B976" s="33"/>
      <c r="C976" s="35"/>
      <c r="D976" s="35"/>
      <c r="E976" s="33"/>
      <c r="F976" s="36"/>
      <c r="G976" s="35"/>
      <c r="H976" s="35"/>
      <c r="I976" s="130"/>
      <c r="J976" s="35"/>
      <c r="K976" s="35"/>
      <c r="N976" s="33"/>
      <c r="O976" s="35"/>
      <c r="P976" s="33"/>
      <c r="Q976" s="33"/>
      <c r="R976" s="33"/>
      <c r="S976" s="33"/>
      <c r="T976" s="33"/>
      <c r="U976" s="33"/>
      <c r="V976" s="33"/>
      <c r="W976" s="35"/>
      <c r="X976" s="33"/>
      <c r="Y976" s="33"/>
      <c r="Z976" s="37"/>
      <c r="AA976" s="33"/>
      <c r="AB976" s="33"/>
      <c r="AC976" s="33"/>
      <c r="AD976" s="33"/>
      <c r="AE976" s="33"/>
    </row>
    <row r="977" customFormat="false" ht="15" hidden="false" customHeight="false" outlineLevel="0" collapsed="false">
      <c r="A977" s="33"/>
      <c r="B977" s="33"/>
      <c r="C977" s="35"/>
      <c r="D977" s="35"/>
      <c r="E977" s="33"/>
      <c r="F977" s="36"/>
      <c r="G977" s="35"/>
      <c r="H977" s="35"/>
      <c r="I977" s="130"/>
      <c r="J977" s="35"/>
      <c r="K977" s="35"/>
      <c r="N977" s="33"/>
      <c r="O977" s="35"/>
      <c r="P977" s="33"/>
      <c r="Q977" s="33"/>
      <c r="R977" s="33"/>
      <c r="S977" s="33"/>
      <c r="T977" s="33"/>
      <c r="U977" s="33"/>
      <c r="V977" s="33"/>
      <c r="W977" s="35"/>
      <c r="X977" s="33"/>
      <c r="Y977" s="33"/>
      <c r="Z977" s="37"/>
      <c r="AA977" s="33"/>
      <c r="AB977" s="33"/>
      <c r="AC977" s="33"/>
      <c r="AD977" s="33"/>
      <c r="AE977" s="33"/>
    </row>
    <row r="978" customFormat="false" ht="15" hidden="false" customHeight="false" outlineLevel="0" collapsed="false">
      <c r="A978" s="33"/>
      <c r="B978" s="33"/>
      <c r="C978" s="35"/>
      <c r="D978" s="35"/>
      <c r="E978" s="33"/>
      <c r="F978" s="36"/>
      <c r="G978" s="35"/>
      <c r="H978" s="35"/>
      <c r="I978" s="130"/>
      <c r="J978" s="35"/>
      <c r="K978" s="35"/>
      <c r="N978" s="33"/>
      <c r="O978" s="35"/>
      <c r="P978" s="33"/>
      <c r="Q978" s="33"/>
      <c r="R978" s="33"/>
      <c r="S978" s="33"/>
      <c r="T978" s="33"/>
      <c r="U978" s="33"/>
      <c r="V978" s="33"/>
      <c r="W978" s="35"/>
      <c r="X978" s="33"/>
      <c r="Y978" s="33"/>
      <c r="Z978" s="37"/>
      <c r="AA978" s="33"/>
      <c r="AB978" s="33"/>
      <c r="AC978" s="33"/>
      <c r="AD978" s="33"/>
      <c r="AE978" s="33"/>
    </row>
    <row r="979" customFormat="false" ht="15" hidden="false" customHeight="false" outlineLevel="0" collapsed="false">
      <c r="A979" s="33"/>
      <c r="B979" s="33"/>
      <c r="C979" s="35"/>
      <c r="D979" s="35"/>
      <c r="E979" s="33"/>
      <c r="F979" s="36"/>
      <c r="G979" s="35"/>
      <c r="H979" s="35"/>
      <c r="I979" s="130"/>
      <c r="J979" s="35"/>
      <c r="K979" s="35"/>
      <c r="N979" s="33"/>
      <c r="O979" s="35"/>
      <c r="P979" s="33"/>
      <c r="Q979" s="33"/>
      <c r="R979" s="33"/>
      <c r="S979" s="33"/>
      <c r="T979" s="33"/>
      <c r="U979" s="33"/>
      <c r="V979" s="33"/>
      <c r="W979" s="35"/>
      <c r="X979" s="33"/>
      <c r="Y979" s="33"/>
      <c r="Z979" s="37"/>
      <c r="AA979" s="33"/>
      <c r="AB979" s="33"/>
      <c r="AC979" s="33"/>
      <c r="AD979" s="33"/>
      <c r="AE979" s="33"/>
    </row>
    <row r="980" customFormat="false" ht="15" hidden="false" customHeight="false" outlineLevel="0" collapsed="false">
      <c r="A980" s="33"/>
      <c r="B980" s="33"/>
      <c r="C980" s="35"/>
      <c r="D980" s="35"/>
      <c r="E980" s="33"/>
      <c r="F980" s="36"/>
      <c r="G980" s="35"/>
      <c r="H980" s="35"/>
      <c r="I980" s="130"/>
      <c r="J980" s="35"/>
      <c r="K980" s="35"/>
      <c r="N980" s="33"/>
      <c r="O980" s="35"/>
      <c r="P980" s="33"/>
      <c r="Q980" s="33"/>
      <c r="R980" s="33"/>
      <c r="S980" s="33"/>
      <c r="T980" s="33"/>
      <c r="U980" s="33"/>
      <c r="V980" s="33"/>
      <c r="W980" s="35"/>
      <c r="X980" s="33"/>
      <c r="Y980" s="33"/>
      <c r="Z980" s="37"/>
      <c r="AA980" s="33"/>
      <c r="AB980" s="33"/>
      <c r="AC980" s="33"/>
      <c r="AD980" s="33"/>
      <c r="AE980" s="33"/>
    </row>
    <row r="981" customFormat="false" ht="15" hidden="false" customHeight="false" outlineLevel="0" collapsed="false">
      <c r="A981" s="33"/>
      <c r="B981" s="33"/>
      <c r="C981" s="35"/>
      <c r="D981" s="35"/>
      <c r="E981" s="33"/>
      <c r="F981" s="36"/>
      <c r="G981" s="35"/>
      <c r="H981" s="35"/>
      <c r="I981" s="130"/>
      <c r="J981" s="35"/>
      <c r="K981" s="35"/>
      <c r="N981" s="33"/>
      <c r="O981" s="35"/>
      <c r="P981" s="33"/>
      <c r="Q981" s="33"/>
      <c r="R981" s="33"/>
      <c r="S981" s="33"/>
      <c r="T981" s="33"/>
      <c r="U981" s="33"/>
      <c r="V981" s="33"/>
      <c r="W981" s="35"/>
      <c r="X981" s="33"/>
      <c r="Y981" s="33"/>
      <c r="Z981" s="37"/>
      <c r="AA981" s="33"/>
      <c r="AB981" s="33"/>
      <c r="AC981" s="33"/>
      <c r="AD981" s="33"/>
      <c r="AE981" s="33"/>
    </row>
    <row r="982" customFormat="false" ht="15" hidden="false" customHeight="false" outlineLevel="0" collapsed="false">
      <c r="A982" s="33"/>
      <c r="B982" s="33"/>
      <c r="C982" s="35"/>
      <c r="D982" s="35"/>
      <c r="E982" s="33"/>
      <c r="F982" s="36"/>
      <c r="G982" s="35"/>
      <c r="H982" s="35"/>
      <c r="I982" s="130"/>
      <c r="J982" s="35"/>
      <c r="K982" s="35"/>
      <c r="N982" s="33"/>
      <c r="O982" s="35"/>
      <c r="P982" s="33"/>
      <c r="Q982" s="33"/>
      <c r="R982" s="33"/>
      <c r="S982" s="33"/>
      <c r="T982" s="33"/>
      <c r="U982" s="33"/>
      <c r="V982" s="33"/>
      <c r="W982" s="35"/>
      <c r="X982" s="33"/>
      <c r="Y982" s="33"/>
      <c r="Z982" s="37"/>
      <c r="AA982" s="33"/>
      <c r="AB982" s="33"/>
      <c r="AC982" s="33"/>
      <c r="AD982" s="33"/>
      <c r="AE982" s="33"/>
    </row>
    <row r="983" customFormat="false" ht="15" hidden="false" customHeight="false" outlineLevel="0" collapsed="false">
      <c r="A983" s="33"/>
      <c r="B983" s="33"/>
      <c r="C983" s="35"/>
      <c r="D983" s="35"/>
      <c r="E983" s="33"/>
      <c r="F983" s="36"/>
      <c r="G983" s="35"/>
      <c r="H983" s="35"/>
      <c r="I983" s="130"/>
      <c r="J983" s="35"/>
      <c r="K983" s="35"/>
      <c r="N983" s="33"/>
      <c r="O983" s="35"/>
      <c r="P983" s="33"/>
      <c r="Q983" s="33"/>
      <c r="R983" s="33"/>
      <c r="S983" s="33"/>
      <c r="T983" s="33"/>
      <c r="U983" s="33"/>
      <c r="V983" s="33"/>
      <c r="W983" s="35"/>
      <c r="X983" s="33"/>
      <c r="Y983" s="33"/>
      <c r="Z983" s="37"/>
      <c r="AA983" s="33"/>
      <c r="AB983" s="33"/>
      <c r="AC983" s="33"/>
      <c r="AD983" s="33"/>
      <c r="AE983" s="33"/>
    </row>
    <row r="984" customFormat="false" ht="15" hidden="false" customHeight="false" outlineLevel="0" collapsed="false">
      <c r="A984" s="33"/>
      <c r="B984" s="33"/>
      <c r="C984" s="35"/>
      <c r="D984" s="35"/>
      <c r="E984" s="33"/>
      <c r="F984" s="36"/>
      <c r="G984" s="35"/>
      <c r="H984" s="35"/>
      <c r="I984" s="130"/>
      <c r="J984" s="35"/>
      <c r="K984" s="35"/>
      <c r="N984" s="33"/>
      <c r="O984" s="35"/>
      <c r="P984" s="33"/>
      <c r="Q984" s="33"/>
      <c r="R984" s="33"/>
      <c r="S984" s="33"/>
      <c r="T984" s="33"/>
      <c r="U984" s="33"/>
      <c r="V984" s="33"/>
      <c r="W984" s="35"/>
      <c r="X984" s="33"/>
      <c r="Y984" s="33"/>
      <c r="Z984" s="37"/>
      <c r="AA984" s="33"/>
      <c r="AB984" s="33"/>
      <c r="AC984" s="33"/>
      <c r="AD984" s="33"/>
      <c r="AE984" s="33"/>
    </row>
    <row r="985" customFormat="false" ht="15" hidden="false" customHeight="false" outlineLevel="0" collapsed="false">
      <c r="A985" s="33"/>
      <c r="B985" s="33"/>
      <c r="C985" s="35"/>
      <c r="D985" s="35"/>
      <c r="E985" s="33"/>
      <c r="F985" s="36"/>
      <c r="G985" s="35"/>
      <c r="H985" s="35"/>
      <c r="I985" s="130"/>
      <c r="J985" s="35"/>
      <c r="K985" s="35"/>
      <c r="N985" s="33"/>
      <c r="O985" s="35"/>
      <c r="P985" s="33"/>
      <c r="Q985" s="33"/>
      <c r="R985" s="33"/>
      <c r="S985" s="33"/>
      <c r="T985" s="33"/>
      <c r="U985" s="33"/>
      <c r="V985" s="33"/>
      <c r="W985" s="35"/>
      <c r="X985" s="33"/>
      <c r="Y985" s="33"/>
      <c r="Z985" s="37"/>
      <c r="AA985" s="33"/>
      <c r="AB985" s="33"/>
      <c r="AC985" s="33"/>
      <c r="AD985" s="33"/>
      <c r="AE985" s="33"/>
    </row>
    <row r="986" customFormat="false" ht="15" hidden="false" customHeight="false" outlineLevel="0" collapsed="false">
      <c r="A986" s="33"/>
      <c r="B986" s="33"/>
      <c r="C986" s="35"/>
      <c r="D986" s="35"/>
      <c r="E986" s="33"/>
      <c r="F986" s="36"/>
      <c r="G986" s="35"/>
      <c r="H986" s="35"/>
      <c r="I986" s="130"/>
      <c r="J986" s="35"/>
      <c r="K986" s="35"/>
      <c r="N986" s="33"/>
      <c r="O986" s="35"/>
      <c r="P986" s="33"/>
      <c r="Q986" s="33"/>
      <c r="R986" s="33"/>
      <c r="S986" s="33"/>
      <c r="T986" s="33"/>
      <c r="U986" s="33"/>
      <c r="V986" s="33"/>
      <c r="W986" s="35"/>
      <c r="X986" s="33"/>
      <c r="Y986" s="33"/>
      <c r="Z986" s="37"/>
      <c r="AA986" s="33"/>
      <c r="AB986" s="33"/>
      <c r="AC986" s="33"/>
      <c r="AD986" s="33"/>
      <c r="AE986" s="33"/>
    </row>
    <row r="987" customFormat="false" ht="15" hidden="false" customHeight="false" outlineLevel="0" collapsed="false">
      <c r="A987" s="33"/>
      <c r="B987" s="33"/>
      <c r="C987" s="35"/>
      <c r="D987" s="35"/>
      <c r="E987" s="33"/>
      <c r="F987" s="36"/>
      <c r="G987" s="35"/>
      <c r="H987" s="35"/>
      <c r="I987" s="130"/>
      <c r="J987" s="35"/>
      <c r="K987" s="35"/>
      <c r="N987" s="33"/>
      <c r="O987" s="35"/>
      <c r="P987" s="33"/>
      <c r="Q987" s="33"/>
      <c r="R987" s="33"/>
      <c r="S987" s="33"/>
      <c r="T987" s="33"/>
      <c r="U987" s="33"/>
      <c r="V987" s="33"/>
      <c r="W987" s="35"/>
      <c r="X987" s="33"/>
      <c r="Y987" s="33"/>
      <c r="Z987" s="37"/>
      <c r="AA987" s="33"/>
      <c r="AB987" s="33"/>
      <c r="AC987" s="33"/>
      <c r="AD987" s="33"/>
      <c r="AE987" s="33"/>
    </row>
    <row r="988" customFormat="false" ht="15" hidden="false" customHeight="false" outlineLevel="0" collapsed="false">
      <c r="A988" s="33"/>
      <c r="B988" s="33"/>
      <c r="C988" s="35"/>
      <c r="D988" s="35"/>
      <c r="E988" s="33"/>
      <c r="F988" s="36"/>
      <c r="G988" s="35"/>
      <c r="H988" s="35"/>
      <c r="I988" s="130"/>
      <c r="J988" s="35"/>
      <c r="K988" s="35"/>
      <c r="N988" s="33"/>
      <c r="O988" s="35"/>
      <c r="P988" s="33"/>
      <c r="Q988" s="33"/>
      <c r="R988" s="33"/>
      <c r="S988" s="33"/>
      <c r="T988" s="33"/>
      <c r="U988" s="33"/>
      <c r="V988" s="33"/>
      <c r="W988" s="35"/>
      <c r="X988" s="33"/>
      <c r="Y988" s="33"/>
      <c r="Z988" s="37"/>
      <c r="AA988" s="33"/>
      <c r="AB988" s="33"/>
      <c r="AC988" s="33"/>
      <c r="AD988" s="33"/>
      <c r="AE988" s="33"/>
    </row>
    <row r="989" customFormat="false" ht="15" hidden="false" customHeight="false" outlineLevel="0" collapsed="false">
      <c r="A989" s="33"/>
      <c r="B989" s="33"/>
      <c r="C989" s="35"/>
      <c r="D989" s="35"/>
      <c r="E989" s="33"/>
      <c r="F989" s="36"/>
      <c r="G989" s="35"/>
      <c r="H989" s="35"/>
      <c r="I989" s="130"/>
      <c r="J989" s="35"/>
      <c r="K989" s="35"/>
      <c r="N989" s="33"/>
      <c r="O989" s="35"/>
      <c r="P989" s="33"/>
      <c r="Q989" s="33"/>
      <c r="R989" s="33"/>
      <c r="S989" s="33"/>
      <c r="T989" s="33"/>
      <c r="U989" s="33"/>
      <c r="V989" s="33"/>
      <c r="W989" s="35"/>
      <c r="X989" s="33"/>
      <c r="Y989" s="33"/>
      <c r="Z989" s="37"/>
      <c r="AA989" s="33"/>
      <c r="AB989" s="33"/>
      <c r="AC989" s="33"/>
      <c r="AD989" s="33"/>
      <c r="AE989" s="33"/>
    </row>
    <row r="990" customFormat="false" ht="15" hidden="false" customHeight="false" outlineLevel="0" collapsed="false">
      <c r="A990" s="33"/>
      <c r="B990" s="33"/>
      <c r="C990" s="35"/>
      <c r="D990" s="35"/>
      <c r="E990" s="33"/>
      <c r="F990" s="36"/>
      <c r="G990" s="35"/>
      <c r="H990" s="35"/>
      <c r="I990" s="130"/>
      <c r="J990" s="35"/>
      <c r="K990" s="35"/>
      <c r="N990" s="33"/>
      <c r="O990" s="35"/>
      <c r="P990" s="33"/>
      <c r="Q990" s="33"/>
      <c r="R990" s="33"/>
      <c r="S990" s="33"/>
      <c r="T990" s="33"/>
      <c r="U990" s="33"/>
      <c r="V990" s="33"/>
      <c r="W990" s="35"/>
      <c r="X990" s="33"/>
      <c r="Y990" s="33"/>
      <c r="Z990" s="37"/>
      <c r="AA990" s="33"/>
      <c r="AB990" s="33"/>
      <c r="AC990" s="33"/>
      <c r="AD990" s="33"/>
      <c r="AE990" s="33"/>
    </row>
    <row r="991" customFormat="false" ht="15" hidden="false" customHeight="false" outlineLevel="0" collapsed="false">
      <c r="A991" s="33"/>
      <c r="B991" s="33"/>
      <c r="C991" s="35"/>
      <c r="D991" s="35"/>
      <c r="E991" s="33"/>
      <c r="F991" s="36"/>
      <c r="G991" s="35"/>
      <c r="H991" s="35"/>
      <c r="I991" s="130"/>
      <c r="J991" s="35"/>
      <c r="K991" s="35"/>
      <c r="N991" s="33"/>
      <c r="O991" s="35"/>
      <c r="P991" s="33"/>
      <c r="Q991" s="33"/>
      <c r="R991" s="33"/>
      <c r="S991" s="33"/>
      <c r="T991" s="33"/>
      <c r="U991" s="33"/>
      <c r="V991" s="33"/>
      <c r="W991" s="35"/>
      <c r="X991" s="33"/>
      <c r="Y991" s="33"/>
      <c r="Z991" s="37"/>
      <c r="AA991" s="33"/>
      <c r="AB991" s="33"/>
      <c r="AC991" s="33"/>
      <c r="AD991" s="33"/>
      <c r="AE991" s="33"/>
    </row>
    <row r="992" customFormat="false" ht="15" hidden="false" customHeight="false" outlineLevel="0" collapsed="false">
      <c r="A992" s="33"/>
      <c r="B992" s="33"/>
      <c r="C992" s="35"/>
      <c r="D992" s="35"/>
      <c r="E992" s="33"/>
      <c r="F992" s="36"/>
      <c r="G992" s="35"/>
      <c r="H992" s="35"/>
      <c r="I992" s="130"/>
      <c r="J992" s="35"/>
      <c r="K992" s="35"/>
      <c r="N992" s="33"/>
      <c r="O992" s="35"/>
      <c r="P992" s="33"/>
      <c r="Q992" s="33"/>
      <c r="R992" s="33"/>
      <c r="S992" s="33"/>
      <c r="T992" s="33"/>
      <c r="U992" s="33"/>
      <c r="V992" s="33"/>
      <c r="W992" s="35"/>
      <c r="X992" s="33"/>
      <c r="Y992" s="33"/>
      <c r="Z992" s="37"/>
      <c r="AA992" s="33"/>
      <c r="AB992" s="33"/>
      <c r="AC992" s="33"/>
      <c r="AD992" s="33"/>
      <c r="AE992" s="33"/>
    </row>
    <row r="993" customFormat="false" ht="15" hidden="false" customHeight="false" outlineLevel="0" collapsed="false">
      <c r="A993" s="33"/>
      <c r="B993" s="33"/>
      <c r="C993" s="35"/>
      <c r="D993" s="35"/>
      <c r="E993" s="33"/>
      <c r="F993" s="36"/>
      <c r="G993" s="35"/>
      <c r="H993" s="35"/>
      <c r="I993" s="130"/>
      <c r="J993" s="35"/>
      <c r="K993" s="35"/>
      <c r="N993" s="33"/>
      <c r="O993" s="35"/>
      <c r="P993" s="33"/>
      <c r="Q993" s="33"/>
      <c r="R993" s="33"/>
      <c r="S993" s="33"/>
      <c r="T993" s="33"/>
      <c r="U993" s="33"/>
      <c r="V993" s="33"/>
      <c r="W993" s="35"/>
      <c r="X993" s="33"/>
      <c r="Y993" s="33"/>
      <c r="Z993" s="37"/>
      <c r="AA993" s="33"/>
      <c r="AB993" s="33"/>
      <c r="AC993" s="33"/>
      <c r="AD993" s="33"/>
      <c r="AE993" s="33"/>
    </row>
    <row r="994" customFormat="false" ht="15" hidden="false" customHeight="false" outlineLevel="0" collapsed="false">
      <c r="A994" s="33"/>
      <c r="B994" s="33"/>
      <c r="C994" s="35"/>
      <c r="D994" s="35"/>
      <c r="E994" s="33"/>
      <c r="F994" s="36"/>
      <c r="G994" s="35"/>
      <c r="H994" s="35"/>
      <c r="I994" s="130"/>
      <c r="J994" s="35"/>
      <c r="K994" s="35"/>
      <c r="N994" s="33"/>
      <c r="O994" s="35"/>
      <c r="P994" s="33"/>
      <c r="Q994" s="33"/>
      <c r="R994" s="33"/>
      <c r="S994" s="33"/>
      <c r="T994" s="33"/>
      <c r="U994" s="33"/>
      <c r="V994" s="33"/>
      <c r="W994" s="35"/>
      <c r="X994" s="33"/>
      <c r="Y994" s="33"/>
      <c r="Z994" s="37"/>
      <c r="AA994" s="33"/>
      <c r="AB994" s="33"/>
      <c r="AC994" s="33"/>
      <c r="AD994" s="33"/>
      <c r="AE994" s="33"/>
    </row>
    <row r="995" customFormat="false" ht="15" hidden="false" customHeight="false" outlineLevel="0" collapsed="false">
      <c r="A995" s="33"/>
      <c r="B995" s="33"/>
      <c r="C995" s="35"/>
      <c r="D995" s="35"/>
      <c r="E995" s="33"/>
      <c r="F995" s="36"/>
      <c r="G995" s="35"/>
      <c r="H995" s="35"/>
      <c r="I995" s="130"/>
      <c r="J995" s="35"/>
      <c r="K995" s="35"/>
      <c r="N995" s="33"/>
      <c r="O995" s="35"/>
      <c r="P995" s="33"/>
      <c r="Q995" s="33"/>
      <c r="R995" s="33"/>
      <c r="S995" s="33"/>
      <c r="T995" s="33"/>
      <c r="U995" s="33"/>
      <c r="V995" s="33"/>
      <c r="W995" s="35"/>
      <c r="X995" s="33"/>
      <c r="Y995" s="33"/>
      <c r="Z995" s="37"/>
      <c r="AA995" s="33"/>
      <c r="AB995" s="33"/>
      <c r="AC995" s="33"/>
      <c r="AD995" s="33"/>
      <c r="AE995" s="33"/>
    </row>
    <row r="996" customFormat="false" ht="15" hidden="false" customHeight="false" outlineLevel="0" collapsed="false">
      <c r="A996" s="33"/>
      <c r="B996" s="33"/>
      <c r="C996" s="35"/>
      <c r="D996" s="35"/>
      <c r="E996" s="33"/>
      <c r="F996" s="36"/>
      <c r="G996" s="35"/>
      <c r="H996" s="35"/>
      <c r="I996" s="130"/>
      <c r="J996" s="35"/>
      <c r="K996" s="35"/>
      <c r="N996" s="33"/>
      <c r="O996" s="35"/>
      <c r="P996" s="33"/>
      <c r="Q996" s="33"/>
      <c r="R996" s="33"/>
      <c r="S996" s="33"/>
      <c r="T996" s="33"/>
      <c r="U996" s="33"/>
      <c r="V996" s="33"/>
      <c r="W996" s="35"/>
      <c r="X996" s="33"/>
      <c r="Y996" s="33"/>
      <c r="Z996" s="37"/>
      <c r="AA996" s="33"/>
      <c r="AB996" s="33"/>
      <c r="AC996" s="33"/>
      <c r="AD996" s="33"/>
      <c r="AE996" s="33"/>
    </row>
    <row r="997" customFormat="false" ht="15" hidden="false" customHeight="false" outlineLevel="0" collapsed="false">
      <c r="A997" s="33"/>
      <c r="B997" s="33"/>
      <c r="C997" s="35"/>
      <c r="D997" s="35"/>
      <c r="E997" s="33"/>
      <c r="F997" s="36"/>
      <c r="G997" s="35"/>
      <c r="H997" s="35"/>
      <c r="I997" s="130"/>
      <c r="J997" s="35"/>
      <c r="K997" s="35"/>
      <c r="N997" s="33"/>
      <c r="O997" s="35"/>
      <c r="P997" s="33"/>
      <c r="Q997" s="33"/>
      <c r="R997" s="33"/>
      <c r="S997" s="33"/>
      <c r="T997" s="33"/>
      <c r="U997" s="33"/>
      <c r="V997" s="33"/>
      <c r="W997" s="35"/>
      <c r="X997" s="33"/>
      <c r="Y997" s="33"/>
      <c r="Z997" s="37"/>
      <c r="AA997" s="33"/>
      <c r="AB997" s="33"/>
      <c r="AC997" s="33"/>
      <c r="AD997" s="33"/>
      <c r="AE997" s="33"/>
    </row>
    <row r="998" customFormat="false" ht="15" hidden="false" customHeight="false" outlineLevel="0" collapsed="false">
      <c r="A998" s="33"/>
      <c r="B998" s="33"/>
      <c r="C998" s="35"/>
      <c r="D998" s="35"/>
      <c r="E998" s="33"/>
      <c r="F998" s="36"/>
      <c r="G998" s="35"/>
      <c r="H998" s="35"/>
      <c r="I998" s="130"/>
      <c r="J998" s="35"/>
      <c r="K998" s="35"/>
      <c r="N998" s="33"/>
      <c r="O998" s="35"/>
      <c r="P998" s="33"/>
      <c r="Q998" s="33"/>
      <c r="R998" s="33"/>
      <c r="S998" s="33"/>
      <c r="T998" s="33"/>
      <c r="U998" s="33"/>
      <c r="V998" s="33"/>
      <c r="W998" s="35"/>
      <c r="X998" s="33"/>
      <c r="Y998" s="33"/>
      <c r="Z998" s="37"/>
      <c r="AA998" s="33"/>
      <c r="AB998" s="33"/>
      <c r="AC998" s="33"/>
      <c r="AD998" s="33"/>
      <c r="AE998" s="33"/>
    </row>
    <row r="999" customFormat="false" ht="15" hidden="false" customHeight="false" outlineLevel="0" collapsed="false">
      <c r="A999" s="33"/>
      <c r="B999" s="33"/>
      <c r="C999" s="35"/>
      <c r="D999" s="35"/>
      <c r="E999" s="33"/>
      <c r="F999" s="36"/>
      <c r="G999" s="35"/>
      <c r="H999" s="35"/>
      <c r="I999" s="130"/>
      <c r="J999" s="35"/>
      <c r="K999" s="35"/>
      <c r="N999" s="33"/>
      <c r="O999" s="35"/>
      <c r="P999" s="33"/>
      <c r="Q999" s="33"/>
      <c r="R999" s="33"/>
      <c r="S999" s="33"/>
      <c r="T999" s="33"/>
      <c r="U999" s="33"/>
      <c r="V999" s="33"/>
      <c r="W999" s="35"/>
      <c r="X999" s="33"/>
      <c r="Y999" s="33"/>
      <c r="Z999" s="37"/>
      <c r="AA999" s="33"/>
      <c r="AB999" s="33"/>
      <c r="AC999" s="33"/>
      <c r="AD999" s="33"/>
      <c r="AE999" s="33"/>
    </row>
    <row r="1000" customFormat="false" ht="15" hidden="false" customHeight="false" outlineLevel="0" collapsed="false">
      <c r="A1000" s="33"/>
      <c r="B1000" s="33"/>
      <c r="C1000" s="35"/>
      <c r="D1000" s="35"/>
      <c r="E1000" s="33"/>
      <c r="F1000" s="36"/>
      <c r="G1000" s="35"/>
      <c r="H1000" s="35"/>
      <c r="I1000" s="130"/>
      <c r="J1000" s="35"/>
      <c r="K1000" s="35"/>
      <c r="N1000" s="33"/>
      <c r="O1000" s="35"/>
      <c r="P1000" s="33"/>
      <c r="Q1000" s="33"/>
      <c r="R1000" s="33"/>
      <c r="S1000" s="33"/>
      <c r="T1000" s="33"/>
      <c r="U1000" s="33"/>
      <c r="V1000" s="33"/>
      <c r="W1000" s="35"/>
      <c r="X1000" s="33"/>
      <c r="Y1000" s="33"/>
      <c r="Z1000" s="37"/>
      <c r="AA1000" s="33"/>
      <c r="AB1000" s="33"/>
      <c r="AC1000" s="33"/>
      <c r="AD1000" s="33"/>
      <c r="AE1000" s="33"/>
    </row>
    <row r="1001" customFormat="false" ht="15" hidden="false" customHeight="false" outlineLevel="0" collapsed="false">
      <c r="A1001" s="33"/>
      <c r="B1001" s="33"/>
      <c r="C1001" s="35"/>
      <c r="D1001" s="35"/>
      <c r="E1001" s="33"/>
      <c r="F1001" s="36"/>
      <c r="G1001" s="35"/>
      <c r="H1001" s="35"/>
      <c r="I1001" s="130"/>
      <c r="J1001" s="35"/>
      <c r="K1001" s="35"/>
      <c r="N1001" s="33"/>
      <c r="O1001" s="35"/>
      <c r="P1001" s="33"/>
      <c r="Q1001" s="33"/>
      <c r="R1001" s="33"/>
      <c r="S1001" s="33"/>
      <c r="T1001" s="33"/>
      <c r="U1001" s="33"/>
      <c r="V1001" s="33"/>
      <c r="W1001" s="35"/>
      <c r="X1001" s="33"/>
      <c r="Y1001" s="33"/>
      <c r="Z1001" s="37"/>
      <c r="AA1001" s="33"/>
      <c r="AB1001" s="33"/>
      <c r="AC1001" s="33"/>
      <c r="AD1001" s="33"/>
      <c r="AE1001" s="33"/>
    </row>
    <row r="1002" customFormat="false" ht="15" hidden="false" customHeight="false" outlineLevel="0" collapsed="false">
      <c r="A1002" s="33"/>
      <c r="B1002" s="33"/>
      <c r="C1002" s="35"/>
      <c r="D1002" s="35"/>
      <c r="E1002" s="33"/>
      <c r="F1002" s="36"/>
      <c r="G1002" s="35"/>
      <c r="H1002" s="35"/>
      <c r="I1002" s="130"/>
      <c r="J1002" s="35"/>
      <c r="K1002" s="35"/>
      <c r="N1002" s="33"/>
      <c r="O1002" s="35"/>
      <c r="P1002" s="33"/>
      <c r="Q1002" s="33"/>
      <c r="R1002" s="33"/>
      <c r="S1002" s="33"/>
      <c r="T1002" s="33"/>
      <c r="U1002" s="33"/>
      <c r="V1002" s="33"/>
      <c r="W1002" s="35"/>
      <c r="X1002" s="33"/>
      <c r="Y1002" s="33"/>
      <c r="Z1002" s="37"/>
      <c r="AA1002" s="33"/>
      <c r="AB1002" s="33"/>
      <c r="AC1002" s="33"/>
      <c r="AD1002" s="33"/>
      <c r="AE1002" s="33"/>
    </row>
    <row r="1003" customFormat="false" ht="15" hidden="false" customHeight="false" outlineLevel="0" collapsed="false">
      <c r="A1003" s="33"/>
      <c r="B1003" s="33"/>
      <c r="C1003" s="35"/>
      <c r="D1003" s="35"/>
      <c r="E1003" s="33"/>
      <c r="F1003" s="36"/>
      <c r="G1003" s="35"/>
      <c r="H1003" s="35"/>
      <c r="I1003" s="130"/>
      <c r="J1003" s="35"/>
      <c r="K1003" s="35"/>
      <c r="N1003" s="33"/>
      <c r="O1003" s="35"/>
      <c r="P1003" s="33"/>
      <c r="Q1003" s="33"/>
      <c r="R1003" s="33"/>
      <c r="S1003" s="33"/>
      <c r="T1003" s="33"/>
      <c r="U1003" s="33"/>
      <c r="V1003" s="33"/>
      <c r="W1003" s="35"/>
      <c r="X1003" s="33"/>
      <c r="Y1003" s="33"/>
      <c r="Z1003" s="37"/>
      <c r="AA1003" s="33"/>
      <c r="AB1003" s="33"/>
      <c r="AC1003" s="33"/>
      <c r="AD1003" s="33"/>
      <c r="AE1003" s="33"/>
    </row>
    <row r="1004" customFormat="false" ht="15" hidden="false" customHeight="false" outlineLevel="0" collapsed="false">
      <c r="A1004" s="33"/>
      <c r="B1004" s="33"/>
      <c r="C1004" s="35"/>
      <c r="D1004" s="35"/>
      <c r="E1004" s="33"/>
      <c r="F1004" s="36"/>
      <c r="G1004" s="35"/>
      <c r="H1004" s="35"/>
      <c r="I1004" s="130"/>
      <c r="J1004" s="35"/>
      <c r="K1004" s="35"/>
      <c r="N1004" s="33"/>
      <c r="O1004" s="35"/>
      <c r="P1004" s="33"/>
      <c r="Q1004" s="33"/>
      <c r="R1004" s="33"/>
      <c r="S1004" s="33"/>
      <c r="T1004" s="33"/>
      <c r="U1004" s="33"/>
      <c r="V1004" s="33"/>
      <c r="W1004" s="35"/>
      <c r="X1004" s="33"/>
      <c r="Y1004" s="33"/>
      <c r="Z1004" s="37"/>
      <c r="AA1004" s="33"/>
      <c r="AB1004" s="33"/>
      <c r="AC1004" s="33"/>
      <c r="AD1004" s="33"/>
      <c r="AE1004" s="33"/>
    </row>
    <row r="1005" customFormat="false" ht="15" hidden="false" customHeight="false" outlineLevel="0" collapsed="false">
      <c r="A1005" s="33"/>
      <c r="B1005" s="33"/>
      <c r="C1005" s="35"/>
      <c r="D1005" s="35"/>
      <c r="E1005" s="33"/>
      <c r="F1005" s="36"/>
      <c r="G1005" s="35"/>
      <c r="H1005" s="35"/>
      <c r="I1005" s="130"/>
      <c r="J1005" s="35"/>
      <c r="K1005" s="35"/>
      <c r="N1005" s="33"/>
      <c r="O1005" s="35"/>
      <c r="P1005" s="33"/>
      <c r="Q1005" s="33"/>
      <c r="R1005" s="33"/>
      <c r="S1005" s="33"/>
      <c r="T1005" s="33"/>
      <c r="U1005" s="33"/>
      <c r="V1005" s="33"/>
      <c r="W1005" s="35"/>
      <c r="X1005" s="33"/>
      <c r="Y1005" s="33"/>
      <c r="Z1005" s="37"/>
      <c r="AA1005" s="33"/>
      <c r="AB1005" s="33"/>
      <c r="AC1005" s="33"/>
      <c r="AD1005" s="33"/>
      <c r="AE1005" s="33"/>
    </row>
    <row r="1006" customFormat="false" ht="15" hidden="false" customHeight="false" outlineLevel="0" collapsed="false">
      <c r="A1006" s="33"/>
      <c r="B1006" s="33"/>
      <c r="C1006" s="35"/>
      <c r="D1006" s="35"/>
      <c r="E1006" s="33"/>
      <c r="F1006" s="36"/>
      <c r="G1006" s="35"/>
      <c r="H1006" s="35"/>
      <c r="I1006" s="130"/>
      <c r="J1006" s="35"/>
      <c r="K1006" s="35"/>
      <c r="N1006" s="33"/>
      <c r="O1006" s="35"/>
      <c r="P1006" s="33"/>
      <c r="Q1006" s="33"/>
      <c r="R1006" s="33"/>
      <c r="S1006" s="33"/>
      <c r="T1006" s="33"/>
      <c r="U1006" s="33"/>
      <c r="V1006" s="33"/>
      <c r="W1006" s="35"/>
      <c r="X1006" s="33"/>
      <c r="Y1006" s="33"/>
      <c r="Z1006" s="37"/>
      <c r="AA1006" s="33"/>
      <c r="AB1006" s="33"/>
      <c r="AC1006" s="33"/>
      <c r="AD1006" s="33"/>
      <c r="AE1006" s="33"/>
    </row>
    <row r="1007" customFormat="false" ht="15" hidden="false" customHeight="false" outlineLevel="0" collapsed="false">
      <c r="A1007" s="33"/>
      <c r="B1007" s="33"/>
      <c r="C1007" s="35"/>
      <c r="D1007" s="35"/>
      <c r="E1007" s="33"/>
      <c r="F1007" s="36"/>
      <c r="G1007" s="35"/>
      <c r="H1007" s="35"/>
      <c r="I1007" s="130"/>
      <c r="J1007" s="35"/>
      <c r="K1007" s="35"/>
      <c r="N1007" s="33"/>
      <c r="O1007" s="35"/>
      <c r="P1007" s="33"/>
      <c r="Q1007" s="33"/>
      <c r="R1007" s="33"/>
      <c r="S1007" s="33"/>
      <c r="T1007" s="33"/>
      <c r="U1007" s="33"/>
      <c r="V1007" s="33"/>
      <c r="W1007" s="35"/>
      <c r="X1007" s="33"/>
      <c r="Y1007" s="33"/>
      <c r="Z1007" s="37"/>
      <c r="AA1007" s="33"/>
      <c r="AB1007" s="33"/>
      <c r="AC1007" s="33"/>
      <c r="AD1007" s="33"/>
      <c r="AE1007" s="33"/>
    </row>
    <row r="1008" customFormat="false" ht="15" hidden="false" customHeight="false" outlineLevel="0" collapsed="false">
      <c r="A1008" s="33"/>
      <c r="B1008" s="33"/>
      <c r="C1008" s="35"/>
      <c r="D1008" s="35"/>
      <c r="E1008" s="33"/>
      <c r="F1008" s="36"/>
      <c r="G1008" s="35"/>
      <c r="H1008" s="35"/>
      <c r="I1008" s="130"/>
      <c r="J1008" s="35"/>
      <c r="K1008" s="35"/>
      <c r="N1008" s="33"/>
      <c r="O1008" s="35"/>
      <c r="P1008" s="33"/>
      <c r="Q1008" s="33"/>
      <c r="R1008" s="33"/>
      <c r="S1008" s="33"/>
      <c r="T1008" s="33"/>
      <c r="U1008" s="33"/>
      <c r="V1008" s="33"/>
      <c r="W1008" s="35"/>
      <c r="X1008" s="33"/>
      <c r="Y1008" s="33"/>
      <c r="Z1008" s="37"/>
      <c r="AA1008" s="33"/>
      <c r="AB1008" s="33"/>
      <c r="AC1008" s="33"/>
      <c r="AD1008" s="33"/>
      <c r="AE1008" s="33"/>
    </row>
    <row r="1009" customFormat="false" ht="15" hidden="false" customHeight="false" outlineLevel="0" collapsed="false">
      <c r="A1009" s="33"/>
      <c r="B1009" s="33"/>
      <c r="C1009" s="35"/>
      <c r="D1009" s="35"/>
      <c r="E1009" s="33"/>
      <c r="F1009" s="36"/>
      <c r="G1009" s="35"/>
      <c r="H1009" s="35"/>
      <c r="I1009" s="130"/>
      <c r="J1009" s="35"/>
      <c r="K1009" s="35"/>
      <c r="N1009" s="33"/>
      <c r="O1009" s="35"/>
      <c r="P1009" s="33"/>
      <c r="Q1009" s="33"/>
      <c r="R1009" s="33"/>
      <c r="S1009" s="33"/>
      <c r="T1009" s="33"/>
      <c r="U1009" s="33"/>
      <c r="V1009" s="33"/>
      <c r="W1009" s="35"/>
      <c r="X1009" s="33"/>
      <c r="Y1009" s="33"/>
      <c r="Z1009" s="37"/>
      <c r="AA1009" s="33"/>
      <c r="AB1009" s="33"/>
      <c r="AC1009" s="33"/>
      <c r="AD1009" s="33"/>
      <c r="AE1009" s="33"/>
    </row>
    <row r="1010" customFormat="false" ht="15" hidden="false" customHeight="false" outlineLevel="0" collapsed="false">
      <c r="A1010" s="33"/>
      <c r="B1010" s="33"/>
      <c r="C1010" s="35"/>
      <c r="D1010" s="35"/>
      <c r="E1010" s="33"/>
      <c r="F1010" s="36"/>
      <c r="G1010" s="35"/>
      <c r="H1010" s="35"/>
      <c r="I1010" s="130"/>
      <c r="J1010" s="35"/>
      <c r="K1010" s="35"/>
      <c r="N1010" s="33"/>
      <c r="O1010" s="35"/>
      <c r="P1010" s="33"/>
      <c r="Q1010" s="33"/>
      <c r="R1010" s="33"/>
      <c r="S1010" s="33"/>
      <c r="T1010" s="33"/>
      <c r="U1010" s="33"/>
      <c r="V1010" s="33"/>
      <c r="W1010" s="35"/>
      <c r="X1010" s="33"/>
      <c r="Y1010" s="33"/>
      <c r="Z1010" s="37"/>
      <c r="AA1010" s="33"/>
      <c r="AB1010" s="33"/>
      <c r="AC1010" s="33"/>
      <c r="AD1010" s="33"/>
      <c r="AE1010" s="33"/>
    </row>
    <row r="1011" customFormat="false" ht="15" hidden="false" customHeight="false" outlineLevel="0" collapsed="false">
      <c r="A1011" s="33"/>
      <c r="B1011" s="33"/>
      <c r="C1011" s="35"/>
      <c r="D1011" s="35"/>
      <c r="E1011" s="33"/>
      <c r="F1011" s="36"/>
      <c r="G1011" s="35"/>
      <c r="H1011" s="35"/>
      <c r="I1011" s="130"/>
      <c r="J1011" s="35"/>
      <c r="K1011" s="35"/>
      <c r="N1011" s="33"/>
      <c r="O1011" s="35"/>
      <c r="P1011" s="33"/>
      <c r="Q1011" s="33"/>
      <c r="R1011" s="33"/>
      <c r="S1011" s="33"/>
      <c r="T1011" s="33"/>
      <c r="U1011" s="33"/>
      <c r="V1011" s="33"/>
      <c r="W1011" s="35"/>
      <c r="X1011" s="33"/>
      <c r="Y1011" s="33"/>
      <c r="Z1011" s="37"/>
      <c r="AA1011" s="33"/>
      <c r="AB1011" s="33"/>
      <c r="AC1011" s="33"/>
      <c r="AD1011" s="33"/>
      <c r="AE1011" s="33"/>
    </row>
    <row r="1012" customFormat="false" ht="15" hidden="false" customHeight="false" outlineLevel="0" collapsed="false">
      <c r="A1012" s="33"/>
      <c r="B1012" s="33"/>
      <c r="C1012" s="35"/>
      <c r="D1012" s="35"/>
      <c r="E1012" s="33"/>
      <c r="F1012" s="36"/>
      <c r="G1012" s="35"/>
      <c r="H1012" s="35"/>
      <c r="I1012" s="130"/>
      <c r="J1012" s="35"/>
      <c r="K1012" s="35"/>
      <c r="N1012" s="33"/>
      <c r="O1012" s="35"/>
      <c r="P1012" s="33"/>
      <c r="Q1012" s="33"/>
      <c r="R1012" s="33"/>
      <c r="S1012" s="33"/>
      <c r="T1012" s="33"/>
      <c r="U1012" s="33"/>
      <c r="V1012" s="33"/>
      <c r="W1012" s="35"/>
      <c r="X1012" s="33"/>
      <c r="Y1012" s="33"/>
      <c r="Z1012" s="37"/>
      <c r="AA1012" s="33"/>
      <c r="AB1012" s="33"/>
      <c r="AC1012" s="33"/>
      <c r="AD1012" s="33"/>
      <c r="AE1012" s="33"/>
    </row>
  </sheetData>
  <autoFilter ref="A3:AD1012"/>
  <mergeCells count="5">
    <mergeCell ref="B29:D29"/>
    <mergeCell ref="B83:D83"/>
    <mergeCell ref="B176:D176"/>
    <mergeCell ref="B261:D261"/>
    <mergeCell ref="B590:D590"/>
  </mergeCells>
  <printOptions headings="false" gridLines="false" gridLinesSet="true" horizontalCentered="true" verticalCentered="false"/>
  <pageMargins left="0.118055555555556" right="0.118055555555556" top="0.157638888888889" bottom="0.1576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true"/>
  </sheetPr>
  <dimension ref="A1:AE970"/>
  <sheetViews>
    <sheetView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0" ySplit="3" topLeftCell="A739" activePane="bottomLeft" state="frozen"/>
      <selection pane="topLeft" activeCell="A1" activeCellId="0" sqref="A1"/>
      <selection pane="bottomLeft" activeCell="Z746" activeCellId="0" sqref="Z74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1.15"/>
    <col collapsed="false" customWidth="true" hidden="false" outlineLevel="0" max="3" min="3" style="1" width="27"/>
    <col collapsed="false" customWidth="true" hidden="false" outlineLevel="0" max="4" min="4" style="1" width="30.71"/>
    <col collapsed="false" customWidth="true" hidden="false" outlineLevel="0" max="5" min="5" style="0" width="17.28"/>
    <col collapsed="false" customWidth="true" hidden="false" outlineLevel="0" max="6" min="6" style="2" width="10.71"/>
    <col collapsed="false" customWidth="true" hidden="false" outlineLevel="0" max="7" min="7" style="1" width="10.57"/>
    <col collapsed="false" customWidth="true" hidden="false" outlineLevel="0" max="8" min="8" style="1" width="27.57"/>
    <col collapsed="false" customWidth="true" hidden="false" outlineLevel="0" max="9" min="9" style="145" width="18.43"/>
    <col collapsed="false" customWidth="true" hidden="false" outlineLevel="0" max="10" min="10" style="1" width="15.57"/>
    <col collapsed="false" customWidth="true" hidden="false" outlineLevel="0" max="11" min="11" style="1" width="15.28"/>
    <col collapsed="false" customWidth="false" hidden="false" outlineLevel="0" max="13" min="12" style="3" width="11.43"/>
    <col collapsed="false" customWidth="false" hidden="false" outlineLevel="0" max="15" min="15" style="1" width="11.43"/>
    <col collapsed="false" customWidth="true" hidden="false" outlineLevel="0" max="16" min="16" style="0" width="12.28"/>
    <col collapsed="false" customWidth="true" hidden="false" outlineLevel="0" max="17" min="17" style="0" width="13.57"/>
    <col collapsed="false" customWidth="true" hidden="false" outlineLevel="0" max="18" min="18" style="0" width="10.14"/>
    <col collapsed="false" customWidth="true" hidden="false" outlineLevel="0" max="21" min="21" style="0" width="10"/>
    <col collapsed="false" customWidth="true" hidden="false" outlineLevel="0" max="22" min="22" style="0" width="10.71"/>
    <col collapsed="false" customWidth="true" hidden="false" outlineLevel="0" max="23" min="23" style="1" width="51"/>
    <col collapsed="false" customWidth="true" hidden="false" outlineLevel="0" max="24" min="24" style="0" width="16.43"/>
    <col collapsed="false" customWidth="true" hidden="false" outlineLevel="0" max="25" min="25" style="0" width="19.28"/>
    <col collapsed="false" customWidth="true" hidden="false" outlineLevel="0" max="26" min="26" style="4" width="26.57"/>
    <col collapsed="false" customWidth="true" hidden="false" outlineLevel="0" max="27" min="27" style="0" width="16.28"/>
    <col collapsed="false" customWidth="true" hidden="false" outlineLevel="0" max="28" min="28" style="0" width="20.14"/>
    <col collapsed="false" customWidth="true" hidden="false" outlineLevel="0" max="29" min="29" style="0" width="85.28"/>
    <col collapsed="false" customWidth="true" hidden="false" outlineLevel="0" max="31" min="30" style="0" width="64.71"/>
  </cols>
  <sheetData>
    <row r="1" customFormat="false" ht="15" hidden="false" customHeight="false" outlineLevel="0" collapsed="false">
      <c r="A1" s="5"/>
      <c r="B1" s="5"/>
      <c r="C1" s="5"/>
      <c r="D1" s="6" t="e">
        <f aca="false">VLOOKUP($C1,CATALOGO,2,FALSE())</f>
        <v>#N/A</v>
      </c>
      <c r="E1" s="6" t="e">
        <f aca="false">VLOOKUP($C1,CATALOGO,5,FALSE())</f>
        <v>#N/A</v>
      </c>
      <c r="F1" s="7"/>
      <c r="G1" s="5"/>
      <c r="H1" s="5"/>
      <c r="I1" s="146"/>
      <c r="J1" s="5"/>
      <c r="K1" s="8"/>
      <c r="L1" s="9"/>
      <c r="M1" s="10"/>
      <c r="N1" s="11"/>
      <c r="O1" s="5"/>
      <c r="P1" s="5"/>
      <c r="Q1" s="5"/>
      <c r="R1" s="5"/>
      <c r="S1" s="5"/>
      <c r="T1" s="5"/>
      <c r="U1" s="5"/>
      <c r="V1" s="5"/>
      <c r="W1" s="12" t="e">
        <f aca="false">VLOOKUP(C1,CATALOGOMEDA1,4,FALSE())</f>
        <v>#N/A</v>
      </c>
      <c r="X1" s="12" t="e">
        <f aca="false">MID(C1,1,FIND("-",C1)-1)</f>
        <v>#VALUE!</v>
      </c>
      <c r="Y1" s="13" t="e">
        <f aca="false">(VLOOKUP(X1,ESTILO3,3,FALSE()))*J1</f>
        <v>#VALUE!</v>
      </c>
      <c r="Z1" s="14"/>
      <c r="AA1" s="5"/>
      <c r="AB1" s="15"/>
      <c r="AC1" s="16"/>
      <c r="AD1" s="109" t="e">
        <f aca="false">VLOOKUP(W1,PORCENTAJETELA,2,FALSE())</f>
        <v>#N/A</v>
      </c>
      <c r="AE1" s="109"/>
    </row>
    <row r="2" customFormat="false" ht="15" hidden="false" customHeight="false" outlineLevel="0" collapsed="false">
      <c r="A2" s="18" t="s">
        <v>0</v>
      </c>
      <c r="B2" s="147" t="s">
        <v>1</v>
      </c>
      <c r="C2" s="147"/>
      <c r="D2" s="147"/>
      <c r="E2" s="147"/>
      <c r="F2" s="147"/>
      <c r="G2" s="147"/>
      <c r="H2" s="147"/>
      <c r="I2" s="147"/>
      <c r="J2" s="147"/>
      <c r="K2" s="148" t="s">
        <v>2</v>
      </c>
      <c r="L2" s="148"/>
      <c r="M2" s="148"/>
      <c r="N2" s="148"/>
      <c r="O2" s="18"/>
      <c r="P2" s="148" t="s">
        <v>3</v>
      </c>
      <c r="Q2" s="148"/>
      <c r="R2" s="148"/>
      <c r="S2" s="148"/>
      <c r="T2" s="148"/>
      <c r="U2" s="20" t="s">
        <v>1</v>
      </c>
      <c r="V2" s="149" t="s">
        <v>4</v>
      </c>
      <c r="W2" s="149"/>
      <c r="X2" s="149"/>
      <c r="Y2" s="149"/>
      <c r="Z2" s="149"/>
      <c r="AA2" s="150" t="s">
        <v>5</v>
      </c>
      <c r="AB2" s="150"/>
      <c r="AC2" s="23" t="s">
        <v>6</v>
      </c>
      <c r="AD2" s="151"/>
      <c r="AE2" s="151"/>
    </row>
    <row r="3" customFormat="false" ht="60" hidden="false" customHeight="true" outlineLevel="0" collapsed="false">
      <c r="A3" s="24" t="s">
        <v>7</v>
      </c>
      <c r="B3" s="25" t="s">
        <v>8</v>
      </c>
      <c r="C3" s="26" t="s">
        <v>9</v>
      </c>
      <c r="D3" s="26" t="s">
        <v>10</v>
      </c>
      <c r="E3" s="26" t="s">
        <v>11</v>
      </c>
      <c r="F3" s="27" t="s">
        <v>12</v>
      </c>
      <c r="G3" s="26" t="s">
        <v>13</v>
      </c>
      <c r="H3" s="152" t="s">
        <v>781</v>
      </c>
      <c r="I3" s="20" t="s">
        <v>14</v>
      </c>
      <c r="J3" s="26" t="s">
        <v>15</v>
      </c>
      <c r="K3" s="28" t="s">
        <v>16</v>
      </c>
      <c r="L3" s="29" t="s">
        <v>17</v>
      </c>
      <c r="M3" s="29" t="s">
        <v>18</v>
      </c>
      <c r="N3" s="30" t="s">
        <v>19</v>
      </c>
      <c r="O3" s="26" t="s">
        <v>20</v>
      </c>
      <c r="P3" s="26" t="s">
        <v>21</v>
      </c>
      <c r="Q3" s="26" t="s">
        <v>22</v>
      </c>
      <c r="R3" s="26" t="s">
        <v>23</v>
      </c>
      <c r="S3" s="26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31" t="s">
        <v>31</v>
      </c>
      <c r="AA3" s="26" t="s">
        <v>32</v>
      </c>
      <c r="AB3" s="32" t="s">
        <v>22</v>
      </c>
      <c r="AC3" s="16"/>
      <c r="AD3" s="24" t="s">
        <v>33</v>
      </c>
      <c r="AE3" s="24"/>
    </row>
    <row r="4" customFormat="false" ht="15" hidden="false" customHeight="false" outlineLevel="0" collapsed="false">
      <c r="A4" s="33"/>
      <c r="B4" s="38"/>
      <c r="C4" s="153" t="s">
        <v>782</v>
      </c>
      <c r="D4" s="6"/>
      <c r="E4" s="6"/>
      <c r="F4" s="36"/>
      <c r="G4" s="35"/>
      <c r="H4" s="35"/>
      <c r="I4" s="130"/>
      <c r="J4" s="95" t="n">
        <v>2616</v>
      </c>
      <c r="K4" s="95"/>
      <c r="L4" s="126" t="n">
        <v>13.26</v>
      </c>
      <c r="M4" s="154" t="n">
        <v>944</v>
      </c>
      <c r="N4" s="33"/>
      <c r="O4" s="35"/>
      <c r="P4" s="33"/>
      <c r="Q4" s="33"/>
      <c r="R4" s="33"/>
      <c r="S4" s="33"/>
      <c r="T4" s="33"/>
      <c r="U4" s="33"/>
      <c r="V4" s="33"/>
      <c r="W4" s="35"/>
      <c r="X4" s="33"/>
      <c r="Y4" s="33"/>
      <c r="Z4" s="37"/>
      <c r="AA4" s="33"/>
      <c r="AB4" s="33"/>
      <c r="AC4" s="33"/>
      <c r="AD4" s="33"/>
      <c r="AE4" s="33"/>
    </row>
    <row r="5" customFormat="false" ht="15" hidden="false" customHeight="false" outlineLevel="0" collapsed="false">
      <c r="A5" s="33" t="n">
        <v>8742</v>
      </c>
      <c r="B5" s="38" t="n">
        <v>44900</v>
      </c>
      <c r="C5" s="35" t="s">
        <v>312</v>
      </c>
      <c r="D5" s="6" t="str">
        <f aca="false">VLOOKUP(C5,CATALOGO!A:B,2,0)</f>
        <v>TOP MUJER </v>
      </c>
      <c r="E5" s="6" t="str">
        <f aca="false">VLOOKUP(C5,CATALOGO!A:E,5,0)</f>
        <v>BLANCO</v>
      </c>
      <c r="F5" s="36"/>
      <c r="G5" s="35" t="s">
        <v>48</v>
      </c>
      <c r="H5" s="121" t="str">
        <f aca="false">CONCATENATE(C5,"-",G5)</f>
        <v>A007-001-L</v>
      </c>
      <c r="I5" s="130"/>
      <c r="J5" s="35" t="n">
        <v>120</v>
      </c>
      <c r="K5" s="155" t="n">
        <v>44932</v>
      </c>
      <c r="L5" s="156" t="n">
        <f aca="false">VLOOKUP(C5,CATALOGO!A:F,6,0)</f>
        <v>0.4383</v>
      </c>
      <c r="M5" s="157" t="n">
        <f aca="false">L5*J5</f>
        <v>52.596</v>
      </c>
      <c r="N5" s="35" t="s">
        <v>39</v>
      </c>
      <c r="O5" s="35" t="s">
        <v>40</v>
      </c>
      <c r="P5" s="33"/>
      <c r="Q5" s="33"/>
      <c r="R5" s="33"/>
      <c r="S5" s="33"/>
      <c r="T5" s="33"/>
      <c r="U5" s="33"/>
      <c r="V5" s="33" t="s">
        <v>783</v>
      </c>
      <c r="W5" s="35" t="s">
        <v>99</v>
      </c>
      <c r="X5" s="33" t="s">
        <v>315</v>
      </c>
      <c r="Y5" s="33" t="n">
        <v>117.6</v>
      </c>
      <c r="Z5" s="37" t="n">
        <v>44904</v>
      </c>
      <c r="AA5" s="33"/>
      <c r="AB5" s="158" t="s">
        <v>44</v>
      </c>
      <c r="AC5" s="33"/>
      <c r="AD5" s="104" t="s">
        <v>784</v>
      </c>
      <c r="AE5" s="104"/>
    </row>
    <row r="6" customFormat="false" ht="15" hidden="false" customHeight="false" outlineLevel="0" collapsed="false">
      <c r="A6" s="33" t="n">
        <v>8743</v>
      </c>
      <c r="B6" s="38" t="n">
        <v>44900</v>
      </c>
      <c r="C6" s="35" t="s">
        <v>312</v>
      </c>
      <c r="D6" s="6" t="str">
        <f aca="false">VLOOKUP(C6,CATALOGO!A:B,2,0)</f>
        <v>TOP MUJER </v>
      </c>
      <c r="E6" s="6" t="str">
        <f aca="false">VLOOKUP(C6,CATALOGO!A:E,5,0)</f>
        <v>BLANCO</v>
      </c>
      <c r="F6" s="36"/>
      <c r="G6" s="35" t="s">
        <v>57</v>
      </c>
      <c r="H6" s="121" t="str">
        <f aca="false">CONCATENATE(C6,"-",G6)</f>
        <v>A007-001-XS</v>
      </c>
      <c r="I6" s="130"/>
      <c r="J6" s="35" t="n">
        <v>120</v>
      </c>
      <c r="K6" s="155" t="n">
        <v>44932</v>
      </c>
      <c r="L6" s="156" t="n">
        <f aca="false">VLOOKUP(C6,CATALOGO!A:F,6,0)</f>
        <v>0.4383</v>
      </c>
      <c r="M6" s="157" t="n">
        <f aca="false">L6*J6</f>
        <v>52.596</v>
      </c>
      <c r="N6" s="35" t="s">
        <v>39</v>
      </c>
      <c r="O6" s="35" t="s">
        <v>40</v>
      </c>
      <c r="P6" s="33"/>
      <c r="Q6" s="33"/>
      <c r="R6" s="33"/>
      <c r="S6" s="33"/>
      <c r="T6" s="33"/>
      <c r="U6" s="33"/>
      <c r="V6" s="33" t="s">
        <v>783</v>
      </c>
      <c r="W6" s="35" t="s">
        <v>99</v>
      </c>
      <c r="X6" s="33" t="s">
        <v>315</v>
      </c>
      <c r="Y6" s="33" t="n">
        <v>117.6</v>
      </c>
      <c r="Z6" s="37" t="n">
        <v>44904</v>
      </c>
      <c r="AA6" s="33"/>
      <c r="AB6" s="158" t="s">
        <v>44</v>
      </c>
      <c r="AC6" s="33"/>
      <c r="AD6" s="33" t="s">
        <v>784</v>
      </c>
      <c r="AE6" s="33"/>
    </row>
    <row r="7" customFormat="false" ht="15" hidden="false" customHeight="false" outlineLevel="0" collapsed="false">
      <c r="A7" s="33" t="n">
        <v>8744</v>
      </c>
      <c r="B7" s="38" t="n">
        <v>44900</v>
      </c>
      <c r="C7" s="35" t="s">
        <v>502</v>
      </c>
      <c r="D7" s="6" t="str">
        <f aca="false">VLOOKUP(C7,CATALOGO!A:B,2,0)</f>
        <v>TOP MUJER</v>
      </c>
      <c r="E7" s="6" t="str">
        <f aca="false">VLOOKUP(C7,CATALOGO!A:E,5,0)</f>
        <v>AVENTURINI</v>
      </c>
      <c r="F7" s="36"/>
      <c r="G7" s="35" t="s">
        <v>38</v>
      </c>
      <c r="H7" s="121" t="str">
        <f aca="false">CONCATENATE(C7,"-",G7)</f>
        <v>A007-421-S</v>
      </c>
      <c r="I7" s="130"/>
      <c r="J7" s="35" t="n">
        <v>120</v>
      </c>
      <c r="K7" s="155" t="n">
        <v>44932</v>
      </c>
      <c r="L7" s="156" t="n">
        <f aca="false">VLOOKUP(C7,CATALOGO!A:F,6,0)</f>
        <v>0.4383</v>
      </c>
      <c r="M7" s="157" t="n">
        <f aca="false">L7*J7</f>
        <v>52.596</v>
      </c>
      <c r="N7" s="35" t="s">
        <v>39</v>
      </c>
      <c r="O7" s="35" t="s">
        <v>40</v>
      </c>
      <c r="P7" s="33"/>
      <c r="Q7" s="33"/>
      <c r="R7" s="33"/>
      <c r="S7" s="33"/>
      <c r="T7" s="33"/>
      <c r="U7" s="33"/>
      <c r="V7" s="33" t="s">
        <v>785</v>
      </c>
      <c r="W7" s="35" t="s">
        <v>87</v>
      </c>
      <c r="X7" s="33" t="s">
        <v>315</v>
      </c>
      <c r="Y7" s="33" t="n">
        <v>117.6</v>
      </c>
      <c r="Z7" s="37" t="n">
        <v>44904</v>
      </c>
      <c r="AA7" s="33"/>
      <c r="AB7" s="158" t="s">
        <v>44</v>
      </c>
      <c r="AC7" s="33"/>
      <c r="AD7" s="33" t="s">
        <v>784</v>
      </c>
      <c r="AE7" s="33"/>
    </row>
    <row r="8" customFormat="false" ht="15" hidden="false" customHeight="false" outlineLevel="0" collapsed="false">
      <c r="A8" s="33" t="n">
        <v>8745</v>
      </c>
      <c r="B8" s="38" t="n">
        <v>44900</v>
      </c>
      <c r="C8" s="35" t="s">
        <v>323</v>
      </c>
      <c r="D8" s="6" t="str">
        <f aca="false">VLOOKUP(C8,CATALOGO!A:B,2,0)</f>
        <v>TOP HOMBRE</v>
      </c>
      <c r="E8" s="6" t="str">
        <f aca="false">VLOOKUP(C8,CATALOGO!A:E,5,0)</f>
        <v>BLANCO</v>
      </c>
      <c r="F8" s="36"/>
      <c r="G8" s="35" t="s">
        <v>76</v>
      </c>
      <c r="H8" s="121" t="str">
        <f aca="false">CONCATENATE(C8,"-",G8)</f>
        <v>AH001-001-M</v>
      </c>
      <c r="I8" s="130"/>
      <c r="J8" s="35" t="n">
        <v>144</v>
      </c>
      <c r="K8" s="155" t="n">
        <v>44932</v>
      </c>
      <c r="L8" s="156" t="n">
        <f aca="false">VLOOKUP(C8,CATALOGO!A:F,6,0)</f>
        <v>0.2283</v>
      </c>
      <c r="M8" s="157" t="n">
        <f aca="false">L8*J8</f>
        <v>32.8752</v>
      </c>
      <c r="N8" s="35" t="s">
        <v>39</v>
      </c>
      <c r="O8" s="35" t="s">
        <v>40</v>
      </c>
      <c r="P8" s="33"/>
      <c r="Q8" s="33"/>
      <c r="R8" s="33"/>
      <c r="S8" s="33"/>
      <c r="T8" s="33"/>
      <c r="U8" s="33"/>
      <c r="V8" s="33" t="s">
        <v>786</v>
      </c>
      <c r="W8" s="35" t="s">
        <v>99</v>
      </c>
      <c r="X8" s="33" t="s">
        <v>198</v>
      </c>
      <c r="Y8" s="33" t="n">
        <v>141.7752</v>
      </c>
      <c r="Z8" s="37" t="n">
        <v>44904</v>
      </c>
      <c r="AA8" s="33"/>
      <c r="AB8" s="158" t="s">
        <v>44</v>
      </c>
      <c r="AC8" s="33"/>
      <c r="AD8" s="33" t="s">
        <v>784</v>
      </c>
      <c r="AE8" s="33"/>
    </row>
    <row r="9" customFormat="false" ht="15" hidden="false" customHeight="false" outlineLevel="0" collapsed="false">
      <c r="A9" s="33" t="n">
        <v>8746</v>
      </c>
      <c r="B9" s="38" t="n">
        <v>44900</v>
      </c>
      <c r="C9" s="35" t="s">
        <v>323</v>
      </c>
      <c r="D9" s="6" t="str">
        <f aca="false">VLOOKUP(C9,CATALOGO!A:B,2,0)</f>
        <v>TOP HOMBRE</v>
      </c>
      <c r="E9" s="6" t="str">
        <f aca="false">VLOOKUP(C9,CATALOGO!A:E,5,0)</f>
        <v>BLANCO</v>
      </c>
      <c r="F9" s="36"/>
      <c r="G9" s="35" t="s">
        <v>52</v>
      </c>
      <c r="H9" s="121" t="str">
        <f aca="false">CONCATENATE(C9,"-",G9)</f>
        <v>AH001-001-XL</v>
      </c>
      <c r="I9" s="130"/>
      <c r="J9" s="35" t="n">
        <v>48</v>
      </c>
      <c r="K9" s="155" t="n">
        <v>44932</v>
      </c>
      <c r="L9" s="156" t="n">
        <f aca="false">VLOOKUP(C9,CATALOGO!A:F,6,0)</f>
        <v>0.2283</v>
      </c>
      <c r="M9" s="157" t="n">
        <f aca="false">L9*J9</f>
        <v>10.9584</v>
      </c>
      <c r="N9" s="35" t="s">
        <v>39</v>
      </c>
      <c r="O9" s="35" t="s">
        <v>40</v>
      </c>
      <c r="P9" s="33"/>
      <c r="Q9" s="33"/>
      <c r="R9" s="33"/>
      <c r="S9" s="33"/>
      <c r="T9" s="33"/>
      <c r="U9" s="33"/>
      <c r="V9" s="33" t="s">
        <v>786</v>
      </c>
      <c r="W9" s="35" t="s">
        <v>99</v>
      </c>
      <c r="X9" s="33" t="s">
        <v>198</v>
      </c>
      <c r="Y9" s="33" t="n">
        <v>47.2584</v>
      </c>
      <c r="Z9" s="37" t="n">
        <v>44904</v>
      </c>
      <c r="AA9" s="33"/>
      <c r="AB9" s="158" t="s">
        <v>44</v>
      </c>
      <c r="AC9" s="33"/>
      <c r="AD9" s="33" t="s">
        <v>784</v>
      </c>
      <c r="AE9" s="33"/>
    </row>
    <row r="10" customFormat="false" ht="15" hidden="false" customHeight="false" outlineLevel="0" collapsed="false">
      <c r="A10" s="33" t="n">
        <v>8747</v>
      </c>
      <c r="B10" s="38" t="n">
        <v>44900</v>
      </c>
      <c r="C10" s="35" t="s">
        <v>412</v>
      </c>
      <c r="D10" s="6" t="str">
        <f aca="false">VLOOKUP(C10,CATALOGO!A:B,2,0)</f>
        <v>TOP HOMBRE</v>
      </c>
      <c r="E10" s="6" t="str">
        <f aca="false">VLOOKUP(C10,CATALOGO!A:E,5,0)</f>
        <v>AVENTURINI</v>
      </c>
      <c r="F10" s="36"/>
      <c r="G10" s="35" t="s">
        <v>48</v>
      </c>
      <c r="H10" s="121" t="str">
        <f aca="false">CONCATENATE(C10,"-",G10)</f>
        <v>AH001-421-L</v>
      </c>
      <c r="I10" s="130"/>
      <c r="J10" s="35" t="n">
        <v>72</v>
      </c>
      <c r="K10" s="155" t="n">
        <v>44932</v>
      </c>
      <c r="L10" s="156" t="n">
        <f aca="false">VLOOKUP(C10,CATALOGO!A:F,6,0)</f>
        <v>0.2283</v>
      </c>
      <c r="M10" s="157" t="n">
        <f aca="false">L10*J10</f>
        <v>16.4376</v>
      </c>
      <c r="N10" s="35" t="s">
        <v>39</v>
      </c>
      <c r="O10" s="35" t="s">
        <v>40</v>
      </c>
      <c r="P10" s="33"/>
      <c r="Q10" s="33"/>
      <c r="R10" s="33"/>
      <c r="S10" s="33"/>
      <c r="T10" s="33"/>
      <c r="U10" s="33"/>
      <c r="V10" s="33" t="s">
        <v>787</v>
      </c>
      <c r="W10" s="35" t="s">
        <v>87</v>
      </c>
      <c r="X10" s="33" t="s">
        <v>198</v>
      </c>
      <c r="Y10" s="33" t="n">
        <v>70.8876</v>
      </c>
      <c r="Z10" s="37" t="n">
        <v>44904</v>
      </c>
      <c r="AA10" s="33"/>
      <c r="AB10" s="158" t="s">
        <v>44</v>
      </c>
      <c r="AC10" s="33"/>
      <c r="AD10" s="33" t="s">
        <v>784</v>
      </c>
      <c r="AE10" s="33"/>
    </row>
    <row r="11" customFormat="false" ht="15" hidden="false" customHeight="false" outlineLevel="0" collapsed="false">
      <c r="A11" s="33" t="n">
        <v>8748</v>
      </c>
      <c r="B11" s="38" t="n">
        <v>44900</v>
      </c>
      <c r="C11" s="35" t="s">
        <v>518</v>
      </c>
      <c r="D11" s="6" t="str">
        <f aca="false">VLOOKUP(C11,CATALOGO!A:B,2,0)</f>
        <v>TOP HOMBRE</v>
      </c>
      <c r="E11" s="6" t="str">
        <f aca="false">VLOOKUP(C11,CATALOGO!A:E,5,0)</f>
        <v>NEGRO</v>
      </c>
      <c r="F11" s="36"/>
      <c r="G11" s="35" t="s">
        <v>48</v>
      </c>
      <c r="H11" s="121" t="str">
        <f aca="false">CONCATENATE(C11,"-",G11)</f>
        <v>AH001-570-L</v>
      </c>
      <c r="I11" s="130"/>
      <c r="J11" s="35" t="n">
        <v>120</v>
      </c>
      <c r="K11" s="155" t="n">
        <v>44932</v>
      </c>
      <c r="L11" s="156" t="n">
        <f aca="false">VLOOKUP(C11,CATALOGO!A:F,6,0)</f>
        <v>0.2283</v>
      </c>
      <c r="M11" s="157" t="n">
        <f aca="false">L11*J11</f>
        <v>27.396</v>
      </c>
      <c r="N11" s="35" t="s">
        <v>39</v>
      </c>
      <c r="O11" s="35" t="s">
        <v>40</v>
      </c>
      <c r="P11" s="33"/>
      <c r="Q11" s="33"/>
      <c r="R11" s="33"/>
      <c r="S11" s="33"/>
      <c r="T11" s="33"/>
      <c r="U11" s="33"/>
      <c r="V11" s="33" t="s">
        <v>788</v>
      </c>
      <c r="W11" s="35" t="s">
        <v>56</v>
      </c>
      <c r="X11" s="33" t="s">
        <v>198</v>
      </c>
      <c r="Y11" s="33" t="n">
        <v>118.146</v>
      </c>
      <c r="Z11" s="37" t="n">
        <v>44904</v>
      </c>
      <c r="AA11" s="33"/>
      <c r="AB11" s="158" t="s">
        <v>44</v>
      </c>
      <c r="AC11" s="33"/>
      <c r="AD11" s="33" t="s">
        <v>784</v>
      </c>
      <c r="AE11" s="33"/>
    </row>
    <row r="12" customFormat="false" ht="15" hidden="false" customHeight="false" outlineLevel="0" collapsed="false">
      <c r="A12" s="33" t="n">
        <v>8749</v>
      </c>
      <c r="B12" s="38" t="n">
        <v>44900</v>
      </c>
      <c r="C12" s="35" t="s">
        <v>518</v>
      </c>
      <c r="D12" s="6" t="str">
        <f aca="false">VLOOKUP(C12,CATALOGO!A:B,2,0)</f>
        <v>TOP HOMBRE</v>
      </c>
      <c r="E12" s="6" t="str">
        <f aca="false">VLOOKUP(C12,CATALOGO!A:E,5,0)</f>
        <v>NEGRO</v>
      </c>
      <c r="F12" s="36"/>
      <c r="G12" s="88" t="s">
        <v>76</v>
      </c>
      <c r="H12" s="121" t="str">
        <f aca="false">CONCATENATE(C12,"-",G12)</f>
        <v>AH001-570-M</v>
      </c>
      <c r="I12" s="130"/>
      <c r="J12" s="35" t="n">
        <v>120</v>
      </c>
      <c r="K12" s="155" t="n">
        <v>44932</v>
      </c>
      <c r="L12" s="156" t="n">
        <f aca="false">VLOOKUP(C12,CATALOGO!A:F,6,0)</f>
        <v>0.2283</v>
      </c>
      <c r="M12" s="157" t="n">
        <f aca="false">L12*J12</f>
        <v>27.396</v>
      </c>
      <c r="N12" s="35" t="s">
        <v>39</v>
      </c>
      <c r="O12" s="35" t="s">
        <v>40</v>
      </c>
      <c r="P12" s="33"/>
      <c r="Q12" s="33"/>
      <c r="R12" s="33"/>
      <c r="S12" s="33"/>
      <c r="T12" s="33"/>
      <c r="U12" s="33"/>
      <c r="V12" s="33" t="s">
        <v>789</v>
      </c>
      <c r="W12" s="35" t="s">
        <v>56</v>
      </c>
      <c r="X12" s="33" t="s">
        <v>198</v>
      </c>
      <c r="Y12" s="33" t="n">
        <v>118.146</v>
      </c>
      <c r="Z12" s="37" t="n">
        <v>44904</v>
      </c>
      <c r="AA12" s="33"/>
      <c r="AB12" s="158" t="s">
        <v>44</v>
      </c>
      <c r="AC12" s="33"/>
      <c r="AD12" s="33" t="s">
        <v>784</v>
      </c>
      <c r="AE12" s="33"/>
    </row>
    <row r="13" customFormat="false" ht="15" hidden="false" customHeight="false" outlineLevel="0" collapsed="false">
      <c r="A13" s="33" t="n">
        <v>8750</v>
      </c>
      <c r="B13" s="38" t="n">
        <v>44900</v>
      </c>
      <c r="C13" s="35" t="s">
        <v>147</v>
      </c>
      <c r="D13" s="6" t="str">
        <f aca="false">VLOOKUP(C13,CATALOGO!A:B,2,0)</f>
        <v>CHAM MUJER</v>
      </c>
      <c r="E13" s="6" t="str">
        <f aca="false">VLOOKUP(C13,CATALOGO!A:E,5,0)</f>
        <v>BLANCO</v>
      </c>
      <c r="F13" s="36"/>
      <c r="G13" s="35" t="s">
        <v>48</v>
      </c>
      <c r="H13" s="121" t="str">
        <f aca="false">CONCATENATE(C13,"-",G13)</f>
        <v>A401-001-L</v>
      </c>
      <c r="I13" s="130"/>
      <c r="J13" s="35" t="n">
        <v>48</v>
      </c>
      <c r="K13" s="155" t="n">
        <v>44932</v>
      </c>
      <c r="L13" s="156" t="n">
        <f aca="false">VLOOKUP(C13,CATALOGO!A:F,6,0)</f>
        <v>0.256</v>
      </c>
      <c r="M13" s="157" t="n">
        <f aca="false">L13*J13</f>
        <v>12.288</v>
      </c>
      <c r="N13" s="35" t="s">
        <v>39</v>
      </c>
      <c r="O13" s="35" t="s">
        <v>40</v>
      </c>
      <c r="P13" s="33"/>
      <c r="Q13" s="33"/>
      <c r="R13" s="33"/>
      <c r="S13" s="33"/>
      <c r="T13" s="33"/>
      <c r="U13" s="33"/>
      <c r="V13" s="33" t="s">
        <v>790</v>
      </c>
      <c r="W13" s="35" t="s">
        <v>99</v>
      </c>
      <c r="X13" s="33" t="s">
        <v>150</v>
      </c>
      <c r="Y13" s="33" t="n">
        <v>63.8232</v>
      </c>
      <c r="Z13" s="37" t="n">
        <v>44904</v>
      </c>
      <c r="AA13" s="33"/>
      <c r="AB13" s="158" t="s">
        <v>44</v>
      </c>
      <c r="AC13" s="33"/>
      <c r="AD13" s="33" t="s">
        <v>784</v>
      </c>
      <c r="AE13" s="33"/>
    </row>
    <row r="14" customFormat="false" ht="15" hidden="false" customHeight="false" outlineLevel="0" collapsed="false">
      <c r="A14" s="33" t="n">
        <v>8751</v>
      </c>
      <c r="B14" s="38" t="n">
        <v>44900</v>
      </c>
      <c r="C14" s="35" t="s">
        <v>147</v>
      </c>
      <c r="D14" s="6" t="str">
        <f aca="false">VLOOKUP(C14,CATALOGO!A:B,2,0)</f>
        <v>CHAM MUJER</v>
      </c>
      <c r="E14" s="6" t="str">
        <f aca="false">VLOOKUP(C14,CATALOGO!A:E,5,0)</f>
        <v>BLANCO</v>
      </c>
      <c r="F14" s="36"/>
      <c r="G14" s="35" t="s">
        <v>76</v>
      </c>
      <c r="H14" s="121" t="str">
        <f aca="false">CONCATENATE(C14,"-",G14)</f>
        <v>A401-001-M</v>
      </c>
      <c r="I14" s="130"/>
      <c r="J14" s="35" t="n">
        <v>48</v>
      </c>
      <c r="K14" s="155" t="n">
        <v>44932</v>
      </c>
      <c r="L14" s="156" t="n">
        <f aca="false">VLOOKUP(C14,CATALOGO!A:F,6,0)</f>
        <v>0.256</v>
      </c>
      <c r="M14" s="157" t="n">
        <f aca="false">L14*J14</f>
        <v>12.288</v>
      </c>
      <c r="N14" s="35" t="s">
        <v>39</v>
      </c>
      <c r="O14" s="35" t="s">
        <v>40</v>
      </c>
      <c r="P14" s="33"/>
      <c r="Q14" s="33"/>
      <c r="R14" s="33"/>
      <c r="S14" s="33"/>
      <c r="T14" s="33"/>
      <c r="U14" s="33"/>
      <c r="V14" s="33" t="s">
        <v>790</v>
      </c>
      <c r="W14" s="35" t="s">
        <v>99</v>
      </c>
      <c r="X14" s="33" t="s">
        <v>150</v>
      </c>
      <c r="Y14" s="33" t="n">
        <v>63.8232</v>
      </c>
      <c r="Z14" s="37" t="n">
        <v>44904</v>
      </c>
      <c r="AA14" s="33"/>
      <c r="AB14" s="158" t="s">
        <v>44</v>
      </c>
      <c r="AC14" s="33"/>
      <c r="AD14" s="33" t="s">
        <v>784</v>
      </c>
      <c r="AE14" s="33"/>
    </row>
    <row r="15" customFormat="false" ht="15" hidden="false" customHeight="false" outlineLevel="0" collapsed="false">
      <c r="A15" s="33" t="n">
        <v>8752</v>
      </c>
      <c r="B15" s="38" t="n">
        <v>44900</v>
      </c>
      <c r="C15" s="35" t="s">
        <v>222</v>
      </c>
      <c r="D15" s="6" t="str">
        <f aca="false">VLOOKUP(C15,CATALOGO!A:B,2,0)</f>
        <v>PANT MUJER</v>
      </c>
      <c r="E15" s="6" t="str">
        <f aca="false">VLOOKUP(C15,CATALOGO!A:E,5,0)</f>
        <v>BLANCO</v>
      </c>
      <c r="F15" s="36"/>
      <c r="G15" s="35" t="s">
        <v>48</v>
      </c>
      <c r="H15" s="121" t="str">
        <f aca="false">CONCATENATE(C15,"-",G15)</f>
        <v>A102-001-L</v>
      </c>
      <c r="I15" s="130"/>
      <c r="J15" s="35" t="n">
        <v>144</v>
      </c>
      <c r="K15" s="155" t="n">
        <v>44932</v>
      </c>
      <c r="L15" s="156" t="n">
        <f aca="false">VLOOKUP(C15,CATALOGO!A:F,6,0)</f>
        <v>0.26</v>
      </c>
      <c r="M15" s="157" t="n">
        <f aca="false">L15*J15</f>
        <v>37.44</v>
      </c>
      <c r="N15" s="35" t="s">
        <v>39</v>
      </c>
      <c r="O15" s="35" t="s">
        <v>85</v>
      </c>
      <c r="P15" s="33"/>
      <c r="Q15" s="33"/>
      <c r="R15" s="33"/>
      <c r="S15" s="33"/>
      <c r="T15" s="33"/>
      <c r="U15" s="33"/>
      <c r="V15" s="33" t="s">
        <v>791</v>
      </c>
      <c r="W15" s="35" t="s">
        <v>99</v>
      </c>
      <c r="X15" s="33" t="s">
        <v>88</v>
      </c>
      <c r="Y15" s="33" t="n">
        <v>200.2392</v>
      </c>
      <c r="Z15" s="37" t="n">
        <v>44903</v>
      </c>
      <c r="AA15" s="33"/>
      <c r="AB15" s="158" t="s">
        <v>44</v>
      </c>
      <c r="AC15" s="33"/>
      <c r="AD15" s="33" t="s">
        <v>784</v>
      </c>
      <c r="AE15" s="33"/>
    </row>
    <row r="16" customFormat="false" ht="15" hidden="false" customHeight="false" outlineLevel="0" collapsed="false">
      <c r="A16" s="33" t="n">
        <v>8753</v>
      </c>
      <c r="B16" s="38" t="n">
        <v>44900</v>
      </c>
      <c r="C16" s="35" t="s">
        <v>222</v>
      </c>
      <c r="D16" s="6" t="str">
        <f aca="false">VLOOKUP(C16,CATALOGO!A:B,2,0)</f>
        <v>PANT MUJER</v>
      </c>
      <c r="E16" s="6" t="str">
        <f aca="false">VLOOKUP(C16,CATALOGO!A:E,5,0)</f>
        <v>BLANCO</v>
      </c>
      <c r="F16" s="36"/>
      <c r="G16" s="35" t="s">
        <v>76</v>
      </c>
      <c r="H16" s="121" t="str">
        <f aca="false">CONCATENATE(C16,"-",G16)</f>
        <v>A102-001-M</v>
      </c>
      <c r="I16" s="130"/>
      <c r="J16" s="35" t="n">
        <v>240</v>
      </c>
      <c r="K16" s="155" t="n">
        <v>44932</v>
      </c>
      <c r="L16" s="156" t="n">
        <f aca="false">VLOOKUP(C16,CATALOGO!A:F,6,0)</f>
        <v>0.26</v>
      </c>
      <c r="M16" s="157" t="n">
        <f aca="false">L16*J16</f>
        <v>62.4</v>
      </c>
      <c r="N16" s="35" t="s">
        <v>39</v>
      </c>
      <c r="O16" s="35" t="s">
        <v>85</v>
      </c>
      <c r="P16" s="33"/>
      <c r="Q16" s="33"/>
      <c r="R16" s="33"/>
      <c r="S16" s="33"/>
      <c r="T16" s="33"/>
      <c r="U16" s="33"/>
      <c r="V16" s="33" t="s">
        <v>791</v>
      </c>
      <c r="W16" s="35" t="s">
        <v>99</v>
      </c>
      <c r="X16" s="33" t="s">
        <v>88</v>
      </c>
      <c r="Y16" s="33" t="n">
        <v>333.732</v>
      </c>
      <c r="Z16" s="37" t="n">
        <v>44903</v>
      </c>
      <c r="AA16" s="33"/>
      <c r="AB16" s="158" t="s">
        <v>44</v>
      </c>
      <c r="AC16" s="33"/>
      <c r="AD16" s="33" t="s">
        <v>784</v>
      </c>
      <c r="AE16" s="33"/>
    </row>
    <row r="17" customFormat="false" ht="15" hidden="false" customHeight="false" outlineLevel="0" collapsed="false">
      <c r="A17" s="33" t="n">
        <v>8754</v>
      </c>
      <c r="B17" s="38" t="n">
        <v>44900</v>
      </c>
      <c r="C17" s="35" t="s">
        <v>222</v>
      </c>
      <c r="D17" s="6" t="str">
        <f aca="false">VLOOKUP(C17,CATALOGO!A:B,2,0)</f>
        <v>PANT MUJER</v>
      </c>
      <c r="E17" s="6" t="str">
        <f aca="false">VLOOKUP(C17,CATALOGO!A:E,5,0)</f>
        <v>BLANCO</v>
      </c>
      <c r="F17" s="36"/>
      <c r="G17" s="35" t="s">
        <v>38</v>
      </c>
      <c r="H17" s="121" t="str">
        <f aca="false">CONCATENATE(C17,"-",G17)</f>
        <v>A102-001-S</v>
      </c>
      <c r="I17" s="130"/>
      <c r="J17" s="35" t="n">
        <v>216</v>
      </c>
      <c r="K17" s="155" t="n">
        <v>44932</v>
      </c>
      <c r="L17" s="156" t="n">
        <f aca="false">VLOOKUP(C17,CATALOGO!A:F,6,0)</f>
        <v>0.26</v>
      </c>
      <c r="M17" s="157" t="n">
        <f aca="false">L17*J17</f>
        <v>56.16</v>
      </c>
      <c r="N17" s="35" t="s">
        <v>39</v>
      </c>
      <c r="O17" s="35" t="s">
        <v>85</v>
      </c>
      <c r="P17" s="33"/>
      <c r="Q17" s="33"/>
      <c r="R17" s="33"/>
      <c r="S17" s="33"/>
      <c r="T17" s="33"/>
      <c r="U17" s="33"/>
      <c r="V17" s="33" t="s">
        <v>791</v>
      </c>
      <c r="W17" s="35" t="s">
        <v>99</v>
      </c>
      <c r="X17" s="33" t="s">
        <v>88</v>
      </c>
      <c r="Y17" s="33" t="n">
        <v>300.3588</v>
      </c>
      <c r="Z17" s="37" t="n">
        <v>44903</v>
      </c>
      <c r="AA17" s="33"/>
      <c r="AB17" s="158" t="s">
        <v>44</v>
      </c>
      <c r="AC17" s="33"/>
      <c r="AD17" s="33" t="s">
        <v>784</v>
      </c>
      <c r="AE17" s="33"/>
    </row>
    <row r="18" customFormat="false" ht="15" hidden="false" customHeight="false" outlineLevel="0" collapsed="false">
      <c r="A18" s="33" t="n">
        <v>8755</v>
      </c>
      <c r="B18" s="38" t="n">
        <v>44900</v>
      </c>
      <c r="C18" s="35" t="s">
        <v>222</v>
      </c>
      <c r="D18" s="6" t="str">
        <f aca="false">VLOOKUP(C18,CATALOGO!A:B,2,0)</f>
        <v>PANT MUJER</v>
      </c>
      <c r="E18" s="6" t="str">
        <f aca="false">VLOOKUP(C18,CATALOGO!A:E,5,0)</f>
        <v>BLANCO</v>
      </c>
      <c r="F18" s="36"/>
      <c r="G18" s="35" t="s">
        <v>52</v>
      </c>
      <c r="H18" s="121" t="str">
        <f aca="false">CONCATENATE(C18,"-",G18)</f>
        <v>A102-001-XL</v>
      </c>
      <c r="I18" s="130"/>
      <c r="J18" s="35" t="n">
        <v>72</v>
      </c>
      <c r="K18" s="155" t="n">
        <v>44932</v>
      </c>
      <c r="L18" s="156" t="n">
        <f aca="false">VLOOKUP(C18,CATALOGO!A:F,6,0)</f>
        <v>0.26</v>
      </c>
      <c r="M18" s="157" t="n">
        <f aca="false">L18*J18</f>
        <v>18.72</v>
      </c>
      <c r="N18" s="35" t="s">
        <v>39</v>
      </c>
      <c r="O18" s="35" t="s">
        <v>85</v>
      </c>
      <c r="P18" s="33"/>
      <c r="Q18" s="33"/>
      <c r="R18" s="33"/>
      <c r="S18" s="33"/>
      <c r="T18" s="33"/>
      <c r="U18" s="33"/>
      <c r="V18" s="33" t="s">
        <v>791</v>
      </c>
      <c r="W18" s="35" t="s">
        <v>99</v>
      </c>
      <c r="X18" s="33" t="s">
        <v>88</v>
      </c>
      <c r="Y18" s="33" t="n">
        <v>100.1196</v>
      </c>
      <c r="Z18" s="37" t="n">
        <v>44903</v>
      </c>
      <c r="AA18" s="33"/>
      <c r="AB18" s="158" t="s">
        <v>44</v>
      </c>
      <c r="AC18" s="33"/>
      <c r="AD18" s="33" t="s">
        <v>784</v>
      </c>
      <c r="AE18" s="33"/>
    </row>
    <row r="19" customFormat="false" ht="15" hidden="false" customHeight="false" outlineLevel="0" collapsed="false">
      <c r="A19" s="33" t="n">
        <v>8756</v>
      </c>
      <c r="B19" s="38" t="n">
        <v>44900</v>
      </c>
      <c r="C19" s="35" t="s">
        <v>222</v>
      </c>
      <c r="D19" s="6" t="str">
        <f aca="false">VLOOKUP(C19,CATALOGO!A:B,2,0)</f>
        <v>PANT MUJER</v>
      </c>
      <c r="E19" s="6" t="str">
        <f aca="false">VLOOKUP(C19,CATALOGO!A:E,5,0)</f>
        <v>BLANCO</v>
      </c>
      <c r="F19" s="36"/>
      <c r="G19" s="35" t="s">
        <v>57</v>
      </c>
      <c r="H19" s="121" t="str">
        <f aca="false">CONCATENATE(C19,"-",G19)</f>
        <v>A102-001-XS</v>
      </c>
      <c r="I19" s="130"/>
      <c r="J19" s="35" t="n">
        <v>120</v>
      </c>
      <c r="K19" s="155" t="n">
        <v>44932</v>
      </c>
      <c r="L19" s="156" t="n">
        <f aca="false">VLOOKUP(C19,CATALOGO!A:F,6,0)</f>
        <v>0.26</v>
      </c>
      <c r="M19" s="157" t="n">
        <f aca="false">L19*J19</f>
        <v>31.2</v>
      </c>
      <c r="N19" s="35" t="s">
        <v>39</v>
      </c>
      <c r="O19" s="35" t="s">
        <v>85</v>
      </c>
      <c r="P19" s="33"/>
      <c r="Q19" s="33"/>
      <c r="R19" s="33"/>
      <c r="S19" s="33"/>
      <c r="T19" s="33"/>
      <c r="U19" s="33"/>
      <c r="V19" s="33" t="s">
        <v>791</v>
      </c>
      <c r="W19" s="35" t="s">
        <v>99</v>
      </c>
      <c r="X19" s="33" t="s">
        <v>88</v>
      </c>
      <c r="Y19" s="33" t="n">
        <v>166.866</v>
      </c>
      <c r="Z19" s="37" t="n">
        <v>44903</v>
      </c>
      <c r="AA19" s="33"/>
      <c r="AB19" s="158" t="s">
        <v>44</v>
      </c>
      <c r="AC19" s="33"/>
      <c r="AD19" s="33" t="s">
        <v>784</v>
      </c>
      <c r="AE19" s="33"/>
    </row>
    <row r="20" customFormat="false" ht="15" hidden="false" customHeight="false" outlineLevel="0" collapsed="false">
      <c r="A20" s="33" t="n">
        <v>8757</v>
      </c>
      <c r="B20" s="38" t="n">
        <v>44900</v>
      </c>
      <c r="C20" s="35" t="s">
        <v>96</v>
      </c>
      <c r="D20" s="6" t="str">
        <f aca="false">VLOOKUP(C20,CATALOGO!A:B,2,0)</f>
        <v>PANT MUJER</v>
      </c>
      <c r="E20" s="6" t="str">
        <f aca="false">VLOOKUP(C20,CATALOGO!A:E,5,0)</f>
        <v>BLANCO</v>
      </c>
      <c r="F20" s="36"/>
      <c r="G20" s="35" t="s">
        <v>76</v>
      </c>
      <c r="H20" s="121" t="str">
        <f aca="false">CONCATENATE(C20,"-",G20)</f>
        <v>A104P-001-M</v>
      </c>
      <c r="I20" s="130"/>
      <c r="J20" s="35" t="n">
        <v>48</v>
      </c>
      <c r="K20" s="155" t="n">
        <v>44932</v>
      </c>
      <c r="L20" s="156" t="n">
        <f aca="false">VLOOKUP(C20,CATALOGO!A:F,6,0)</f>
        <v>0.4633</v>
      </c>
      <c r="M20" s="157" t="n">
        <f aca="false">L20*J20</f>
        <v>22.2384</v>
      </c>
      <c r="N20" s="35" t="s">
        <v>39</v>
      </c>
      <c r="O20" s="35" t="s">
        <v>85</v>
      </c>
      <c r="P20" s="33"/>
      <c r="Q20" s="33"/>
      <c r="R20" s="33"/>
      <c r="S20" s="33"/>
      <c r="T20" s="33"/>
      <c r="U20" s="33"/>
      <c r="V20" s="33" t="s">
        <v>792</v>
      </c>
      <c r="W20" s="35" t="s">
        <v>99</v>
      </c>
      <c r="X20" s="33" t="s">
        <v>94</v>
      </c>
      <c r="Y20" s="33" t="n">
        <v>56.16</v>
      </c>
      <c r="Z20" s="37" t="n">
        <v>44904</v>
      </c>
      <c r="AA20" s="33"/>
      <c r="AB20" s="158" t="s">
        <v>44</v>
      </c>
      <c r="AC20" s="33"/>
      <c r="AD20" s="33" t="s">
        <v>784</v>
      </c>
      <c r="AE20" s="33"/>
    </row>
    <row r="21" customFormat="false" ht="15" hidden="false" customHeight="false" outlineLevel="0" collapsed="false">
      <c r="A21" s="33" t="n">
        <v>8758</v>
      </c>
      <c r="B21" s="38" t="n">
        <v>44900</v>
      </c>
      <c r="C21" s="35" t="s">
        <v>96</v>
      </c>
      <c r="D21" s="6" t="str">
        <f aca="false">VLOOKUP(C21,CATALOGO!A:B,2,0)</f>
        <v>PANT MUJER</v>
      </c>
      <c r="E21" s="6" t="str">
        <f aca="false">VLOOKUP(C21,CATALOGO!A:E,5,0)</f>
        <v>BLANCO</v>
      </c>
      <c r="F21" s="36"/>
      <c r="G21" s="35" t="s">
        <v>38</v>
      </c>
      <c r="H21" s="121" t="str">
        <f aca="false">CONCATENATE(C21,"-",G21)</f>
        <v>A104P-001-S</v>
      </c>
      <c r="I21" s="130"/>
      <c r="J21" s="35" t="n">
        <v>48</v>
      </c>
      <c r="K21" s="155" t="n">
        <v>44932</v>
      </c>
      <c r="L21" s="156" t="n">
        <f aca="false">VLOOKUP(C21,CATALOGO!A:F,6,0)</f>
        <v>0.4633</v>
      </c>
      <c r="M21" s="157" t="n">
        <f aca="false">L21*J21</f>
        <v>22.2384</v>
      </c>
      <c r="N21" s="35" t="s">
        <v>39</v>
      </c>
      <c r="O21" s="35" t="s">
        <v>85</v>
      </c>
      <c r="P21" s="33"/>
      <c r="Q21" s="33"/>
      <c r="R21" s="33"/>
      <c r="S21" s="33"/>
      <c r="T21" s="33"/>
      <c r="U21" s="33"/>
      <c r="V21" s="33" t="s">
        <v>792</v>
      </c>
      <c r="W21" s="35" t="s">
        <v>99</v>
      </c>
      <c r="X21" s="33" t="s">
        <v>94</v>
      </c>
      <c r="Y21" s="33" t="n">
        <v>56.16</v>
      </c>
      <c r="Z21" s="37" t="n">
        <v>44904</v>
      </c>
      <c r="AA21" s="33"/>
      <c r="AB21" s="158" t="s">
        <v>44</v>
      </c>
      <c r="AC21" s="33"/>
      <c r="AD21" s="33" t="s">
        <v>784</v>
      </c>
      <c r="AE21" s="33"/>
    </row>
    <row r="22" customFormat="false" ht="15" hidden="false" customHeight="false" outlineLevel="0" collapsed="false">
      <c r="A22" s="33" t="n">
        <v>8759</v>
      </c>
      <c r="B22" s="38" t="n">
        <v>44900</v>
      </c>
      <c r="C22" s="35" t="s">
        <v>100</v>
      </c>
      <c r="D22" s="6" t="str">
        <f aca="false">VLOOKUP(C22,CATALOGO!A:B,2,0)</f>
        <v>PANT MUJER</v>
      </c>
      <c r="E22" s="6" t="str">
        <f aca="false">VLOOKUP(C22,CATALOGO!A:E,5,0)</f>
        <v>NEGRO</v>
      </c>
      <c r="F22" s="36"/>
      <c r="G22" s="35" t="s">
        <v>48</v>
      </c>
      <c r="H22" s="121" t="str">
        <f aca="false">CONCATENATE(C22,"-",G22)</f>
        <v>A104P-570-L</v>
      </c>
      <c r="I22" s="130"/>
      <c r="J22" s="35" t="n">
        <v>48</v>
      </c>
      <c r="K22" s="155" t="n">
        <v>44932</v>
      </c>
      <c r="L22" s="156" t="n">
        <f aca="false">VLOOKUP(C22,CATALOGO!A:F,6,0)</f>
        <v>0.4633</v>
      </c>
      <c r="M22" s="157" t="n">
        <f aca="false">L22*J22</f>
        <v>22.2384</v>
      </c>
      <c r="N22" s="35" t="s">
        <v>39</v>
      </c>
      <c r="O22" s="35" t="s">
        <v>85</v>
      </c>
      <c r="P22" s="33"/>
      <c r="Q22" s="33"/>
      <c r="R22" s="33"/>
      <c r="S22" s="33"/>
      <c r="T22" s="33"/>
      <c r="U22" s="33"/>
      <c r="V22" s="33" t="s">
        <v>793</v>
      </c>
      <c r="W22" s="35" t="s">
        <v>56</v>
      </c>
      <c r="X22" s="33" t="s">
        <v>94</v>
      </c>
      <c r="Y22" s="33" t="n">
        <v>56.16</v>
      </c>
      <c r="Z22" s="37" t="n">
        <v>44904</v>
      </c>
      <c r="AA22" s="33"/>
      <c r="AB22" s="158" t="s">
        <v>44</v>
      </c>
      <c r="AC22" s="33"/>
      <c r="AD22" s="33" t="s">
        <v>784</v>
      </c>
      <c r="AE22" s="33"/>
    </row>
    <row r="23" customFormat="false" ht="15" hidden="false" customHeight="false" outlineLevel="0" collapsed="false">
      <c r="A23" s="33" t="n">
        <v>8760</v>
      </c>
      <c r="B23" s="38" t="n">
        <v>44900</v>
      </c>
      <c r="C23" s="35" t="s">
        <v>102</v>
      </c>
      <c r="D23" s="6" t="str">
        <f aca="false">VLOOKUP(C23,CATALOGO!A:B,2,0)</f>
        <v>PANT MUJER</v>
      </c>
      <c r="E23" s="6" t="str">
        <f aca="false">VLOOKUP(C23,CATALOGO!A:E,5,0)</f>
        <v>BLANCO</v>
      </c>
      <c r="F23" s="36"/>
      <c r="G23" s="35" t="s">
        <v>57</v>
      </c>
      <c r="H23" s="121" t="str">
        <f aca="false">CONCATENATE(C23,"-",G23)</f>
        <v>A104R-001-XS</v>
      </c>
      <c r="I23" s="130"/>
      <c r="J23" s="35" t="n">
        <v>72</v>
      </c>
      <c r="K23" s="155" t="n">
        <v>44932</v>
      </c>
      <c r="L23" s="156" t="n">
        <f aca="false">VLOOKUP(C23,CATALOGO!A:F,6,0)</f>
        <v>0.4633</v>
      </c>
      <c r="M23" s="157" t="n">
        <f aca="false">L23*J23</f>
        <v>33.3576</v>
      </c>
      <c r="N23" s="35" t="s">
        <v>39</v>
      </c>
      <c r="O23" s="35" t="s">
        <v>85</v>
      </c>
      <c r="P23" s="33"/>
      <c r="Q23" s="33"/>
      <c r="R23" s="33"/>
      <c r="S23" s="33"/>
      <c r="T23" s="33"/>
      <c r="U23" s="33"/>
      <c r="V23" s="33" t="s">
        <v>794</v>
      </c>
      <c r="W23" s="35" t="s">
        <v>99</v>
      </c>
      <c r="X23" s="33" t="s">
        <v>104</v>
      </c>
      <c r="Y23" s="33" t="n">
        <v>84.24</v>
      </c>
      <c r="Z23" s="37" t="n">
        <v>44904</v>
      </c>
      <c r="AA23" s="33"/>
      <c r="AB23" s="158" t="s">
        <v>44</v>
      </c>
      <c r="AC23" s="33"/>
      <c r="AD23" s="33" t="s">
        <v>784</v>
      </c>
      <c r="AE23" s="33"/>
    </row>
    <row r="24" customFormat="false" ht="15" hidden="false" customHeight="false" outlineLevel="0" collapsed="false">
      <c r="A24" s="33" t="n">
        <v>8761</v>
      </c>
      <c r="B24" s="38" t="n">
        <v>44900</v>
      </c>
      <c r="C24" s="35" t="s">
        <v>349</v>
      </c>
      <c r="D24" s="6" t="str">
        <f aca="false">VLOOKUP(C24,CATALOGO!A:B,2,0)</f>
        <v>PANT MUJER</v>
      </c>
      <c r="E24" s="6" t="str">
        <f aca="false">VLOOKUP(C24,CATALOGO!A:E,5,0)</f>
        <v>NAVAL</v>
      </c>
      <c r="F24" s="36"/>
      <c r="G24" s="35" t="s">
        <v>76</v>
      </c>
      <c r="H24" s="121" t="str">
        <f aca="false">CONCATENATE(C24,"-",G24)</f>
        <v>A104R-027-M</v>
      </c>
      <c r="I24" s="130"/>
      <c r="J24" s="35" t="n">
        <v>96</v>
      </c>
      <c r="K24" s="155" t="n">
        <v>44932</v>
      </c>
      <c r="L24" s="156" t="n">
        <f aca="false">VLOOKUP(C24,CATALOGO!A:F,6,0)</f>
        <v>0.4633</v>
      </c>
      <c r="M24" s="157" t="n">
        <f aca="false">L24*J24</f>
        <v>44.4768</v>
      </c>
      <c r="N24" s="35" t="s">
        <v>39</v>
      </c>
      <c r="O24" s="35" t="s">
        <v>85</v>
      </c>
      <c r="P24" s="33"/>
      <c r="Q24" s="33"/>
      <c r="R24" s="33"/>
      <c r="S24" s="33"/>
      <c r="T24" s="33"/>
      <c r="U24" s="33"/>
      <c r="V24" s="33" t="s">
        <v>795</v>
      </c>
      <c r="W24" s="35" t="s">
        <v>110</v>
      </c>
      <c r="X24" s="33" t="s">
        <v>104</v>
      </c>
      <c r="Y24" s="33" t="n">
        <v>112.32</v>
      </c>
      <c r="Z24" s="37" t="n">
        <v>44905</v>
      </c>
      <c r="AA24" s="33"/>
      <c r="AB24" s="158" t="s">
        <v>44</v>
      </c>
      <c r="AC24" s="33"/>
      <c r="AD24" s="33" t="s">
        <v>784</v>
      </c>
      <c r="AE24" s="33"/>
    </row>
    <row r="25" customFormat="false" ht="15" hidden="false" customHeight="false" outlineLevel="0" collapsed="false">
      <c r="A25" s="33" t="n">
        <v>8762</v>
      </c>
      <c r="B25" s="38" t="n">
        <v>44900</v>
      </c>
      <c r="C25" s="35" t="s">
        <v>796</v>
      </c>
      <c r="D25" s="6" t="str">
        <f aca="false">VLOOKUP(C25,CATALOGO!A:B,2,0)</f>
        <v>PANT MUJER</v>
      </c>
      <c r="E25" s="6" t="str">
        <f aca="false">VLOOKUP(C25,CATALOGO!A:E,5,0)</f>
        <v>CENIZA</v>
      </c>
      <c r="F25" s="36"/>
      <c r="G25" s="35" t="s">
        <v>52</v>
      </c>
      <c r="H25" s="121" t="str">
        <f aca="false">CONCATENATE(C25,"-",G25)</f>
        <v>A104R-203-XL</v>
      </c>
      <c r="I25" s="130"/>
      <c r="J25" s="35" t="n">
        <v>24</v>
      </c>
      <c r="K25" s="155" t="n">
        <v>44932</v>
      </c>
      <c r="L25" s="156" t="n">
        <f aca="false">VLOOKUP(C25,CATALOGO!A:F,6,0)</f>
        <v>0.4633</v>
      </c>
      <c r="M25" s="157" t="n">
        <f aca="false">L25*J25</f>
        <v>11.1192</v>
      </c>
      <c r="N25" s="35" t="s">
        <v>39</v>
      </c>
      <c r="O25" s="35" t="s">
        <v>85</v>
      </c>
      <c r="P25" s="33"/>
      <c r="Q25" s="33"/>
      <c r="R25" s="33"/>
      <c r="S25" s="33"/>
      <c r="T25" s="33"/>
      <c r="U25" s="33"/>
      <c r="V25" s="33" t="s">
        <v>797</v>
      </c>
      <c r="W25" s="35" t="s">
        <v>42</v>
      </c>
      <c r="X25" s="33" t="s">
        <v>104</v>
      </c>
      <c r="Y25" s="33" t="n">
        <v>28.08</v>
      </c>
      <c r="Z25" s="37" t="n">
        <v>44905</v>
      </c>
      <c r="AA25" s="33"/>
      <c r="AB25" s="158" t="s">
        <v>44</v>
      </c>
      <c r="AC25" s="33"/>
      <c r="AD25" s="33" t="s">
        <v>784</v>
      </c>
      <c r="AE25" s="33"/>
    </row>
    <row r="26" customFormat="false" ht="15" hidden="false" customHeight="false" outlineLevel="0" collapsed="false">
      <c r="A26" s="33" t="n">
        <v>8763</v>
      </c>
      <c r="B26" s="38" t="n">
        <v>44900</v>
      </c>
      <c r="C26" s="35" t="s">
        <v>353</v>
      </c>
      <c r="D26" s="6" t="str">
        <f aca="false">VLOOKUP(C26,CATALOGO!A:B,2,0)</f>
        <v>PANT MUJER</v>
      </c>
      <c r="E26" s="6" t="str">
        <f aca="false">VLOOKUP(C26,CATALOGO!A:E,5,0)</f>
        <v>NEGRO</v>
      </c>
      <c r="F26" s="36"/>
      <c r="G26" s="35" t="s">
        <v>76</v>
      </c>
      <c r="H26" s="121" t="str">
        <f aca="false">CONCATENATE(C26,"-",G26)</f>
        <v>A104R-570-M</v>
      </c>
      <c r="I26" s="130"/>
      <c r="J26" s="35" t="n">
        <v>120</v>
      </c>
      <c r="K26" s="155" t="n">
        <v>44932</v>
      </c>
      <c r="L26" s="156" t="n">
        <f aca="false">VLOOKUP(C26,CATALOGO!A:F,6,0)</f>
        <v>0.4633</v>
      </c>
      <c r="M26" s="157" t="n">
        <f aca="false">L26*J26</f>
        <v>55.596</v>
      </c>
      <c r="N26" s="35" t="s">
        <v>39</v>
      </c>
      <c r="O26" s="35" t="s">
        <v>85</v>
      </c>
      <c r="P26" s="33"/>
      <c r="Q26" s="33"/>
      <c r="R26" s="33"/>
      <c r="S26" s="33"/>
      <c r="T26" s="33"/>
      <c r="U26" s="33"/>
      <c r="V26" s="33" t="s">
        <v>798</v>
      </c>
      <c r="W26" s="35" t="s">
        <v>56</v>
      </c>
      <c r="X26" s="33" t="s">
        <v>104</v>
      </c>
      <c r="Y26" s="33" t="n">
        <v>140.4</v>
      </c>
      <c r="Z26" s="37" t="n">
        <v>44904</v>
      </c>
      <c r="AA26" s="33"/>
      <c r="AB26" s="158" t="s">
        <v>44</v>
      </c>
      <c r="AC26" s="33"/>
      <c r="AD26" s="33" t="s">
        <v>784</v>
      </c>
      <c r="AE26" s="33"/>
    </row>
    <row r="27" customFormat="false" ht="15" hidden="false" customHeight="false" outlineLevel="0" collapsed="false">
      <c r="A27" s="33"/>
      <c r="B27" s="33"/>
      <c r="C27" s="35"/>
      <c r="D27" s="35"/>
      <c r="E27" s="33"/>
      <c r="F27" s="36"/>
      <c r="G27" s="35"/>
      <c r="H27" s="35"/>
      <c r="I27" s="130"/>
      <c r="J27" s="95" t="n">
        <v>2208</v>
      </c>
      <c r="K27" s="95"/>
      <c r="L27" s="40" t="n">
        <v>7.51</v>
      </c>
      <c r="M27" s="40" t="n">
        <v>715</v>
      </c>
      <c r="N27" s="33"/>
      <c r="O27" s="35"/>
      <c r="P27" s="33"/>
      <c r="Q27" s="33"/>
      <c r="R27" s="33"/>
      <c r="S27" s="33"/>
      <c r="T27" s="33"/>
      <c r="U27" s="33"/>
      <c r="V27" s="33"/>
      <c r="W27" s="35"/>
      <c r="X27" s="33"/>
      <c r="Y27" s="33"/>
      <c r="Z27" s="37"/>
      <c r="AA27" s="33"/>
      <c r="AB27" s="33"/>
      <c r="AC27" s="33"/>
      <c r="AD27" s="33"/>
      <c r="AE27" s="33"/>
    </row>
    <row r="28" customFormat="false" ht="15" hidden="false" customHeight="false" outlineLevel="0" collapsed="false">
      <c r="A28" s="33"/>
      <c r="B28" s="33"/>
      <c r="C28" s="35"/>
      <c r="D28" s="35"/>
      <c r="E28" s="33"/>
      <c r="F28" s="36"/>
      <c r="G28" s="35"/>
      <c r="H28" s="35"/>
      <c r="I28" s="130"/>
      <c r="J28" s="35"/>
      <c r="K28" s="35"/>
      <c r="N28" s="33"/>
      <c r="O28" s="35"/>
      <c r="P28" s="33"/>
      <c r="Q28" s="33"/>
      <c r="R28" s="33"/>
      <c r="S28" s="33"/>
      <c r="T28" s="33"/>
      <c r="U28" s="33"/>
      <c r="V28" s="33"/>
      <c r="W28" s="35"/>
      <c r="X28" s="33"/>
      <c r="Y28" s="33"/>
      <c r="Z28" s="37"/>
      <c r="AA28" s="33"/>
      <c r="AB28" s="33"/>
      <c r="AC28" s="33"/>
      <c r="AD28" s="33"/>
      <c r="AE28" s="33"/>
    </row>
    <row r="29" customFormat="false" ht="15" hidden="false" customHeight="false" outlineLevel="0" collapsed="false">
      <c r="A29" s="33"/>
      <c r="B29" s="159" t="s">
        <v>799</v>
      </c>
      <c r="C29" s="159"/>
      <c r="D29" s="159"/>
      <c r="E29" s="33"/>
      <c r="F29" s="36"/>
      <c r="G29" s="35"/>
      <c r="H29" s="35"/>
      <c r="I29" s="130"/>
      <c r="J29" s="35"/>
      <c r="K29" s="35"/>
      <c r="N29" s="33"/>
      <c r="O29" s="35"/>
      <c r="P29" s="33"/>
      <c r="Q29" s="33"/>
      <c r="R29" s="33"/>
      <c r="S29" s="33"/>
      <c r="T29" s="33"/>
      <c r="U29" s="33"/>
      <c r="V29" s="33"/>
      <c r="W29" s="35"/>
      <c r="X29" s="33"/>
      <c r="Y29" s="33"/>
      <c r="Z29" s="37"/>
      <c r="AA29" s="33"/>
      <c r="AB29" s="33"/>
      <c r="AC29" s="33"/>
      <c r="AD29" s="33"/>
      <c r="AE29" s="33"/>
    </row>
    <row r="30" customFormat="false" ht="15" hidden="false" customHeight="false" outlineLevel="0" collapsed="false">
      <c r="A30" s="33" t="n">
        <v>8764</v>
      </c>
      <c r="B30" s="38" t="n">
        <v>44900</v>
      </c>
      <c r="C30" s="35" t="s">
        <v>65</v>
      </c>
      <c r="D30" s="6" t="str">
        <f aca="false">VLOOKUP(C30,CATALOGO!A:B,2,0)</f>
        <v>TOP MUJER</v>
      </c>
      <c r="E30" s="6" t="str">
        <f aca="false">VLOOKUP(C30,CATALOGO!A:E,5,0)</f>
        <v>NAVAL</v>
      </c>
      <c r="F30" s="160" t="s">
        <v>800</v>
      </c>
      <c r="G30" s="35" t="s">
        <v>57</v>
      </c>
      <c r="H30" s="121" t="str">
        <f aca="false">CONCATENATE(C30,"-",G30)</f>
        <v>I001AF-027-XS</v>
      </c>
      <c r="I30" s="130"/>
      <c r="J30" s="35" t="n">
        <v>65</v>
      </c>
      <c r="K30" s="155" t="n">
        <v>44932</v>
      </c>
      <c r="L30" s="156" t="n">
        <f aca="false">VLOOKUP(C30,CATALOGO!A:F,6,0)</f>
        <v>0.208</v>
      </c>
      <c r="M30" s="157" t="n">
        <f aca="false">L30*J30</f>
        <v>13.52</v>
      </c>
      <c r="N30" s="33" t="s">
        <v>801</v>
      </c>
      <c r="O30" s="35" t="s">
        <v>40</v>
      </c>
      <c r="P30" s="33"/>
      <c r="Q30" s="33"/>
      <c r="R30" s="33"/>
      <c r="S30" s="33"/>
      <c r="T30" s="33"/>
      <c r="U30" s="33"/>
      <c r="V30" s="33" t="s">
        <v>802</v>
      </c>
      <c r="W30" s="35" t="str">
        <f aca="false">VLOOKUP(C30,CATALOGOMEDA1,4,FALSE())</f>
        <v>T/C-19-4027TCX-ESTATE BLUE</v>
      </c>
      <c r="X30" s="33" t="str">
        <f aca="false">MID(C30,1,FIND("-",C30)-1)</f>
        <v>I001AF</v>
      </c>
      <c r="Y30" s="33" t="n">
        <f aca="false">(VLOOKUP(X30,ESTILO3,3,FALSE()))*J30</f>
        <v>60.697</v>
      </c>
      <c r="Z30" s="37" t="n">
        <v>44905</v>
      </c>
      <c r="AA30" s="33"/>
      <c r="AB30" s="158" t="s">
        <v>44</v>
      </c>
      <c r="AC30" s="33"/>
      <c r="AD30" s="33" t="s">
        <v>803</v>
      </c>
      <c r="AE30" s="33"/>
    </row>
    <row r="31" customFormat="false" ht="15" hidden="false" customHeight="false" outlineLevel="0" collapsed="false">
      <c r="A31" s="33" t="n">
        <v>8765</v>
      </c>
      <c r="B31" s="38" t="n">
        <v>44900</v>
      </c>
      <c r="C31" s="35" t="s">
        <v>804</v>
      </c>
      <c r="D31" s="6" t="str">
        <f aca="false">VLOOKUP(C31,CATALOGO!A:B,2,0)</f>
        <v>PANT MUJER</v>
      </c>
      <c r="E31" s="6" t="str">
        <f aca="false">VLOOKUP(C31,CATALOGO!A:E,5,0)</f>
        <v>NAVAL</v>
      </c>
      <c r="F31" s="160" t="s">
        <v>800</v>
      </c>
      <c r="G31" s="35" t="s">
        <v>57</v>
      </c>
      <c r="H31" s="121" t="str">
        <f aca="false">CONCATENATE(C31,"-",G31)</f>
        <v>I101AF-027-XS</v>
      </c>
      <c r="I31" s="130"/>
      <c r="J31" s="35" t="n">
        <v>51</v>
      </c>
      <c r="K31" s="155" t="n">
        <v>44932</v>
      </c>
      <c r="L31" s="156" t="n">
        <f aca="false">VLOOKUP(C31,CATALOGO!A:F,6,0)</f>
        <v>0.2208</v>
      </c>
      <c r="M31" s="157" t="n">
        <f aca="false">L31*J31</f>
        <v>11.2608</v>
      </c>
      <c r="N31" s="33" t="s">
        <v>801</v>
      </c>
      <c r="O31" s="35" t="s">
        <v>85</v>
      </c>
      <c r="P31" s="33"/>
      <c r="Q31" s="33"/>
      <c r="R31" s="33"/>
      <c r="S31" s="33"/>
      <c r="T31" s="33"/>
      <c r="U31" s="33"/>
      <c r="V31" s="33" t="s">
        <v>805</v>
      </c>
      <c r="W31" s="35" t="str">
        <f aca="false">VLOOKUP(C31,CATALOGOMEDA1,4,FALSE())</f>
        <v>T/C-19-4027TCX-ESTATE BLUE</v>
      </c>
      <c r="X31" s="33" t="str">
        <f aca="false">MID(C31,1,FIND("-",C31)-1)</f>
        <v>I101AF</v>
      </c>
      <c r="Y31" s="33" t="n">
        <f aca="false">(VLOOKUP(X31,ESTILO3,3,FALSE()))*J31</f>
        <v>71.4357</v>
      </c>
      <c r="Z31" s="37" t="n">
        <v>44905</v>
      </c>
      <c r="AA31" s="33"/>
      <c r="AB31" s="158" t="s">
        <v>44</v>
      </c>
      <c r="AC31" s="33"/>
      <c r="AD31" s="33" t="s">
        <v>803</v>
      </c>
      <c r="AE31" s="33"/>
    </row>
    <row r="32" customFormat="false" ht="15" hidden="false" customHeight="false" outlineLevel="0" collapsed="false">
      <c r="A32" s="33"/>
      <c r="B32" s="33"/>
      <c r="C32" s="35"/>
      <c r="D32" s="35"/>
      <c r="E32" s="33"/>
      <c r="F32" s="36"/>
      <c r="G32" s="35"/>
      <c r="H32" s="35"/>
      <c r="I32" s="130"/>
      <c r="J32" s="95" t="n">
        <v>116</v>
      </c>
      <c r="K32" s="95"/>
      <c r="L32" s="40" t="n">
        <v>0.4288</v>
      </c>
      <c r="M32" s="40" t="n">
        <v>25</v>
      </c>
      <c r="N32" s="33"/>
      <c r="O32" s="35"/>
      <c r="P32" s="33"/>
      <c r="Q32" s="33"/>
      <c r="R32" s="33"/>
      <c r="S32" s="33"/>
      <c r="T32" s="33"/>
      <c r="U32" s="33"/>
      <c r="V32" s="33"/>
      <c r="W32" s="35"/>
      <c r="X32" s="33"/>
      <c r="Y32" s="33"/>
      <c r="Z32" s="37"/>
      <c r="AA32" s="33"/>
      <c r="AB32" s="33"/>
      <c r="AC32" s="33"/>
      <c r="AD32" s="33"/>
      <c r="AE32" s="33"/>
    </row>
    <row r="33" customFormat="false" ht="15" hidden="false" customHeight="false" outlineLevel="0" collapsed="false">
      <c r="A33" s="33"/>
      <c r="B33" s="33"/>
      <c r="C33" s="35"/>
      <c r="D33" s="35"/>
      <c r="E33" s="33"/>
      <c r="F33" s="36"/>
      <c r="G33" s="35"/>
      <c r="H33" s="35"/>
      <c r="I33" s="130"/>
      <c r="J33" s="95" t="n">
        <f aca="false">SUM(J27+J32)</f>
        <v>2324</v>
      </c>
      <c r="K33" s="95"/>
      <c r="L33" s="40" t="n">
        <f aca="false">SUM(L27+L32)</f>
        <v>7.9388</v>
      </c>
      <c r="M33" s="40" t="n">
        <f aca="false">SUM(M27+M32)</f>
        <v>740</v>
      </c>
      <c r="N33" s="33"/>
      <c r="O33" s="35"/>
      <c r="P33" s="33"/>
      <c r="Q33" s="33"/>
      <c r="R33" s="33"/>
      <c r="S33" s="33"/>
      <c r="T33" s="33"/>
      <c r="U33" s="33"/>
      <c r="V33" s="33"/>
      <c r="W33" s="35"/>
      <c r="X33" s="33"/>
      <c r="Y33" s="33"/>
      <c r="Z33" s="37"/>
      <c r="AA33" s="33"/>
      <c r="AB33" s="33"/>
      <c r="AC33" s="33"/>
      <c r="AD33" s="33"/>
      <c r="AE33" s="33"/>
    </row>
    <row r="34" customFormat="false" ht="15" hidden="false" customHeight="false" outlineLevel="0" collapsed="false">
      <c r="A34" s="33"/>
      <c r="B34" s="161" t="s">
        <v>806</v>
      </c>
      <c r="C34" s="153" t="s">
        <v>807</v>
      </c>
      <c r="D34" s="162"/>
      <c r="E34" s="33"/>
      <c r="F34" s="36"/>
      <c r="G34" s="35"/>
      <c r="H34" s="35"/>
      <c r="I34" s="130"/>
      <c r="J34" s="35"/>
      <c r="K34" s="35"/>
      <c r="N34" s="33"/>
      <c r="O34" s="35"/>
      <c r="P34" s="33"/>
      <c r="Q34" s="33"/>
      <c r="R34" s="33"/>
      <c r="S34" s="33"/>
      <c r="T34" s="33"/>
      <c r="U34" s="33"/>
      <c r="V34" s="33"/>
      <c r="W34" s="35"/>
      <c r="X34" s="33"/>
      <c r="Y34" s="33"/>
      <c r="Z34" s="37"/>
      <c r="AA34" s="33"/>
      <c r="AB34" s="33"/>
      <c r="AC34" s="33"/>
      <c r="AD34" s="33"/>
      <c r="AE34" s="33"/>
    </row>
    <row r="35" customFormat="false" ht="15" hidden="false" customHeight="false" outlineLevel="0" collapsed="false">
      <c r="A35" s="33" t="n">
        <v>8766</v>
      </c>
      <c r="B35" s="38" t="n">
        <v>44908</v>
      </c>
      <c r="C35" s="35" t="s">
        <v>185</v>
      </c>
      <c r="D35" s="6" t="str">
        <f aca="false">VLOOKUP(C35,CATALOGO!A:B,2,0)</f>
        <v>TOP MUJER </v>
      </c>
      <c r="E35" s="6" t="str">
        <f aca="false">VLOOKUP(C35,CATALOGO!A:E,5,0)</f>
        <v>NAVAL</v>
      </c>
      <c r="F35" s="36"/>
      <c r="G35" s="35" t="s">
        <v>76</v>
      </c>
      <c r="H35" s="121" t="str">
        <f aca="false">CONCATENATE(C35,"-",G35)</f>
        <v>A006-027-M</v>
      </c>
      <c r="I35" s="130"/>
      <c r="J35" s="35" t="n">
        <v>144</v>
      </c>
      <c r="K35" s="155" t="n">
        <v>44939</v>
      </c>
      <c r="L35" s="156" t="n">
        <f aca="false">VLOOKUP(C35,CATALOGO!A:F,6,0)</f>
        <v>0.4658</v>
      </c>
      <c r="M35" s="157" t="n">
        <f aca="false">L35*J35</f>
        <v>67.0752</v>
      </c>
      <c r="N35" s="35" t="s">
        <v>39</v>
      </c>
      <c r="O35" s="35" t="s">
        <v>40</v>
      </c>
      <c r="P35" s="33"/>
      <c r="Q35" s="33"/>
      <c r="R35" s="33"/>
      <c r="S35" s="33"/>
      <c r="T35" s="33"/>
      <c r="U35" s="33"/>
      <c r="V35" s="33" t="s">
        <v>808</v>
      </c>
      <c r="W35" s="35" t="s">
        <v>110</v>
      </c>
      <c r="X35" s="33" t="s">
        <v>188</v>
      </c>
      <c r="Y35" s="33" t="n">
        <v>141.12</v>
      </c>
      <c r="Z35" s="37" t="n">
        <v>44910</v>
      </c>
      <c r="AA35" s="33"/>
      <c r="AB35" s="158" t="s">
        <v>44</v>
      </c>
      <c r="AC35" s="33"/>
      <c r="AD35" s="33" t="s">
        <v>784</v>
      </c>
      <c r="AE35" s="33"/>
    </row>
    <row r="36" customFormat="false" ht="15" hidden="false" customHeight="false" outlineLevel="0" collapsed="false">
      <c r="A36" s="33" t="n">
        <v>8767</v>
      </c>
      <c r="B36" s="38" t="n">
        <v>44908</v>
      </c>
      <c r="C36" s="35" t="s">
        <v>185</v>
      </c>
      <c r="D36" s="6" t="str">
        <f aca="false">VLOOKUP(C36,CATALOGO!A:B,2,0)</f>
        <v>TOP MUJER </v>
      </c>
      <c r="E36" s="6" t="str">
        <f aca="false">VLOOKUP(C36,CATALOGO!A:E,5,0)</f>
        <v>NAVAL</v>
      </c>
      <c r="F36" s="36"/>
      <c r="G36" s="35" t="s">
        <v>38</v>
      </c>
      <c r="H36" s="121" t="str">
        <f aca="false">CONCATENATE(C36,"-",G36)</f>
        <v>A006-027-S</v>
      </c>
      <c r="I36" s="130"/>
      <c r="J36" s="35" t="n">
        <v>144</v>
      </c>
      <c r="K36" s="155" t="n">
        <v>44939</v>
      </c>
      <c r="L36" s="156" t="n">
        <f aca="false">VLOOKUP(C36,CATALOGO!A:F,6,0)</f>
        <v>0.4658</v>
      </c>
      <c r="M36" s="157" t="n">
        <f aca="false">L36*J36</f>
        <v>67.0752</v>
      </c>
      <c r="N36" s="35" t="s">
        <v>39</v>
      </c>
      <c r="O36" s="35" t="s">
        <v>40</v>
      </c>
      <c r="P36" s="33"/>
      <c r="Q36" s="33"/>
      <c r="R36" s="33"/>
      <c r="S36" s="33"/>
      <c r="T36" s="33"/>
      <c r="U36" s="33"/>
      <c r="V36" s="33" t="s">
        <v>808</v>
      </c>
      <c r="W36" s="35" t="s">
        <v>110</v>
      </c>
      <c r="X36" s="33" t="s">
        <v>188</v>
      </c>
      <c r="Y36" s="33" t="n">
        <v>141.12</v>
      </c>
      <c r="Z36" s="37" t="n">
        <v>44910</v>
      </c>
      <c r="AA36" s="33"/>
      <c r="AB36" s="158" t="s">
        <v>44</v>
      </c>
      <c r="AC36" s="33"/>
      <c r="AD36" s="33" t="s">
        <v>784</v>
      </c>
      <c r="AE36" s="33"/>
    </row>
    <row r="37" customFormat="false" ht="15" hidden="false" customHeight="false" outlineLevel="0" collapsed="false">
      <c r="A37" s="33" t="n">
        <v>8768</v>
      </c>
      <c r="B37" s="38" t="n">
        <v>44908</v>
      </c>
      <c r="C37" s="35" t="s">
        <v>185</v>
      </c>
      <c r="D37" s="6" t="str">
        <f aca="false">VLOOKUP(C37,CATALOGO!A:B,2,0)</f>
        <v>TOP MUJER </v>
      </c>
      <c r="E37" s="6" t="str">
        <f aca="false">VLOOKUP(C37,CATALOGO!A:E,5,0)</f>
        <v>NAVAL</v>
      </c>
      <c r="F37" s="36"/>
      <c r="G37" s="35" t="s">
        <v>57</v>
      </c>
      <c r="H37" s="121" t="str">
        <f aca="false">CONCATENATE(C37,"-",G37)</f>
        <v>A006-027-XS</v>
      </c>
      <c r="I37" s="130"/>
      <c r="J37" s="35" t="n">
        <v>120</v>
      </c>
      <c r="K37" s="155" t="n">
        <v>44939</v>
      </c>
      <c r="L37" s="156" t="n">
        <f aca="false">VLOOKUP(C37,CATALOGO!A:F,6,0)</f>
        <v>0.4658</v>
      </c>
      <c r="M37" s="157" t="n">
        <f aca="false">L37*J37</f>
        <v>55.896</v>
      </c>
      <c r="N37" s="35" t="s">
        <v>39</v>
      </c>
      <c r="O37" s="35" t="s">
        <v>40</v>
      </c>
      <c r="P37" s="33"/>
      <c r="Q37" s="33"/>
      <c r="R37" s="33"/>
      <c r="S37" s="33"/>
      <c r="T37" s="33"/>
      <c r="U37" s="33"/>
      <c r="V37" s="33" t="s">
        <v>808</v>
      </c>
      <c r="W37" s="35" t="s">
        <v>110</v>
      </c>
      <c r="X37" s="33" t="s">
        <v>188</v>
      </c>
      <c r="Y37" s="33" t="n">
        <v>117.6</v>
      </c>
      <c r="Z37" s="37" t="n">
        <v>44910</v>
      </c>
      <c r="AA37" s="33"/>
      <c r="AB37" s="158" t="s">
        <v>44</v>
      </c>
      <c r="AC37" s="33"/>
      <c r="AD37" s="33" t="s">
        <v>784</v>
      </c>
      <c r="AE37" s="33"/>
    </row>
    <row r="38" customFormat="false" ht="15" hidden="false" customHeight="false" outlineLevel="0" collapsed="false">
      <c r="A38" s="33" t="n">
        <v>8769</v>
      </c>
      <c r="B38" s="38" t="n">
        <v>44908</v>
      </c>
      <c r="C38" s="35" t="s">
        <v>477</v>
      </c>
      <c r="D38" s="6" t="str">
        <f aca="false">VLOOKUP(C38,CATALOGO!A:B,2,0)</f>
        <v>TOP HOMBRE</v>
      </c>
      <c r="E38" s="6" t="str">
        <f aca="false">VLOOKUP(C38,CATALOGO!A:E,5,0)</f>
        <v>BLANCO</v>
      </c>
      <c r="F38" s="36"/>
      <c r="G38" s="35" t="s">
        <v>76</v>
      </c>
      <c r="H38" s="121" t="str">
        <f aca="false">CONCATENATE(C38,"-",G38)</f>
        <v>AH003-001-M</v>
      </c>
      <c r="I38" s="130"/>
      <c r="J38" s="35" t="n">
        <v>48</v>
      </c>
      <c r="K38" s="155" t="n">
        <v>44939</v>
      </c>
      <c r="L38" s="156" t="n">
        <f aca="false">VLOOKUP(C38,CATALOGO!A:F,6,0)</f>
        <v>0.293</v>
      </c>
      <c r="M38" s="157" t="n">
        <f aca="false">L38*J38</f>
        <v>14.064</v>
      </c>
      <c r="N38" s="35" t="s">
        <v>39</v>
      </c>
      <c r="O38" s="35" t="s">
        <v>40</v>
      </c>
      <c r="P38" s="33"/>
      <c r="Q38" s="33"/>
      <c r="R38" s="33"/>
      <c r="S38" s="33"/>
      <c r="T38" s="33"/>
      <c r="U38" s="33"/>
      <c r="V38" s="33" t="s">
        <v>809</v>
      </c>
      <c r="W38" s="35" t="s">
        <v>99</v>
      </c>
      <c r="X38" s="33" t="s">
        <v>207</v>
      </c>
      <c r="Y38" s="33" t="n">
        <v>46.08</v>
      </c>
      <c r="Z38" s="37" t="n">
        <v>44910</v>
      </c>
      <c r="AA38" s="33"/>
      <c r="AB38" s="158" t="s">
        <v>44</v>
      </c>
      <c r="AC38" s="33"/>
      <c r="AD38" s="33" t="s">
        <v>784</v>
      </c>
      <c r="AE38" s="33"/>
    </row>
    <row r="39" customFormat="false" ht="15" hidden="false" customHeight="false" outlineLevel="0" collapsed="false">
      <c r="A39" s="33" t="n">
        <v>8770</v>
      </c>
      <c r="B39" s="38" t="n">
        <v>44908</v>
      </c>
      <c r="C39" s="35" t="s">
        <v>717</v>
      </c>
      <c r="D39" s="6" t="str">
        <f aca="false">VLOOKUP(C39,CATALOGO!A:B,2,0)</f>
        <v>TOP HOMBRE</v>
      </c>
      <c r="E39" s="6" t="str">
        <f aca="false">VLOOKUP(C39,CATALOGO!A:E,5,0)</f>
        <v>OCEANO</v>
      </c>
      <c r="F39" s="36"/>
      <c r="G39" s="35" t="s">
        <v>38</v>
      </c>
      <c r="H39" s="121" t="str">
        <f aca="false">CONCATENATE(C39,"-",G39)</f>
        <v>AH003-4045-S</v>
      </c>
      <c r="I39" s="130"/>
      <c r="J39" s="35" t="n">
        <v>48</v>
      </c>
      <c r="K39" s="155" t="n">
        <v>44939</v>
      </c>
      <c r="L39" s="156" t="n">
        <f aca="false">VLOOKUP(C39,CATALOGO!A:F,6,0)</f>
        <v>0.293</v>
      </c>
      <c r="M39" s="157" t="n">
        <f aca="false">L39*J39</f>
        <v>14.064</v>
      </c>
      <c r="N39" s="35" t="s">
        <v>39</v>
      </c>
      <c r="O39" s="35" t="s">
        <v>40</v>
      </c>
      <c r="P39" s="33"/>
      <c r="Q39" s="33"/>
      <c r="R39" s="33"/>
      <c r="S39" s="33"/>
      <c r="T39" s="33"/>
      <c r="U39" s="33"/>
      <c r="V39" s="33" t="s">
        <v>810</v>
      </c>
      <c r="W39" s="35" t="s">
        <v>197</v>
      </c>
      <c r="X39" s="33" t="s">
        <v>207</v>
      </c>
      <c r="Y39" s="33" t="n">
        <v>46.08</v>
      </c>
      <c r="Z39" s="37" t="n">
        <v>44910</v>
      </c>
      <c r="AA39" s="33"/>
      <c r="AB39" s="158" t="s">
        <v>44</v>
      </c>
      <c r="AC39" s="33"/>
      <c r="AD39" s="33" t="s">
        <v>784</v>
      </c>
      <c r="AE39" s="33"/>
    </row>
    <row r="40" customFormat="false" ht="15" hidden="false" customHeight="false" outlineLevel="0" collapsed="false">
      <c r="A40" s="33" t="n">
        <v>8771</v>
      </c>
      <c r="B40" s="38" t="n">
        <v>44908</v>
      </c>
      <c r="C40" s="35" t="s">
        <v>422</v>
      </c>
      <c r="D40" s="6" t="str">
        <f aca="false">VLOOKUP(C40,CATALOGO!A:B,2,0)</f>
        <v>TOP HOMBRE</v>
      </c>
      <c r="E40" s="6" t="str">
        <f aca="false">VLOOKUP(C40,CATALOGO!A:E,5,0)</f>
        <v>AVENTURINI</v>
      </c>
      <c r="F40" s="36"/>
      <c r="G40" s="35" t="s">
        <v>48</v>
      </c>
      <c r="H40" s="121" t="str">
        <f aca="false">CONCATENATE(C40,"-",G40)</f>
        <v>AH003-421-L</v>
      </c>
      <c r="I40" s="130"/>
      <c r="J40" s="35" t="n">
        <v>72</v>
      </c>
      <c r="K40" s="155" t="n">
        <v>44939</v>
      </c>
      <c r="L40" s="156" t="n">
        <f aca="false">VLOOKUP(C40,CATALOGO!A:F,6,0)</f>
        <v>0.293</v>
      </c>
      <c r="M40" s="157" t="n">
        <f aca="false">L40*J40</f>
        <v>21.096</v>
      </c>
      <c r="N40" s="35" t="s">
        <v>39</v>
      </c>
      <c r="O40" s="35" t="s">
        <v>40</v>
      </c>
      <c r="P40" s="33"/>
      <c r="Q40" s="33"/>
      <c r="R40" s="33"/>
      <c r="S40" s="33"/>
      <c r="T40" s="33"/>
      <c r="U40" s="33"/>
      <c r="V40" s="33" t="s">
        <v>811</v>
      </c>
      <c r="W40" s="35" t="s">
        <v>87</v>
      </c>
      <c r="X40" s="33" t="s">
        <v>207</v>
      </c>
      <c r="Y40" s="33" t="n">
        <v>69.12</v>
      </c>
      <c r="Z40" s="37" t="n">
        <v>44910</v>
      </c>
      <c r="AA40" s="33"/>
      <c r="AB40" s="158" t="s">
        <v>44</v>
      </c>
      <c r="AC40" s="33"/>
      <c r="AD40" s="33" t="s">
        <v>784</v>
      </c>
      <c r="AE40" s="33"/>
    </row>
    <row r="41" customFormat="false" ht="15" hidden="false" customHeight="false" outlineLevel="0" collapsed="false">
      <c r="A41" s="33" t="n">
        <v>8772</v>
      </c>
      <c r="B41" s="38" t="n">
        <v>44908</v>
      </c>
      <c r="C41" s="35" t="s">
        <v>204</v>
      </c>
      <c r="D41" s="6" t="str">
        <f aca="false">VLOOKUP(C41,CATALOGO!A:B,2,0)</f>
        <v>TOP HOMBRE</v>
      </c>
      <c r="E41" s="6" t="str">
        <f aca="false">VLOOKUP(C41,CATALOGO!A:E,5,0)</f>
        <v>NEGRO</v>
      </c>
      <c r="F41" s="36"/>
      <c r="G41" s="35" t="s">
        <v>38</v>
      </c>
      <c r="H41" s="121" t="str">
        <f aca="false">CONCATENATE(C41,"-",G41)</f>
        <v>AH003-570-S</v>
      </c>
      <c r="I41" s="130"/>
      <c r="J41" s="35" t="n">
        <v>144</v>
      </c>
      <c r="K41" s="155" t="n">
        <v>44939</v>
      </c>
      <c r="L41" s="156" t="n">
        <f aca="false">VLOOKUP(C41,CATALOGO!A:F,6,0)</f>
        <v>0.293</v>
      </c>
      <c r="M41" s="157" t="n">
        <f aca="false">L41*J41</f>
        <v>42.192</v>
      </c>
      <c r="N41" s="35" t="s">
        <v>39</v>
      </c>
      <c r="O41" s="35" t="s">
        <v>40</v>
      </c>
      <c r="P41" s="33"/>
      <c r="Q41" s="33"/>
      <c r="R41" s="33"/>
      <c r="S41" s="33"/>
      <c r="T41" s="33"/>
      <c r="U41" s="33"/>
      <c r="V41" s="33" t="s">
        <v>812</v>
      </c>
      <c r="W41" s="35" t="s">
        <v>56</v>
      </c>
      <c r="X41" s="33" t="s">
        <v>207</v>
      </c>
      <c r="Y41" s="33" t="n">
        <v>138.24</v>
      </c>
      <c r="Z41" s="37" t="n">
        <v>44910</v>
      </c>
      <c r="AA41" s="33"/>
      <c r="AB41" s="158" t="s">
        <v>44</v>
      </c>
      <c r="AC41" s="33"/>
      <c r="AD41" s="33" t="s">
        <v>784</v>
      </c>
      <c r="AE41" s="33"/>
    </row>
    <row r="42" customFormat="false" ht="15" hidden="false" customHeight="false" outlineLevel="0" collapsed="false">
      <c r="A42" s="33" t="n">
        <v>8773</v>
      </c>
      <c r="B42" s="38" t="n">
        <v>44908</v>
      </c>
      <c r="C42" s="35" t="s">
        <v>813</v>
      </c>
      <c r="D42" s="6" t="str">
        <f aca="false">VLOOKUP(C42,CATALOGO!A:B,2,0)</f>
        <v>TOP HOMBRE</v>
      </c>
      <c r="E42" s="6" t="str">
        <f aca="false">VLOOKUP(C42,CATALOGO!A:E,5,0)</f>
        <v>BREEZE</v>
      </c>
      <c r="F42" s="36"/>
      <c r="G42" s="35" t="s">
        <v>89</v>
      </c>
      <c r="H42" s="121" t="str">
        <f aca="false">CONCATENATE(C42,"-",G42)</f>
        <v>RFH004-316-XXL</v>
      </c>
      <c r="I42" s="130"/>
      <c r="J42" s="35" t="n">
        <v>48</v>
      </c>
      <c r="K42" s="155" t="n">
        <v>44939</v>
      </c>
      <c r="L42" s="156" t="n">
        <f aca="false">VLOOKUP(C42,CATALOGO!A:F,6,0)</f>
        <v>0.3041</v>
      </c>
      <c r="M42" s="157" t="n">
        <f aca="false">L42*J42</f>
        <v>14.5968</v>
      </c>
      <c r="N42" s="35" t="s">
        <v>39</v>
      </c>
      <c r="O42" s="35" t="s">
        <v>40</v>
      </c>
      <c r="P42" s="33"/>
      <c r="Q42" s="33"/>
      <c r="R42" s="33"/>
      <c r="S42" s="33"/>
      <c r="T42" s="33"/>
      <c r="U42" s="33"/>
      <c r="V42" s="33" t="s">
        <v>814</v>
      </c>
      <c r="W42" s="35" t="s">
        <v>815</v>
      </c>
      <c r="X42" s="33" t="s">
        <v>816</v>
      </c>
      <c r="Y42" s="33" t="n">
        <v>50.4</v>
      </c>
      <c r="Z42" s="37" t="n">
        <v>44910</v>
      </c>
      <c r="AA42" s="33"/>
      <c r="AB42" s="158" t="s">
        <v>44</v>
      </c>
      <c r="AC42" s="33"/>
      <c r="AD42" s="33" t="s">
        <v>817</v>
      </c>
      <c r="AE42" s="33"/>
    </row>
    <row r="43" customFormat="false" ht="15" hidden="false" customHeight="false" outlineLevel="0" collapsed="false">
      <c r="A43" s="33" t="n">
        <v>8774</v>
      </c>
      <c r="B43" s="38" t="n">
        <v>44908</v>
      </c>
      <c r="C43" s="35" t="s">
        <v>818</v>
      </c>
      <c r="D43" s="6" t="str">
        <f aca="false">VLOOKUP(C43,CATALOGO!A:B,2,0)</f>
        <v>TOP HOMBRE</v>
      </c>
      <c r="E43" s="6" t="str">
        <f aca="false">VLOOKUP(C43,CATALOGO!A:E,5,0)</f>
        <v>STORM</v>
      </c>
      <c r="F43" s="36"/>
      <c r="G43" s="35" t="s">
        <v>76</v>
      </c>
      <c r="H43" s="121" t="str">
        <f aca="false">CONCATENATE(C43,"-",G43)</f>
        <v>RFH004-900-M</v>
      </c>
      <c r="I43" s="130"/>
      <c r="J43" s="35" t="n">
        <v>120</v>
      </c>
      <c r="K43" s="155" t="n">
        <v>44939</v>
      </c>
      <c r="L43" s="156" t="n">
        <f aca="false">VLOOKUP(C43,CATALOGO!A:F,6,0)</f>
        <v>0.3041</v>
      </c>
      <c r="M43" s="157" t="n">
        <f aca="false">L43*J43</f>
        <v>36.492</v>
      </c>
      <c r="N43" s="35" t="s">
        <v>39</v>
      </c>
      <c r="O43" s="35" t="s">
        <v>40</v>
      </c>
      <c r="P43" s="33"/>
      <c r="Q43" s="33"/>
      <c r="R43" s="33"/>
      <c r="S43" s="33"/>
      <c r="T43" s="33"/>
      <c r="U43" s="33"/>
      <c r="V43" s="33" t="s">
        <v>819</v>
      </c>
      <c r="W43" s="35" t="s">
        <v>820</v>
      </c>
      <c r="X43" s="33" t="s">
        <v>816</v>
      </c>
      <c r="Y43" s="33" t="n">
        <v>126</v>
      </c>
      <c r="Z43" s="37" t="n">
        <v>44910</v>
      </c>
      <c r="AA43" s="33"/>
      <c r="AB43" s="158" t="s">
        <v>44</v>
      </c>
      <c r="AC43" s="33"/>
      <c r="AD43" s="33" t="s">
        <v>817</v>
      </c>
      <c r="AE43" s="33"/>
    </row>
    <row r="44" customFormat="false" ht="15" hidden="false" customHeight="false" outlineLevel="0" collapsed="false">
      <c r="A44" s="33" t="n">
        <v>8775</v>
      </c>
      <c r="B44" s="38" t="n">
        <v>44908</v>
      </c>
      <c r="C44" s="35" t="s">
        <v>337</v>
      </c>
      <c r="D44" s="6" t="str">
        <f aca="false">VLOOKUP(C44,CATALOGO!A:B,2,0)</f>
        <v>PANT MUJER</v>
      </c>
      <c r="E44" s="6" t="str">
        <f aca="false">VLOOKUP(C44,CATALOGO!A:E,5,0)</f>
        <v>BLANCO</v>
      </c>
      <c r="F44" s="36"/>
      <c r="G44" s="35" t="s">
        <v>48</v>
      </c>
      <c r="H44" s="121" t="str">
        <f aca="false">CONCATENATE(C44,"-",G44)</f>
        <v>A103-001-L</v>
      </c>
      <c r="I44" s="130"/>
      <c r="J44" s="35" t="n">
        <v>192</v>
      </c>
      <c r="K44" s="155" t="n">
        <v>44939</v>
      </c>
      <c r="L44" s="156" t="n">
        <f aca="false">VLOOKUP(C44,CATALOGO!A:F,6,0)</f>
        <v>0.2791</v>
      </c>
      <c r="M44" s="157" t="n">
        <f aca="false">L44*J44</f>
        <v>53.5872</v>
      </c>
      <c r="N44" s="35" t="s">
        <v>39</v>
      </c>
      <c r="O44" s="35" t="s">
        <v>85</v>
      </c>
      <c r="P44" s="33"/>
      <c r="Q44" s="33"/>
      <c r="R44" s="33"/>
      <c r="S44" s="33"/>
      <c r="T44" s="33"/>
      <c r="U44" s="33"/>
      <c r="V44" s="33" t="s">
        <v>821</v>
      </c>
      <c r="W44" s="35" t="s">
        <v>99</v>
      </c>
      <c r="X44" s="33" t="s">
        <v>234</v>
      </c>
      <c r="Y44" s="33" t="n">
        <v>245.76</v>
      </c>
      <c r="Z44" s="37" t="n">
        <v>44910</v>
      </c>
      <c r="AA44" s="33"/>
      <c r="AB44" s="158" t="s">
        <v>44</v>
      </c>
      <c r="AC44" s="33"/>
      <c r="AD44" s="33" t="s">
        <v>784</v>
      </c>
      <c r="AE44" s="33"/>
    </row>
    <row r="45" customFormat="false" ht="15" hidden="false" customHeight="false" outlineLevel="0" collapsed="false">
      <c r="A45" s="33" t="n">
        <v>8776</v>
      </c>
      <c r="B45" s="38" t="n">
        <v>44908</v>
      </c>
      <c r="C45" s="35" t="s">
        <v>337</v>
      </c>
      <c r="D45" s="6" t="str">
        <f aca="false">VLOOKUP(C45,CATALOGO!A:B,2,0)</f>
        <v>PANT MUJER</v>
      </c>
      <c r="E45" s="6" t="str">
        <f aca="false">VLOOKUP(C45,CATALOGO!A:E,5,0)</f>
        <v>BLANCO</v>
      </c>
      <c r="F45" s="36"/>
      <c r="G45" s="35" t="s">
        <v>76</v>
      </c>
      <c r="H45" s="121" t="str">
        <f aca="false">CONCATENATE(C45,"-",G45)</f>
        <v>A103-001-M</v>
      </c>
      <c r="I45" s="130"/>
      <c r="J45" s="35" t="n">
        <v>360</v>
      </c>
      <c r="K45" s="155" t="n">
        <v>44939</v>
      </c>
      <c r="L45" s="156" t="n">
        <f aca="false">VLOOKUP(C45,CATALOGO!A:F,6,0)</f>
        <v>0.2791</v>
      </c>
      <c r="M45" s="157" t="n">
        <f aca="false">L45*J45</f>
        <v>100.476</v>
      </c>
      <c r="N45" s="35" t="s">
        <v>39</v>
      </c>
      <c r="O45" s="35" t="s">
        <v>85</v>
      </c>
      <c r="P45" s="33"/>
      <c r="Q45" s="33"/>
      <c r="R45" s="33"/>
      <c r="S45" s="33"/>
      <c r="T45" s="33"/>
      <c r="U45" s="33"/>
      <c r="V45" s="33" t="s">
        <v>821</v>
      </c>
      <c r="W45" s="35" t="s">
        <v>99</v>
      </c>
      <c r="X45" s="33" t="s">
        <v>234</v>
      </c>
      <c r="Y45" s="33" t="n">
        <v>460.8</v>
      </c>
      <c r="Z45" s="37" t="n">
        <v>44910</v>
      </c>
      <c r="AA45" s="33"/>
      <c r="AB45" s="158" t="s">
        <v>44</v>
      </c>
      <c r="AC45" s="33"/>
      <c r="AD45" s="33" t="s">
        <v>784</v>
      </c>
      <c r="AE45" s="33"/>
    </row>
    <row r="46" customFormat="false" ht="15" hidden="false" customHeight="false" outlineLevel="0" collapsed="false">
      <c r="A46" s="33" t="n">
        <v>8777</v>
      </c>
      <c r="B46" s="38" t="n">
        <v>44908</v>
      </c>
      <c r="C46" s="35" t="s">
        <v>337</v>
      </c>
      <c r="D46" s="6" t="str">
        <f aca="false">VLOOKUP(C46,CATALOGO!A:B,2,0)</f>
        <v>PANT MUJER</v>
      </c>
      <c r="E46" s="6" t="str">
        <f aca="false">VLOOKUP(C46,CATALOGO!A:E,5,0)</f>
        <v>BLANCO</v>
      </c>
      <c r="F46" s="36"/>
      <c r="G46" s="35" t="s">
        <v>38</v>
      </c>
      <c r="H46" s="121" t="str">
        <f aca="false">CONCATENATE(C46,"-",G46)</f>
        <v>A103-001-S</v>
      </c>
      <c r="I46" s="130"/>
      <c r="J46" s="35" t="n">
        <v>336</v>
      </c>
      <c r="K46" s="155" t="n">
        <v>44939</v>
      </c>
      <c r="L46" s="156" t="n">
        <f aca="false">VLOOKUP(C46,CATALOGO!A:F,6,0)</f>
        <v>0.2791</v>
      </c>
      <c r="M46" s="157" t="n">
        <f aca="false">L46*J46</f>
        <v>93.7776</v>
      </c>
      <c r="N46" s="35" t="s">
        <v>39</v>
      </c>
      <c r="O46" s="35" t="s">
        <v>85</v>
      </c>
      <c r="P46" s="33"/>
      <c r="Q46" s="33"/>
      <c r="R46" s="33"/>
      <c r="S46" s="33"/>
      <c r="T46" s="33"/>
      <c r="U46" s="33"/>
      <c r="V46" s="33" t="s">
        <v>821</v>
      </c>
      <c r="W46" s="35" t="s">
        <v>99</v>
      </c>
      <c r="X46" s="33" t="s">
        <v>234</v>
      </c>
      <c r="Y46" s="33" t="n">
        <v>430.08</v>
      </c>
      <c r="Z46" s="37" t="n">
        <v>44910</v>
      </c>
      <c r="AA46" s="33"/>
      <c r="AB46" s="158" t="s">
        <v>44</v>
      </c>
      <c r="AC46" s="33"/>
      <c r="AD46" s="33" t="s">
        <v>784</v>
      </c>
      <c r="AE46" s="33"/>
    </row>
    <row r="47" customFormat="false" ht="15" hidden="false" customHeight="false" outlineLevel="0" collapsed="false">
      <c r="A47" s="33" t="n">
        <v>8778</v>
      </c>
      <c r="B47" s="38" t="n">
        <v>44908</v>
      </c>
      <c r="C47" s="35" t="s">
        <v>337</v>
      </c>
      <c r="D47" s="6" t="str">
        <f aca="false">VLOOKUP(C47,CATALOGO!A:B,2,0)</f>
        <v>PANT MUJER</v>
      </c>
      <c r="E47" s="6" t="str">
        <f aca="false">VLOOKUP(C47,CATALOGO!A:E,5,0)</f>
        <v>BLANCO</v>
      </c>
      <c r="F47" s="36"/>
      <c r="G47" s="35" t="s">
        <v>52</v>
      </c>
      <c r="H47" s="121" t="str">
        <f aca="false">CONCATENATE(C47,"-",G47)</f>
        <v>A103-001-XL</v>
      </c>
      <c r="I47" s="130"/>
      <c r="J47" s="35" t="n">
        <v>72</v>
      </c>
      <c r="K47" s="155" t="n">
        <v>44939</v>
      </c>
      <c r="L47" s="156" t="n">
        <f aca="false">VLOOKUP(C47,CATALOGO!A:F,6,0)</f>
        <v>0.2791</v>
      </c>
      <c r="M47" s="157" t="n">
        <f aca="false">L47*J47</f>
        <v>20.0952</v>
      </c>
      <c r="N47" s="35" t="s">
        <v>39</v>
      </c>
      <c r="O47" s="35" t="s">
        <v>85</v>
      </c>
      <c r="P47" s="33"/>
      <c r="Q47" s="33"/>
      <c r="R47" s="33"/>
      <c r="S47" s="33"/>
      <c r="T47" s="33"/>
      <c r="U47" s="33"/>
      <c r="V47" s="33" t="s">
        <v>821</v>
      </c>
      <c r="W47" s="35" t="s">
        <v>99</v>
      </c>
      <c r="X47" s="33" t="s">
        <v>234</v>
      </c>
      <c r="Y47" s="33" t="n">
        <v>92.16</v>
      </c>
      <c r="Z47" s="37" t="n">
        <v>44910</v>
      </c>
      <c r="AA47" s="33"/>
      <c r="AB47" s="158" t="s">
        <v>44</v>
      </c>
      <c r="AC47" s="33"/>
      <c r="AD47" s="33" t="s">
        <v>784</v>
      </c>
      <c r="AE47" s="33"/>
    </row>
    <row r="48" customFormat="false" ht="15" hidden="false" customHeight="false" outlineLevel="0" collapsed="false">
      <c r="A48" s="33" t="n">
        <v>8779</v>
      </c>
      <c r="B48" s="38" t="n">
        <v>44908</v>
      </c>
      <c r="C48" s="35" t="s">
        <v>337</v>
      </c>
      <c r="D48" s="6" t="str">
        <f aca="false">VLOOKUP(C48,CATALOGO!A:B,2,0)</f>
        <v>PANT MUJER</v>
      </c>
      <c r="E48" s="6" t="str">
        <f aca="false">VLOOKUP(C48,CATALOGO!A:E,5,0)</f>
        <v>BLANCO</v>
      </c>
      <c r="F48" s="36"/>
      <c r="G48" s="35" t="s">
        <v>57</v>
      </c>
      <c r="H48" s="121" t="str">
        <f aca="false">CONCATENATE(C48,"-",G48)</f>
        <v>A103-001-XS</v>
      </c>
      <c r="I48" s="130"/>
      <c r="J48" s="35" t="n">
        <v>192</v>
      </c>
      <c r="K48" s="155" t="n">
        <v>44939</v>
      </c>
      <c r="L48" s="156" t="n">
        <f aca="false">VLOOKUP(C48,CATALOGO!A:F,6,0)</f>
        <v>0.2791</v>
      </c>
      <c r="M48" s="157" t="n">
        <f aca="false">L48*J48</f>
        <v>53.5872</v>
      </c>
      <c r="N48" s="35" t="s">
        <v>39</v>
      </c>
      <c r="O48" s="35" t="s">
        <v>85</v>
      </c>
      <c r="P48" s="33"/>
      <c r="Q48" s="33"/>
      <c r="R48" s="33"/>
      <c r="S48" s="33"/>
      <c r="T48" s="33"/>
      <c r="U48" s="33"/>
      <c r="V48" s="33" t="s">
        <v>821</v>
      </c>
      <c r="W48" s="35" t="s">
        <v>99</v>
      </c>
      <c r="X48" s="33" t="s">
        <v>234</v>
      </c>
      <c r="Y48" s="33" t="n">
        <v>245.76</v>
      </c>
      <c r="Z48" s="37" t="n">
        <v>44910</v>
      </c>
      <c r="AA48" s="33"/>
      <c r="AB48" s="158" t="s">
        <v>44</v>
      </c>
      <c r="AC48" s="33"/>
      <c r="AD48" s="33" t="s">
        <v>784</v>
      </c>
      <c r="AE48" s="33"/>
    </row>
    <row r="49" customFormat="false" ht="15" hidden="false" customHeight="false" outlineLevel="0" collapsed="false">
      <c r="A49" s="33" t="n">
        <v>8780</v>
      </c>
      <c r="B49" s="38" t="n">
        <v>44908</v>
      </c>
      <c r="C49" s="35" t="s">
        <v>437</v>
      </c>
      <c r="D49" s="6" t="str">
        <f aca="false">VLOOKUP(C49,CATALOGO!A:B,2,0)</f>
        <v>PANT MUJER</v>
      </c>
      <c r="E49" s="6" t="str">
        <f aca="false">VLOOKUP(C49,CATALOGO!A:E,5,0)</f>
        <v>AVENTURINI</v>
      </c>
      <c r="F49" s="36"/>
      <c r="G49" s="35" t="s">
        <v>76</v>
      </c>
      <c r="H49" s="121" t="str">
        <f aca="false">CONCATENATE(C49,"-",G49)</f>
        <v>A103-421-M</v>
      </c>
      <c r="I49" s="130"/>
      <c r="J49" s="35" t="n">
        <v>96</v>
      </c>
      <c r="K49" s="155" t="n">
        <v>44939</v>
      </c>
      <c r="L49" s="156" t="n">
        <f aca="false">VLOOKUP(C49,CATALOGO!A:F,6,0)</f>
        <v>0.2791</v>
      </c>
      <c r="M49" s="157" t="n">
        <f aca="false">L49*J49</f>
        <v>26.7936</v>
      </c>
      <c r="N49" s="35" t="s">
        <v>39</v>
      </c>
      <c r="O49" s="35" t="s">
        <v>85</v>
      </c>
      <c r="P49" s="33"/>
      <c r="Q49" s="33"/>
      <c r="R49" s="33"/>
      <c r="S49" s="33"/>
      <c r="T49" s="33"/>
      <c r="U49" s="33"/>
      <c r="V49" s="33" t="s">
        <v>822</v>
      </c>
      <c r="W49" s="35" t="s">
        <v>87</v>
      </c>
      <c r="X49" s="33" t="s">
        <v>234</v>
      </c>
      <c r="Y49" s="33" t="n">
        <v>122.88</v>
      </c>
      <c r="Z49" s="37" t="n">
        <v>44910</v>
      </c>
      <c r="AA49" s="33"/>
      <c r="AB49" s="158" t="s">
        <v>44</v>
      </c>
      <c r="AC49" s="33"/>
      <c r="AD49" s="33" t="s">
        <v>784</v>
      </c>
      <c r="AE49" s="33"/>
    </row>
    <row r="50" customFormat="false" ht="15" hidden="false" customHeight="false" outlineLevel="0" collapsed="false">
      <c r="A50" s="33" t="n">
        <v>8781</v>
      </c>
      <c r="B50" s="38" t="n">
        <v>44908</v>
      </c>
      <c r="C50" s="35" t="s">
        <v>437</v>
      </c>
      <c r="D50" s="6" t="str">
        <f aca="false">VLOOKUP(C50,CATALOGO!A:B,2,0)</f>
        <v>PANT MUJER</v>
      </c>
      <c r="E50" s="6" t="str">
        <f aca="false">VLOOKUP(C50,CATALOGO!A:E,5,0)</f>
        <v>AVENTURINI</v>
      </c>
      <c r="F50" s="36"/>
      <c r="G50" s="35" t="s">
        <v>38</v>
      </c>
      <c r="H50" s="121" t="str">
        <f aca="false">CONCATENATE(C50,"-",G50)</f>
        <v>A103-421-S</v>
      </c>
      <c r="I50" s="130"/>
      <c r="J50" s="35" t="n">
        <v>96</v>
      </c>
      <c r="K50" s="155" t="n">
        <v>44939</v>
      </c>
      <c r="L50" s="156" t="n">
        <f aca="false">VLOOKUP(C50,CATALOGO!A:F,6,0)</f>
        <v>0.2791</v>
      </c>
      <c r="M50" s="157" t="n">
        <f aca="false">L50*J50</f>
        <v>26.7936</v>
      </c>
      <c r="N50" s="35" t="s">
        <v>39</v>
      </c>
      <c r="O50" s="35" t="s">
        <v>85</v>
      </c>
      <c r="P50" s="33"/>
      <c r="Q50" s="33"/>
      <c r="R50" s="33"/>
      <c r="S50" s="33"/>
      <c r="T50" s="33"/>
      <c r="U50" s="33"/>
      <c r="V50" s="33" t="s">
        <v>822</v>
      </c>
      <c r="W50" s="35" t="s">
        <v>87</v>
      </c>
      <c r="X50" s="33" t="s">
        <v>234</v>
      </c>
      <c r="Y50" s="33" t="n">
        <v>122.88</v>
      </c>
      <c r="Z50" s="37" t="n">
        <v>44910</v>
      </c>
      <c r="AA50" s="33"/>
      <c r="AB50" s="158" t="s">
        <v>44</v>
      </c>
      <c r="AC50" s="33"/>
      <c r="AD50" s="33" t="s">
        <v>784</v>
      </c>
      <c r="AE50" s="33"/>
    </row>
    <row r="51" customFormat="false" ht="15" hidden="false" customHeight="false" outlineLevel="0" collapsed="false">
      <c r="A51" s="33" t="n">
        <v>8782</v>
      </c>
      <c r="B51" s="38" t="n">
        <v>44908</v>
      </c>
      <c r="C51" s="35" t="s">
        <v>437</v>
      </c>
      <c r="D51" s="6" t="str">
        <f aca="false">VLOOKUP(C51,CATALOGO!A:B,2,0)</f>
        <v>PANT MUJER</v>
      </c>
      <c r="E51" s="6" t="str">
        <f aca="false">VLOOKUP(C51,CATALOGO!A:E,5,0)</f>
        <v>AVENTURINI</v>
      </c>
      <c r="F51" s="36"/>
      <c r="G51" s="35" t="s">
        <v>57</v>
      </c>
      <c r="H51" s="121" t="str">
        <f aca="false">CONCATENATE(C51,"-",G51)</f>
        <v>A103-421-XS</v>
      </c>
      <c r="I51" s="130"/>
      <c r="J51" s="35" t="n">
        <v>72</v>
      </c>
      <c r="K51" s="155" t="n">
        <v>44939</v>
      </c>
      <c r="L51" s="156" t="n">
        <f aca="false">VLOOKUP(C51,CATALOGO!A:F,6,0)</f>
        <v>0.2791</v>
      </c>
      <c r="M51" s="157" t="n">
        <f aca="false">L51*J51</f>
        <v>20.0952</v>
      </c>
      <c r="N51" s="35" t="s">
        <v>39</v>
      </c>
      <c r="O51" s="35" t="s">
        <v>85</v>
      </c>
      <c r="P51" s="33"/>
      <c r="Q51" s="33"/>
      <c r="R51" s="33"/>
      <c r="S51" s="33"/>
      <c r="T51" s="33"/>
      <c r="U51" s="33"/>
      <c r="V51" s="33" t="s">
        <v>822</v>
      </c>
      <c r="W51" s="35" t="s">
        <v>87</v>
      </c>
      <c r="X51" s="33" t="s">
        <v>234</v>
      </c>
      <c r="Y51" s="33" t="n">
        <v>92.16</v>
      </c>
      <c r="Z51" s="37" t="n">
        <v>44910</v>
      </c>
      <c r="AA51" s="33"/>
      <c r="AB51" s="158" t="s">
        <v>44</v>
      </c>
      <c r="AC51" s="33"/>
      <c r="AD51" s="33" t="s">
        <v>784</v>
      </c>
      <c r="AE51" s="33"/>
    </row>
    <row r="52" customFormat="false" ht="15" hidden="false" customHeight="false" outlineLevel="0" collapsed="false">
      <c r="A52" s="33" t="n">
        <v>8783</v>
      </c>
      <c r="B52" s="38" t="n">
        <v>44908</v>
      </c>
      <c r="C52" s="35" t="s">
        <v>105</v>
      </c>
      <c r="D52" s="6" t="str">
        <f aca="false">VLOOKUP(C52,CATALOGO!A:B,2,0)</f>
        <v>PANT HOMBRE</v>
      </c>
      <c r="E52" s="6" t="str">
        <f aca="false">VLOOKUP(C52,CATALOGO!A:E,5,0)</f>
        <v>BLANCO</v>
      </c>
      <c r="F52" s="36"/>
      <c r="G52" s="35" t="s">
        <v>38</v>
      </c>
      <c r="H52" s="121" t="str">
        <f aca="false">CONCATENATE(C52,"-",G52)</f>
        <v>AH101-001-S</v>
      </c>
      <c r="I52" s="130"/>
      <c r="J52" s="35" t="n">
        <v>96</v>
      </c>
      <c r="K52" s="155" t="n">
        <v>44939</v>
      </c>
      <c r="L52" s="156" t="n">
        <f aca="false">VLOOKUP(C52,CATALOGO!A:F,6,0)</f>
        <v>0.375</v>
      </c>
      <c r="M52" s="157" t="n">
        <f aca="false">L52*J52</f>
        <v>36</v>
      </c>
      <c r="N52" s="35" t="s">
        <v>39</v>
      </c>
      <c r="O52" s="35" t="s">
        <v>85</v>
      </c>
      <c r="P52" s="33"/>
      <c r="Q52" s="33"/>
      <c r="R52" s="33"/>
      <c r="S52" s="33"/>
      <c r="T52" s="33"/>
      <c r="U52" s="33"/>
      <c r="V52" s="33" t="s">
        <v>823</v>
      </c>
      <c r="W52" s="35" t="s">
        <v>99</v>
      </c>
      <c r="X52" s="33" t="s">
        <v>107</v>
      </c>
      <c r="Y52" s="33" t="n">
        <v>149.0832</v>
      </c>
      <c r="Z52" s="37" t="n">
        <v>44910</v>
      </c>
      <c r="AA52" s="33"/>
      <c r="AB52" s="158" t="s">
        <v>44</v>
      </c>
      <c r="AC52" s="33"/>
      <c r="AD52" s="33" t="s">
        <v>784</v>
      </c>
      <c r="AE52" s="33"/>
    </row>
    <row r="53" customFormat="false" ht="15" hidden="false" customHeight="false" outlineLevel="0" collapsed="false">
      <c r="A53" s="33"/>
      <c r="B53" s="33"/>
      <c r="C53" s="35"/>
      <c r="D53" s="35"/>
      <c r="E53" s="33"/>
      <c r="F53" s="36"/>
      <c r="G53" s="35"/>
      <c r="H53" s="35"/>
      <c r="I53" s="130"/>
      <c r="J53" s="95" t="n">
        <v>2400</v>
      </c>
      <c r="K53" s="35"/>
      <c r="L53" s="40" t="n">
        <v>5.7824</v>
      </c>
      <c r="M53" s="40" t="n">
        <v>764</v>
      </c>
      <c r="N53" s="33"/>
      <c r="O53" s="35"/>
      <c r="P53" s="33"/>
      <c r="Q53" s="33"/>
      <c r="R53" s="33"/>
      <c r="S53" s="33"/>
      <c r="T53" s="33"/>
      <c r="U53" s="33"/>
      <c r="V53" s="33"/>
      <c r="W53" s="35"/>
      <c r="X53" s="33"/>
      <c r="Y53" s="33"/>
      <c r="Z53" s="37"/>
      <c r="AA53" s="33"/>
      <c r="AB53" s="33"/>
      <c r="AC53" s="33"/>
      <c r="AD53" s="33"/>
      <c r="AE53" s="33"/>
    </row>
    <row r="54" customFormat="false" ht="15" hidden="false" customHeight="false" outlineLevel="0" collapsed="false">
      <c r="A54" s="33"/>
      <c r="B54" s="33"/>
      <c r="C54" s="35"/>
      <c r="D54" s="35"/>
      <c r="E54" s="33"/>
      <c r="F54" s="36"/>
      <c r="G54" s="36"/>
      <c r="H54" s="35"/>
      <c r="I54" s="130"/>
      <c r="J54" s="35"/>
      <c r="K54" s="35"/>
      <c r="N54" s="33"/>
      <c r="O54" s="35"/>
      <c r="P54" s="33"/>
      <c r="Q54" s="33"/>
      <c r="R54" s="33"/>
      <c r="S54" s="33"/>
      <c r="T54" s="33"/>
      <c r="U54" s="33"/>
      <c r="V54" s="33"/>
      <c r="W54" s="35"/>
      <c r="X54" s="33"/>
      <c r="Y54" s="33"/>
      <c r="Z54" s="37"/>
      <c r="AA54" s="33"/>
      <c r="AB54" s="33"/>
      <c r="AC54" s="33"/>
      <c r="AD54" s="33"/>
      <c r="AE54" s="33"/>
    </row>
    <row r="55" customFormat="false" ht="15" hidden="false" customHeight="false" outlineLevel="0" collapsed="false">
      <c r="A55" s="33"/>
      <c r="B55" s="161" t="s">
        <v>824</v>
      </c>
      <c r="C55" s="153" t="s">
        <v>825</v>
      </c>
      <c r="D55" s="162"/>
      <c r="E55" s="33"/>
      <c r="F55" s="36"/>
      <c r="G55" s="36"/>
      <c r="H55" s="35"/>
      <c r="I55" s="130"/>
      <c r="J55" s="35"/>
      <c r="K55" s="35"/>
      <c r="N55" s="33"/>
      <c r="O55" s="35"/>
      <c r="P55" s="33"/>
      <c r="Q55" s="33"/>
      <c r="R55" s="33"/>
      <c r="S55" s="33"/>
      <c r="T55" s="33"/>
      <c r="U55" s="33"/>
      <c r="V55" s="33"/>
      <c r="W55" s="35"/>
      <c r="X55" s="33"/>
      <c r="Y55" s="33"/>
      <c r="Z55" s="37"/>
      <c r="AA55" s="33"/>
      <c r="AB55" s="33"/>
      <c r="AC55" s="33"/>
      <c r="AD55" s="33"/>
      <c r="AE55" s="33"/>
    </row>
    <row r="56" customFormat="false" ht="15" hidden="false" customHeight="false" outlineLevel="0" collapsed="false">
      <c r="A56" s="104" t="n">
        <v>8784</v>
      </c>
      <c r="B56" s="163" t="n">
        <v>44914</v>
      </c>
      <c r="C56" s="121" t="s">
        <v>375</v>
      </c>
      <c r="D56" s="6" t="str">
        <f aca="false">VLOOKUP(C56,CATALOGO!A:B,2,0)</f>
        <v>TOP MUJER</v>
      </c>
      <c r="E56" s="6" t="str">
        <f aca="false">VLOOKUP(C56,CATALOGO!A:E,5,0)</f>
        <v>BLANCO</v>
      </c>
      <c r="F56" s="36"/>
      <c r="G56" s="164" t="s">
        <v>38</v>
      </c>
      <c r="H56" s="121" t="str">
        <f aca="false">CONCATENATE(C56,"-",G56)</f>
        <v>A005-001-S</v>
      </c>
      <c r="I56" s="130"/>
      <c r="J56" s="137" t="n">
        <v>72</v>
      </c>
      <c r="K56" s="155" t="n">
        <v>44946</v>
      </c>
      <c r="L56" s="156" t="n">
        <f aca="false">VLOOKUP(C56,CATALOGO!A:F,6,0)</f>
        <v>0.347</v>
      </c>
      <c r="M56" s="157" t="n">
        <f aca="false">L56*J56</f>
        <v>24.984</v>
      </c>
      <c r="N56" s="35" t="s">
        <v>39</v>
      </c>
      <c r="O56" s="35" t="s">
        <v>40</v>
      </c>
      <c r="P56" s="33"/>
      <c r="Q56" s="33"/>
      <c r="R56" s="33"/>
      <c r="S56" s="33"/>
      <c r="T56" s="33"/>
      <c r="U56" s="33"/>
      <c r="V56" s="33" t="s">
        <v>826</v>
      </c>
      <c r="W56" s="35" t="s">
        <v>99</v>
      </c>
      <c r="X56" s="33" t="s">
        <v>51</v>
      </c>
      <c r="Y56" s="33" t="n">
        <v>75.05316</v>
      </c>
      <c r="Z56" s="37" t="n">
        <v>44915</v>
      </c>
      <c r="AA56" s="33"/>
      <c r="AB56" s="158" t="s">
        <v>44</v>
      </c>
      <c r="AC56" s="33"/>
      <c r="AD56" s="33" t="s">
        <v>784</v>
      </c>
      <c r="AE56" s="33"/>
    </row>
    <row r="57" customFormat="false" ht="15" hidden="false" customHeight="false" outlineLevel="0" collapsed="false">
      <c r="A57" s="104" t="n">
        <v>8785</v>
      </c>
      <c r="B57" s="163" t="n">
        <v>44914</v>
      </c>
      <c r="C57" s="121" t="s">
        <v>375</v>
      </c>
      <c r="D57" s="6" t="str">
        <f aca="false">VLOOKUP(C57,CATALOGO!A:B,2,0)</f>
        <v>TOP MUJER</v>
      </c>
      <c r="E57" s="6" t="str">
        <f aca="false">VLOOKUP(C57,CATALOGO!A:E,5,0)</f>
        <v>BLANCO</v>
      </c>
      <c r="F57" s="36"/>
      <c r="G57" s="164" t="s">
        <v>57</v>
      </c>
      <c r="H57" s="121" t="str">
        <f aca="false">CONCATENATE(C57,"-",G57)</f>
        <v>A005-001-XS</v>
      </c>
      <c r="I57" s="130"/>
      <c r="J57" s="137" t="n">
        <v>72</v>
      </c>
      <c r="K57" s="155" t="n">
        <v>44946</v>
      </c>
      <c r="L57" s="156" t="n">
        <f aca="false">VLOOKUP(C57,CATALOGO!A:F,6,0)</f>
        <v>0.347</v>
      </c>
      <c r="M57" s="157" t="n">
        <f aca="false">L57*J57</f>
        <v>24.984</v>
      </c>
      <c r="N57" s="35" t="s">
        <v>39</v>
      </c>
      <c r="O57" s="35" t="s">
        <v>40</v>
      </c>
      <c r="P57" s="33"/>
      <c r="Q57" s="33"/>
      <c r="R57" s="33"/>
      <c r="S57" s="33"/>
      <c r="T57" s="33"/>
      <c r="U57" s="33"/>
      <c r="V57" s="33" t="s">
        <v>826</v>
      </c>
      <c r="W57" s="35" t="s">
        <v>99</v>
      </c>
      <c r="X57" s="33" t="s">
        <v>51</v>
      </c>
      <c r="Y57" s="33" t="n">
        <v>75.05316</v>
      </c>
      <c r="Z57" s="37" t="n">
        <v>44915</v>
      </c>
      <c r="AA57" s="33"/>
      <c r="AB57" s="158" t="s">
        <v>44</v>
      </c>
      <c r="AC57" s="33"/>
      <c r="AD57" s="33" t="s">
        <v>784</v>
      </c>
      <c r="AE57" s="33"/>
    </row>
    <row r="58" customFormat="false" ht="15" hidden="false" customHeight="false" outlineLevel="0" collapsed="false">
      <c r="A58" s="104" t="n">
        <v>8786</v>
      </c>
      <c r="B58" s="163" t="n">
        <v>44914</v>
      </c>
      <c r="C58" s="121" t="s">
        <v>53</v>
      </c>
      <c r="D58" s="6" t="str">
        <f aca="false">VLOOKUP(C58,CATALOGO!A:B,2,0)</f>
        <v>TOP MUJER</v>
      </c>
      <c r="E58" s="6" t="str">
        <f aca="false">VLOOKUP(C58,CATALOGO!A:E,5,0)</f>
        <v>NEGRO</v>
      </c>
      <c r="F58" s="36"/>
      <c r="G58" s="164" t="s">
        <v>38</v>
      </c>
      <c r="H58" s="121" t="str">
        <f aca="false">CONCATENATE(C58,"-",G58)</f>
        <v>A005-570-S</v>
      </c>
      <c r="I58" s="130"/>
      <c r="J58" s="137" t="n">
        <v>168</v>
      </c>
      <c r="K58" s="155" t="n">
        <v>44946</v>
      </c>
      <c r="L58" s="156" t="n">
        <f aca="false">VLOOKUP(C58,CATALOGO!A:F,6,0)</f>
        <v>0.347</v>
      </c>
      <c r="M58" s="157" t="n">
        <f aca="false">L58*J58</f>
        <v>58.296</v>
      </c>
      <c r="N58" s="35" t="s">
        <v>39</v>
      </c>
      <c r="O58" s="35" t="s">
        <v>40</v>
      </c>
      <c r="P58" s="33"/>
      <c r="Q58" s="33"/>
      <c r="R58" s="33"/>
      <c r="S58" s="33"/>
      <c r="T58" s="33"/>
      <c r="U58" s="33"/>
      <c r="V58" s="33" t="s">
        <v>827</v>
      </c>
      <c r="W58" s="35" t="s">
        <v>56</v>
      </c>
      <c r="X58" s="33" t="s">
        <v>51</v>
      </c>
      <c r="Y58" s="33" t="n">
        <v>175.12404</v>
      </c>
      <c r="Z58" s="37" t="n">
        <v>44915</v>
      </c>
      <c r="AA58" s="33"/>
      <c r="AB58" s="158" t="s">
        <v>44</v>
      </c>
      <c r="AC58" s="33"/>
      <c r="AD58" s="33" t="s">
        <v>784</v>
      </c>
      <c r="AE58" s="33"/>
    </row>
    <row r="59" customFormat="false" ht="15" hidden="false" customHeight="false" outlineLevel="0" collapsed="false">
      <c r="A59" s="104" t="n">
        <v>8787</v>
      </c>
      <c r="B59" s="163" t="n">
        <v>44914</v>
      </c>
      <c r="C59" s="121" t="s">
        <v>53</v>
      </c>
      <c r="D59" s="6" t="str">
        <f aca="false">VLOOKUP(C59,CATALOGO!A:B,2,0)</f>
        <v>TOP MUJER</v>
      </c>
      <c r="E59" s="6" t="str">
        <f aca="false">VLOOKUP(C59,CATALOGO!A:E,5,0)</f>
        <v>NEGRO</v>
      </c>
      <c r="F59" s="36"/>
      <c r="G59" s="164" t="s">
        <v>52</v>
      </c>
      <c r="H59" s="121" t="str">
        <f aca="false">CONCATENATE(C59,"-",G59)</f>
        <v>A005-570-XL</v>
      </c>
      <c r="I59" s="130"/>
      <c r="J59" s="137" t="n">
        <v>24</v>
      </c>
      <c r="K59" s="155" t="n">
        <v>44946</v>
      </c>
      <c r="L59" s="156" t="n">
        <f aca="false">VLOOKUP(C59,CATALOGO!A:F,6,0)</f>
        <v>0.347</v>
      </c>
      <c r="M59" s="157" t="n">
        <f aca="false">L59*J59</f>
        <v>8.328</v>
      </c>
      <c r="N59" s="35" t="s">
        <v>39</v>
      </c>
      <c r="O59" s="35" t="s">
        <v>40</v>
      </c>
      <c r="P59" s="33"/>
      <c r="Q59" s="33"/>
      <c r="R59" s="33"/>
      <c r="S59" s="33"/>
      <c r="T59" s="33"/>
      <c r="U59" s="33"/>
      <c r="V59" s="33" t="s">
        <v>827</v>
      </c>
      <c r="W59" s="35" t="s">
        <v>56</v>
      </c>
      <c r="X59" s="33" t="s">
        <v>51</v>
      </c>
      <c r="Y59" s="33" t="n">
        <v>25.01772</v>
      </c>
      <c r="Z59" s="37" t="n">
        <v>44915</v>
      </c>
      <c r="AA59" s="33"/>
      <c r="AB59" s="158" t="s">
        <v>44</v>
      </c>
      <c r="AC59" s="33"/>
      <c r="AD59" s="33" t="s">
        <v>784</v>
      </c>
      <c r="AE59" s="33"/>
    </row>
    <row r="60" customFormat="false" ht="15" hidden="false" customHeight="false" outlineLevel="0" collapsed="false">
      <c r="A60" s="104" t="n">
        <v>8788</v>
      </c>
      <c r="B60" s="163" t="n">
        <v>44914</v>
      </c>
      <c r="C60" s="121" t="s">
        <v>828</v>
      </c>
      <c r="D60" s="6" t="str">
        <f aca="false">VLOOKUP(C60,CATALOGO!A:B,2,0)</f>
        <v>TOP DAMA</v>
      </c>
      <c r="E60" s="6" t="str">
        <f aca="false">VLOOKUP(C60,CATALOGO!A:E,5,0)</f>
        <v>BREEZE</v>
      </c>
      <c r="F60" s="36"/>
      <c r="G60" s="164" t="s">
        <v>38</v>
      </c>
      <c r="H60" s="121" t="str">
        <f aca="false">CONCATENATE(C60,"-",G60)</f>
        <v>RF009-316-S</v>
      </c>
      <c r="I60" s="130"/>
      <c r="J60" s="137" t="n">
        <v>96</v>
      </c>
      <c r="K60" s="155" t="n">
        <v>44946</v>
      </c>
      <c r="L60" s="156" t="n">
        <f aca="false">VLOOKUP(C60,CATALOGO!A:F,6,0)</f>
        <v>0.3</v>
      </c>
      <c r="M60" s="157" t="n">
        <f aca="false">L60*J60</f>
        <v>28.8</v>
      </c>
      <c r="N60" s="35" t="s">
        <v>39</v>
      </c>
      <c r="O60" s="35" t="s">
        <v>40</v>
      </c>
      <c r="P60" s="33"/>
      <c r="Q60" s="33"/>
      <c r="R60" s="33"/>
      <c r="S60" s="33"/>
      <c r="T60" s="33"/>
      <c r="U60" s="33"/>
      <c r="V60" s="33" t="s">
        <v>829</v>
      </c>
      <c r="W60" s="35" t="s">
        <v>815</v>
      </c>
      <c r="X60" s="33" t="s">
        <v>830</v>
      </c>
      <c r="Y60" s="33" t="n">
        <v>85.44</v>
      </c>
      <c r="Z60" s="37" t="n">
        <v>44916</v>
      </c>
      <c r="AA60" s="33"/>
      <c r="AB60" s="158" t="s">
        <v>44</v>
      </c>
      <c r="AC60" s="33"/>
      <c r="AD60" s="33" t="s">
        <v>817</v>
      </c>
      <c r="AE60" s="33"/>
    </row>
    <row r="61" customFormat="false" ht="15" hidden="false" customHeight="false" outlineLevel="0" collapsed="false">
      <c r="A61" s="104" t="n">
        <v>8789</v>
      </c>
      <c r="B61" s="163" t="n">
        <v>44914</v>
      </c>
      <c r="C61" s="121" t="s">
        <v>831</v>
      </c>
      <c r="D61" s="6" t="str">
        <f aca="false">VLOOKUP(C61,CATALOGO!A:B,2,0)</f>
        <v>TOP DAMA</v>
      </c>
      <c r="E61" s="6" t="str">
        <f aca="false">VLOOKUP(C61,CATALOGO!A:E,5,0)</f>
        <v>AIR</v>
      </c>
      <c r="F61" s="36"/>
      <c r="G61" s="164" t="s">
        <v>48</v>
      </c>
      <c r="H61" s="121" t="str">
        <f aca="false">CONCATENATE(C61,"-",G61)</f>
        <v>RF009-518-L</v>
      </c>
      <c r="I61" s="130"/>
      <c r="J61" s="137" t="n">
        <v>72</v>
      </c>
      <c r="K61" s="155" t="n">
        <v>44946</v>
      </c>
      <c r="L61" s="156" t="n">
        <f aca="false">VLOOKUP(C61,CATALOGO!A:F,6,0)</f>
        <v>0.3</v>
      </c>
      <c r="M61" s="157" t="n">
        <f aca="false">L61*J61</f>
        <v>21.6</v>
      </c>
      <c r="N61" s="35" t="s">
        <v>39</v>
      </c>
      <c r="O61" s="35" t="s">
        <v>40</v>
      </c>
      <c r="P61" s="33"/>
      <c r="Q61" s="33"/>
      <c r="R61" s="33"/>
      <c r="S61" s="33"/>
      <c r="T61" s="33"/>
      <c r="U61" s="33"/>
      <c r="V61" s="33" t="s">
        <v>832</v>
      </c>
      <c r="W61" s="35" t="s">
        <v>833</v>
      </c>
      <c r="X61" s="33" t="s">
        <v>830</v>
      </c>
      <c r="Y61" s="33" t="n">
        <v>64.08</v>
      </c>
      <c r="Z61" s="37" t="n">
        <v>44916</v>
      </c>
      <c r="AA61" s="33"/>
      <c r="AB61" s="158" t="s">
        <v>44</v>
      </c>
      <c r="AC61" s="33"/>
      <c r="AD61" s="33" t="s">
        <v>817</v>
      </c>
      <c r="AE61" s="33"/>
    </row>
    <row r="62" customFormat="false" ht="15" hidden="false" customHeight="false" outlineLevel="0" collapsed="false">
      <c r="A62" s="104" t="n">
        <v>8790</v>
      </c>
      <c r="B62" s="163" t="n">
        <v>44914</v>
      </c>
      <c r="C62" s="121" t="s">
        <v>831</v>
      </c>
      <c r="D62" s="6" t="str">
        <f aca="false">VLOOKUP(C62,CATALOGO!A:B,2,0)</f>
        <v>TOP DAMA</v>
      </c>
      <c r="E62" s="6" t="str">
        <f aca="false">VLOOKUP(C62,CATALOGO!A:E,5,0)</f>
        <v>AIR</v>
      </c>
      <c r="F62" s="36"/>
      <c r="G62" s="164" t="s">
        <v>76</v>
      </c>
      <c r="H62" s="121" t="str">
        <f aca="false">CONCATENATE(C62,"-",G62)</f>
        <v>RF009-518-M</v>
      </c>
      <c r="I62" s="130"/>
      <c r="J62" s="137" t="n">
        <v>144</v>
      </c>
      <c r="K62" s="155" t="n">
        <v>44946</v>
      </c>
      <c r="L62" s="156" t="n">
        <f aca="false">VLOOKUP(C62,CATALOGO!A:F,6,0)</f>
        <v>0.3</v>
      </c>
      <c r="M62" s="157" t="n">
        <f aca="false">L62*J62</f>
        <v>43.2</v>
      </c>
      <c r="N62" s="35" t="s">
        <v>39</v>
      </c>
      <c r="O62" s="35" t="s">
        <v>40</v>
      </c>
      <c r="P62" s="33"/>
      <c r="Q62" s="33"/>
      <c r="R62" s="33"/>
      <c r="S62" s="33"/>
      <c r="T62" s="33"/>
      <c r="U62" s="33"/>
      <c r="V62" s="33" t="s">
        <v>832</v>
      </c>
      <c r="W62" s="35" t="s">
        <v>833</v>
      </c>
      <c r="X62" s="33" t="s">
        <v>830</v>
      </c>
      <c r="Y62" s="33" t="n">
        <v>128.16</v>
      </c>
      <c r="Z62" s="37" t="n">
        <v>44916</v>
      </c>
      <c r="AA62" s="33"/>
      <c r="AB62" s="158" t="s">
        <v>44</v>
      </c>
      <c r="AC62" s="33"/>
      <c r="AD62" s="33" t="s">
        <v>817</v>
      </c>
      <c r="AE62" s="33"/>
    </row>
    <row r="63" customFormat="false" ht="15" hidden="false" customHeight="false" outlineLevel="0" collapsed="false">
      <c r="A63" s="104" t="n">
        <v>8791</v>
      </c>
      <c r="B63" s="163" t="n">
        <v>44914</v>
      </c>
      <c r="C63" s="121" t="s">
        <v>834</v>
      </c>
      <c r="D63" s="6" t="str">
        <f aca="false">VLOOKUP(C63,CATALOGO!A:B,2,0)</f>
        <v>TOP DAMA</v>
      </c>
      <c r="E63" s="6" t="str">
        <f aca="false">VLOOKUP(C63,CATALOGO!A:E,5,0)</f>
        <v>STORM</v>
      </c>
      <c r="F63" s="36"/>
      <c r="G63" s="164" t="s">
        <v>48</v>
      </c>
      <c r="H63" s="121" t="str">
        <f aca="false">CONCATENATE(C63,"-",G63)</f>
        <v>RF009-900-L</v>
      </c>
      <c r="I63" s="130"/>
      <c r="J63" s="137" t="n">
        <v>48</v>
      </c>
      <c r="K63" s="155" t="n">
        <v>44946</v>
      </c>
      <c r="L63" s="156" t="n">
        <f aca="false">VLOOKUP(C63,CATALOGO!A:F,6,0)</f>
        <v>0.3</v>
      </c>
      <c r="M63" s="157" t="n">
        <f aca="false">L63*J63</f>
        <v>14.4</v>
      </c>
      <c r="N63" s="35" t="s">
        <v>39</v>
      </c>
      <c r="O63" s="35" t="s">
        <v>40</v>
      </c>
      <c r="P63" s="33"/>
      <c r="Q63" s="33"/>
      <c r="R63" s="33"/>
      <c r="S63" s="33"/>
      <c r="T63" s="33"/>
      <c r="U63" s="33"/>
      <c r="V63" s="33" t="s">
        <v>835</v>
      </c>
      <c r="W63" s="35" t="s">
        <v>820</v>
      </c>
      <c r="X63" s="33" t="s">
        <v>830</v>
      </c>
      <c r="Y63" s="33" t="n">
        <v>42.72</v>
      </c>
      <c r="Z63" s="37" t="n">
        <v>44915</v>
      </c>
      <c r="AA63" s="33"/>
      <c r="AB63" s="158" t="s">
        <v>44</v>
      </c>
      <c r="AC63" s="33"/>
      <c r="AD63" s="33" t="s">
        <v>817</v>
      </c>
      <c r="AE63" s="33"/>
    </row>
    <row r="64" customFormat="false" ht="15" hidden="false" customHeight="false" outlineLevel="0" collapsed="false">
      <c r="A64" s="104" t="n">
        <v>8792</v>
      </c>
      <c r="B64" s="163" t="n">
        <v>44914</v>
      </c>
      <c r="C64" s="121" t="s">
        <v>834</v>
      </c>
      <c r="D64" s="6" t="str">
        <f aca="false">VLOOKUP(C64,CATALOGO!A:B,2,0)</f>
        <v>TOP DAMA</v>
      </c>
      <c r="E64" s="6" t="str">
        <f aca="false">VLOOKUP(C64,CATALOGO!A:E,5,0)</f>
        <v>STORM</v>
      </c>
      <c r="F64" s="36"/>
      <c r="G64" s="164" t="s">
        <v>76</v>
      </c>
      <c r="H64" s="121" t="str">
        <f aca="false">CONCATENATE(C64,"-",G64)</f>
        <v>RF009-900-M</v>
      </c>
      <c r="I64" s="130"/>
      <c r="J64" s="137" t="n">
        <v>96</v>
      </c>
      <c r="K64" s="155" t="n">
        <v>44946</v>
      </c>
      <c r="L64" s="156" t="n">
        <f aca="false">VLOOKUP(C64,CATALOGO!A:F,6,0)</f>
        <v>0.3</v>
      </c>
      <c r="M64" s="157" t="n">
        <f aca="false">L64*J64</f>
        <v>28.8</v>
      </c>
      <c r="N64" s="35" t="s">
        <v>39</v>
      </c>
      <c r="O64" s="35" t="s">
        <v>40</v>
      </c>
      <c r="P64" s="33"/>
      <c r="Q64" s="33"/>
      <c r="R64" s="33"/>
      <c r="S64" s="33"/>
      <c r="T64" s="33"/>
      <c r="U64" s="33"/>
      <c r="V64" s="33" t="s">
        <v>835</v>
      </c>
      <c r="W64" s="35" t="s">
        <v>820</v>
      </c>
      <c r="X64" s="33" t="s">
        <v>830</v>
      </c>
      <c r="Y64" s="33" t="n">
        <v>85.44</v>
      </c>
      <c r="Z64" s="37" t="n">
        <v>44915</v>
      </c>
      <c r="AA64" s="33"/>
      <c r="AB64" s="158" t="s">
        <v>44</v>
      </c>
      <c r="AC64" s="33"/>
      <c r="AD64" s="33" t="s">
        <v>817</v>
      </c>
      <c r="AE64" s="33"/>
    </row>
    <row r="65" customFormat="false" ht="15" hidden="false" customHeight="false" outlineLevel="0" collapsed="false">
      <c r="A65" s="104" t="n">
        <v>8793</v>
      </c>
      <c r="B65" s="163" t="n">
        <v>44914</v>
      </c>
      <c r="C65" s="121" t="s">
        <v>836</v>
      </c>
      <c r="D65" s="6" t="str">
        <f aca="false">VLOOKUP(C65,CATALOGO!A:B,2,0)</f>
        <v>PANTALON DE DAMA</v>
      </c>
      <c r="E65" s="6" t="str">
        <f aca="false">VLOOKUP(C65,CATALOGO!A:E,5,0)</f>
        <v>BREEZE</v>
      </c>
      <c r="F65" s="36"/>
      <c r="G65" s="164" t="s">
        <v>76</v>
      </c>
      <c r="H65" s="121" t="str">
        <f aca="false">CONCATENATE(C65,"-",G65)</f>
        <v>RF105-316-M</v>
      </c>
      <c r="I65" s="130"/>
      <c r="J65" s="137" t="n">
        <v>72</v>
      </c>
      <c r="K65" s="155" t="n">
        <v>44946</v>
      </c>
      <c r="L65" s="156" t="n">
        <f aca="false">VLOOKUP(C65,CATALOGO!A:F,6,0)</f>
        <v>0.405</v>
      </c>
      <c r="M65" s="157" t="n">
        <f aca="false">L65*J65</f>
        <v>29.16</v>
      </c>
      <c r="N65" s="35" t="s">
        <v>39</v>
      </c>
      <c r="O65" s="35" t="s">
        <v>85</v>
      </c>
      <c r="P65" s="33"/>
      <c r="Q65" s="33"/>
      <c r="R65" s="33"/>
      <c r="S65" s="33"/>
      <c r="T65" s="33"/>
      <c r="U65" s="33"/>
      <c r="V65" s="33" t="s">
        <v>837</v>
      </c>
      <c r="W65" s="35" t="s">
        <v>815</v>
      </c>
      <c r="X65" s="33" t="s">
        <v>838</v>
      </c>
      <c r="Y65" s="33" t="n">
        <v>79.2</v>
      </c>
      <c r="Z65" s="37" t="n">
        <v>44916</v>
      </c>
      <c r="AA65" s="33"/>
      <c r="AB65" s="158" t="s">
        <v>44</v>
      </c>
      <c r="AC65" s="33"/>
      <c r="AD65" s="33" t="s">
        <v>817</v>
      </c>
      <c r="AE65" s="33"/>
    </row>
    <row r="66" customFormat="false" ht="15" hidden="false" customHeight="false" outlineLevel="0" collapsed="false">
      <c r="A66" s="104" t="n">
        <v>8794</v>
      </c>
      <c r="B66" s="163" t="n">
        <v>44914</v>
      </c>
      <c r="C66" s="121" t="s">
        <v>839</v>
      </c>
      <c r="D66" s="6" t="str">
        <f aca="false">VLOOKUP(C66,CATALOGO!A:B,2,0)</f>
        <v>PANTALON DE DAMA</v>
      </c>
      <c r="E66" s="165" t="str">
        <f aca="false">VLOOKUP(C66,CATALOGO!A:E,5,0)</f>
        <v>AIR</v>
      </c>
      <c r="F66" s="36"/>
      <c r="G66" s="164" t="s">
        <v>48</v>
      </c>
      <c r="H66" s="121" t="str">
        <f aca="false">CONCATENATE(C66,"-",G66)</f>
        <v>RF105-518-L</v>
      </c>
      <c r="I66" s="130"/>
      <c r="J66" s="137" t="n">
        <v>48</v>
      </c>
      <c r="K66" s="155" t="n">
        <v>44946</v>
      </c>
      <c r="L66" s="156" t="n">
        <f aca="false">VLOOKUP(C66,CATALOGO!A:F,6,0)</f>
        <v>0.405</v>
      </c>
      <c r="M66" s="157" t="n">
        <f aca="false">L66*J66</f>
        <v>19.44</v>
      </c>
      <c r="N66" s="35" t="s">
        <v>39</v>
      </c>
      <c r="O66" s="35" t="s">
        <v>85</v>
      </c>
      <c r="P66" s="33"/>
      <c r="Q66" s="33"/>
      <c r="R66" s="33"/>
      <c r="S66" s="33"/>
      <c r="T66" s="33"/>
      <c r="U66" s="33"/>
      <c r="V66" s="33" t="s">
        <v>840</v>
      </c>
      <c r="W66" s="35" t="s">
        <v>833</v>
      </c>
      <c r="X66" s="33" t="s">
        <v>838</v>
      </c>
      <c r="Y66" s="33" t="n">
        <v>52.8</v>
      </c>
      <c r="Z66" s="37" t="n">
        <v>44916</v>
      </c>
      <c r="AA66" s="33"/>
      <c r="AB66" s="158" t="s">
        <v>44</v>
      </c>
      <c r="AC66" s="33"/>
      <c r="AD66" s="33" t="s">
        <v>817</v>
      </c>
      <c r="AE66" s="33"/>
    </row>
    <row r="67" customFormat="false" ht="15" hidden="false" customHeight="false" outlineLevel="0" collapsed="false">
      <c r="A67" s="104" t="n">
        <v>8795</v>
      </c>
      <c r="B67" s="163" t="n">
        <v>44914</v>
      </c>
      <c r="C67" s="121" t="s">
        <v>841</v>
      </c>
      <c r="D67" s="6" t="str">
        <f aca="false">VLOOKUP(C67,CATALOGO!A:B,2,0)</f>
        <v>PANTALON DE DAMA</v>
      </c>
      <c r="E67" s="6" t="str">
        <f aca="false">VLOOKUP(C67,CATALOGO!A:E,5,0)</f>
        <v>TORNADO</v>
      </c>
      <c r="F67" s="36"/>
      <c r="G67" s="164" t="s">
        <v>76</v>
      </c>
      <c r="H67" s="121" t="str">
        <f aca="false">CONCATENATE(C67,"-",G67)</f>
        <v>RF105-532-M</v>
      </c>
      <c r="I67" s="130"/>
      <c r="J67" s="137" t="n">
        <v>144</v>
      </c>
      <c r="K67" s="155" t="n">
        <v>44946</v>
      </c>
      <c r="L67" s="156" t="n">
        <f aca="false">VLOOKUP(C67,CATALOGO!A:F,6,0)</f>
        <v>0.405</v>
      </c>
      <c r="M67" s="157" t="n">
        <f aca="false">L67*J67</f>
        <v>58.32</v>
      </c>
      <c r="N67" s="35" t="s">
        <v>39</v>
      </c>
      <c r="O67" s="35" t="s">
        <v>85</v>
      </c>
      <c r="P67" s="33"/>
      <c r="Q67" s="33"/>
      <c r="R67" s="33"/>
      <c r="S67" s="33"/>
      <c r="T67" s="33"/>
      <c r="U67" s="33"/>
      <c r="V67" s="33" t="s">
        <v>842</v>
      </c>
      <c r="W67" s="35" t="s">
        <v>843</v>
      </c>
      <c r="X67" s="33" t="s">
        <v>838</v>
      </c>
      <c r="Y67" s="33" t="n">
        <v>158.4</v>
      </c>
      <c r="Z67" s="37" t="n">
        <v>44915</v>
      </c>
      <c r="AA67" s="33"/>
      <c r="AB67" s="158" t="s">
        <v>44</v>
      </c>
      <c r="AC67" s="33"/>
      <c r="AD67" s="33" t="s">
        <v>817</v>
      </c>
      <c r="AE67" s="33"/>
    </row>
    <row r="68" customFormat="false" ht="15" hidden="false" customHeight="false" outlineLevel="0" collapsed="false">
      <c r="A68" s="104" t="n">
        <v>8796</v>
      </c>
      <c r="B68" s="163" t="n">
        <v>44914</v>
      </c>
      <c r="C68" s="121" t="s">
        <v>841</v>
      </c>
      <c r="D68" s="6" t="str">
        <f aca="false">VLOOKUP(C68,CATALOGO!A:B,2,0)</f>
        <v>PANTALON DE DAMA</v>
      </c>
      <c r="E68" s="6" t="str">
        <f aca="false">VLOOKUP(C68,CATALOGO!A:E,5,0)</f>
        <v>TORNADO</v>
      </c>
      <c r="F68" s="36"/>
      <c r="G68" s="164" t="s">
        <v>38</v>
      </c>
      <c r="H68" s="121" t="str">
        <f aca="false">CONCATENATE(C68,"-",G68)</f>
        <v>RF105-532-S</v>
      </c>
      <c r="I68" s="130"/>
      <c r="J68" s="137" t="n">
        <v>120</v>
      </c>
      <c r="K68" s="155" t="n">
        <v>44946</v>
      </c>
      <c r="L68" s="156" t="n">
        <f aca="false">VLOOKUP(C68,CATALOGO!A:F,6,0)</f>
        <v>0.405</v>
      </c>
      <c r="M68" s="157" t="n">
        <f aca="false">L68*J68</f>
        <v>48.6</v>
      </c>
      <c r="N68" s="35" t="s">
        <v>39</v>
      </c>
      <c r="O68" s="35" t="s">
        <v>85</v>
      </c>
      <c r="P68" s="33"/>
      <c r="Q68" s="33"/>
      <c r="R68" s="33"/>
      <c r="S68" s="33"/>
      <c r="T68" s="33"/>
      <c r="U68" s="33"/>
      <c r="V68" s="33" t="s">
        <v>842</v>
      </c>
      <c r="W68" s="35" t="s">
        <v>843</v>
      </c>
      <c r="X68" s="33" t="s">
        <v>838</v>
      </c>
      <c r="Y68" s="33" t="n">
        <v>132</v>
      </c>
      <c r="Z68" s="37" t="n">
        <v>44915</v>
      </c>
      <c r="AA68" s="33"/>
      <c r="AB68" s="158" t="s">
        <v>44</v>
      </c>
      <c r="AC68" s="33"/>
      <c r="AD68" s="33" t="s">
        <v>817</v>
      </c>
      <c r="AE68" s="33"/>
    </row>
    <row r="69" customFormat="false" ht="15" hidden="false" customHeight="false" outlineLevel="0" collapsed="false">
      <c r="A69" s="104" t="n">
        <v>8797</v>
      </c>
      <c r="B69" s="163" t="n">
        <v>44914</v>
      </c>
      <c r="C69" s="121" t="s">
        <v>844</v>
      </c>
      <c r="D69" s="6" t="str">
        <f aca="false">VLOOKUP(C69,CATALOGO!A:B,2,0)</f>
        <v>PANTALON DE DAMA</v>
      </c>
      <c r="E69" s="6" t="str">
        <f aca="false">VLOOKUP(C69,CATALOGO!A:E,5,0)</f>
        <v>STORM</v>
      </c>
      <c r="F69" s="36"/>
      <c r="G69" s="164" t="s">
        <v>76</v>
      </c>
      <c r="H69" s="121" t="str">
        <f aca="false">CONCATENATE(C69,"-",G69)</f>
        <v>RF105-900-M</v>
      </c>
      <c r="I69" s="130"/>
      <c r="J69" s="137" t="n">
        <v>72</v>
      </c>
      <c r="K69" s="155" t="n">
        <v>44946</v>
      </c>
      <c r="L69" s="156" t="n">
        <f aca="false">VLOOKUP(C69,CATALOGO!A:F,6,0)</f>
        <v>0.405</v>
      </c>
      <c r="M69" s="157" t="n">
        <f aca="false">L69*J69</f>
        <v>29.16</v>
      </c>
      <c r="N69" s="35" t="s">
        <v>39</v>
      </c>
      <c r="O69" s="35" t="s">
        <v>85</v>
      </c>
      <c r="P69" s="33"/>
      <c r="Q69" s="33"/>
      <c r="R69" s="33"/>
      <c r="S69" s="33"/>
      <c r="T69" s="33"/>
      <c r="U69" s="33"/>
      <c r="V69" s="33" t="s">
        <v>845</v>
      </c>
      <c r="W69" s="35" t="s">
        <v>820</v>
      </c>
      <c r="X69" s="33" t="s">
        <v>838</v>
      </c>
      <c r="Y69" s="33" t="n">
        <v>79.2</v>
      </c>
      <c r="Z69" s="37" t="n">
        <v>44915</v>
      </c>
      <c r="AA69" s="33"/>
      <c r="AB69" s="158" t="s">
        <v>44</v>
      </c>
      <c r="AC69" s="33"/>
      <c r="AD69" s="33" t="s">
        <v>817</v>
      </c>
      <c r="AE69" s="33"/>
    </row>
    <row r="70" customFormat="false" ht="15" hidden="false" customHeight="false" outlineLevel="0" collapsed="false">
      <c r="A70" s="104" t="n">
        <v>8798</v>
      </c>
      <c r="B70" s="163" t="n">
        <v>44914</v>
      </c>
      <c r="C70" s="121" t="s">
        <v>846</v>
      </c>
      <c r="D70" s="6" t="str">
        <f aca="false">VLOOKUP(C70,CATALOGO!A:B,2,0)</f>
        <v>PANTALON DE DAMA</v>
      </c>
      <c r="E70" s="6" t="str">
        <f aca="false">VLOOKUP(C70,CATALOGO!A:E,5,0)</f>
        <v>BREEZE</v>
      </c>
      <c r="F70" s="36"/>
      <c r="G70" s="164" t="s">
        <v>38</v>
      </c>
      <c r="H70" s="121" t="str">
        <f aca="false">CONCATENATE(C70,"-",G70)</f>
        <v>RF106P-316-S</v>
      </c>
      <c r="I70" s="130"/>
      <c r="J70" s="137" t="n">
        <v>48</v>
      </c>
      <c r="K70" s="155" t="n">
        <v>44946</v>
      </c>
      <c r="L70" s="156" t="n">
        <f aca="false">VLOOKUP(C70,CATALOGO!A:F,6,0)</f>
        <v>0.3958</v>
      </c>
      <c r="M70" s="157" t="n">
        <f aca="false">L70*J70</f>
        <v>18.9984</v>
      </c>
      <c r="N70" s="35" t="s">
        <v>39</v>
      </c>
      <c r="O70" s="35" t="s">
        <v>85</v>
      </c>
      <c r="P70" s="33"/>
      <c r="Q70" s="33"/>
      <c r="R70" s="33"/>
      <c r="S70" s="33"/>
      <c r="T70" s="33"/>
      <c r="U70" s="33"/>
      <c r="V70" s="33" t="s">
        <v>847</v>
      </c>
      <c r="W70" s="35" t="s">
        <v>815</v>
      </c>
      <c r="X70" s="33" t="s">
        <v>848</v>
      </c>
      <c r="Y70" s="33" t="n">
        <v>48</v>
      </c>
      <c r="Z70" s="37" t="n">
        <v>44916</v>
      </c>
      <c r="AA70" s="33"/>
      <c r="AB70" s="158" t="s">
        <v>44</v>
      </c>
      <c r="AC70" s="33"/>
      <c r="AD70" s="33" t="s">
        <v>817</v>
      </c>
      <c r="AE70" s="33"/>
    </row>
    <row r="71" customFormat="false" ht="15" hidden="false" customHeight="false" outlineLevel="0" collapsed="false">
      <c r="A71" s="104" t="n">
        <v>8799</v>
      </c>
      <c r="B71" s="163" t="n">
        <v>44914</v>
      </c>
      <c r="C71" s="121" t="s">
        <v>849</v>
      </c>
      <c r="D71" s="6" t="str">
        <f aca="false">VLOOKUP(C71,CATALOGO!A:B,2,0)</f>
        <v>PANTALON DE DAMA</v>
      </c>
      <c r="E71" s="6" t="str">
        <f aca="false">VLOOKUP(C71,CATALOGO!A:E,5,0)</f>
        <v>TORNADO</v>
      </c>
      <c r="F71" s="36"/>
      <c r="G71" s="164" t="s">
        <v>38</v>
      </c>
      <c r="H71" s="121" t="str">
        <f aca="false">CONCATENATE(C71,"-",G71)</f>
        <v>RF106P-532-S</v>
      </c>
      <c r="I71" s="130"/>
      <c r="J71" s="137" t="n">
        <v>48</v>
      </c>
      <c r="K71" s="155" t="n">
        <v>44946</v>
      </c>
      <c r="L71" s="156" t="n">
        <f aca="false">VLOOKUP(C71,CATALOGO!A:F,6,0)</f>
        <v>0.3958</v>
      </c>
      <c r="M71" s="157" t="n">
        <f aca="false">L71*J71</f>
        <v>18.9984</v>
      </c>
      <c r="N71" s="35" t="s">
        <v>39</v>
      </c>
      <c r="O71" s="35" t="s">
        <v>85</v>
      </c>
      <c r="P71" s="33"/>
      <c r="Q71" s="33"/>
      <c r="R71" s="33"/>
      <c r="S71" s="33"/>
      <c r="T71" s="33"/>
      <c r="U71" s="33"/>
      <c r="V71" s="33" t="s">
        <v>850</v>
      </c>
      <c r="W71" s="35" t="s">
        <v>843</v>
      </c>
      <c r="X71" s="33" t="s">
        <v>848</v>
      </c>
      <c r="Y71" s="33" t="n">
        <v>48</v>
      </c>
      <c r="Z71" s="37" t="n">
        <v>44915</v>
      </c>
      <c r="AA71" s="33"/>
      <c r="AB71" s="158" t="s">
        <v>44</v>
      </c>
      <c r="AC71" s="33"/>
      <c r="AD71" s="33" t="s">
        <v>817</v>
      </c>
      <c r="AE71" s="33"/>
    </row>
    <row r="72" customFormat="false" ht="15" hidden="false" customHeight="false" outlineLevel="0" collapsed="false">
      <c r="A72" s="104" t="n">
        <v>8800</v>
      </c>
      <c r="B72" s="163" t="n">
        <v>44914</v>
      </c>
      <c r="C72" s="121" t="s">
        <v>851</v>
      </c>
      <c r="D72" s="6" t="str">
        <f aca="false">VLOOKUP(C72,CATALOGO!A:B,2,0)</f>
        <v>PAN MUJER</v>
      </c>
      <c r="E72" s="6" t="str">
        <f aca="false">VLOOKUP(C72,CATALOGO!A:E,5,0)</f>
        <v>AIR</v>
      </c>
      <c r="F72" s="36"/>
      <c r="G72" s="164" t="s">
        <v>38</v>
      </c>
      <c r="H72" s="121" t="str">
        <f aca="false">CONCATENATE(C72,"-",G72)</f>
        <v>RF106R-518-S</v>
      </c>
      <c r="I72" s="130"/>
      <c r="J72" s="137" t="n">
        <v>96</v>
      </c>
      <c r="K72" s="155" t="n">
        <v>44946</v>
      </c>
      <c r="L72" s="156" t="n">
        <f aca="false">VLOOKUP(C72,CATALOGO!A:F,6,0)</f>
        <v>0.3958</v>
      </c>
      <c r="M72" s="157" t="n">
        <f aca="false">L72*J72</f>
        <v>37.9968</v>
      </c>
      <c r="N72" s="35" t="s">
        <v>39</v>
      </c>
      <c r="O72" s="35" t="s">
        <v>85</v>
      </c>
      <c r="P72" s="33"/>
      <c r="Q72" s="33"/>
      <c r="R72" s="33"/>
      <c r="S72" s="33"/>
      <c r="T72" s="33"/>
      <c r="U72" s="33"/>
      <c r="V72" s="33" t="s">
        <v>852</v>
      </c>
      <c r="W72" s="35" t="s">
        <v>833</v>
      </c>
      <c r="X72" s="33" t="s">
        <v>853</v>
      </c>
      <c r="Y72" s="33" t="n">
        <v>96</v>
      </c>
      <c r="Z72" s="37" t="n">
        <v>44916</v>
      </c>
      <c r="AA72" s="33"/>
      <c r="AB72" s="158" t="s">
        <v>44</v>
      </c>
      <c r="AC72" s="33"/>
      <c r="AD72" s="33" t="s">
        <v>817</v>
      </c>
      <c r="AE72" s="33"/>
    </row>
    <row r="73" customFormat="false" ht="15" hidden="false" customHeight="false" outlineLevel="0" collapsed="false">
      <c r="A73" s="104" t="n">
        <v>8801</v>
      </c>
      <c r="B73" s="163" t="n">
        <v>44914</v>
      </c>
      <c r="C73" s="121" t="s">
        <v>854</v>
      </c>
      <c r="D73" s="6" t="str">
        <f aca="false">VLOOKUP(C73,CATALOGO!A:B,2,0)</f>
        <v>PANTALON DE DAMA</v>
      </c>
      <c r="E73" s="6" t="str">
        <f aca="false">VLOOKUP(C73,CATALOGO!A:E,5,0)</f>
        <v>TORNADO</v>
      </c>
      <c r="F73" s="36"/>
      <c r="G73" s="164" t="s">
        <v>76</v>
      </c>
      <c r="H73" s="121" t="str">
        <f aca="false">CONCATENATE(C73,"-",G73)</f>
        <v>RF106R-532-M</v>
      </c>
      <c r="I73" s="130"/>
      <c r="J73" s="137" t="n">
        <v>96</v>
      </c>
      <c r="K73" s="155" t="n">
        <v>44946</v>
      </c>
      <c r="L73" s="156" t="n">
        <f aca="false">VLOOKUP(C73,CATALOGO!A:F,6,0)</f>
        <v>0.3958</v>
      </c>
      <c r="M73" s="157" t="n">
        <f aca="false">L73*J73</f>
        <v>37.9968</v>
      </c>
      <c r="N73" s="35" t="s">
        <v>39</v>
      </c>
      <c r="O73" s="35" t="s">
        <v>85</v>
      </c>
      <c r="P73" s="33"/>
      <c r="Q73" s="33"/>
      <c r="R73" s="33"/>
      <c r="S73" s="33"/>
      <c r="T73" s="33"/>
      <c r="U73" s="33"/>
      <c r="V73" s="33" t="s">
        <v>855</v>
      </c>
      <c r="W73" s="35" t="s">
        <v>843</v>
      </c>
      <c r="X73" s="33" t="s">
        <v>853</v>
      </c>
      <c r="Y73" s="33" t="n">
        <v>96</v>
      </c>
      <c r="Z73" s="37" t="n">
        <v>44915</v>
      </c>
      <c r="AA73" s="33"/>
      <c r="AB73" s="158" t="s">
        <v>44</v>
      </c>
      <c r="AC73" s="33"/>
      <c r="AD73" s="33" t="s">
        <v>817</v>
      </c>
      <c r="AE73" s="33"/>
    </row>
    <row r="74" customFormat="false" ht="15" hidden="false" customHeight="false" outlineLevel="0" collapsed="false">
      <c r="A74" s="104" t="n">
        <v>8802</v>
      </c>
      <c r="B74" s="163" t="n">
        <v>44914</v>
      </c>
      <c r="C74" s="121" t="s">
        <v>856</v>
      </c>
      <c r="D74" s="6" t="str">
        <f aca="false">VLOOKUP(C74,CATALOGO!A:B,2,0)</f>
        <v>PANTALON DE DAMA</v>
      </c>
      <c r="E74" s="6" t="str">
        <f aca="false">VLOOKUP(C74,CATALOGO!A:E,5,0)</f>
        <v>STORM</v>
      </c>
      <c r="F74" s="36"/>
      <c r="G74" s="164" t="s">
        <v>48</v>
      </c>
      <c r="H74" s="121" t="str">
        <f aca="false">CONCATENATE(C74,"-",G74)</f>
        <v>RF106R-900-L</v>
      </c>
      <c r="I74" s="130"/>
      <c r="J74" s="137" t="n">
        <v>24</v>
      </c>
      <c r="K74" s="155" t="n">
        <v>44946</v>
      </c>
      <c r="L74" s="156" t="n">
        <f aca="false">VLOOKUP(C74,CATALOGO!A:F,6,0)</f>
        <v>0.3958</v>
      </c>
      <c r="M74" s="157" t="n">
        <f aca="false">L74*J74</f>
        <v>9.4992</v>
      </c>
      <c r="N74" s="35" t="s">
        <v>39</v>
      </c>
      <c r="O74" s="35" t="s">
        <v>85</v>
      </c>
      <c r="P74" s="33"/>
      <c r="Q74" s="33"/>
      <c r="R74" s="33"/>
      <c r="S74" s="33"/>
      <c r="T74" s="33"/>
      <c r="U74" s="33"/>
      <c r="V74" s="33" t="s">
        <v>857</v>
      </c>
      <c r="W74" s="35" t="s">
        <v>820</v>
      </c>
      <c r="X74" s="33" t="s">
        <v>853</v>
      </c>
      <c r="Y74" s="33" t="n">
        <v>24</v>
      </c>
      <c r="Z74" s="37" t="n">
        <v>44915</v>
      </c>
      <c r="AA74" s="33"/>
      <c r="AB74" s="158" t="s">
        <v>44</v>
      </c>
      <c r="AC74" s="33"/>
      <c r="AD74" s="33" t="s">
        <v>817</v>
      </c>
      <c r="AE74" s="33"/>
    </row>
    <row r="75" customFormat="false" ht="15" hidden="false" customHeight="false" outlineLevel="0" collapsed="false">
      <c r="A75" s="104" t="n">
        <v>8803</v>
      </c>
      <c r="B75" s="163" t="n">
        <v>44914</v>
      </c>
      <c r="C75" s="121" t="s">
        <v>856</v>
      </c>
      <c r="D75" s="6" t="str">
        <f aca="false">VLOOKUP(C75,CATALOGO!A:B,2,0)</f>
        <v>PANTALON DE DAMA</v>
      </c>
      <c r="E75" s="6" t="str">
        <f aca="false">VLOOKUP(C75,CATALOGO!A:E,5,0)</f>
        <v>STORM</v>
      </c>
      <c r="F75" s="36"/>
      <c r="G75" s="164" t="s">
        <v>76</v>
      </c>
      <c r="H75" s="121" t="str">
        <f aca="false">CONCATENATE(C75,"-",G75)</f>
        <v>RF106R-900-M</v>
      </c>
      <c r="I75" s="130"/>
      <c r="J75" s="137" t="n">
        <v>48</v>
      </c>
      <c r="K75" s="155" t="n">
        <v>44946</v>
      </c>
      <c r="L75" s="156" t="n">
        <f aca="false">VLOOKUP(C75,CATALOGO!A:F,6,0)</f>
        <v>0.3958</v>
      </c>
      <c r="M75" s="157" t="n">
        <f aca="false">L75*J75</f>
        <v>18.9984</v>
      </c>
      <c r="N75" s="35" t="s">
        <v>39</v>
      </c>
      <c r="O75" s="35" t="s">
        <v>85</v>
      </c>
      <c r="P75" s="33"/>
      <c r="Q75" s="33"/>
      <c r="R75" s="33"/>
      <c r="S75" s="33"/>
      <c r="T75" s="33"/>
      <c r="U75" s="33"/>
      <c r="V75" s="33" t="s">
        <v>857</v>
      </c>
      <c r="W75" s="35" t="s">
        <v>820</v>
      </c>
      <c r="X75" s="33" t="s">
        <v>853</v>
      </c>
      <c r="Y75" s="33" t="n">
        <v>48</v>
      </c>
      <c r="Z75" s="37" t="n">
        <v>44915</v>
      </c>
      <c r="AA75" s="33"/>
      <c r="AB75" s="158" t="s">
        <v>44</v>
      </c>
      <c r="AC75" s="33"/>
      <c r="AD75" s="33" t="s">
        <v>817</v>
      </c>
      <c r="AE75" s="33"/>
    </row>
    <row r="76" customFormat="false" ht="15" hidden="false" customHeight="false" outlineLevel="0" collapsed="false">
      <c r="A76" s="104" t="n">
        <v>8804</v>
      </c>
      <c r="B76" s="163" t="n">
        <v>44914</v>
      </c>
      <c r="C76" s="121" t="s">
        <v>856</v>
      </c>
      <c r="D76" s="6" t="str">
        <f aca="false">VLOOKUP(C76,CATALOGO!A:B,2,0)</f>
        <v>PANTALON DE DAMA</v>
      </c>
      <c r="E76" s="6" t="str">
        <f aca="false">VLOOKUP(C76,CATALOGO!A:E,5,0)</f>
        <v>STORM</v>
      </c>
      <c r="F76" s="36"/>
      <c r="G76" s="164" t="s">
        <v>38</v>
      </c>
      <c r="H76" s="121" t="str">
        <f aca="false">CONCATENATE(C76,"-",G76)</f>
        <v>RF106R-900-S</v>
      </c>
      <c r="I76" s="130"/>
      <c r="J76" s="137" t="n">
        <v>48</v>
      </c>
      <c r="K76" s="155" t="n">
        <v>44946</v>
      </c>
      <c r="L76" s="156" t="n">
        <f aca="false">VLOOKUP(C76,CATALOGO!A:F,6,0)</f>
        <v>0.3958</v>
      </c>
      <c r="M76" s="157" t="n">
        <f aca="false">L76*J76</f>
        <v>18.9984</v>
      </c>
      <c r="N76" s="35" t="s">
        <v>39</v>
      </c>
      <c r="O76" s="35" t="s">
        <v>85</v>
      </c>
      <c r="P76" s="33"/>
      <c r="Q76" s="33"/>
      <c r="R76" s="33"/>
      <c r="S76" s="33"/>
      <c r="T76" s="33"/>
      <c r="U76" s="33"/>
      <c r="V76" s="33" t="s">
        <v>857</v>
      </c>
      <c r="W76" s="35" t="s">
        <v>820</v>
      </c>
      <c r="X76" s="33" t="s">
        <v>853</v>
      </c>
      <c r="Y76" s="33" t="n">
        <v>48</v>
      </c>
      <c r="Z76" s="37" t="n">
        <v>44915</v>
      </c>
      <c r="AA76" s="33"/>
      <c r="AB76" s="158" t="s">
        <v>44</v>
      </c>
      <c r="AC76" s="33"/>
      <c r="AD76" s="33" t="s">
        <v>817</v>
      </c>
      <c r="AE76" s="33"/>
    </row>
    <row r="77" customFormat="false" ht="15" hidden="false" customHeight="false" outlineLevel="0" collapsed="false">
      <c r="A77" s="104" t="n">
        <v>8805</v>
      </c>
      <c r="B77" s="163" t="n">
        <v>44914</v>
      </c>
      <c r="C77" s="121" t="s">
        <v>559</v>
      </c>
      <c r="D77" s="6" t="str">
        <f aca="false">VLOOKUP(C77,CATALOGO!A:B,2,0)</f>
        <v>BATA MUJER</v>
      </c>
      <c r="E77" s="6" t="str">
        <f aca="false">VLOOKUP(C77,CATALOGO!A:E,5,0)</f>
        <v>BLANCO</v>
      </c>
      <c r="F77" s="36"/>
      <c r="G77" s="164" t="s">
        <v>48</v>
      </c>
      <c r="H77" s="121" t="str">
        <f aca="false">CONCATENATE(C77,"-",G77)</f>
        <v>E202-001-L</v>
      </c>
      <c r="I77" s="130"/>
      <c r="J77" s="137" t="n">
        <v>72</v>
      </c>
      <c r="K77" s="155" t="n">
        <v>44946</v>
      </c>
      <c r="L77" s="156" t="n">
        <f aca="false">VLOOKUP(C77,CATALOGO!A:F,6,0)</f>
        <v>0.4908</v>
      </c>
      <c r="M77" s="157" t="n">
        <f aca="false">L77*J77</f>
        <v>35.3376</v>
      </c>
      <c r="N77" s="35" t="s">
        <v>136</v>
      </c>
      <c r="O77" s="35" t="s">
        <v>137</v>
      </c>
      <c r="P77" s="33"/>
      <c r="Q77" s="33"/>
      <c r="R77" s="33"/>
      <c r="S77" s="33"/>
      <c r="T77" s="33"/>
      <c r="U77" s="33"/>
      <c r="V77" s="33" t="s">
        <v>858</v>
      </c>
      <c r="W77" s="35" t="s">
        <v>139</v>
      </c>
      <c r="X77" s="33" t="s">
        <v>562</v>
      </c>
      <c r="Y77" s="33" t="n">
        <v>126.4284</v>
      </c>
      <c r="Z77" s="37" t="n">
        <v>44915</v>
      </c>
      <c r="AA77" s="33"/>
      <c r="AB77" s="158" t="s">
        <v>44</v>
      </c>
      <c r="AC77" s="33"/>
      <c r="AD77" s="33" t="s">
        <v>803</v>
      </c>
      <c r="AE77" s="33"/>
    </row>
    <row r="78" customFormat="false" ht="15" hidden="false" customHeight="false" outlineLevel="0" collapsed="false">
      <c r="A78" s="104" t="n">
        <v>8806</v>
      </c>
      <c r="B78" s="163" t="n">
        <v>44914</v>
      </c>
      <c r="C78" s="121" t="s">
        <v>559</v>
      </c>
      <c r="D78" s="6" t="str">
        <f aca="false">VLOOKUP(C78,CATALOGO!A:B,2,0)</f>
        <v>BATA MUJER</v>
      </c>
      <c r="E78" s="6" t="str">
        <f aca="false">VLOOKUP(C78,CATALOGO!A:E,5,0)</f>
        <v>BLANCO</v>
      </c>
      <c r="F78" s="36"/>
      <c r="G78" s="164" t="s">
        <v>76</v>
      </c>
      <c r="H78" s="121" t="str">
        <f aca="false">CONCATENATE(C78,"-",G78)</f>
        <v>E202-001-M</v>
      </c>
      <c r="I78" s="130"/>
      <c r="J78" s="137" t="n">
        <v>96</v>
      </c>
      <c r="K78" s="155" t="n">
        <v>44946</v>
      </c>
      <c r="L78" s="156" t="n">
        <f aca="false">VLOOKUP(C78,CATALOGO!A:F,6,0)</f>
        <v>0.4908</v>
      </c>
      <c r="M78" s="157" t="n">
        <f aca="false">L78*J78</f>
        <v>47.1168</v>
      </c>
      <c r="N78" s="35" t="s">
        <v>136</v>
      </c>
      <c r="O78" s="35" t="s">
        <v>137</v>
      </c>
      <c r="P78" s="33"/>
      <c r="Q78" s="33"/>
      <c r="R78" s="33"/>
      <c r="S78" s="33"/>
      <c r="T78" s="33"/>
      <c r="U78" s="33"/>
      <c r="V78" s="33" t="s">
        <v>858</v>
      </c>
      <c r="W78" s="35" t="s">
        <v>139</v>
      </c>
      <c r="X78" s="33" t="s">
        <v>562</v>
      </c>
      <c r="Y78" s="33" t="n">
        <v>168.5712</v>
      </c>
      <c r="Z78" s="37" t="n">
        <v>44915</v>
      </c>
      <c r="AA78" s="33"/>
      <c r="AB78" s="158" t="s">
        <v>44</v>
      </c>
      <c r="AC78" s="33"/>
      <c r="AD78" s="33" t="s">
        <v>803</v>
      </c>
      <c r="AE78" s="33"/>
    </row>
    <row r="79" customFormat="false" ht="15" hidden="false" customHeight="false" outlineLevel="0" collapsed="false">
      <c r="A79" s="104" t="n">
        <v>8807</v>
      </c>
      <c r="B79" s="163" t="n">
        <v>44914</v>
      </c>
      <c r="C79" s="121" t="s">
        <v>141</v>
      </c>
      <c r="D79" s="6" t="str">
        <f aca="false">VLOOKUP(C79,CATALOGO!A:B,2,0)</f>
        <v>BATA MUJER</v>
      </c>
      <c r="E79" s="6" t="str">
        <f aca="false">VLOOKUP(C79,CATALOGO!A:E,5,0)</f>
        <v>BLANCO</v>
      </c>
      <c r="F79" s="36"/>
      <c r="G79" s="164" t="s">
        <v>48</v>
      </c>
      <c r="H79" s="121" t="str">
        <f aca="false">CONCATENATE(C79,"-",G79)</f>
        <v>E203-001-L</v>
      </c>
      <c r="I79" s="130"/>
      <c r="J79" s="137" t="n">
        <v>48</v>
      </c>
      <c r="K79" s="155" t="n">
        <v>44946</v>
      </c>
      <c r="L79" s="156" t="n">
        <f aca="false">VLOOKUP(C79,CATALOGO!A:F,6,0)</f>
        <v>0.2492</v>
      </c>
      <c r="M79" s="157" t="n">
        <f aca="false">L79*J79</f>
        <v>11.9616</v>
      </c>
      <c r="N79" s="35" t="s">
        <v>136</v>
      </c>
      <c r="O79" s="35" t="s">
        <v>137</v>
      </c>
      <c r="P79" s="33"/>
      <c r="Q79" s="33"/>
      <c r="R79" s="33"/>
      <c r="S79" s="33"/>
      <c r="T79" s="33"/>
      <c r="U79" s="33"/>
      <c r="V79" s="33" t="s">
        <v>859</v>
      </c>
      <c r="W79" s="35" t="s">
        <v>139</v>
      </c>
      <c r="X79" s="33" t="s">
        <v>143</v>
      </c>
      <c r="Y79" s="33" t="n">
        <v>84.2856</v>
      </c>
      <c r="Z79" s="37" t="n">
        <v>44915</v>
      </c>
      <c r="AA79" s="33"/>
      <c r="AB79" s="158" t="s">
        <v>44</v>
      </c>
      <c r="AC79" s="33"/>
      <c r="AD79" s="33" t="s">
        <v>803</v>
      </c>
      <c r="AE79" s="33"/>
    </row>
    <row r="80" customFormat="false" ht="15" hidden="false" customHeight="false" outlineLevel="0" collapsed="false">
      <c r="A80" s="104" t="n">
        <v>8808</v>
      </c>
      <c r="B80" s="163" t="n">
        <v>44914</v>
      </c>
      <c r="C80" s="121" t="s">
        <v>141</v>
      </c>
      <c r="D80" s="6" t="str">
        <f aca="false">VLOOKUP(C80,CATALOGO!A:B,2,0)</f>
        <v>BATA MUJER</v>
      </c>
      <c r="E80" s="6" t="str">
        <f aca="false">VLOOKUP(C80,CATALOGO!A:E,5,0)</f>
        <v>BLANCO</v>
      </c>
      <c r="F80" s="36"/>
      <c r="G80" s="137" t="s">
        <v>76</v>
      </c>
      <c r="H80" s="121" t="str">
        <f aca="false">CONCATENATE(C80,"-",G80)</f>
        <v>E203-001-M</v>
      </c>
      <c r="I80" s="130"/>
      <c r="J80" s="137" t="n">
        <v>48</v>
      </c>
      <c r="K80" s="155" t="n">
        <v>44946</v>
      </c>
      <c r="L80" s="156" t="n">
        <f aca="false">VLOOKUP(C80,CATALOGO!A:F,6,0)</f>
        <v>0.2492</v>
      </c>
      <c r="M80" s="157" t="n">
        <f aca="false">L80*J80</f>
        <v>11.9616</v>
      </c>
      <c r="N80" s="35" t="s">
        <v>136</v>
      </c>
      <c r="O80" s="35" t="s">
        <v>137</v>
      </c>
      <c r="P80" s="33"/>
      <c r="Q80" s="33"/>
      <c r="R80" s="33"/>
      <c r="S80" s="33"/>
      <c r="T80" s="33"/>
      <c r="U80" s="33"/>
      <c r="V80" s="33" t="s">
        <v>859</v>
      </c>
      <c r="W80" s="35" t="s">
        <v>139</v>
      </c>
      <c r="X80" s="33" t="s">
        <v>143</v>
      </c>
      <c r="Y80" s="33" t="n">
        <v>84.2856</v>
      </c>
      <c r="Z80" s="37" t="n">
        <v>44915</v>
      </c>
      <c r="AA80" s="33"/>
      <c r="AB80" s="158" t="s">
        <v>44</v>
      </c>
      <c r="AC80" s="33"/>
      <c r="AD80" s="33" t="s">
        <v>803</v>
      </c>
      <c r="AE80" s="33"/>
    </row>
    <row r="81" customFormat="false" ht="15" hidden="false" customHeight="false" outlineLevel="0" collapsed="false">
      <c r="A81" s="104" t="n">
        <v>8809</v>
      </c>
      <c r="B81" s="163" t="n">
        <v>44914</v>
      </c>
      <c r="C81" s="121" t="s">
        <v>141</v>
      </c>
      <c r="D81" s="6" t="str">
        <f aca="false">VLOOKUP(C81,CATALOGO!A:B,2,0)</f>
        <v>BATA MUJER</v>
      </c>
      <c r="E81" s="6" t="str">
        <f aca="false">VLOOKUP(C81,CATALOGO!A:E,5,0)</f>
        <v>BLANCO</v>
      </c>
      <c r="F81" s="36"/>
      <c r="G81" s="137" t="s">
        <v>52</v>
      </c>
      <c r="H81" s="121" t="str">
        <f aca="false">CONCATENATE(C81,"-",G81)</f>
        <v>E203-001-XL</v>
      </c>
      <c r="I81" s="130"/>
      <c r="J81" s="137" t="n">
        <v>24</v>
      </c>
      <c r="K81" s="155" t="n">
        <v>44946</v>
      </c>
      <c r="L81" s="156" t="n">
        <f aca="false">VLOOKUP(C81,CATALOGO!A:F,6,0)</f>
        <v>0.2492</v>
      </c>
      <c r="M81" s="157" t="n">
        <f aca="false">L81*J81</f>
        <v>5.9808</v>
      </c>
      <c r="N81" s="35" t="s">
        <v>136</v>
      </c>
      <c r="O81" s="35" t="s">
        <v>137</v>
      </c>
      <c r="P81" s="33"/>
      <c r="Q81" s="33"/>
      <c r="R81" s="33"/>
      <c r="S81" s="33"/>
      <c r="T81" s="33"/>
      <c r="U81" s="33"/>
      <c r="V81" s="33" t="s">
        <v>859</v>
      </c>
      <c r="W81" s="35" t="s">
        <v>139</v>
      </c>
      <c r="X81" s="33" t="s">
        <v>143</v>
      </c>
      <c r="Y81" s="33" t="n">
        <v>42.1428</v>
      </c>
      <c r="Z81" s="37" t="n">
        <v>44915</v>
      </c>
      <c r="AA81" s="33"/>
      <c r="AB81" s="158" t="s">
        <v>44</v>
      </c>
      <c r="AC81" s="33"/>
      <c r="AD81" s="33" t="s">
        <v>803</v>
      </c>
      <c r="AE81" s="33"/>
    </row>
    <row r="82" customFormat="false" ht="15" hidden="false" customHeight="false" outlineLevel="0" collapsed="false">
      <c r="A82" s="33"/>
      <c r="B82" s="33"/>
      <c r="C82" s="35"/>
      <c r="D82" s="35"/>
      <c r="E82" s="33"/>
      <c r="F82" s="36"/>
      <c r="G82" s="35"/>
      <c r="H82" s="35"/>
      <c r="I82" s="130"/>
      <c r="J82" s="95" t="n">
        <v>1944</v>
      </c>
      <c r="K82" s="95"/>
      <c r="L82" s="40" t="n">
        <v>9.4128</v>
      </c>
      <c r="M82" s="40" t="n">
        <v>712</v>
      </c>
      <c r="N82" s="33"/>
      <c r="O82" s="35"/>
      <c r="P82" s="33"/>
      <c r="Q82" s="33"/>
      <c r="R82" s="33"/>
      <c r="S82" s="33"/>
      <c r="T82" s="33"/>
      <c r="U82" s="33"/>
      <c r="V82" s="33"/>
      <c r="W82" s="35"/>
      <c r="X82" s="33"/>
      <c r="Y82" s="33"/>
      <c r="Z82" s="37"/>
      <c r="AA82" s="33"/>
      <c r="AB82" s="33"/>
      <c r="AC82" s="33"/>
      <c r="AD82" s="33"/>
      <c r="AE82" s="33"/>
    </row>
    <row r="83" customFormat="false" ht="15" hidden="false" customHeight="false" outlineLevel="0" collapsed="false">
      <c r="A83" s="33"/>
      <c r="B83" s="159" t="s">
        <v>860</v>
      </c>
      <c r="C83" s="159"/>
      <c r="D83" s="159"/>
      <c r="E83" s="33"/>
      <c r="F83" s="36"/>
      <c r="G83" s="35"/>
      <c r="H83" s="35"/>
      <c r="I83" s="130"/>
      <c r="J83" s="35"/>
      <c r="K83" s="35"/>
      <c r="N83" s="33"/>
      <c r="O83" s="35"/>
      <c r="P83" s="33"/>
      <c r="Q83" s="33"/>
      <c r="R83" s="33"/>
      <c r="S83" s="33"/>
      <c r="T83" s="33"/>
      <c r="U83" s="33"/>
      <c r="V83" s="33"/>
      <c r="W83" s="35"/>
      <c r="X83" s="33"/>
      <c r="Y83" s="33"/>
      <c r="Z83" s="37"/>
      <c r="AA83" s="33"/>
      <c r="AB83" s="33"/>
      <c r="AC83" s="33"/>
      <c r="AD83" s="33"/>
      <c r="AE83" s="33"/>
    </row>
    <row r="84" customFormat="false" ht="15" hidden="false" customHeight="false" outlineLevel="0" collapsed="false">
      <c r="A84" s="33" t="n">
        <v>8810</v>
      </c>
      <c r="B84" s="155" t="n">
        <v>44914</v>
      </c>
      <c r="C84" s="35" t="s">
        <v>375</v>
      </c>
      <c r="D84" s="6" t="str">
        <f aca="false">VLOOKUP(C84,CATALOGO!A:B,2,0)</f>
        <v>TOP MUJER</v>
      </c>
      <c r="E84" s="6" t="str">
        <f aca="false">VLOOKUP(C84,CATALOGO!A:E,5,0)</f>
        <v>BLANCO</v>
      </c>
      <c r="F84" s="36"/>
      <c r="G84" s="35" t="s">
        <v>48</v>
      </c>
      <c r="H84" s="121" t="str">
        <f aca="false">CONCATENATE(C84,"-",G84)</f>
        <v>A005-001-L</v>
      </c>
      <c r="I84" s="130"/>
      <c r="J84" s="35" t="n">
        <v>7</v>
      </c>
      <c r="K84" s="155" t="n">
        <v>44946</v>
      </c>
      <c r="L84" s="156" t="n">
        <f aca="false">VLOOKUP(C84,CATALOGO!A:F,6,0)</f>
        <v>0.347</v>
      </c>
      <c r="M84" s="157" t="n">
        <f aca="false">L84*J84</f>
        <v>2.429</v>
      </c>
      <c r="N84" s="35" t="s">
        <v>39</v>
      </c>
      <c r="O84" s="35" t="s">
        <v>40</v>
      </c>
      <c r="P84" s="33"/>
      <c r="Q84" s="33"/>
      <c r="R84" s="33"/>
      <c r="S84" s="33"/>
      <c r="T84" s="33"/>
      <c r="U84" s="33"/>
      <c r="V84" s="33" t="s">
        <v>861</v>
      </c>
      <c r="W84" s="35" t="s">
        <v>99</v>
      </c>
      <c r="X84" s="33" t="s">
        <v>51</v>
      </c>
      <c r="Y84" s="33" t="n">
        <v>7.296835</v>
      </c>
      <c r="Z84" s="37" t="n">
        <v>44915</v>
      </c>
      <c r="AA84" s="33"/>
      <c r="AB84" s="158" t="s">
        <v>44</v>
      </c>
      <c r="AC84" s="33"/>
      <c r="AD84" s="33" t="s">
        <v>784</v>
      </c>
      <c r="AE84" s="33"/>
    </row>
    <row r="85" customFormat="false" ht="15" hidden="false" customHeight="false" outlineLevel="0" collapsed="false">
      <c r="A85" s="33"/>
      <c r="B85" s="33"/>
      <c r="C85" s="35"/>
      <c r="D85" s="35"/>
      <c r="E85" s="33"/>
      <c r="F85" s="36"/>
      <c r="G85" s="35"/>
      <c r="H85" s="35"/>
      <c r="I85" s="130"/>
      <c r="J85" s="95" t="n">
        <f aca="false">SUM(J82+J84)</f>
        <v>1951</v>
      </c>
      <c r="K85" s="35"/>
      <c r="L85" s="40" t="n">
        <f aca="false">SUM(L82+L84)</f>
        <v>9.7598</v>
      </c>
      <c r="M85" s="97" t="n">
        <f aca="false">SUM(M82+M84)</f>
        <v>714.429</v>
      </c>
      <c r="N85" s="33"/>
      <c r="O85" s="35"/>
      <c r="P85" s="33"/>
      <c r="Q85" s="33"/>
      <c r="R85" s="33"/>
      <c r="S85" s="33"/>
      <c r="T85" s="33"/>
      <c r="U85" s="33"/>
      <c r="V85" s="33"/>
      <c r="W85" s="35"/>
      <c r="X85" s="33"/>
      <c r="Y85" s="33"/>
      <c r="Z85" s="37"/>
      <c r="AA85" s="33"/>
      <c r="AB85" s="33"/>
      <c r="AC85" s="33"/>
      <c r="AD85" s="33"/>
      <c r="AE85" s="33"/>
    </row>
    <row r="86" customFormat="false" ht="15" hidden="false" customHeight="false" outlineLevel="0" collapsed="false">
      <c r="A86" s="33"/>
      <c r="B86" s="33"/>
      <c r="C86" s="35"/>
      <c r="D86" s="35"/>
      <c r="E86" s="33"/>
      <c r="F86" s="36"/>
      <c r="G86" s="35"/>
      <c r="H86" s="35"/>
      <c r="I86" s="130"/>
      <c r="J86" s="35"/>
      <c r="K86" s="35"/>
      <c r="N86" s="33"/>
      <c r="O86" s="35"/>
      <c r="P86" s="33"/>
      <c r="Q86" s="33"/>
      <c r="R86" s="33"/>
      <c r="S86" s="33"/>
      <c r="T86" s="33"/>
      <c r="U86" s="33"/>
      <c r="V86" s="33"/>
      <c r="W86" s="35"/>
      <c r="X86" s="33"/>
      <c r="Y86" s="33"/>
      <c r="Z86" s="37"/>
      <c r="AA86" s="33"/>
      <c r="AB86" s="33"/>
      <c r="AC86" s="33"/>
      <c r="AD86" s="33"/>
      <c r="AE86" s="33"/>
    </row>
    <row r="87" customFormat="false" ht="18.75" hidden="false" customHeight="false" outlineLevel="0" collapsed="false">
      <c r="A87" s="33"/>
      <c r="B87" s="166" t="s">
        <v>862</v>
      </c>
      <c r="C87" s="167"/>
      <c r="D87" s="168"/>
      <c r="E87" s="33"/>
      <c r="F87" s="36"/>
      <c r="G87" s="35"/>
      <c r="H87" s="35"/>
      <c r="I87" s="130"/>
      <c r="J87" s="35"/>
      <c r="K87" s="35"/>
      <c r="N87" s="33"/>
      <c r="O87" s="35"/>
      <c r="P87" s="33"/>
      <c r="Q87" s="33"/>
      <c r="R87" s="33"/>
      <c r="S87" s="33"/>
      <c r="T87" s="33"/>
      <c r="U87" s="33"/>
      <c r="V87" s="33"/>
      <c r="W87" s="35"/>
      <c r="X87" s="33"/>
      <c r="Y87" s="33"/>
      <c r="Z87" s="37"/>
      <c r="AA87" s="33"/>
      <c r="AB87" s="33"/>
      <c r="AC87" s="33"/>
      <c r="AD87" s="33"/>
      <c r="AE87" s="33"/>
    </row>
    <row r="88" customFormat="false" ht="15" hidden="false" customHeight="false" outlineLevel="0" collapsed="false">
      <c r="A88" s="33" t="n">
        <v>8811</v>
      </c>
      <c r="B88" s="163" t="n">
        <v>44928</v>
      </c>
      <c r="C88" s="35" t="s">
        <v>375</v>
      </c>
      <c r="D88" s="6" t="str">
        <f aca="false">VLOOKUP(C88,CATALOGO!A:B,2,0)</f>
        <v>TOP MUJER</v>
      </c>
      <c r="E88" s="6" t="str">
        <f aca="false">VLOOKUP(C88,CATALOGO!A:E,5,0)</f>
        <v>BLANCO</v>
      </c>
      <c r="F88" s="36"/>
      <c r="G88" s="35" t="s">
        <v>48</v>
      </c>
      <c r="H88" s="121" t="str">
        <f aca="false">CONCATENATE(C88,"-",G88)</f>
        <v>A005-001-L</v>
      </c>
      <c r="I88" s="130"/>
      <c r="J88" s="35" t="n">
        <v>48</v>
      </c>
      <c r="K88" s="155" t="n">
        <v>44953</v>
      </c>
      <c r="L88" s="156" t="n">
        <f aca="false">VLOOKUP(C88,CATALOGO!A:F,6,0)</f>
        <v>0.347</v>
      </c>
      <c r="M88" s="157" t="n">
        <f aca="false">L88*J88</f>
        <v>16.656</v>
      </c>
      <c r="N88" s="35" t="s">
        <v>39</v>
      </c>
      <c r="O88" s="35" t="s">
        <v>40</v>
      </c>
      <c r="P88" s="33"/>
      <c r="Q88" s="33"/>
      <c r="R88" s="33"/>
      <c r="S88" s="33"/>
      <c r="T88" s="33"/>
      <c r="U88" s="33"/>
      <c r="V88" s="33" t="s">
        <v>863</v>
      </c>
      <c r="W88" s="35" t="str">
        <f aca="false">VLOOKUP(C88,CATALOGOMEDA1,4,FALSE())</f>
        <v>TTR-WHIT</v>
      </c>
      <c r="X88" s="33" t="str">
        <f aca="false">MID(C88,1,FIND("-",C88)-1)</f>
        <v>A005</v>
      </c>
      <c r="Y88" s="33" t="n">
        <f aca="false">(VLOOKUP(X88,ESTILO3,3,FALSE()))*J88</f>
        <v>50.03544</v>
      </c>
      <c r="Z88" s="37" t="n">
        <v>44930</v>
      </c>
      <c r="AA88" s="33"/>
      <c r="AB88" s="158" t="s">
        <v>44</v>
      </c>
      <c r="AC88" s="33"/>
      <c r="AD88" s="33" t="s">
        <v>784</v>
      </c>
      <c r="AE88" s="33"/>
    </row>
    <row r="89" customFormat="false" ht="15" hidden="false" customHeight="false" outlineLevel="0" collapsed="false">
      <c r="A89" s="33" t="n">
        <v>8812</v>
      </c>
      <c r="B89" s="163" t="n">
        <v>44928</v>
      </c>
      <c r="C89" s="35" t="s">
        <v>53</v>
      </c>
      <c r="D89" s="6" t="str">
        <f aca="false">VLOOKUP(C89,CATALOGO!A:B,2,0)</f>
        <v>TOP MUJER</v>
      </c>
      <c r="E89" s="6" t="str">
        <f aca="false">VLOOKUP(C89,CATALOGO!A:E,5,0)</f>
        <v>NEGRO</v>
      </c>
      <c r="F89" s="36"/>
      <c r="G89" s="35" t="s">
        <v>48</v>
      </c>
      <c r="H89" s="121" t="str">
        <f aca="false">CONCATENATE(C89,"-",G89)</f>
        <v>A005-570-L</v>
      </c>
      <c r="I89" s="130"/>
      <c r="J89" s="35" t="n">
        <v>72</v>
      </c>
      <c r="K89" s="155" t="n">
        <v>44953</v>
      </c>
      <c r="L89" s="156" t="n">
        <f aca="false">VLOOKUP(C89,CATALOGO!A:F,6,0)</f>
        <v>0.347</v>
      </c>
      <c r="M89" s="157" t="n">
        <f aca="false">L89*J89</f>
        <v>24.984</v>
      </c>
      <c r="N89" s="35" t="s">
        <v>39</v>
      </c>
      <c r="O89" s="35" t="s">
        <v>40</v>
      </c>
      <c r="P89" s="33"/>
      <c r="Q89" s="33"/>
      <c r="R89" s="33"/>
      <c r="S89" s="33"/>
      <c r="T89" s="33"/>
      <c r="U89" s="33"/>
      <c r="V89" s="33" t="s">
        <v>864</v>
      </c>
      <c r="W89" s="35" t="str">
        <f aca="false">VLOOKUP(C89,CATALOGOMEDA1,4,FALSE())</f>
        <v>TTR-19-570TCX-BLACK</v>
      </c>
      <c r="X89" s="33" t="str">
        <f aca="false">MID(C89,1,FIND("-",C89)-1)</f>
        <v>A005</v>
      </c>
      <c r="Y89" s="33" t="n">
        <f aca="false">(VLOOKUP(X89,ESTILO3,3,FALSE()))*J89</f>
        <v>75.05316</v>
      </c>
      <c r="Z89" s="37" t="n">
        <v>44930</v>
      </c>
      <c r="AA89" s="33"/>
      <c r="AB89" s="158" t="s">
        <v>44</v>
      </c>
      <c r="AC89" s="33"/>
      <c r="AD89" s="33" t="s">
        <v>784</v>
      </c>
      <c r="AE89" s="33"/>
    </row>
    <row r="90" customFormat="false" ht="15" hidden="false" customHeight="false" outlineLevel="0" collapsed="false">
      <c r="A90" s="33" t="n">
        <v>8813</v>
      </c>
      <c r="B90" s="163" t="n">
        <v>44928</v>
      </c>
      <c r="C90" s="35" t="s">
        <v>53</v>
      </c>
      <c r="D90" s="6" t="str">
        <f aca="false">VLOOKUP(C90,CATALOGO!A:B,2,0)</f>
        <v>TOP MUJER</v>
      </c>
      <c r="E90" s="6" t="str">
        <f aca="false">VLOOKUP(C90,CATALOGO!A:E,5,0)</f>
        <v>NEGRO</v>
      </c>
      <c r="F90" s="36"/>
      <c r="G90" s="35" t="s">
        <v>76</v>
      </c>
      <c r="H90" s="121" t="str">
        <f aca="false">CONCATENATE(C90,"-",G90)</f>
        <v>A005-570-M</v>
      </c>
      <c r="I90" s="130"/>
      <c r="J90" s="35" t="n">
        <v>168</v>
      </c>
      <c r="K90" s="155" t="n">
        <v>44953</v>
      </c>
      <c r="L90" s="156" t="n">
        <f aca="false">VLOOKUP(C90,CATALOGO!A:F,6,0)</f>
        <v>0.347</v>
      </c>
      <c r="M90" s="157" t="n">
        <f aca="false">L90*J90</f>
        <v>58.296</v>
      </c>
      <c r="N90" s="35" t="s">
        <v>39</v>
      </c>
      <c r="O90" s="35" t="s">
        <v>40</v>
      </c>
      <c r="P90" s="33"/>
      <c r="Q90" s="33"/>
      <c r="R90" s="33"/>
      <c r="S90" s="33"/>
      <c r="T90" s="33"/>
      <c r="U90" s="33"/>
      <c r="V90" s="33" t="s">
        <v>864</v>
      </c>
      <c r="W90" s="35" t="str">
        <f aca="false">VLOOKUP(C90,CATALOGOMEDA1,4,FALSE())</f>
        <v>TTR-19-570TCX-BLACK</v>
      </c>
      <c r="X90" s="33" t="str">
        <f aca="false">MID(C90,1,FIND("-",C90)-1)</f>
        <v>A005</v>
      </c>
      <c r="Y90" s="33" t="n">
        <f aca="false">(VLOOKUP(X90,ESTILO3,3,FALSE()))*J90</f>
        <v>175.12404</v>
      </c>
      <c r="Z90" s="37" t="n">
        <v>44930</v>
      </c>
      <c r="AA90" s="33"/>
      <c r="AB90" s="158" t="s">
        <v>44</v>
      </c>
      <c r="AC90" s="33"/>
      <c r="AD90" s="33" t="s">
        <v>784</v>
      </c>
      <c r="AE90" s="33"/>
    </row>
    <row r="91" customFormat="false" ht="15" hidden="false" customHeight="false" outlineLevel="0" collapsed="false">
      <c r="A91" s="33" t="n">
        <v>8814</v>
      </c>
      <c r="B91" s="163" t="n">
        <v>44928</v>
      </c>
      <c r="C91" s="35" t="s">
        <v>53</v>
      </c>
      <c r="D91" s="6" t="str">
        <f aca="false">VLOOKUP(C91,CATALOGO!A:B,2,0)</f>
        <v>TOP MUJER</v>
      </c>
      <c r="E91" s="6" t="str">
        <f aca="false">VLOOKUP(C91,CATALOGO!A:E,5,0)</f>
        <v>NEGRO</v>
      </c>
      <c r="F91" s="36"/>
      <c r="G91" s="35" t="s">
        <v>57</v>
      </c>
      <c r="H91" s="121" t="str">
        <f aca="false">CONCATENATE(C91,"-",G91)</f>
        <v>A005-570-XS</v>
      </c>
      <c r="I91" s="130"/>
      <c r="J91" s="35" t="n">
        <v>120</v>
      </c>
      <c r="K91" s="155" t="n">
        <v>44953</v>
      </c>
      <c r="L91" s="156" t="n">
        <f aca="false">VLOOKUP(C91,CATALOGO!A:F,6,0)</f>
        <v>0.347</v>
      </c>
      <c r="M91" s="157" t="n">
        <f aca="false">L91*J91</f>
        <v>41.64</v>
      </c>
      <c r="N91" s="35" t="s">
        <v>39</v>
      </c>
      <c r="O91" s="35" t="s">
        <v>40</v>
      </c>
      <c r="P91" s="33"/>
      <c r="Q91" s="33"/>
      <c r="R91" s="33"/>
      <c r="S91" s="33"/>
      <c r="T91" s="33"/>
      <c r="U91" s="33"/>
      <c r="V91" s="33" t="s">
        <v>864</v>
      </c>
      <c r="W91" s="35" t="str">
        <f aca="false">VLOOKUP(C91,CATALOGOMEDA1,4,FALSE())</f>
        <v>TTR-19-570TCX-BLACK</v>
      </c>
      <c r="X91" s="33" t="str">
        <f aca="false">MID(C91,1,FIND("-",C91)-1)</f>
        <v>A005</v>
      </c>
      <c r="Y91" s="33" t="n">
        <f aca="false">(VLOOKUP(X91,ESTILO3,3,FALSE()))*J91</f>
        <v>125.0886</v>
      </c>
      <c r="Z91" s="37" t="n">
        <v>44930</v>
      </c>
      <c r="AA91" s="33"/>
      <c r="AB91" s="158" t="s">
        <v>44</v>
      </c>
      <c r="AC91" s="33"/>
      <c r="AD91" s="33" t="s">
        <v>784</v>
      </c>
      <c r="AE91" s="33"/>
    </row>
    <row r="92" customFormat="false" ht="15" hidden="false" customHeight="false" outlineLevel="0" collapsed="false">
      <c r="A92" s="33" t="n">
        <v>8815</v>
      </c>
      <c r="B92" s="163" t="n">
        <v>44928</v>
      </c>
      <c r="C92" s="35" t="s">
        <v>53</v>
      </c>
      <c r="D92" s="6" t="str">
        <f aca="false">VLOOKUP(C92,CATALOGO!A:B,2,0)</f>
        <v>TOP MUJER</v>
      </c>
      <c r="E92" s="6" t="str">
        <f aca="false">VLOOKUP(C92,CATALOGO!A:E,5,0)</f>
        <v>NEGRO</v>
      </c>
      <c r="F92" s="36"/>
      <c r="G92" s="35" t="s">
        <v>89</v>
      </c>
      <c r="H92" s="121" t="str">
        <f aca="false">CONCATENATE(C92,"-",G92)</f>
        <v>A005-570-XXL</v>
      </c>
      <c r="I92" s="130"/>
      <c r="J92" s="35" t="n">
        <v>24</v>
      </c>
      <c r="K92" s="155" t="n">
        <v>44953</v>
      </c>
      <c r="L92" s="156" t="n">
        <f aca="false">VLOOKUP(C92,CATALOGO!A:F,6,0)</f>
        <v>0.347</v>
      </c>
      <c r="M92" s="157" t="n">
        <f aca="false">L92*J92</f>
        <v>8.328</v>
      </c>
      <c r="N92" s="35" t="s">
        <v>39</v>
      </c>
      <c r="O92" s="35" t="s">
        <v>40</v>
      </c>
      <c r="P92" s="33"/>
      <c r="Q92" s="33"/>
      <c r="R92" s="33"/>
      <c r="S92" s="33"/>
      <c r="T92" s="33"/>
      <c r="U92" s="33"/>
      <c r="V92" s="33" t="s">
        <v>864</v>
      </c>
      <c r="W92" s="35" t="str">
        <f aca="false">VLOOKUP(C92,CATALOGOMEDA1,4,FALSE())</f>
        <v>TTR-19-570TCX-BLACK</v>
      </c>
      <c r="X92" s="33" t="str">
        <f aca="false">MID(C92,1,FIND("-",C92)-1)</f>
        <v>A005</v>
      </c>
      <c r="Y92" s="33" t="n">
        <f aca="false">(VLOOKUP(X92,ESTILO3,3,FALSE()))*J92</f>
        <v>25.01772</v>
      </c>
      <c r="Z92" s="37" t="n">
        <v>44930</v>
      </c>
      <c r="AA92" s="33"/>
      <c r="AB92" s="158" t="s">
        <v>44</v>
      </c>
      <c r="AC92" s="33"/>
      <c r="AD92" s="33" t="s">
        <v>784</v>
      </c>
      <c r="AE92" s="33"/>
    </row>
    <row r="93" customFormat="false" ht="15" hidden="false" customHeight="false" outlineLevel="0" collapsed="false">
      <c r="A93" s="33" t="n">
        <v>8816</v>
      </c>
      <c r="B93" s="163" t="n">
        <v>44928</v>
      </c>
      <c r="C93" s="35" t="s">
        <v>185</v>
      </c>
      <c r="D93" s="6" t="str">
        <f aca="false">VLOOKUP(C93,CATALOGO!A:B,2,0)</f>
        <v>TOP MUJER </v>
      </c>
      <c r="E93" s="6" t="str">
        <f aca="false">VLOOKUP(C93,CATALOGO!A:E,5,0)</f>
        <v>NAVAL</v>
      </c>
      <c r="F93" s="36"/>
      <c r="G93" s="35" t="s">
        <v>48</v>
      </c>
      <c r="H93" s="121" t="str">
        <f aca="false">CONCATENATE(C93,"-",G93)</f>
        <v>A006-027-L</v>
      </c>
      <c r="I93" s="130"/>
      <c r="J93" s="35" t="n">
        <v>120</v>
      </c>
      <c r="K93" s="155" t="n">
        <v>44953</v>
      </c>
      <c r="L93" s="156" t="n">
        <f aca="false">VLOOKUP(C93,CATALOGO!A:F,6,0)</f>
        <v>0.4658</v>
      </c>
      <c r="M93" s="157" t="n">
        <f aca="false">L93*J93</f>
        <v>55.896</v>
      </c>
      <c r="N93" s="35" t="s">
        <v>39</v>
      </c>
      <c r="O93" s="35" t="s">
        <v>40</v>
      </c>
      <c r="P93" s="33"/>
      <c r="Q93" s="33"/>
      <c r="R93" s="33"/>
      <c r="S93" s="33"/>
      <c r="T93" s="33"/>
      <c r="U93" s="33"/>
      <c r="V93" s="33" t="s">
        <v>865</v>
      </c>
      <c r="W93" s="35" t="str">
        <f aca="false">VLOOKUP(C93,CATALOGOMEDA1,4,FALSE())</f>
        <v>TTR-19-4027TCX-MEDIEVAL</v>
      </c>
      <c r="X93" s="33" t="str">
        <f aca="false">MID(C93,1,FIND("-",C93)-1)</f>
        <v>A006</v>
      </c>
      <c r="Y93" s="33" t="n">
        <f aca="false">(VLOOKUP(X93,ESTILO3,3,FALSE()))*J93</f>
        <v>117.6</v>
      </c>
      <c r="Z93" s="37" t="n">
        <v>44930</v>
      </c>
      <c r="AA93" s="33"/>
      <c r="AB93" s="158" t="s">
        <v>44</v>
      </c>
      <c r="AC93" s="33"/>
      <c r="AD93" s="33" t="s">
        <v>784</v>
      </c>
      <c r="AE93" s="33"/>
    </row>
    <row r="94" customFormat="false" ht="15" hidden="false" customHeight="false" outlineLevel="0" collapsed="false">
      <c r="A94" s="33" t="n">
        <v>8817</v>
      </c>
      <c r="B94" s="163" t="n">
        <v>44928</v>
      </c>
      <c r="C94" s="35" t="s">
        <v>185</v>
      </c>
      <c r="D94" s="6" t="str">
        <f aca="false">VLOOKUP(C94,CATALOGO!A:B,2,0)</f>
        <v>TOP MUJER </v>
      </c>
      <c r="E94" s="6" t="str">
        <f aca="false">VLOOKUP(C94,CATALOGO!A:E,5,0)</f>
        <v>NAVAL</v>
      </c>
      <c r="F94" s="36"/>
      <c r="G94" s="35" t="s">
        <v>52</v>
      </c>
      <c r="H94" s="121" t="str">
        <f aca="false">CONCATENATE(C94,"-",G94)</f>
        <v>A006-027-XL</v>
      </c>
      <c r="I94" s="130"/>
      <c r="J94" s="35" t="n">
        <v>48</v>
      </c>
      <c r="K94" s="155" t="n">
        <v>44953</v>
      </c>
      <c r="L94" s="156" t="n">
        <f aca="false">VLOOKUP(C94,CATALOGO!A:F,6,0)</f>
        <v>0.4658</v>
      </c>
      <c r="M94" s="157" t="n">
        <f aca="false">L94*J94</f>
        <v>22.3584</v>
      </c>
      <c r="N94" s="35" t="s">
        <v>39</v>
      </c>
      <c r="O94" s="35" t="s">
        <v>40</v>
      </c>
      <c r="P94" s="33"/>
      <c r="Q94" s="33"/>
      <c r="R94" s="33"/>
      <c r="S94" s="33"/>
      <c r="T94" s="33"/>
      <c r="U94" s="33"/>
      <c r="V94" s="33" t="s">
        <v>865</v>
      </c>
      <c r="W94" s="35" t="str">
        <f aca="false">VLOOKUP(C94,CATALOGOMEDA1,4,FALSE())</f>
        <v>TTR-19-4027TCX-MEDIEVAL</v>
      </c>
      <c r="X94" s="33" t="str">
        <f aca="false">MID(C94,1,FIND("-",C94)-1)</f>
        <v>A006</v>
      </c>
      <c r="Y94" s="33" t="n">
        <f aca="false">(VLOOKUP(X94,ESTILO3,3,FALSE()))*J94</f>
        <v>47.04</v>
      </c>
      <c r="Z94" s="37" t="n">
        <v>44930</v>
      </c>
      <c r="AA94" s="33"/>
      <c r="AB94" s="158" t="s">
        <v>44</v>
      </c>
      <c r="AC94" s="33"/>
      <c r="AD94" s="33" t="s">
        <v>784</v>
      </c>
      <c r="AE94" s="33"/>
    </row>
    <row r="95" customFormat="false" ht="15" hidden="false" customHeight="false" outlineLevel="0" collapsed="false">
      <c r="A95" s="33" t="n">
        <v>8818</v>
      </c>
      <c r="B95" s="163" t="n">
        <v>44928</v>
      </c>
      <c r="C95" s="35" t="s">
        <v>185</v>
      </c>
      <c r="D95" s="6" t="str">
        <f aca="false">VLOOKUP(C95,CATALOGO!A:B,2,0)</f>
        <v>TOP MUJER </v>
      </c>
      <c r="E95" s="6" t="str">
        <f aca="false">VLOOKUP(C95,CATALOGO!A:E,5,0)</f>
        <v>NAVAL</v>
      </c>
      <c r="F95" s="36"/>
      <c r="G95" s="35" t="s">
        <v>89</v>
      </c>
      <c r="H95" s="121" t="str">
        <f aca="false">CONCATENATE(C95,"-",G95)</f>
        <v>A006-027-XXL</v>
      </c>
      <c r="I95" s="130"/>
      <c r="J95" s="35" t="n">
        <v>24</v>
      </c>
      <c r="K95" s="155" t="n">
        <v>44953</v>
      </c>
      <c r="L95" s="156" t="n">
        <f aca="false">VLOOKUP(C95,CATALOGO!A:F,6,0)</f>
        <v>0.4658</v>
      </c>
      <c r="M95" s="157" t="n">
        <f aca="false">L95*J95</f>
        <v>11.1792</v>
      </c>
      <c r="N95" s="35" t="s">
        <v>39</v>
      </c>
      <c r="O95" s="35" t="s">
        <v>40</v>
      </c>
      <c r="P95" s="33"/>
      <c r="Q95" s="33"/>
      <c r="R95" s="33"/>
      <c r="S95" s="33"/>
      <c r="T95" s="33"/>
      <c r="U95" s="33"/>
      <c r="V95" s="33" t="s">
        <v>865</v>
      </c>
      <c r="W95" s="35" t="str">
        <f aca="false">VLOOKUP(C95,CATALOGOMEDA1,4,FALSE())</f>
        <v>TTR-19-4027TCX-MEDIEVAL</v>
      </c>
      <c r="X95" s="33" t="str">
        <f aca="false">MID(C95,1,FIND("-",C95)-1)</f>
        <v>A006</v>
      </c>
      <c r="Y95" s="33" t="n">
        <f aca="false">(VLOOKUP(X95,ESTILO3,3,FALSE()))*J95</f>
        <v>23.52</v>
      </c>
      <c r="Z95" s="37" t="n">
        <v>44930</v>
      </c>
      <c r="AA95" s="33"/>
      <c r="AB95" s="158" t="s">
        <v>44</v>
      </c>
      <c r="AC95" s="33"/>
      <c r="AD95" s="33" t="s">
        <v>784</v>
      </c>
      <c r="AE95" s="33"/>
    </row>
    <row r="96" customFormat="false" ht="15" hidden="false" customHeight="false" outlineLevel="0" collapsed="false">
      <c r="A96" s="33" t="n">
        <v>8819</v>
      </c>
      <c r="B96" s="163" t="n">
        <v>44928</v>
      </c>
      <c r="C96" s="35" t="s">
        <v>579</v>
      </c>
      <c r="D96" s="6" t="str">
        <f aca="false">VLOOKUP(C96,CATALOGO!A:B,2,0)</f>
        <v>TOP MUJER</v>
      </c>
      <c r="E96" s="6" t="str">
        <f aca="false">VLOOKUP(C96,CATALOGO!A:E,5,0)</f>
        <v>NEGRO</v>
      </c>
      <c r="F96" s="36"/>
      <c r="G96" s="35" t="s">
        <v>48</v>
      </c>
      <c r="H96" s="121" t="str">
        <f aca="false">CONCATENATE(C96,"-",G96)</f>
        <v>A006-570-L</v>
      </c>
      <c r="I96" s="130"/>
      <c r="J96" s="35" t="n">
        <v>24</v>
      </c>
      <c r="K96" s="155" t="n">
        <v>44953</v>
      </c>
      <c r="L96" s="156" t="n">
        <f aca="false">VLOOKUP(C96,CATALOGO!A:F,6,0)</f>
        <v>0.4658</v>
      </c>
      <c r="M96" s="157" t="n">
        <f aca="false">L96*J96</f>
        <v>11.1792</v>
      </c>
      <c r="N96" s="35" t="s">
        <v>39</v>
      </c>
      <c r="O96" s="35" t="s">
        <v>40</v>
      </c>
      <c r="P96" s="33"/>
      <c r="Q96" s="33"/>
      <c r="R96" s="33"/>
      <c r="S96" s="33"/>
      <c r="T96" s="33"/>
      <c r="U96" s="33"/>
      <c r="V96" s="33" t="s">
        <v>866</v>
      </c>
      <c r="W96" s="35" t="str">
        <f aca="false">VLOOKUP(C96,CATALOGOMEDA1,4,FALSE())</f>
        <v>TTR-19-570TCX-BLACK</v>
      </c>
      <c r="X96" s="33" t="str">
        <f aca="false">MID(C96,1,FIND("-",C96)-1)</f>
        <v>A006</v>
      </c>
      <c r="Y96" s="33" t="n">
        <f aca="false">(VLOOKUP(X96,ESTILO3,3,FALSE()))*J96</f>
        <v>23.52</v>
      </c>
      <c r="Z96" s="37" t="n">
        <v>44930</v>
      </c>
      <c r="AA96" s="33"/>
      <c r="AB96" s="158" t="s">
        <v>44</v>
      </c>
      <c r="AC96" s="33"/>
      <c r="AD96" s="33" t="s">
        <v>784</v>
      </c>
      <c r="AE96" s="33"/>
    </row>
    <row r="97" customFormat="false" ht="15" hidden="false" customHeight="false" outlineLevel="0" collapsed="false">
      <c r="A97" s="33" t="n">
        <v>8820</v>
      </c>
      <c r="B97" s="163" t="n">
        <v>44928</v>
      </c>
      <c r="C97" s="35" t="s">
        <v>579</v>
      </c>
      <c r="D97" s="6" t="str">
        <f aca="false">VLOOKUP(C97,CATALOGO!A:B,2,0)</f>
        <v>TOP MUJER</v>
      </c>
      <c r="E97" s="6" t="str">
        <f aca="false">VLOOKUP(C97,CATALOGO!A:E,5,0)</f>
        <v>NEGRO</v>
      </c>
      <c r="F97" s="36"/>
      <c r="G97" s="35" t="s">
        <v>76</v>
      </c>
      <c r="H97" s="121" t="str">
        <f aca="false">CONCATENATE(C97,"-",G97)</f>
        <v>A006-570-M</v>
      </c>
      <c r="I97" s="130"/>
      <c r="J97" s="35" t="n">
        <v>48</v>
      </c>
      <c r="K97" s="155" t="n">
        <v>44953</v>
      </c>
      <c r="L97" s="156" t="n">
        <f aca="false">VLOOKUP(C97,CATALOGO!A:F,6,0)</f>
        <v>0.4658</v>
      </c>
      <c r="M97" s="157" t="n">
        <f aca="false">L97*J97</f>
        <v>22.3584</v>
      </c>
      <c r="N97" s="35" t="s">
        <v>39</v>
      </c>
      <c r="O97" s="35" t="s">
        <v>40</v>
      </c>
      <c r="P97" s="33"/>
      <c r="Q97" s="33"/>
      <c r="R97" s="33"/>
      <c r="S97" s="33"/>
      <c r="T97" s="33"/>
      <c r="U97" s="33"/>
      <c r="V97" s="33" t="s">
        <v>866</v>
      </c>
      <c r="W97" s="35" t="str">
        <f aca="false">VLOOKUP(C97,CATALOGOMEDA1,4,FALSE())</f>
        <v>TTR-19-570TCX-BLACK</v>
      </c>
      <c r="X97" s="33" t="str">
        <f aca="false">MID(C97,1,FIND("-",C97)-1)</f>
        <v>A006</v>
      </c>
      <c r="Y97" s="33" t="n">
        <f aca="false">(VLOOKUP(X97,ESTILO3,3,FALSE()))*J97</f>
        <v>47.04</v>
      </c>
      <c r="Z97" s="37" t="n">
        <v>44930</v>
      </c>
      <c r="AA97" s="33"/>
      <c r="AB97" s="158" t="s">
        <v>44</v>
      </c>
      <c r="AC97" s="33"/>
      <c r="AD97" s="33" t="s">
        <v>784</v>
      </c>
      <c r="AE97" s="33"/>
    </row>
    <row r="98" customFormat="false" ht="15" hidden="false" customHeight="false" outlineLevel="0" collapsed="false">
      <c r="A98" s="33" t="n">
        <v>8821</v>
      </c>
      <c r="B98" s="163" t="n">
        <v>44928</v>
      </c>
      <c r="C98" s="35" t="s">
        <v>579</v>
      </c>
      <c r="D98" s="6" t="str">
        <f aca="false">VLOOKUP(C98,CATALOGO!A:B,2,0)</f>
        <v>TOP MUJER</v>
      </c>
      <c r="E98" s="6" t="str">
        <f aca="false">VLOOKUP(C98,CATALOGO!A:E,5,0)</f>
        <v>NEGRO</v>
      </c>
      <c r="F98" s="36"/>
      <c r="G98" s="35" t="s">
        <v>38</v>
      </c>
      <c r="H98" s="121" t="str">
        <f aca="false">CONCATENATE(C98,"-",G98)</f>
        <v>A006-570-S</v>
      </c>
      <c r="I98" s="130"/>
      <c r="J98" s="35" t="n">
        <v>24</v>
      </c>
      <c r="K98" s="155" t="n">
        <v>44953</v>
      </c>
      <c r="L98" s="156" t="n">
        <f aca="false">VLOOKUP(C98,CATALOGO!A:F,6,0)</f>
        <v>0.4658</v>
      </c>
      <c r="M98" s="157" t="n">
        <f aca="false">L98*J98</f>
        <v>11.1792</v>
      </c>
      <c r="N98" s="35" t="s">
        <v>39</v>
      </c>
      <c r="O98" s="35" t="s">
        <v>40</v>
      </c>
      <c r="P98" s="33"/>
      <c r="Q98" s="33"/>
      <c r="R98" s="33"/>
      <c r="S98" s="33"/>
      <c r="T98" s="33"/>
      <c r="U98" s="33"/>
      <c r="V98" s="33" t="s">
        <v>866</v>
      </c>
      <c r="W98" s="35" t="str">
        <f aca="false">VLOOKUP(C98,CATALOGOMEDA1,4,FALSE())</f>
        <v>TTR-19-570TCX-BLACK</v>
      </c>
      <c r="X98" s="33" t="str">
        <f aca="false">MID(C98,1,FIND("-",C98)-1)</f>
        <v>A006</v>
      </c>
      <c r="Y98" s="33" t="n">
        <f aca="false">(VLOOKUP(X98,ESTILO3,3,FALSE()))*J98</f>
        <v>23.52</v>
      </c>
      <c r="Z98" s="37" t="n">
        <v>44930</v>
      </c>
      <c r="AA98" s="33"/>
      <c r="AB98" s="158" t="s">
        <v>44</v>
      </c>
      <c r="AC98" s="33"/>
      <c r="AD98" s="33" t="s">
        <v>784</v>
      </c>
      <c r="AE98" s="33"/>
    </row>
    <row r="99" customFormat="false" ht="15" hidden="false" customHeight="false" outlineLevel="0" collapsed="false">
      <c r="A99" s="33" t="n">
        <v>8822</v>
      </c>
      <c r="B99" s="163" t="n">
        <v>44928</v>
      </c>
      <c r="C99" s="35" t="s">
        <v>579</v>
      </c>
      <c r="D99" s="6" t="str">
        <f aca="false">VLOOKUP(C99,CATALOGO!A:B,2,0)</f>
        <v>TOP MUJER</v>
      </c>
      <c r="E99" s="6" t="str">
        <f aca="false">VLOOKUP(C99,CATALOGO!A:E,5,0)</f>
        <v>NEGRO</v>
      </c>
      <c r="F99" s="36"/>
      <c r="G99" s="35" t="s">
        <v>57</v>
      </c>
      <c r="H99" s="121" t="str">
        <f aca="false">CONCATENATE(C99,"-",G99)</f>
        <v>A006-570-XS</v>
      </c>
      <c r="I99" s="130"/>
      <c r="J99" s="35" t="n">
        <v>24</v>
      </c>
      <c r="K99" s="155" t="n">
        <v>44953</v>
      </c>
      <c r="L99" s="156" t="n">
        <f aca="false">VLOOKUP(C99,CATALOGO!A:F,6,0)</f>
        <v>0.4658</v>
      </c>
      <c r="M99" s="157" t="n">
        <f aca="false">L99*J99</f>
        <v>11.1792</v>
      </c>
      <c r="N99" s="35" t="s">
        <v>39</v>
      </c>
      <c r="O99" s="35" t="s">
        <v>40</v>
      </c>
      <c r="P99" s="33"/>
      <c r="Q99" s="33"/>
      <c r="R99" s="33"/>
      <c r="S99" s="33"/>
      <c r="T99" s="33"/>
      <c r="U99" s="33"/>
      <c r="V99" s="33" t="s">
        <v>866</v>
      </c>
      <c r="W99" s="35" t="str">
        <f aca="false">VLOOKUP(C99,CATALOGOMEDA1,4,FALSE())</f>
        <v>TTR-19-570TCX-BLACK</v>
      </c>
      <c r="X99" s="33" t="str">
        <f aca="false">MID(C99,1,FIND("-",C99)-1)</f>
        <v>A006</v>
      </c>
      <c r="Y99" s="33" t="n">
        <f aca="false">(VLOOKUP(X99,ESTILO3,3,FALSE()))*J99</f>
        <v>23.52</v>
      </c>
      <c r="Z99" s="37" t="n">
        <v>44930</v>
      </c>
      <c r="AA99" s="33"/>
      <c r="AB99" s="158" t="s">
        <v>44</v>
      </c>
      <c r="AC99" s="33"/>
      <c r="AD99" s="33" t="s">
        <v>784</v>
      </c>
      <c r="AE99" s="33"/>
    </row>
    <row r="100" customFormat="false" ht="15" hidden="false" customHeight="false" outlineLevel="0" collapsed="false">
      <c r="A100" s="33" t="n">
        <v>8823</v>
      </c>
      <c r="B100" s="163" t="n">
        <v>44928</v>
      </c>
      <c r="C100" s="35" t="s">
        <v>405</v>
      </c>
      <c r="D100" s="6" t="str">
        <f aca="false">VLOOKUP(C100,CATALOGO!A:B,2,0)</f>
        <v>CHAM MUJER</v>
      </c>
      <c r="E100" s="6" t="str">
        <f aca="false">VLOOKUP(C100,CATALOGO!A:E,5,0)</f>
        <v>NAVAL</v>
      </c>
      <c r="F100" s="36"/>
      <c r="G100" s="35" t="s">
        <v>48</v>
      </c>
      <c r="H100" s="121" t="str">
        <f aca="false">CONCATENATE(C100,"-",G100)</f>
        <v>A401-027-L</v>
      </c>
      <c r="I100" s="130"/>
      <c r="J100" s="35" t="n">
        <v>24</v>
      </c>
      <c r="K100" s="155" t="n">
        <v>44953</v>
      </c>
      <c r="L100" s="156" t="n">
        <f aca="false">VLOOKUP(C100,CATALOGO!A:F,6,0)</f>
        <v>0.256</v>
      </c>
      <c r="M100" s="157" t="n">
        <f aca="false">L100*J100</f>
        <v>6.144</v>
      </c>
      <c r="N100" s="35" t="s">
        <v>39</v>
      </c>
      <c r="O100" s="35" t="s">
        <v>40</v>
      </c>
      <c r="P100" s="33"/>
      <c r="Q100" s="33"/>
      <c r="R100" s="33"/>
      <c r="S100" s="33"/>
      <c r="T100" s="33"/>
      <c r="U100" s="33"/>
      <c r="V100" s="33" t="s">
        <v>867</v>
      </c>
      <c r="W100" s="35" t="str">
        <f aca="false">VLOOKUP(C100,CATALOGOMEDA1,4,FALSE())</f>
        <v>TTR-19-4027TCX-MEDIEVAL</v>
      </c>
      <c r="X100" s="33" t="str">
        <f aca="false">MID(C100,1,FIND("-",C100)-1)</f>
        <v>A401</v>
      </c>
      <c r="Y100" s="33" t="n">
        <f aca="false">(VLOOKUP(X100,ESTILO3,3,FALSE()))*J100</f>
        <v>31.9116</v>
      </c>
      <c r="Z100" s="37" t="n">
        <v>44930</v>
      </c>
      <c r="AA100" s="33"/>
      <c r="AB100" s="158" t="s">
        <v>44</v>
      </c>
      <c r="AC100" s="33"/>
      <c r="AD100" s="33" t="s">
        <v>784</v>
      </c>
      <c r="AE100" s="33"/>
    </row>
    <row r="101" customFormat="false" ht="15" hidden="false" customHeight="false" outlineLevel="0" collapsed="false">
      <c r="A101" s="33" t="n">
        <v>8824</v>
      </c>
      <c r="B101" s="163" t="n">
        <v>44928</v>
      </c>
      <c r="C101" s="35" t="s">
        <v>405</v>
      </c>
      <c r="D101" s="6" t="str">
        <f aca="false">VLOOKUP(C101,CATALOGO!A:B,2,0)</f>
        <v>CHAM MUJER</v>
      </c>
      <c r="E101" s="6" t="str">
        <f aca="false">VLOOKUP(C101,CATALOGO!A:E,5,0)</f>
        <v>NAVAL</v>
      </c>
      <c r="F101" s="36"/>
      <c r="G101" s="35" t="s">
        <v>57</v>
      </c>
      <c r="H101" s="121" t="str">
        <f aca="false">CONCATENATE(C101,"-",G101)</f>
        <v>A401-027-XS</v>
      </c>
      <c r="I101" s="130"/>
      <c r="J101" s="35" t="n">
        <v>48</v>
      </c>
      <c r="K101" s="155" t="n">
        <v>44953</v>
      </c>
      <c r="L101" s="156" t="n">
        <f aca="false">VLOOKUP(C101,CATALOGO!A:F,6,0)</f>
        <v>0.256</v>
      </c>
      <c r="M101" s="157" t="n">
        <f aca="false">L101*J101</f>
        <v>12.288</v>
      </c>
      <c r="N101" s="35" t="s">
        <v>39</v>
      </c>
      <c r="O101" s="35" t="s">
        <v>40</v>
      </c>
      <c r="P101" s="33"/>
      <c r="Q101" s="33"/>
      <c r="R101" s="33"/>
      <c r="S101" s="33"/>
      <c r="T101" s="33"/>
      <c r="U101" s="33"/>
      <c r="V101" s="33" t="s">
        <v>867</v>
      </c>
      <c r="W101" s="35" t="str">
        <f aca="false">VLOOKUP(C101,CATALOGOMEDA1,4,FALSE())</f>
        <v>TTR-19-4027TCX-MEDIEVAL</v>
      </c>
      <c r="X101" s="33" t="str">
        <f aca="false">MID(C101,1,FIND("-",C101)-1)</f>
        <v>A401</v>
      </c>
      <c r="Y101" s="33" t="n">
        <f aca="false">(VLOOKUP(X101,ESTILO3,3,FALSE()))*J101</f>
        <v>63.8232</v>
      </c>
      <c r="Z101" s="37" t="n">
        <v>44930</v>
      </c>
      <c r="AA101" s="33"/>
      <c r="AB101" s="158" t="s">
        <v>44</v>
      </c>
      <c r="AC101" s="33"/>
      <c r="AD101" s="33" t="s">
        <v>784</v>
      </c>
      <c r="AE101" s="33"/>
    </row>
    <row r="102" customFormat="false" ht="15" hidden="false" customHeight="false" outlineLevel="0" collapsed="false">
      <c r="A102" s="33" t="n">
        <v>8825</v>
      </c>
      <c r="B102" s="163" t="n">
        <v>44928</v>
      </c>
      <c r="C102" s="35" t="s">
        <v>189</v>
      </c>
      <c r="D102" s="6" t="str">
        <f aca="false">VLOOKUP(C102,CATALOGO!A:B,2,0)</f>
        <v>CHAM MUJER</v>
      </c>
      <c r="E102" s="6" t="str">
        <f aca="false">VLOOKUP(C102,CATALOGO!A:E,5,0)</f>
        <v>NEGRO</v>
      </c>
      <c r="F102" s="36"/>
      <c r="G102" s="35" t="s">
        <v>48</v>
      </c>
      <c r="H102" s="121" t="str">
        <f aca="false">CONCATENATE(C102,"-",G102)</f>
        <v>A401-570-L</v>
      </c>
      <c r="I102" s="130"/>
      <c r="J102" s="35" t="n">
        <v>48</v>
      </c>
      <c r="K102" s="155" t="n">
        <v>44953</v>
      </c>
      <c r="L102" s="156" t="n">
        <f aca="false">VLOOKUP(C102,CATALOGO!A:F,6,0)</f>
        <v>0.256</v>
      </c>
      <c r="M102" s="157" t="n">
        <f aca="false">L102*J102</f>
        <v>12.288</v>
      </c>
      <c r="N102" s="35" t="s">
        <v>39</v>
      </c>
      <c r="O102" s="35" t="s">
        <v>40</v>
      </c>
      <c r="P102" s="33"/>
      <c r="Q102" s="33"/>
      <c r="R102" s="33"/>
      <c r="S102" s="33"/>
      <c r="T102" s="33"/>
      <c r="U102" s="33"/>
      <c r="V102" s="33" t="s">
        <v>868</v>
      </c>
      <c r="W102" s="35" t="str">
        <f aca="false">VLOOKUP(C102,CATALOGOMEDA1,4,FALSE())</f>
        <v>TTR-19-570TCX-BLACK</v>
      </c>
      <c r="X102" s="33" t="str">
        <f aca="false">MID(C102,1,FIND("-",C102)-1)</f>
        <v>A401</v>
      </c>
      <c r="Y102" s="33" t="n">
        <f aca="false">(VLOOKUP(X102,ESTILO3,3,FALSE()))*J102</f>
        <v>63.8232</v>
      </c>
      <c r="Z102" s="37" t="n">
        <v>44930</v>
      </c>
      <c r="AA102" s="33"/>
      <c r="AB102" s="158" t="s">
        <v>44</v>
      </c>
      <c r="AC102" s="33"/>
      <c r="AD102" s="33" t="s">
        <v>784</v>
      </c>
      <c r="AE102" s="33"/>
    </row>
    <row r="103" customFormat="false" ht="15" hidden="false" customHeight="false" outlineLevel="0" collapsed="false">
      <c r="A103" s="33" t="n">
        <v>8826</v>
      </c>
      <c r="B103" s="163" t="n">
        <v>44928</v>
      </c>
      <c r="C103" s="35" t="s">
        <v>189</v>
      </c>
      <c r="D103" s="6" t="str">
        <f aca="false">VLOOKUP(C103,CATALOGO!A:B,2,0)</f>
        <v>CHAM MUJER</v>
      </c>
      <c r="E103" s="6" t="str">
        <f aca="false">VLOOKUP(C103,CATALOGO!A:E,5,0)</f>
        <v>NEGRO</v>
      </c>
      <c r="F103" s="36"/>
      <c r="G103" s="35" t="s">
        <v>38</v>
      </c>
      <c r="H103" s="121" t="str">
        <f aca="false">CONCATENATE(C103,"-",G103)</f>
        <v>A401-570-S</v>
      </c>
      <c r="I103" s="130"/>
      <c r="J103" s="35" t="n">
        <v>24</v>
      </c>
      <c r="K103" s="155" t="n">
        <v>44953</v>
      </c>
      <c r="L103" s="156" t="n">
        <f aca="false">VLOOKUP(C103,CATALOGO!A:F,6,0)</f>
        <v>0.256</v>
      </c>
      <c r="M103" s="157" t="n">
        <f aca="false">L103*J103</f>
        <v>6.144</v>
      </c>
      <c r="N103" s="35" t="s">
        <v>39</v>
      </c>
      <c r="O103" s="35" t="s">
        <v>40</v>
      </c>
      <c r="P103" s="33"/>
      <c r="Q103" s="33"/>
      <c r="R103" s="33"/>
      <c r="S103" s="33"/>
      <c r="T103" s="33"/>
      <c r="U103" s="33"/>
      <c r="V103" s="33" t="s">
        <v>868</v>
      </c>
      <c r="W103" s="35" t="str">
        <f aca="false">VLOOKUP(C103,CATALOGOMEDA1,4,FALSE())</f>
        <v>TTR-19-570TCX-BLACK</v>
      </c>
      <c r="X103" s="33" t="str">
        <f aca="false">MID(C103,1,FIND("-",C103)-1)</f>
        <v>A401</v>
      </c>
      <c r="Y103" s="33" t="n">
        <f aca="false">(VLOOKUP(X103,ESTILO3,3,FALSE()))*J103</f>
        <v>31.9116</v>
      </c>
      <c r="Z103" s="37" t="n">
        <v>44930</v>
      </c>
      <c r="AA103" s="33"/>
      <c r="AB103" s="158" t="s">
        <v>44</v>
      </c>
      <c r="AC103" s="33"/>
      <c r="AD103" s="33" t="s">
        <v>784</v>
      </c>
      <c r="AE103" s="33"/>
    </row>
    <row r="104" customFormat="false" ht="15" hidden="false" customHeight="false" outlineLevel="0" collapsed="false">
      <c r="A104" s="33" t="n">
        <v>8827</v>
      </c>
      <c r="B104" s="163" t="n">
        <v>44928</v>
      </c>
      <c r="C104" s="35" t="s">
        <v>869</v>
      </c>
      <c r="D104" s="6" t="str">
        <f aca="false">VLOOKUP(C104,CATALOGO!A:B,2,0)</f>
        <v>GORRITOS</v>
      </c>
      <c r="E104" s="6" t="str">
        <f aca="false">VLOOKUP(C104,CATALOGO!A:E,5,0)</f>
        <v>NAVAL</v>
      </c>
      <c r="F104" s="36"/>
      <c r="G104" s="35" t="s">
        <v>48</v>
      </c>
      <c r="H104" s="121" t="str">
        <f aca="false">CONCATENATE(C104,"-",G104)</f>
        <v>AGU001-027-L</v>
      </c>
      <c r="I104" s="130"/>
      <c r="J104" s="35" t="n">
        <v>24</v>
      </c>
      <c r="K104" s="155" t="n">
        <v>44953</v>
      </c>
      <c r="L104" s="156" t="n">
        <f aca="false">VLOOKUP(C104,CATALOGO!A:F,6,0)</f>
        <v>0.085</v>
      </c>
      <c r="M104" s="157" t="n">
        <f aca="false">L104*J104</f>
        <v>2.04</v>
      </c>
      <c r="N104" s="35" t="s">
        <v>39</v>
      </c>
      <c r="O104" s="35" t="s">
        <v>40</v>
      </c>
      <c r="P104" s="33"/>
      <c r="Q104" s="33"/>
      <c r="R104" s="33"/>
      <c r="S104" s="33"/>
      <c r="T104" s="33"/>
      <c r="U104" s="33"/>
      <c r="V104" s="33" t="s">
        <v>870</v>
      </c>
      <c r="W104" s="35" t="str">
        <f aca="false">VLOOKUP(C104,CATALOGOMEDA1,4,FALSE())</f>
        <v>TTR-19-4027TCX-MEDIEVAL</v>
      </c>
      <c r="X104" s="33" t="str">
        <f aca="false">MID(C104,1,FIND("-",C104)-1)</f>
        <v>AGU001</v>
      </c>
      <c r="Y104" s="33" t="n">
        <f aca="false">(VLOOKUP(X104,ESTILO3,3,FALSE()))*J104</f>
        <v>2.64</v>
      </c>
      <c r="Z104" s="37" t="n">
        <v>44930</v>
      </c>
      <c r="AA104" s="33"/>
      <c r="AB104" s="158" t="s">
        <v>44</v>
      </c>
      <c r="AC104" s="33"/>
      <c r="AD104" s="33" t="s">
        <v>784</v>
      </c>
      <c r="AE104" s="33"/>
    </row>
    <row r="105" customFormat="false" ht="15" hidden="false" customHeight="false" outlineLevel="0" collapsed="false">
      <c r="A105" s="33" t="n">
        <v>8828</v>
      </c>
      <c r="B105" s="163" t="n">
        <v>44928</v>
      </c>
      <c r="C105" s="35" t="s">
        <v>511</v>
      </c>
      <c r="D105" s="6" t="str">
        <f aca="false">VLOOKUP(C105,CATALOGO!A:B,2,0)</f>
        <v>TOP HOMBRE</v>
      </c>
      <c r="E105" s="6" t="str">
        <f aca="false">VLOOKUP(C105,CATALOGO!A:E,5,0)</f>
        <v>NAVAL</v>
      </c>
      <c r="F105" s="36"/>
      <c r="G105" s="35" t="s">
        <v>48</v>
      </c>
      <c r="H105" s="121" t="str">
        <f aca="false">CONCATENATE(C105,"-",G105)</f>
        <v>AH001-027-L</v>
      </c>
      <c r="I105" s="130"/>
      <c r="J105" s="35" t="n">
        <v>120</v>
      </c>
      <c r="K105" s="155" t="n">
        <v>44953</v>
      </c>
      <c r="L105" s="156" t="n">
        <f aca="false">VLOOKUP(C105,CATALOGO!A:F,6,0)</f>
        <v>0.2283</v>
      </c>
      <c r="M105" s="157" t="n">
        <f aca="false">L105*J105</f>
        <v>27.396</v>
      </c>
      <c r="N105" s="35" t="s">
        <v>39</v>
      </c>
      <c r="O105" s="35" t="s">
        <v>40</v>
      </c>
      <c r="P105" s="33"/>
      <c r="Q105" s="33"/>
      <c r="R105" s="33"/>
      <c r="S105" s="33"/>
      <c r="T105" s="33"/>
      <c r="U105" s="33"/>
      <c r="V105" s="33" t="s">
        <v>871</v>
      </c>
      <c r="W105" s="35" t="str">
        <f aca="false">VLOOKUP(C105,CATALOGOMEDA1,4,FALSE())</f>
        <v>TTR-19-4027TCX-MEDIEVAL</v>
      </c>
      <c r="X105" s="33" t="str">
        <f aca="false">MID(C105,1,FIND("-",C105)-1)</f>
        <v>AH001</v>
      </c>
      <c r="Y105" s="33" t="n">
        <f aca="false">(VLOOKUP(X105,ESTILO3,3,FALSE()))*J105</f>
        <v>118.146</v>
      </c>
      <c r="Z105" s="37" t="n">
        <v>44930</v>
      </c>
      <c r="AA105" s="33"/>
      <c r="AB105" s="158" t="s">
        <v>44</v>
      </c>
      <c r="AC105" s="33"/>
      <c r="AD105" s="33" t="s">
        <v>784</v>
      </c>
      <c r="AE105" s="33"/>
    </row>
    <row r="106" customFormat="false" ht="15" hidden="false" customHeight="false" outlineLevel="0" collapsed="false">
      <c r="A106" s="33" t="n">
        <v>8829</v>
      </c>
      <c r="B106" s="163" t="n">
        <v>44928</v>
      </c>
      <c r="C106" s="35" t="s">
        <v>511</v>
      </c>
      <c r="D106" s="6" t="str">
        <f aca="false">VLOOKUP(C106,CATALOGO!A:B,2,0)</f>
        <v>TOP HOMBRE</v>
      </c>
      <c r="E106" s="6" t="str">
        <f aca="false">VLOOKUP(C106,CATALOGO!A:E,5,0)</f>
        <v>NAVAL</v>
      </c>
      <c r="F106" s="36"/>
      <c r="G106" s="35" t="s">
        <v>76</v>
      </c>
      <c r="H106" s="121" t="str">
        <f aca="false">CONCATENATE(C106,"-",G106)</f>
        <v>AH001-027-M</v>
      </c>
      <c r="I106" s="130"/>
      <c r="J106" s="35" t="n">
        <v>120</v>
      </c>
      <c r="K106" s="155" t="n">
        <v>44953</v>
      </c>
      <c r="L106" s="156" t="n">
        <f aca="false">VLOOKUP(C106,CATALOGO!A:F,6,0)</f>
        <v>0.2283</v>
      </c>
      <c r="M106" s="157" t="n">
        <f aca="false">L106*J106</f>
        <v>27.396</v>
      </c>
      <c r="N106" s="35" t="s">
        <v>39</v>
      </c>
      <c r="O106" s="35" t="s">
        <v>40</v>
      </c>
      <c r="P106" s="33"/>
      <c r="Q106" s="33"/>
      <c r="R106" s="33"/>
      <c r="S106" s="33"/>
      <c r="T106" s="33"/>
      <c r="U106" s="33"/>
      <c r="V106" s="33" t="s">
        <v>871</v>
      </c>
      <c r="W106" s="35" t="str">
        <f aca="false">VLOOKUP(C106,CATALOGOMEDA1,4,FALSE())</f>
        <v>TTR-19-4027TCX-MEDIEVAL</v>
      </c>
      <c r="X106" s="33" t="str">
        <f aca="false">MID(C106,1,FIND("-",C106)-1)</f>
        <v>AH001</v>
      </c>
      <c r="Y106" s="33" t="n">
        <f aca="false">(VLOOKUP(X106,ESTILO3,3,FALSE()))*J106</f>
        <v>118.146</v>
      </c>
      <c r="Z106" s="37" t="n">
        <v>44930</v>
      </c>
      <c r="AA106" s="33"/>
      <c r="AB106" s="158" t="s">
        <v>44</v>
      </c>
      <c r="AC106" s="33"/>
      <c r="AD106" s="33" t="s">
        <v>784</v>
      </c>
      <c r="AE106" s="33"/>
    </row>
    <row r="107" customFormat="false" ht="15" hidden="false" customHeight="false" outlineLevel="0" collapsed="false">
      <c r="A107" s="33" t="n">
        <v>8830</v>
      </c>
      <c r="B107" s="163" t="n">
        <v>44928</v>
      </c>
      <c r="C107" s="35" t="s">
        <v>511</v>
      </c>
      <c r="D107" s="6" t="str">
        <f aca="false">VLOOKUP(C107,CATALOGO!A:B,2,0)</f>
        <v>TOP HOMBRE</v>
      </c>
      <c r="E107" s="6" t="str">
        <f aca="false">VLOOKUP(C107,CATALOGO!A:E,5,0)</f>
        <v>NAVAL</v>
      </c>
      <c r="F107" s="36"/>
      <c r="G107" s="35" t="s">
        <v>89</v>
      </c>
      <c r="H107" s="121" t="str">
        <f aca="false">CONCATENATE(C107,"-",G107)</f>
        <v>AH001-027-XXL</v>
      </c>
      <c r="I107" s="130"/>
      <c r="J107" s="35" t="n">
        <v>24</v>
      </c>
      <c r="K107" s="155" t="n">
        <v>44953</v>
      </c>
      <c r="L107" s="156" t="n">
        <f aca="false">VLOOKUP(C107,CATALOGO!A:F,6,0)</f>
        <v>0.2283</v>
      </c>
      <c r="M107" s="157" t="n">
        <f aca="false">L107*J107</f>
        <v>5.4792</v>
      </c>
      <c r="N107" s="35" t="s">
        <v>39</v>
      </c>
      <c r="O107" s="35" t="s">
        <v>40</v>
      </c>
      <c r="P107" s="33"/>
      <c r="Q107" s="33"/>
      <c r="R107" s="33"/>
      <c r="S107" s="33"/>
      <c r="T107" s="33"/>
      <c r="U107" s="33"/>
      <c r="V107" s="33" t="s">
        <v>871</v>
      </c>
      <c r="W107" s="35" t="str">
        <f aca="false">VLOOKUP(C107,CATALOGOMEDA1,4,FALSE())</f>
        <v>TTR-19-4027TCX-MEDIEVAL</v>
      </c>
      <c r="X107" s="33" t="str">
        <f aca="false">MID(C107,1,FIND("-",C107)-1)</f>
        <v>AH001</v>
      </c>
      <c r="Y107" s="33" t="n">
        <f aca="false">(VLOOKUP(X107,ESTILO3,3,FALSE()))*J107</f>
        <v>23.6292</v>
      </c>
      <c r="Z107" s="37" t="n">
        <v>44930</v>
      </c>
      <c r="AA107" s="33"/>
      <c r="AB107" s="158" t="s">
        <v>44</v>
      </c>
      <c r="AC107" s="33"/>
      <c r="AD107" s="33" t="s">
        <v>784</v>
      </c>
      <c r="AE107" s="33"/>
    </row>
    <row r="108" customFormat="false" ht="15" hidden="false" customHeight="false" outlineLevel="0" collapsed="false">
      <c r="A108" s="33" t="n">
        <v>8831</v>
      </c>
      <c r="B108" s="163" t="n">
        <v>44928</v>
      </c>
      <c r="C108" s="35" t="s">
        <v>192</v>
      </c>
      <c r="D108" s="6" t="str">
        <f aca="false">VLOOKUP(C108,CATALOGO!A:B,2,0)</f>
        <v>TOP HOMBRE</v>
      </c>
      <c r="E108" s="6" t="str">
        <f aca="false">VLOOKUP(C108,CATALOGO!A:E,5,0)</f>
        <v>OCEANO</v>
      </c>
      <c r="F108" s="36"/>
      <c r="G108" s="35" t="s">
        <v>48</v>
      </c>
      <c r="H108" s="121" t="str">
        <f aca="false">CONCATENATE(C108,"-",G108)</f>
        <v>AH001-4045-L</v>
      </c>
      <c r="I108" s="130"/>
      <c r="J108" s="35" t="n">
        <v>24</v>
      </c>
      <c r="K108" s="155" t="n">
        <v>44953</v>
      </c>
      <c r="L108" s="156" t="n">
        <f aca="false">VLOOKUP(C108,CATALOGO!A:F,6,0)</f>
        <v>0.2283</v>
      </c>
      <c r="M108" s="157" t="n">
        <f aca="false">L108*J108</f>
        <v>5.4792</v>
      </c>
      <c r="N108" s="35" t="s">
        <v>39</v>
      </c>
      <c r="O108" s="35" t="s">
        <v>40</v>
      </c>
      <c r="P108" s="33"/>
      <c r="Q108" s="33"/>
      <c r="R108" s="33"/>
      <c r="S108" s="33"/>
      <c r="T108" s="33"/>
      <c r="U108" s="33"/>
      <c r="V108" s="33" t="s">
        <v>872</v>
      </c>
      <c r="W108" s="35" t="str">
        <f aca="false">VLOOKUP(C108,CATALOGOMEDA1,4,FALSE())</f>
        <v>TTR-19-4045TCX-LAPIS BLUE</v>
      </c>
      <c r="X108" s="33" t="str">
        <f aca="false">MID(C108,1,FIND("-",C108)-1)</f>
        <v>AH001</v>
      </c>
      <c r="Y108" s="33" t="n">
        <f aca="false">(VLOOKUP(X108,ESTILO3,3,FALSE()))*J108</f>
        <v>23.6292</v>
      </c>
      <c r="Z108" s="37" t="n">
        <v>44930</v>
      </c>
      <c r="AA108" s="33"/>
      <c r="AB108" s="158" t="s">
        <v>44</v>
      </c>
      <c r="AC108" s="33"/>
      <c r="AD108" s="33" t="s">
        <v>784</v>
      </c>
      <c r="AE108" s="33"/>
    </row>
    <row r="109" customFormat="false" ht="15" hidden="false" customHeight="false" outlineLevel="0" collapsed="false">
      <c r="A109" s="33" t="n">
        <v>8832</v>
      </c>
      <c r="B109" s="163" t="n">
        <v>44928</v>
      </c>
      <c r="C109" s="35" t="s">
        <v>192</v>
      </c>
      <c r="D109" s="6" t="str">
        <f aca="false">VLOOKUP(C109,CATALOGO!A:B,2,0)</f>
        <v>TOP HOMBRE</v>
      </c>
      <c r="E109" s="6" t="str">
        <f aca="false">VLOOKUP(C109,CATALOGO!A:E,5,0)</f>
        <v>OCEANO</v>
      </c>
      <c r="F109" s="36"/>
      <c r="G109" s="35" t="s">
        <v>76</v>
      </c>
      <c r="H109" s="121" t="str">
        <f aca="false">CONCATENATE(C109,"-",G109)</f>
        <v>AH001-4045-M</v>
      </c>
      <c r="I109" s="130"/>
      <c r="J109" s="35" t="n">
        <v>48</v>
      </c>
      <c r="K109" s="155" t="n">
        <v>44953</v>
      </c>
      <c r="L109" s="156" t="n">
        <f aca="false">VLOOKUP(C109,CATALOGO!A:F,6,0)</f>
        <v>0.2283</v>
      </c>
      <c r="M109" s="157" t="n">
        <f aca="false">L109*J109</f>
        <v>10.9584</v>
      </c>
      <c r="N109" s="35" t="s">
        <v>39</v>
      </c>
      <c r="O109" s="35" t="s">
        <v>40</v>
      </c>
      <c r="P109" s="33"/>
      <c r="Q109" s="33"/>
      <c r="R109" s="33"/>
      <c r="S109" s="33"/>
      <c r="T109" s="33"/>
      <c r="U109" s="33"/>
      <c r="V109" s="33" t="s">
        <v>872</v>
      </c>
      <c r="W109" s="35" t="str">
        <f aca="false">VLOOKUP(C109,CATALOGOMEDA1,4,FALSE())</f>
        <v>TTR-19-4045TCX-LAPIS BLUE</v>
      </c>
      <c r="X109" s="33" t="str">
        <f aca="false">MID(C109,1,FIND("-",C109)-1)</f>
        <v>AH001</v>
      </c>
      <c r="Y109" s="33" t="n">
        <f aca="false">(VLOOKUP(X109,ESTILO3,3,FALSE()))*J109</f>
        <v>47.2584</v>
      </c>
      <c r="Z109" s="37" t="n">
        <v>44930</v>
      </c>
      <c r="AA109" s="33"/>
      <c r="AB109" s="158" t="s">
        <v>44</v>
      </c>
      <c r="AC109" s="33"/>
      <c r="AD109" s="33" t="s">
        <v>784</v>
      </c>
      <c r="AE109" s="33"/>
    </row>
    <row r="110" customFormat="false" ht="15" hidden="false" customHeight="false" outlineLevel="0" collapsed="false">
      <c r="A110" s="33" t="n">
        <v>8833</v>
      </c>
      <c r="B110" s="163" t="n">
        <v>44928</v>
      </c>
      <c r="C110" s="35" t="s">
        <v>192</v>
      </c>
      <c r="D110" s="6" t="str">
        <f aca="false">VLOOKUP(C110,CATALOGO!A:B,2,0)</f>
        <v>TOP HOMBRE</v>
      </c>
      <c r="E110" s="6" t="str">
        <f aca="false">VLOOKUP(C110,CATALOGO!A:E,5,0)</f>
        <v>OCEANO</v>
      </c>
      <c r="F110" s="36"/>
      <c r="G110" s="35" t="s">
        <v>52</v>
      </c>
      <c r="H110" s="121" t="str">
        <f aca="false">CONCATENATE(C110,"-",G110)</f>
        <v>AH001-4045-XL</v>
      </c>
      <c r="I110" s="130"/>
      <c r="J110" s="35" t="n">
        <v>24</v>
      </c>
      <c r="K110" s="155" t="n">
        <v>44953</v>
      </c>
      <c r="L110" s="156" t="n">
        <f aca="false">VLOOKUP(C110,CATALOGO!A:F,6,0)</f>
        <v>0.2283</v>
      </c>
      <c r="M110" s="157" t="n">
        <f aca="false">L110*J110</f>
        <v>5.4792</v>
      </c>
      <c r="N110" s="35" t="s">
        <v>39</v>
      </c>
      <c r="O110" s="35" t="s">
        <v>40</v>
      </c>
      <c r="P110" s="33"/>
      <c r="Q110" s="33"/>
      <c r="R110" s="33"/>
      <c r="S110" s="33"/>
      <c r="T110" s="33"/>
      <c r="U110" s="33"/>
      <c r="V110" s="33" t="s">
        <v>872</v>
      </c>
      <c r="W110" s="35" t="str">
        <f aca="false">VLOOKUP(C110,CATALOGOMEDA1,4,FALSE())</f>
        <v>TTR-19-4045TCX-LAPIS BLUE</v>
      </c>
      <c r="X110" s="33" t="str">
        <f aca="false">MID(C110,1,FIND("-",C110)-1)</f>
        <v>AH001</v>
      </c>
      <c r="Y110" s="33" t="n">
        <f aca="false">(VLOOKUP(X110,ESTILO3,3,FALSE()))*J110</f>
        <v>23.6292</v>
      </c>
      <c r="Z110" s="37" t="n">
        <v>44930</v>
      </c>
      <c r="AA110" s="33"/>
      <c r="AB110" s="158" t="s">
        <v>44</v>
      </c>
      <c r="AC110" s="33"/>
      <c r="AD110" s="33" t="s">
        <v>784</v>
      </c>
      <c r="AE110" s="33"/>
    </row>
    <row r="111" customFormat="false" ht="15" hidden="false" customHeight="false" outlineLevel="0" collapsed="false">
      <c r="A111" s="33" t="n">
        <v>8834</v>
      </c>
      <c r="B111" s="163" t="n">
        <v>44928</v>
      </c>
      <c r="C111" s="35" t="s">
        <v>412</v>
      </c>
      <c r="D111" s="6" t="str">
        <f aca="false">VLOOKUP(C111,CATALOGO!A:B,2,0)</f>
        <v>TOP HOMBRE</v>
      </c>
      <c r="E111" s="6" t="str">
        <f aca="false">VLOOKUP(C111,CATALOGO!A:E,5,0)</f>
        <v>AVENTURINI</v>
      </c>
      <c r="F111" s="36"/>
      <c r="G111" s="35" t="s">
        <v>52</v>
      </c>
      <c r="H111" s="121" t="str">
        <f aca="false">CONCATENATE(C111,"-",G111)</f>
        <v>AH001-421-XL</v>
      </c>
      <c r="I111" s="130"/>
      <c r="J111" s="35" t="n">
        <v>24</v>
      </c>
      <c r="K111" s="155" t="n">
        <v>44953</v>
      </c>
      <c r="L111" s="156" t="n">
        <f aca="false">VLOOKUP(C111,CATALOGO!A:F,6,0)</f>
        <v>0.2283</v>
      </c>
      <c r="M111" s="157" t="n">
        <f aca="false">L111*J111</f>
        <v>5.4792</v>
      </c>
      <c r="N111" s="35" t="s">
        <v>39</v>
      </c>
      <c r="O111" s="35" t="s">
        <v>40</v>
      </c>
      <c r="P111" s="33"/>
      <c r="Q111" s="33"/>
      <c r="R111" s="33"/>
      <c r="S111" s="33"/>
      <c r="T111" s="33"/>
      <c r="U111" s="33"/>
      <c r="V111" s="33" t="s">
        <v>873</v>
      </c>
      <c r="W111" s="35" t="str">
        <f aca="false">VLOOKUP(C111,CATALOGOMEDA1,4,FALSE())</f>
        <v>TTR-19-5421TCX AVENTURINE</v>
      </c>
      <c r="X111" s="33" t="str">
        <f aca="false">MID(C111,1,FIND("-",C111)-1)</f>
        <v>AH001</v>
      </c>
      <c r="Y111" s="33" t="n">
        <f aca="false">(VLOOKUP(X111,ESTILO3,3,FALSE()))*J111</f>
        <v>23.6292</v>
      </c>
      <c r="Z111" s="37" t="n">
        <v>44930</v>
      </c>
      <c r="AA111" s="33"/>
      <c r="AB111" s="158" t="s">
        <v>44</v>
      </c>
      <c r="AC111" s="33"/>
      <c r="AD111" s="33" t="s">
        <v>784</v>
      </c>
      <c r="AE111" s="33"/>
    </row>
    <row r="112" customFormat="false" ht="15" hidden="false" customHeight="false" outlineLevel="0" collapsed="false">
      <c r="A112" s="33" t="n">
        <v>8835</v>
      </c>
      <c r="B112" s="163" t="n">
        <v>44928</v>
      </c>
      <c r="C112" s="35" t="s">
        <v>874</v>
      </c>
      <c r="D112" s="6" t="str">
        <f aca="false">VLOOKUP(C112,CATALOGO!A:B,2,0)</f>
        <v>CHAM HOMBRE</v>
      </c>
      <c r="E112" s="6" t="str">
        <f aca="false">VLOOKUP(C112,CATALOGO!A:E,5,0)</f>
        <v>NAVAL</v>
      </c>
      <c r="F112" s="36"/>
      <c r="G112" s="35" t="s">
        <v>76</v>
      </c>
      <c r="H112" s="121" t="str">
        <f aca="false">CONCATENATE(C112,"-",G112)</f>
        <v>AH401-027-M</v>
      </c>
      <c r="I112" s="130"/>
      <c r="J112" s="35" t="n">
        <v>24</v>
      </c>
      <c r="K112" s="155" t="n">
        <v>44953</v>
      </c>
      <c r="L112" s="156" t="n">
        <f aca="false">VLOOKUP(C112,CATALOGO!A:F,6,0)</f>
        <v>0.233</v>
      </c>
      <c r="M112" s="157" t="n">
        <f aca="false">L112*J112</f>
        <v>5.592</v>
      </c>
      <c r="N112" s="35" t="s">
        <v>39</v>
      </c>
      <c r="O112" s="35" t="s">
        <v>40</v>
      </c>
      <c r="P112" s="33"/>
      <c r="Q112" s="33"/>
      <c r="R112" s="33"/>
      <c r="S112" s="33"/>
      <c r="T112" s="33"/>
      <c r="U112" s="33"/>
      <c r="V112" s="33" t="s">
        <v>875</v>
      </c>
      <c r="W112" s="35" t="str">
        <f aca="false">VLOOKUP(C112,CATALOGOMEDA1,4,FALSE())</f>
        <v>TTR-19-4027TCX-MEDIEVAL</v>
      </c>
      <c r="X112" s="33" t="str">
        <f aca="false">MID(C112,1,FIND("-",C112)-1)</f>
        <v>AH401</v>
      </c>
      <c r="Y112" s="33" t="n">
        <f aca="false">(VLOOKUP(X112,ESTILO3,3,FALSE()))*J112</f>
        <v>35.0784</v>
      </c>
      <c r="Z112" s="37" t="n">
        <v>44930</v>
      </c>
      <c r="AA112" s="33"/>
      <c r="AB112" s="158" t="s">
        <v>44</v>
      </c>
      <c r="AC112" s="33"/>
      <c r="AD112" s="33" t="s">
        <v>784</v>
      </c>
      <c r="AE112" s="33"/>
    </row>
    <row r="113" customFormat="false" ht="15" hidden="false" customHeight="false" outlineLevel="0" collapsed="false">
      <c r="A113" s="33" t="n">
        <v>8836</v>
      </c>
      <c r="B113" s="163" t="n">
        <v>44928</v>
      </c>
      <c r="C113" s="35" t="s">
        <v>874</v>
      </c>
      <c r="D113" s="6" t="str">
        <f aca="false">VLOOKUP(C113,CATALOGO!A:B,2,0)</f>
        <v>CHAM HOMBRE</v>
      </c>
      <c r="E113" s="6" t="str">
        <f aca="false">VLOOKUP(C113,CATALOGO!A:E,5,0)</f>
        <v>NAVAL</v>
      </c>
      <c r="F113" s="36"/>
      <c r="G113" s="35" t="s">
        <v>38</v>
      </c>
      <c r="H113" s="121" t="str">
        <f aca="false">CONCATENATE(C113,"-",G113)</f>
        <v>AH401-027-S</v>
      </c>
      <c r="I113" s="130"/>
      <c r="J113" s="35" t="n">
        <v>24</v>
      </c>
      <c r="K113" s="155" t="n">
        <v>44953</v>
      </c>
      <c r="L113" s="156" t="n">
        <f aca="false">VLOOKUP(C113,CATALOGO!A:F,6,0)</f>
        <v>0.233</v>
      </c>
      <c r="M113" s="157" t="n">
        <f aca="false">L113*J113</f>
        <v>5.592</v>
      </c>
      <c r="N113" s="35" t="s">
        <v>39</v>
      </c>
      <c r="O113" s="35" t="s">
        <v>40</v>
      </c>
      <c r="P113" s="33"/>
      <c r="Q113" s="33"/>
      <c r="R113" s="33"/>
      <c r="S113" s="33"/>
      <c r="T113" s="33"/>
      <c r="U113" s="33"/>
      <c r="V113" s="33" t="s">
        <v>875</v>
      </c>
      <c r="W113" s="35" t="str">
        <f aca="false">VLOOKUP(C113,CATALOGOMEDA1,4,FALSE())</f>
        <v>TTR-19-4027TCX-MEDIEVAL</v>
      </c>
      <c r="X113" s="33" t="str">
        <f aca="false">MID(C113,1,FIND("-",C113)-1)</f>
        <v>AH401</v>
      </c>
      <c r="Y113" s="33" t="n">
        <f aca="false">(VLOOKUP(X113,ESTILO3,3,FALSE()))*J113</f>
        <v>35.0784</v>
      </c>
      <c r="Z113" s="37" t="n">
        <v>44930</v>
      </c>
      <c r="AA113" s="33"/>
      <c r="AB113" s="158" t="s">
        <v>44</v>
      </c>
      <c r="AC113" s="33"/>
      <c r="AD113" s="33" t="s">
        <v>784</v>
      </c>
      <c r="AE113" s="33"/>
    </row>
    <row r="114" customFormat="false" ht="15" hidden="false" customHeight="false" outlineLevel="0" collapsed="false">
      <c r="A114" s="33" t="n">
        <v>8837</v>
      </c>
      <c r="B114" s="163" t="n">
        <v>44928</v>
      </c>
      <c r="C114" s="35" t="s">
        <v>684</v>
      </c>
      <c r="D114" s="6" t="str">
        <f aca="false">VLOOKUP(C114,CATALOGO!A:B,2,0)</f>
        <v>CHAM HOMBRE</v>
      </c>
      <c r="E114" s="6" t="str">
        <f aca="false">VLOOKUP(C114,CATALOGO!A:E,5,0)</f>
        <v>CENIZA</v>
      </c>
      <c r="F114" s="36"/>
      <c r="G114" s="35" t="s">
        <v>76</v>
      </c>
      <c r="H114" s="121" t="str">
        <f aca="false">CONCATENATE(C114,"-",G114)</f>
        <v>AH401-203-M</v>
      </c>
      <c r="I114" s="130"/>
      <c r="J114" s="35" t="n">
        <v>24</v>
      </c>
      <c r="K114" s="155" t="n">
        <v>44953</v>
      </c>
      <c r="L114" s="156" t="n">
        <f aca="false">VLOOKUP(C114,CATALOGO!A:F,6,0)</f>
        <v>0.233</v>
      </c>
      <c r="M114" s="157" t="n">
        <f aca="false">L114*J114</f>
        <v>5.592</v>
      </c>
      <c r="N114" s="35" t="s">
        <v>39</v>
      </c>
      <c r="O114" s="35" t="s">
        <v>40</v>
      </c>
      <c r="P114" s="33"/>
      <c r="Q114" s="33"/>
      <c r="R114" s="33"/>
      <c r="S114" s="33"/>
      <c r="T114" s="33"/>
      <c r="U114" s="33"/>
      <c r="V114" s="33" t="s">
        <v>876</v>
      </c>
      <c r="W114" s="35" t="str">
        <f aca="false">VLOOKUP(C114,CATALOGOMEDA1,4,FALSE())</f>
        <v>TTR-18-5203TCX-PEWTER</v>
      </c>
      <c r="X114" s="33" t="str">
        <f aca="false">MID(C114,1,FIND("-",C114)-1)</f>
        <v>AH401</v>
      </c>
      <c r="Y114" s="33" t="n">
        <f aca="false">(VLOOKUP(X114,ESTILO3,3,FALSE()))*J114</f>
        <v>35.0784</v>
      </c>
      <c r="Z114" s="37" t="n">
        <v>44930</v>
      </c>
      <c r="AA114" s="33"/>
      <c r="AB114" s="158" t="s">
        <v>44</v>
      </c>
      <c r="AC114" s="33"/>
      <c r="AD114" s="33" t="s">
        <v>784</v>
      </c>
      <c r="AE114" s="33"/>
    </row>
    <row r="115" customFormat="false" ht="15" hidden="false" customHeight="false" outlineLevel="0" collapsed="false">
      <c r="A115" s="33" t="n">
        <v>8838</v>
      </c>
      <c r="B115" s="163" t="n">
        <v>44928</v>
      </c>
      <c r="C115" s="35" t="s">
        <v>684</v>
      </c>
      <c r="D115" s="6" t="str">
        <f aca="false">VLOOKUP(C115,CATALOGO!A:B,2,0)</f>
        <v>CHAM HOMBRE</v>
      </c>
      <c r="E115" s="6" t="str">
        <f aca="false">VLOOKUP(C115,CATALOGO!A:E,5,0)</f>
        <v>CENIZA</v>
      </c>
      <c r="F115" s="36"/>
      <c r="G115" s="35" t="s">
        <v>38</v>
      </c>
      <c r="H115" s="121" t="str">
        <f aca="false">CONCATENATE(C115,"-",G115)</f>
        <v>AH401-203-S</v>
      </c>
      <c r="I115" s="130"/>
      <c r="J115" s="35" t="n">
        <v>24</v>
      </c>
      <c r="K115" s="155" t="n">
        <v>44953</v>
      </c>
      <c r="L115" s="156" t="n">
        <f aca="false">VLOOKUP(C115,CATALOGO!A:F,6,0)</f>
        <v>0.233</v>
      </c>
      <c r="M115" s="157" t="n">
        <f aca="false">L115*J115</f>
        <v>5.592</v>
      </c>
      <c r="N115" s="35" t="s">
        <v>39</v>
      </c>
      <c r="O115" s="35" t="s">
        <v>40</v>
      </c>
      <c r="P115" s="33"/>
      <c r="Q115" s="33"/>
      <c r="R115" s="33"/>
      <c r="S115" s="33"/>
      <c r="T115" s="33"/>
      <c r="U115" s="33"/>
      <c r="V115" s="33" t="s">
        <v>876</v>
      </c>
      <c r="W115" s="35" t="str">
        <f aca="false">VLOOKUP(C115,CATALOGOMEDA1,4,FALSE())</f>
        <v>TTR-18-5203TCX-PEWTER</v>
      </c>
      <c r="X115" s="33" t="str">
        <f aca="false">MID(C115,1,FIND("-",C115)-1)</f>
        <v>AH401</v>
      </c>
      <c r="Y115" s="33" t="n">
        <f aca="false">(VLOOKUP(X115,ESTILO3,3,FALSE()))*J115</f>
        <v>35.0784</v>
      </c>
      <c r="Z115" s="37" t="n">
        <v>44930</v>
      </c>
      <c r="AA115" s="33"/>
      <c r="AB115" s="158" t="s">
        <v>44</v>
      </c>
      <c r="AC115" s="33"/>
      <c r="AD115" s="33" t="s">
        <v>784</v>
      </c>
      <c r="AE115" s="33"/>
    </row>
    <row r="116" customFormat="false" ht="15" hidden="false" customHeight="false" outlineLevel="0" collapsed="false">
      <c r="A116" s="33" t="n">
        <v>8839</v>
      </c>
      <c r="B116" s="163" t="n">
        <v>44928</v>
      </c>
      <c r="C116" s="35" t="s">
        <v>65</v>
      </c>
      <c r="D116" s="6" t="str">
        <f aca="false">VLOOKUP(C116,CATALOGO!A:B,2,0)</f>
        <v>TOP MUJER</v>
      </c>
      <c r="E116" s="6" t="str">
        <f aca="false">VLOOKUP(C116,CATALOGO!A:E,5,0)</f>
        <v>NAVAL</v>
      </c>
      <c r="F116" s="36"/>
      <c r="G116" s="35" t="s">
        <v>48</v>
      </c>
      <c r="H116" s="121" t="str">
        <f aca="false">CONCATENATE(C116,"-",G116)</f>
        <v>I001AF-027-L</v>
      </c>
      <c r="I116" s="130"/>
      <c r="J116" s="35" t="n">
        <v>48</v>
      </c>
      <c r="K116" s="155" t="n">
        <v>44953</v>
      </c>
      <c r="L116" s="156" t="n">
        <f aca="false">VLOOKUP(C116,CATALOGO!A:F,6,0)</f>
        <v>0.208</v>
      </c>
      <c r="M116" s="157" t="n">
        <f aca="false">L116*J116</f>
        <v>9.984</v>
      </c>
      <c r="N116" s="35" t="s">
        <v>60</v>
      </c>
      <c r="O116" s="35" t="s">
        <v>40</v>
      </c>
      <c r="P116" s="33"/>
      <c r="Q116" s="33"/>
      <c r="R116" s="33"/>
      <c r="S116" s="33"/>
      <c r="T116" s="33"/>
      <c r="U116" s="33"/>
      <c r="V116" s="33" t="s">
        <v>877</v>
      </c>
      <c r="W116" s="35" t="str">
        <f aca="false">VLOOKUP(C116,CATALOGOMEDA1,4,FALSE())</f>
        <v>T/C-19-4027TCX-ESTATE BLUE</v>
      </c>
      <c r="X116" s="33" t="str">
        <f aca="false">MID(C116,1,FIND("-",C116)-1)</f>
        <v>I001AF</v>
      </c>
      <c r="Y116" s="33" t="n">
        <f aca="false">(VLOOKUP(X116,ESTILO3,3,FALSE()))*J116</f>
        <v>44.8224</v>
      </c>
      <c r="Z116" s="37" t="n">
        <v>44930</v>
      </c>
      <c r="AA116" s="33"/>
      <c r="AB116" s="158" t="s">
        <v>44</v>
      </c>
      <c r="AC116" s="33"/>
      <c r="AD116" s="33" t="s">
        <v>803</v>
      </c>
      <c r="AE116" s="33" t="n">
        <v>205</v>
      </c>
    </row>
    <row r="117" customFormat="false" ht="15" hidden="false" customHeight="false" outlineLevel="0" collapsed="false">
      <c r="A117" s="33" t="n">
        <v>8840</v>
      </c>
      <c r="B117" s="163" t="n">
        <v>44928</v>
      </c>
      <c r="C117" s="35" t="s">
        <v>65</v>
      </c>
      <c r="D117" s="6" t="str">
        <f aca="false">VLOOKUP(C117,CATALOGO!A:B,2,0)</f>
        <v>TOP MUJER</v>
      </c>
      <c r="E117" s="6" t="str">
        <f aca="false">VLOOKUP(C117,CATALOGO!A:E,5,0)</f>
        <v>NAVAL</v>
      </c>
      <c r="F117" s="36"/>
      <c r="G117" s="35" t="s">
        <v>76</v>
      </c>
      <c r="H117" s="121" t="str">
        <f aca="false">CONCATENATE(C117,"-",G117)</f>
        <v>I001AF-027-M</v>
      </c>
      <c r="I117" s="130"/>
      <c r="J117" s="35" t="n">
        <v>72</v>
      </c>
      <c r="K117" s="155" t="n">
        <v>44953</v>
      </c>
      <c r="L117" s="156" t="n">
        <f aca="false">VLOOKUP(C117,CATALOGO!A:F,6,0)</f>
        <v>0.208</v>
      </c>
      <c r="M117" s="157" t="n">
        <f aca="false">L117*J117</f>
        <v>14.976</v>
      </c>
      <c r="N117" s="35" t="s">
        <v>60</v>
      </c>
      <c r="O117" s="35" t="s">
        <v>40</v>
      </c>
      <c r="P117" s="33"/>
      <c r="Q117" s="33"/>
      <c r="R117" s="33"/>
      <c r="S117" s="33"/>
      <c r="T117" s="33"/>
      <c r="U117" s="33"/>
      <c r="V117" s="33" t="s">
        <v>877</v>
      </c>
      <c r="W117" s="35" t="str">
        <f aca="false">VLOOKUP(C117,CATALOGOMEDA1,4,FALSE())</f>
        <v>T/C-19-4027TCX-ESTATE BLUE</v>
      </c>
      <c r="X117" s="33" t="str">
        <f aca="false">MID(C117,1,FIND("-",C117)-1)</f>
        <v>I001AF</v>
      </c>
      <c r="Y117" s="33" t="n">
        <f aca="false">(VLOOKUP(X117,ESTILO3,3,FALSE()))*J117</f>
        <v>67.2336</v>
      </c>
      <c r="Z117" s="37" t="n">
        <v>44930</v>
      </c>
      <c r="AA117" s="33"/>
      <c r="AB117" s="158" t="s">
        <v>44</v>
      </c>
      <c r="AC117" s="33"/>
      <c r="AD117" s="33" t="s">
        <v>803</v>
      </c>
      <c r="AE117" s="33"/>
    </row>
    <row r="118" customFormat="false" ht="15" hidden="false" customHeight="false" outlineLevel="0" collapsed="false">
      <c r="A118" s="33" t="n">
        <v>8841</v>
      </c>
      <c r="B118" s="163" t="n">
        <v>44928</v>
      </c>
      <c r="C118" s="35" t="s">
        <v>65</v>
      </c>
      <c r="D118" s="6" t="str">
        <f aca="false">VLOOKUP(C118,CATALOGO!A:B,2,0)</f>
        <v>TOP MUJER</v>
      </c>
      <c r="E118" s="6" t="str">
        <f aca="false">VLOOKUP(C118,CATALOGO!A:E,5,0)</f>
        <v>NAVAL</v>
      </c>
      <c r="F118" s="36"/>
      <c r="G118" s="35" t="s">
        <v>38</v>
      </c>
      <c r="H118" s="121" t="str">
        <f aca="false">CONCATENATE(C118,"-",G118)</f>
        <v>I001AF-027-S</v>
      </c>
      <c r="I118" s="130"/>
      <c r="J118" s="35" t="n">
        <v>72</v>
      </c>
      <c r="K118" s="155" t="n">
        <v>44953</v>
      </c>
      <c r="L118" s="156" t="n">
        <f aca="false">VLOOKUP(C118,CATALOGO!A:F,6,0)</f>
        <v>0.208</v>
      </c>
      <c r="M118" s="157" t="n">
        <f aca="false">L118*J118</f>
        <v>14.976</v>
      </c>
      <c r="N118" s="35" t="s">
        <v>60</v>
      </c>
      <c r="O118" s="35" t="s">
        <v>40</v>
      </c>
      <c r="P118" s="33"/>
      <c r="Q118" s="33"/>
      <c r="R118" s="33"/>
      <c r="S118" s="33"/>
      <c r="T118" s="33"/>
      <c r="U118" s="33"/>
      <c r="V118" s="33" t="s">
        <v>877</v>
      </c>
      <c r="W118" s="35" t="str">
        <f aca="false">VLOOKUP(C118,CATALOGOMEDA1,4,FALSE())</f>
        <v>T/C-19-4027TCX-ESTATE BLUE</v>
      </c>
      <c r="X118" s="33" t="str">
        <f aca="false">MID(C118,1,FIND("-",C118)-1)</f>
        <v>I001AF</v>
      </c>
      <c r="Y118" s="33" t="n">
        <f aca="false">(VLOOKUP(X118,ESTILO3,3,FALSE()))*J118</f>
        <v>67.2336</v>
      </c>
      <c r="Z118" s="37" t="n">
        <v>44930</v>
      </c>
      <c r="AA118" s="33"/>
      <c r="AB118" s="158" t="s">
        <v>44</v>
      </c>
      <c r="AC118" s="33"/>
      <c r="AD118" s="33" t="s">
        <v>803</v>
      </c>
      <c r="AE118" s="33"/>
    </row>
    <row r="119" customFormat="false" ht="15" hidden="false" customHeight="false" outlineLevel="0" collapsed="false">
      <c r="A119" s="33" t="n">
        <v>8842</v>
      </c>
      <c r="B119" s="163" t="n">
        <v>44928</v>
      </c>
      <c r="C119" s="35" t="s">
        <v>65</v>
      </c>
      <c r="D119" s="6" t="str">
        <f aca="false">VLOOKUP(C119,CATALOGO!A:B,2,0)</f>
        <v>TOP MUJER</v>
      </c>
      <c r="E119" s="6" t="str">
        <f aca="false">VLOOKUP(C119,CATALOGO!A:E,5,0)</f>
        <v>NAVAL</v>
      </c>
      <c r="F119" s="36"/>
      <c r="G119" s="35" t="s">
        <v>52</v>
      </c>
      <c r="H119" s="121" t="str">
        <f aca="false">CONCATENATE(C119,"-",G119)</f>
        <v>I001AF-027-XL</v>
      </c>
      <c r="I119" s="130"/>
      <c r="J119" s="35" t="n">
        <v>24</v>
      </c>
      <c r="K119" s="155" t="n">
        <v>44953</v>
      </c>
      <c r="L119" s="156" t="n">
        <f aca="false">VLOOKUP(C119,CATALOGO!A:F,6,0)</f>
        <v>0.208</v>
      </c>
      <c r="M119" s="157" t="n">
        <f aca="false">L119*J119</f>
        <v>4.992</v>
      </c>
      <c r="N119" s="35" t="s">
        <v>60</v>
      </c>
      <c r="O119" s="35" t="s">
        <v>40</v>
      </c>
      <c r="P119" s="33"/>
      <c r="Q119" s="33"/>
      <c r="R119" s="33"/>
      <c r="S119" s="33"/>
      <c r="T119" s="33"/>
      <c r="U119" s="33"/>
      <c r="V119" s="33" t="s">
        <v>877</v>
      </c>
      <c r="W119" s="35" t="str">
        <f aca="false">VLOOKUP(C119,CATALOGOMEDA1,4,FALSE())</f>
        <v>T/C-19-4027TCX-ESTATE BLUE</v>
      </c>
      <c r="X119" s="33" t="str">
        <f aca="false">MID(C119,1,FIND("-",C119)-1)</f>
        <v>I001AF</v>
      </c>
      <c r="Y119" s="33" t="n">
        <f aca="false">(VLOOKUP(X119,ESTILO3,3,FALSE()))*J119</f>
        <v>22.4112</v>
      </c>
      <c r="Z119" s="37" t="n">
        <v>44930</v>
      </c>
      <c r="AA119" s="33"/>
      <c r="AB119" s="158" t="s">
        <v>44</v>
      </c>
      <c r="AC119" s="33"/>
      <c r="AD119" s="33" t="s">
        <v>803</v>
      </c>
      <c r="AE119" s="33"/>
    </row>
    <row r="120" customFormat="false" ht="15" hidden="false" customHeight="false" outlineLevel="0" collapsed="false">
      <c r="A120" s="33" t="n">
        <v>8843</v>
      </c>
      <c r="B120" s="163" t="n">
        <v>44928</v>
      </c>
      <c r="C120" s="35" t="s">
        <v>74</v>
      </c>
      <c r="D120" s="6" t="str">
        <f aca="false">VLOOKUP(C120,CATALOGO!A:B,2,0)</f>
        <v>TOP MUJER</v>
      </c>
      <c r="E120" s="6" t="str">
        <f aca="false">VLOOKUP(C120,CATALOGO!A:E,5,0)</f>
        <v>ROUJA</v>
      </c>
      <c r="F120" s="36"/>
      <c r="G120" s="35" t="s">
        <v>76</v>
      </c>
      <c r="H120" s="121" t="str">
        <f aca="false">CONCATENATE(C120,"-",G120)</f>
        <v>I001AF-510-M</v>
      </c>
      <c r="I120" s="130"/>
      <c r="J120" s="35" t="n">
        <v>48</v>
      </c>
      <c r="K120" s="155" t="n">
        <v>44953</v>
      </c>
      <c r="L120" s="156" t="n">
        <f aca="false">VLOOKUP(C120,CATALOGO!A:F,6,0)</f>
        <v>0.208</v>
      </c>
      <c r="M120" s="157" t="n">
        <f aca="false">L120*J120</f>
        <v>9.984</v>
      </c>
      <c r="N120" s="35" t="s">
        <v>60</v>
      </c>
      <c r="O120" s="35" t="s">
        <v>40</v>
      </c>
      <c r="P120" s="33"/>
      <c r="Q120" s="33"/>
      <c r="R120" s="33"/>
      <c r="S120" s="33"/>
      <c r="T120" s="33"/>
      <c r="U120" s="33"/>
      <c r="V120" s="33" t="s">
        <v>878</v>
      </c>
      <c r="W120" s="35" t="str">
        <f aca="false">VLOOKUP(C120,CATALOGOMEDA1,4,FALSE())</f>
        <v>T/C-4101C-WINE</v>
      </c>
      <c r="X120" s="33" t="str">
        <f aca="false">MID(C120,1,FIND("-",C120)-1)</f>
        <v>I001AF</v>
      </c>
      <c r="Y120" s="33" t="n">
        <f aca="false">(VLOOKUP(X120,ESTILO3,3,FALSE()))*J120</f>
        <v>44.8224</v>
      </c>
      <c r="Z120" s="37" t="n">
        <v>44930</v>
      </c>
      <c r="AA120" s="33"/>
      <c r="AB120" s="158" t="s">
        <v>44</v>
      </c>
      <c r="AC120" s="33"/>
      <c r="AD120" s="33" t="s">
        <v>803</v>
      </c>
      <c r="AE120" s="33"/>
    </row>
    <row r="121" customFormat="false" ht="15" hidden="false" customHeight="false" outlineLevel="0" collapsed="false">
      <c r="A121" s="33" t="n">
        <v>8844</v>
      </c>
      <c r="B121" s="163" t="n">
        <v>44928</v>
      </c>
      <c r="C121" s="35" t="s">
        <v>235</v>
      </c>
      <c r="D121" s="6" t="str">
        <f aca="false">VLOOKUP(C121,CATALOGO!A:B,2,0)</f>
        <v>PANT MUJER</v>
      </c>
      <c r="E121" s="6" t="str">
        <f aca="false">VLOOKUP(C121,CATALOGO!A:E,5,0)</f>
        <v>NAVAL</v>
      </c>
      <c r="F121" s="36"/>
      <c r="G121" s="35" t="s">
        <v>76</v>
      </c>
      <c r="H121" s="121" t="str">
        <f aca="false">CONCATENATE(C121,"-",G121)</f>
        <v>A103-027-M</v>
      </c>
      <c r="I121" s="130"/>
      <c r="J121" s="35" t="n">
        <v>216</v>
      </c>
      <c r="K121" s="155" t="n">
        <v>44953</v>
      </c>
      <c r="L121" s="156" t="n">
        <f aca="false">VLOOKUP(C121,CATALOGO!A:F,6,0)</f>
        <v>0.2791</v>
      </c>
      <c r="M121" s="157" t="n">
        <f aca="false">L121*J121</f>
        <v>60.2856</v>
      </c>
      <c r="N121" s="35" t="s">
        <v>39</v>
      </c>
      <c r="O121" s="35" t="s">
        <v>85</v>
      </c>
      <c r="P121" s="33"/>
      <c r="Q121" s="33"/>
      <c r="R121" s="33"/>
      <c r="S121" s="33"/>
      <c r="T121" s="33"/>
      <c r="U121" s="33"/>
      <c r="V121" s="33" t="s">
        <v>879</v>
      </c>
      <c r="W121" s="35" t="str">
        <f aca="false">VLOOKUP(C121,CATALOGOMEDA1,4,FALSE())</f>
        <v>TTR-19-4027TCX-MEDIEVAL</v>
      </c>
      <c r="X121" s="33" t="str">
        <f aca="false">MID(C121,1,FIND("-",C121)-1)</f>
        <v>A103</v>
      </c>
      <c r="Y121" s="33" t="n">
        <f aca="false">(VLOOKUP(X121,ESTILO3,3,FALSE()))*J121</f>
        <v>276.48</v>
      </c>
      <c r="Z121" s="37" t="n">
        <v>44930</v>
      </c>
      <c r="AA121" s="33"/>
      <c r="AB121" s="158" t="s">
        <v>44</v>
      </c>
      <c r="AC121" s="33"/>
      <c r="AD121" s="33" t="s">
        <v>784</v>
      </c>
      <c r="AE121" s="33"/>
    </row>
    <row r="122" customFormat="false" ht="15" hidden="false" customHeight="false" outlineLevel="0" collapsed="false">
      <c r="A122" s="33" t="n">
        <v>8845</v>
      </c>
      <c r="B122" s="163" t="n">
        <v>44928</v>
      </c>
      <c r="C122" s="35" t="s">
        <v>235</v>
      </c>
      <c r="D122" s="6" t="str">
        <f aca="false">VLOOKUP(C122,CATALOGO!A:B,2,0)</f>
        <v>PANT MUJER</v>
      </c>
      <c r="E122" s="6" t="str">
        <f aca="false">VLOOKUP(C122,CATALOGO!A:E,5,0)</f>
        <v>NAVAL</v>
      </c>
      <c r="F122" s="36"/>
      <c r="G122" s="35" t="s">
        <v>52</v>
      </c>
      <c r="H122" s="121" t="str">
        <f aca="false">CONCATENATE(C122,"-",G122)</f>
        <v>A103-027-XL</v>
      </c>
      <c r="I122" s="130"/>
      <c r="J122" s="35" t="n">
        <v>48</v>
      </c>
      <c r="K122" s="155" t="n">
        <v>44953</v>
      </c>
      <c r="L122" s="156" t="n">
        <f aca="false">VLOOKUP(C122,CATALOGO!A:F,6,0)</f>
        <v>0.2791</v>
      </c>
      <c r="M122" s="157" t="n">
        <f aca="false">L122*J122</f>
        <v>13.3968</v>
      </c>
      <c r="N122" s="35" t="s">
        <v>39</v>
      </c>
      <c r="O122" s="35" t="s">
        <v>85</v>
      </c>
      <c r="P122" s="33"/>
      <c r="Q122" s="33"/>
      <c r="R122" s="33"/>
      <c r="S122" s="33"/>
      <c r="T122" s="33"/>
      <c r="U122" s="33"/>
      <c r="V122" s="33" t="s">
        <v>879</v>
      </c>
      <c r="W122" s="35" t="str">
        <f aca="false">VLOOKUP(C122,CATALOGOMEDA1,4,FALSE())</f>
        <v>TTR-19-4027TCX-MEDIEVAL</v>
      </c>
      <c r="X122" s="33" t="str">
        <f aca="false">MID(C122,1,FIND("-",C122)-1)</f>
        <v>A103</v>
      </c>
      <c r="Y122" s="33" t="n">
        <f aca="false">(VLOOKUP(X122,ESTILO3,3,FALSE()))*J122</f>
        <v>61.44</v>
      </c>
      <c r="Z122" s="37" t="n">
        <v>44930</v>
      </c>
      <c r="AA122" s="33"/>
      <c r="AB122" s="158" t="s">
        <v>44</v>
      </c>
      <c r="AC122" s="33"/>
      <c r="AD122" s="33" t="s">
        <v>784</v>
      </c>
      <c r="AE122" s="33"/>
    </row>
    <row r="123" customFormat="false" ht="15" hidden="false" customHeight="false" outlineLevel="0" collapsed="false">
      <c r="A123" s="33" t="n">
        <v>8846</v>
      </c>
      <c r="B123" s="163" t="n">
        <v>44928</v>
      </c>
      <c r="C123" s="35" t="s">
        <v>235</v>
      </c>
      <c r="D123" s="6" t="str">
        <f aca="false">VLOOKUP(C123,CATALOGO!A:B,2,0)</f>
        <v>PANT MUJER</v>
      </c>
      <c r="E123" s="6" t="str">
        <f aca="false">VLOOKUP(C123,CATALOGO!A:E,5,0)</f>
        <v>NAVAL</v>
      </c>
      <c r="F123" s="36"/>
      <c r="G123" s="35" t="s">
        <v>89</v>
      </c>
      <c r="H123" s="121" t="str">
        <f aca="false">CONCATENATE(C123,"-",G123)</f>
        <v>A103-027-XXL</v>
      </c>
      <c r="I123" s="130"/>
      <c r="J123" s="35" t="n">
        <v>24</v>
      </c>
      <c r="K123" s="155" t="n">
        <v>44953</v>
      </c>
      <c r="L123" s="156" t="n">
        <f aca="false">VLOOKUP(C123,CATALOGO!A:F,6,0)</f>
        <v>0.2791</v>
      </c>
      <c r="M123" s="157" t="n">
        <f aca="false">L123*J123</f>
        <v>6.6984</v>
      </c>
      <c r="N123" s="35" t="s">
        <v>39</v>
      </c>
      <c r="O123" s="35" t="s">
        <v>85</v>
      </c>
      <c r="P123" s="33"/>
      <c r="Q123" s="33"/>
      <c r="R123" s="33"/>
      <c r="S123" s="33"/>
      <c r="T123" s="33"/>
      <c r="U123" s="33"/>
      <c r="V123" s="33" t="s">
        <v>879</v>
      </c>
      <c r="W123" s="35" t="str">
        <f aca="false">VLOOKUP(C123,CATALOGOMEDA1,4,FALSE())</f>
        <v>TTR-19-4027TCX-MEDIEVAL</v>
      </c>
      <c r="X123" s="33" t="str">
        <f aca="false">MID(C123,1,FIND("-",C123)-1)</f>
        <v>A103</v>
      </c>
      <c r="Y123" s="33" t="n">
        <f aca="false">(VLOOKUP(X123,ESTILO3,3,FALSE()))*J123</f>
        <v>30.72</v>
      </c>
      <c r="Z123" s="37" t="n">
        <v>44930</v>
      </c>
      <c r="AA123" s="33"/>
      <c r="AB123" s="158" t="s">
        <v>44</v>
      </c>
      <c r="AC123" s="33"/>
      <c r="AD123" s="33" t="s">
        <v>784</v>
      </c>
      <c r="AE123" s="33"/>
    </row>
    <row r="124" customFormat="false" ht="15" hidden="false" customHeight="false" outlineLevel="0" collapsed="false">
      <c r="A124" s="33" t="n">
        <v>8847</v>
      </c>
      <c r="B124" s="163" t="n">
        <v>44928</v>
      </c>
      <c r="C124" s="35" t="s">
        <v>344</v>
      </c>
      <c r="D124" s="6" t="str">
        <f aca="false">VLOOKUP(C124,CATALOGO!A:B,2,0)</f>
        <v>PANT MUJER</v>
      </c>
      <c r="E124" s="6" t="str">
        <f aca="false">VLOOKUP(C124,CATALOGO!A:E,5,0)</f>
        <v>NEGRO</v>
      </c>
      <c r="F124" s="36"/>
      <c r="G124" s="35" t="s">
        <v>76</v>
      </c>
      <c r="H124" s="121" t="str">
        <f aca="false">CONCATENATE(C124,"-",G124)</f>
        <v>A103-570-M</v>
      </c>
      <c r="I124" s="130"/>
      <c r="J124" s="35" t="n">
        <v>192</v>
      </c>
      <c r="K124" s="155" t="n">
        <v>44953</v>
      </c>
      <c r="L124" s="156" t="n">
        <f aca="false">VLOOKUP(C124,CATALOGO!A:F,6,0)</f>
        <v>0.2791</v>
      </c>
      <c r="M124" s="157" t="n">
        <f aca="false">L124*J124</f>
        <v>53.5872</v>
      </c>
      <c r="N124" s="35" t="s">
        <v>39</v>
      </c>
      <c r="O124" s="35" t="s">
        <v>85</v>
      </c>
      <c r="P124" s="33"/>
      <c r="Q124" s="33"/>
      <c r="R124" s="33"/>
      <c r="S124" s="33"/>
      <c r="T124" s="33"/>
      <c r="U124" s="33"/>
      <c r="V124" s="33" t="s">
        <v>880</v>
      </c>
      <c r="W124" s="35" t="str">
        <f aca="false">VLOOKUP(C124,CATALOGOMEDA1,4,FALSE())</f>
        <v>TTR-19-570TCX-BLACK</v>
      </c>
      <c r="X124" s="33" t="str">
        <f aca="false">MID(C124,1,FIND("-",C124)-1)</f>
        <v>A103</v>
      </c>
      <c r="Y124" s="33" t="n">
        <f aca="false">(VLOOKUP(X124,ESTILO3,3,FALSE()))*J124</f>
        <v>245.76</v>
      </c>
      <c r="Z124" s="37" t="n">
        <v>44930</v>
      </c>
      <c r="AA124" s="33"/>
      <c r="AB124" s="158" t="s">
        <v>44</v>
      </c>
      <c r="AC124" s="33"/>
      <c r="AD124" s="33" t="s">
        <v>784</v>
      </c>
      <c r="AE124" s="33" t="n">
        <v>554</v>
      </c>
    </row>
    <row r="125" customFormat="false" ht="15" hidden="false" customHeight="false" outlineLevel="0" collapsed="false">
      <c r="A125" s="33" t="n">
        <v>8848</v>
      </c>
      <c r="B125" s="163" t="n">
        <v>44928</v>
      </c>
      <c r="C125" s="35" t="s">
        <v>344</v>
      </c>
      <c r="D125" s="6" t="str">
        <f aca="false">VLOOKUP(C125,CATALOGO!A:B,2,0)</f>
        <v>PANT MUJER</v>
      </c>
      <c r="E125" s="6" t="str">
        <f aca="false">VLOOKUP(C125,CATALOGO!A:E,5,0)</f>
        <v>NEGRO</v>
      </c>
      <c r="F125" s="36"/>
      <c r="G125" s="35" t="s">
        <v>38</v>
      </c>
      <c r="H125" s="121" t="str">
        <f aca="false">CONCATENATE(C125,"-",G125)</f>
        <v>A103-570-S</v>
      </c>
      <c r="I125" s="130"/>
      <c r="J125" s="35" t="n">
        <v>168</v>
      </c>
      <c r="K125" s="155" t="n">
        <v>44953</v>
      </c>
      <c r="L125" s="156" t="n">
        <f aca="false">VLOOKUP(C125,CATALOGO!A:F,6,0)</f>
        <v>0.2791</v>
      </c>
      <c r="M125" s="157" t="n">
        <f aca="false">L125*J125</f>
        <v>46.8888</v>
      </c>
      <c r="N125" s="35" t="s">
        <v>39</v>
      </c>
      <c r="O125" s="35" t="s">
        <v>85</v>
      </c>
      <c r="P125" s="33"/>
      <c r="Q125" s="33"/>
      <c r="R125" s="33"/>
      <c r="S125" s="33"/>
      <c r="T125" s="33"/>
      <c r="U125" s="33"/>
      <c r="V125" s="33" t="s">
        <v>880</v>
      </c>
      <c r="W125" s="35" t="str">
        <f aca="false">VLOOKUP(C125,CATALOGOMEDA1,4,FALSE())</f>
        <v>TTR-19-570TCX-BLACK</v>
      </c>
      <c r="X125" s="33" t="str">
        <f aca="false">MID(C125,1,FIND("-",C125)-1)</f>
        <v>A103</v>
      </c>
      <c r="Y125" s="33" t="n">
        <f aca="false">(VLOOKUP(X125,ESTILO3,3,FALSE()))*J125</f>
        <v>215.04</v>
      </c>
      <c r="Z125" s="37" t="n">
        <v>44930</v>
      </c>
      <c r="AA125" s="33"/>
      <c r="AB125" s="158" t="s">
        <v>44</v>
      </c>
      <c r="AC125" s="33"/>
      <c r="AD125" s="33" t="s">
        <v>784</v>
      </c>
      <c r="AE125" s="33"/>
    </row>
    <row r="126" customFormat="false" ht="15" hidden="false" customHeight="false" outlineLevel="0" collapsed="false">
      <c r="A126" s="33" t="n">
        <v>8849</v>
      </c>
      <c r="B126" s="163" t="n">
        <v>44928</v>
      </c>
      <c r="C126" s="35" t="s">
        <v>344</v>
      </c>
      <c r="D126" s="6" t="str">
        <f aca="false">VLOOKUP(C126,CATALOGO!A:B,2,0)</f>
        <v>PANT MUJER</v>
      </c>
      <c r="E126" s="6" t="str">
        <f aca="false">VLOOKUP(C126,CATALOGO!A:E,5,0)</f>
        <v>NEGRO</v>
      </c>
      <c r="F126" s="36"/>
      <c r="G126" s="35" t="s">
        <v>52</v>
      </c>
      <c r="H126" s="121" t="str">
        <f aca="false">CONCATENATE(C126,"-",G126)</f>
        <v>A103-570-XL</v>
      </c>
      <c r="I126" s="130"/>
      <c r="J126" s="35" t="n">
        <v>24</v>
      </c>
      <c r="K126" s="155" t="n">
        <v>44953</v>
      </c>
      <c r="L126" s="156" t="n">
        <f aca="false">VLOOKUP(C126,CATALOGO!A:F,6,0)</f>
        <v>0.2791</v>
      </c>
      <c r="M126" s="157" t="n">
        <f aca="false">L126*J126</f>
        <v>6.6984</v>
      </c>
      <c r="N126" s="35" t="s">
        <v>39</v>
      </c>
      <c r="O126" s="35" t="s">
        <v>85</v>
      </c>
      <c r="P126" s="33"/>
      <c r="Q126" s="33"/>
      <c r="R126" s="33"/>
      <c r="S126" s="33"/>
      <c r="T126" s="33"/>
      <c r="U126" s="33"/>
      <c r="V126" s="33" t="s">
        <v>880</v>
      </c>
      <c r="W126" s="35" t="str">
        <f aca="false">VLOOKUP(C126,CATALOGOMEDA1,4,FALSE())</f>
        <v>TTR-19-570TCX-BLACK</v>
      </c>
      <c r="X126" s="33" t="str">
        <f aca="false">MID(C126,1,FIND("-",C126)-1)</f>
        <v>A103</v>
      </c>
      <c r="Y126" s="33" t="n">
        <f aca="false">(VLOOKUP(X126,ESTILO3,3,FALSE()))*J126</f>
        <v>30.72</v>
      </c>
      <c r="Z126" s="37" t="n">
        <v>44930</v>
      </c>
      <c r="AA126" s="33"/>
      <c r="AB126" s="158" t="s">
        <v>44</v>
      </c>
      <c r="AC126" s="33"/>
      <c r="AD126" s="33" t="s">
        <v>784</v>
      </c>
      <c r="AE126" s="33"/>
    </row>
    <row r="127" customFormat="false" ht="15" hidden="false" customHeight="false" outlineLevel="0" collapsed="false">
      <c r="A127" s="33" t="n">
        <v>8850</v>
      </c>
      <c r="B127" s="163" t="n">
        <v>44928</v>
      </c>
      <c r="C127" s="35" t="s">
        <v>344</v>
      </c>
      <c r="D127" s="6" t="str">
        <f aca="false">VLOOKUP(C127,CATALOGO!A:B,2,0)</f>
        <v>PANT MUJER</v>
      </c>
      <c r="E127" s="6" t="str">
        <f aca="false">VLOOKUP(C127,CATALOGO!A:E,5,0)</f>
        <v>NEGRO</v>
      </c>
      <c r="F127" s="36"/>
      <c r="G127" s="35" t="s">
        <v>57</v>
      </c>
      <c r="H127" s="121" t="str">
        <f aca="false">CONCATENATE(C127,"-",G127)</f>
        <v>A103-570-XS</v>
      </c>
      <c r="I127" s="130"/>
      <c r="J127" s="35" t="n">
        <v>72</v>
      </c>
      <c r="K127" s="155" t="n">
        <v>44953</v>
      </c>
      <c r="L127" s="156" t="n">
        <f aca="false">VLOOKUP(C127,CATALOGO!A:F,6,0)</f>
        <v>0.2791</v>
      </c>
      <c r="M127" s="157" t="n">
        <f aca="false">L127*J127</f>
        <v>20.0952</v>
      </c>
      <c r="N127" s="35" t="s">
        <v>39</v>
      </c>
      <c r="O127" s="35" t="s">
        <v>85</v>
      </c>
      <c r="P127" s="33"/>
      <c r="Q127" s="33"/>
      <c r="R127" s="33"/>
      <c r="S127" s="33"/>
      <c r="T127" s="33"/>
      <c r="U127" s="33"/>
      <c r="V127" s="33" t="s">
        <v>880</v>
      </c>
      <c r="W127" s="35" t="str">
        <f aca="false">VLOOKUP(C127,CATALOGOMEDA1,4,FALSE())</f>
        <v>TTR-19-570TCX-BLACK</v>
      </c>
      <c r="X127" s="33" t="str">
        <f aca="false">MID(C127,1,FIND("-",C127)-1)</f>
        <v>A103</v>
      </c>
      <c r="Y127" s="33" t="n">
        <f aca="false">(VLOOKUP(X127,ESTILO3,3,FALSE()))*J127</f>
        <v>92.16</v>
      </c>
      <c r="Z127" s="37" t="n">
        <v>44930</v>
      </c>
      <c r="AA127" s="33"/>
      <c r="AB127" s="158" t="s">
        <v>44</v>
      </c>
      <c r="AC127" s="33"/>
      <c r="AD127" s="33" t="s">
        <v>784</v>
      </c>
      <c r="AE127" s="33"/>
    </row>
    <row r="128" s="178" customFormat="true" ht="15" hidden="false" customHeight="false" outlineLevel="0" collapsed="false">
      <c r="A128" s="33" t="n">
        <v>8851</v>
      </c>
      <c r="B128" s="163" t="n">
        <v>44928</v>
      </c>
      <c r="C128" s="169" t="s">
        <v>881</v>
      </c>
      <c r="D128" s="170" t="str">
        <f aca="false">VLOOKUP(C128,CATALOGO!A:B,2,0)</f>
        <v>Pantalon Dama</v>
      </c>
      <c r="E128" s="170" t="str">
        <f aca="false">VLOOKUP(C128,CATALOGO!A:E,5,0)</f>
        <v>Robin</v>
      </c>
      <c r="F128" s="171"/>
      <c r="G128" s="172" t="s">
        <v>76</v>
      </c>
      <c r="H128" s="173" t="str">
        <f aca="false">CONCATENATE(C128,"-",G128)</f>
        <v>A109R-945-M</v>
      </c>
      <c r="I128" s="174"/>
      <c r="J128" s="172" t="n">
        <v>12</v>
      </c>
      <c r="K128" s="155" t="n">
        <v>44953</v>
      </c>
      <c r="L128" s="175" t="n">
        <f aca="false">VLOOKUP(C128,CATALOGO!A:F,6,0)</f>
        <v>0.3508</v>
      </c>
      <c r="M128" s="157" t="n">
        <f aca="false">L128*J128</f>
        <v>4.2096</v>
      </c>
      <c r="N128" s="35" t="s">
        <v>39</v>
      </c>
      <c r="O128" s="35" t="s">
        <v>85</v>
      </c>
      <c r="P128" s="176"/>
      <c r="Q128" s="176"/>
      <c r="R128" s="176"/>
      <c r="S128" s="176"/>
      <c r="T128" s="176"/>
      <c r="U128" s="176"/>
      <c r="V128" s="33" t="s">
        <v>882</v>
      </c>
      <c r="W128" s="172" t="str">
        <f aca="false">VLOOKUP(C128,CATALOGOMEDA1,4,FALSE())</f>
        <v>TTR-18-1945TCX BRIGHT ROSE</v>
      </c>
      <c r="X128" s="176" t="str">
        <f aca="false">MID(C128,1,FIND("-",C128)-1)</f>
        <v>A109R</v>
      </c>
      <c r="Y128" s="176" t="n">
        <f aca="false">(VLOOKUP(X128,ESTILO3,3,FALSE()))*J128</f>
        <v>15.6</v>
      </c>
      <c r="Z128" s="177" t="n">
        <v>44930</v>
      </c>
      <c r="AA128" s="176"/>
      <c r="AB128" s="158" t="s">
        <v>44</v>
      </c>
      <c r="AC128" s="176"/>
      <c r="AD128" s="176" t="s">
        <v>784</v>
      </c>
      <c r="AE128" s="176"/>
    </row>
    <row r="129" customFormat="false" ht="15" hidden="false" customHeight="false" outlineLevel="0" collapsed="false">
      <c r="A129" s="33" t="n">
        <v>8852</v>
      </c>
      <c r="B129" s="163" t="n">
        <v>44928</v>
      </c>
      <c r="C129" s="35" t="s">
        <v>883</v>
      </c>
      <c r="D129" s="6" t="str">
        <f aca="false">VLOOKUP(C129,CATALOGO!A:B,2,0)</f>
        <v>PANT HOMBRE</v>
      </c>
      <c r="E129" s="6" t="str">
        <f aca="false">VLOOKUP(C129,CATALOGO!A:E,5,0)</f>
        <v>OCEANO</v>
      </c>
      <c r="F129" s="36"/>
      <c r="G129" s="35" t="s">
        <v>52</v>
      </c>
      <c r="H129" s="121" t="str">
        <f aca="false">CONCATENATE(C129,"-",G129)</f>
        <v>AH102-4045-XL</v>
      </c>
      <c r="I129" s="130"/>
      <c r="J129" s="35" t="n">
        <v>24</v>
      </c>
      <c r="K129" s="155" t="n">
        <v>44953</v>
      </c>
      <c r="L129" s="156" t="n">
        <f aca="false">VLOOKUP(C129,CATALOGO!A:F,6,0)</f>
        <v>0.287</v>
      </c>
      <c r="M129" s="157" t="n">
        <f aca="false">L129*J129</f>
        <v>6.888</v>
      </c>
      <c r="N129" s="35" t="s">
        <v>39</v>
      </c>
      <c r="O129" s="35" t="s">
        <v>85</v>
      </c>
      <c r="P129" s="33"/>
      <c r="Q129" s="33"/>
      <c r="R129" s="33"/>
      <c r="S129" s="33"/>
      <c r="T129" s="33"/>
      <c r="U129" s="33"/>
      <c r="V129" s="33" t="s">
        <v>884</v>
      </c>
      <c r="W129" s="35" t="str">
        <f aca="false">VLOOKUP(C129,CATALOGOMEDA1,4,FALSE())</f>
        <v>TTR-19-4045TCX-LAPIS BLUE</v>
      </c>
      <c r="X129" s="33" t="str">
        <f aca="false">MID(C129,1,FIND("-",C129)-1)</f>
        <v>AH102</v>
      </c>
      <c r="Y129" s="33" t="n">
        <f aca="false">(VLOOKUP(X129,ESTILO3,3,FALSE()))*J129</f>
        <v>26.796</v>
      </c>
      <c r="Z129" s="37" t="n">
        <v>44930</v>
      </c>
      <c r="AA129" s="33"/>
      <c r="AB129" s="158" t="s">
        <v>44</v>
      </c>
      <c r="AC129" s="33"/>
      <c r="AD129" s="33" t="s">
        <v>784</v>
      </c>
      <c r="AE129" s="33"/>
    </row>
    <row r="130" customFormat="false" ht="15" hidden="false" customHeight="false" outlineLevel="0" collapsed="false">
      <c r="A130" s="33" t="n">
        <v>8853</v>
      </c>
      <c r="B130" s="163" t="n">
        <v>44928</v>
      </c>
      <c r="C130" s="35" t="s">
        <v>453</v>
      </c>
      <c r="D130" s="6" t="str">
        <f aca="false">VLOOKUP(C130,CATALOGO!A:B,2,0)</f>
        <v>PANT Hombre</v>
      </c>
      <c r="E130" s="6" t="str">
        <f aca="false">VLOOKUP(C130,CATALOGO!A:E,5,0)</f>
        <v>AVENTURINI</v>
      </c>
      <c r="F130" s="36"/>
      <c r="G130" s="35" t="s">
        <v>52</v>
      </c>
      <c r="H130" s="121" t="str">
        <f aca="false">CONCATENATE(C130,"-",G130)</f>
        <v>AH102-421-XL</v>
      </c>
      <c r="I130" s="130"/>
      <c r="J130" s="35" t="n">
        <v>24</v>
      </c>
      <c r="K130" s="155" t="n">
        <v>44953</v>
      </c>
      <c r="L130" s="156" t="n">
        <f aca="false">VLOOKUP(C130,CATALOGO!A:F,6,0)</f>
        <v>0.287</v>
      </c>
      <c r="M130" s="157" t="n">
        <f aca="false">L130*J130</f>
        <v>6.888</v>
      </c>
      <c r="N130" s="35" t="s">
        <v>39</v>
      </c>
      <c r="O130" s="35" t="s">
        <v>85</v>
      </c>
      <c r="P130" s="33"/>
      <c r="Q130" s="33"/>
      <c r="R130" s="33"/>
      <c r="S130" s="33"/>
      <c r="T130" s="33"/>
      <c r="U130" s="33"/>
      <c r="V130" s="33" t="s">
        <v>885</v>
      </c>
      <c r="W130" s="35" t="str">
        <f aca="false">VLOOKUP(C130,CATALOGOMEDA1,4,FALSE())</f>
        <v>TTR-19-5421TCX AVENTURINE</v>
      </c>
      <c r="X130" s="33" t="str">
        <f aca="false">MID(C130,1,FIND("-",C130)-1)</f>
        <v>AH102</v>
      </c>
      <c r="Y130" s="33" t="n">
        <f aca="false">(VLOOKUP(X130,ESTILO3,3,FALSE()))*J130</f>
        <v>26.796</v>
      </c>
      <c r="Z130" s="37" t="n">
        <v>44930</v>
      </c>
      <c r="AA130" s="33"/>
      <c r="AB130" s="158" t="s">
        <v>44</v>
      </c>
      <c r="AC130" s="33"/>
      <c r="AD130" s="33" t="s">
        <v>784</v>
      </c>
      <c r="AE130" s="33"/>
    </row>
    <row r="131" customFormat="false" ht="15" hidden="false" customHeight="false" outlineLevel="0" collapsed="false">
      <c r="A131" s="33" t="n">
        <v>8854</v>
      </c>
      <c r="B131" s="163" t="n">
        <v>44928</v>
      </c>
      <c r="C131" s="35" t="s">
        <v>113</v>
      </c>
      <c r="D131" s="6" t="str">
        <f aca="false">VLOOKUP(C131,CATALOGO!A:B,2,0)</f>
        <v>PANT HOMBRE</v>
      </c>
      <c r="E131" s="6" t="str">
        <f aca="false">VLOOKUP(C131,CATALOGO!A:E,5,0)</f>
        <v>NEGRO</v>
      </c>
      <c r="F131" s="36"/>
      <c r="G131" s="35" t="s">
        <v>48</v>
      </c>
      <c r="H131" s="121" t="str">
        <f aca="false">CONCATENATE(C131,"-",G131)</f>
        <v>AH102-570-L</v>
      </c>
      <c r="I131" s="130"/>
      <c r="J131" s="35" t="n">
        <v>72</v>
      </c>
      <c r="K131" s="155" t="n">
        <v>44953</v>
      </c>
      <c r="L131" s="156" t="n">
        <f aca="false">VLOOKUP(C131,CATALOGO!A:F,6,0)</f>
        <v>0.287</v>
      </c>
      <c r="M131" s="157" t="n">
        <f aca="false">L131*J131</f>
        <v>20.664</v>
      </c>
      <c r="N131" s="35" t="s">
        <v>39</v>
      </c>
      <c r="O131" s="35" t="s">
        <v>85</v>
      </c>
      <c r="P131" s="33"/>
      <c r="Q131" s="33"/>
      <c r="R131" s="33"/>
      <c r="S131" s="33"/>
      <c r="T131" s="33"/>
      <c r="U131" s="33"/>
      <c r="V131" s="33" t="s">
        <v>886</v>
      </c>
      <c r="W131" s="35" t="str">
        <f aca="false">VLOOKUP(C131,CATALOGOMEDA1,4,FALSE())</f>
        <v>TTR-19-570TCX-BLACK</v>
      </c>
      <c r="X131" s="33" t="str">
        <f aca="false">MID(C131,1,FIND("-",C131)-1)</f>
        <v>AH102</v>
      </c>
      <c r="Y131" s="33" t="n">
        <f aca="false">(VLOOKUP(X131,ESTILO3,3,FALSE()))*J131</f>
        <v>80.388</v>
      </c>
      <c r="Z131" s="37" t="n">
        <v>44930</v>
      </c>
      <c r="AA131" s="33"/>
      <c r="AB131" s="158" t="s">
        <v>44</v>
      </c>
      <c r="AC131" s="33"/>
      <c r="AD131" s="33" t="s">
        <v>784</v>
      </c>
      <c r="AE131" s="33"/>
    </row>
    <row r="132" customFormat="false" ht="15" hidden="false" customHeight="false" outlineLevel="0" collapsed="false">
      <c r="A132" s="33" t="n">
        <v>8855</v>
      </c>
      <c r="B132" s="163" t="n">
        <v>44928</v>
      </c>
      <c r="C132" s="35" t="s">
        <v>113</v>
      </c>
      <c r="D132" s="6" t="str">
        <f aca="false">VLOOKUP(C132,CATALOGO!A:B,2,0)</f>
        <v>PANT HOMBRE</v>
      </c>
      <c r="E132" s="6" t="str">
        <f aca="false">VLOOKUP(C132,CATALOGO!A:E,5,0)</f>
        <v>NEGRO</v>
      </c>
      <c r="F132" s="36"/>
      <c r="G132" s="35" t="s">
        <v>57</v>
      </c>
      <c r="H132" s="121" t="str">
        <f aca="false">CONCATENATE(C132,"-",G132)</f>
        <v>AH102-570-XS</v>
      </c>
      <c r="I132" s="130"/>
      <c r="J132" s="35" t="n">
        <v>24</v>
      </c>
      <c r="K132" s="155" t="n">
        <v>44953</v>
      </c>
      <c r="L132" s="156" t="n">
        <f aca="false">VLOOKUP(C132,CATALOGO!A:F,6,0)</f>
        <v>0.287</v>
      </c>
      <c r="M132" s="157" t="n">
        <f aca="false">L132*J132</f>
        <v>6.888</v>
      </c>
      <c r="N132" s="35" t="s">
        <v>39</v>
      </c>
      <c r="O132" s="35" t="s">
        <v>85</v>
      </c>
      <c r="P132" s="33"/>
      <c r="Q132" s="33"/>
      <c r="R132" s="33"/>
      <c r="S132" s="33"/>
      <c r="T132" s="33"/>
      <c r="U132" s="33"/>
      <c r="V132" s="33" t="s">
        <v>886</v>
      </c>
      <c r="W132" s="35" t="str">
        <f aca="false">VLOOKUP(C132,CATALOGOMEDA1,4,FALSE())</f>
        <v>TTR-19-570TCX-BLACK</v>
      </c>
      <c r="X132" s="33" t="str">
        <f aca="false">MID(C132,1,FIND("-",C132)-1)</f>
        <v>AH102</v>
      </c>
      <c r="Y132" s="33" t="n">
        <f aca="false">(VLOOKUP(X132,ESTILO3,3,FALSE()))*J132</f>
        <v>26.796</v>
      </c>
      <c r="Z132" s="37" t="n">
        <v>44930</v>
      </c>
      <c r="AA132" s="33"/>
      <c r="AB132" s="158" t="s">
        <v>44</v>
      </c>
      <c r="AC132" s="33"/>
      <c r="AD132" s="33" t="s">
        <v>784</v>
      </c>
      <c r="AE132" s="33"/>
    </row>
    <row r="133" customFormat="false" ht="15" hidden="false" customHeight="false" outlineLevel="0" collapsed="false">
      <c r="A133" s="33" t="n">
        <v>8856</v>
      </c>
      <c r="B133" s="163" t="n">
        <v>44928</v>
      </c>
      <c r="C133" s="35" t="s">
        <v>887</v>
      </c>
      <c r="D133" s="6" t="str">
        <f aca="false">VLOOKUP(C133,CATALOGO!A:B,2,0)</f>
        <v>PANT MATER MUJER</v>
      </c>
      <c r="E133" s="6" t="str">
        <f aca="false">VLOOKUP(C133,CATALOGO!A:E,5,0)</f>
        <v>NAVAL</v>
      </c>
      <c r="F133" s="36"/>
      <c r="G133" s="35" t="s">
        <v>52</v>
      </c>
      <c r="H133" s="121" t="str">
        <f aca="false">CONCATENATE(C133,"-",G133)</f>
        <v>AM108-027-XL</v>
      </c>
      <c r="I133" s="130"/>
      <c r="J133" s="35" t="n">
        <v>24</v>
      </c>
      <c r="K133" s="155" t="n">
        <v>44953</v>
      </c>
      <c r="L133" s="156" t="n">
        <f aca="false">VLOOKUP(C133,CATALOGO!A:F,6,0)</f>
        <v>0.2925</v>
      </c>
      <c r="M133" s="157" t="n">
        <f aca="false">L133*J133</f>
        <v>7.02</v>
      </c>
      <c r="N133" s="35" t="s">
        <v>39</v>
      </c>
      <c r="O133" s="35" t="s">
        <v>85</v>
      </c>
      <c r="P133" s="33"/>
      <c r="Q133" s="33"/>
      <c r="R133" s="33"/>
      <c r="S133" s="33"/>
      <c r="T133" s="33"/>
      <c r="U133" s="33"/>
      <c r="V133" s="33" t="s">
        <v>888</v>
      </c>
      <c r="W133" s="35" t="str">
        <f aca="false">VLOOKUP(C133,CATALOGOMEDA1,4,FALSE())</f>
        <v>TTR-19-4027TCX-MEDIEVAL</v>
      </c>
      <c r="X133" s="33" t="str">
        <f aca="false">MID(C133,1,FIND("-",C133)-1)</f>
        <v>AM108</v>
      </c>
      <c r="Y133" s="33" t="n">
        <f aca="false">(VLOOKUP(X133,ESTILO3,3,FALSE()))*J133</f>
        <v>30</v>
      </c>
      <c r="Z133" s="37" t="n">
        <v>44930</v>
      </c>
      <c r="AA133" s="33"/>
      <c r="AB133" s="158" t="s">
        <v>44</v>
      </c>
      <c r="AC133" s="33"/>
      <c r="AD133" s="33" t="s">
        <v>784</v>
      </c>
      <c r="AE133" s="33"/>
    </row>
    <row r="134" customFormat="false" ht="15" hidden="false" customHeight="false" outlineLevel="0" collapsed="false">
      <c r="A134" s="33" t="n">
        <v>8857</v>
      </c>
      <c r="B134" s="163" t="n">
        <v>44928</v>
      </c>
      <c r="C134" s="35" t="s">
        <v>889</v>
      </c>
      <c r="D134" s="6" t="str">
        <f aca="false">VLOOKUP(C134,CATALOGO!A:B,2,0)</f>
        <v>Pantalon Caballero</v>
      </c>
      <c r="E134" s="6" t="str">
        <f aca="false">VLOOKUP(C134,CATALOGO!A:E,5,0)</f>
        <v>Flamingo</v>
      </c>
      <c r="F134" s="36"/>
      <c r="G134" s="35" t="s">
        <v>57</v>
      </c>
      <c r="H134" s="121" t="str">
        <f aca="false">CONCATENATE(C134,"-",G134)</f>
        <v>AH102-656-XS</v>
      </c>
      <c r="I134" s="130"/>
      <c r="J134" s="35" t="n">
        <v>12</v>
      </c>
      <c r="K134" s="155" t="n">
        <v>44953</v>
      </c>
      <c r="L134" s="156" t="n">
        <f aca="false">VLOOKUP(C134,CATALOGO!A:F,6,0)</f>
        <v>0.2883</v>
      </c>
      <c r="M134" s="157" t="n">
        <f aca="false">L134*J134</f>
        <v>3.4596</v>
      </c>
      <c r="N134" s="35" t="s">
        <v>39</v>
      </c>
      <c r="O134" s="35" t="s">
        <v>85</v>
      </c>
      <c r="P134" s="33"/>
      <c r="Q134" s="33"/>
      <c r="R134" s="33"/>
      <c r="S134" s="33"/>
      <c r="T134" s="33"/>
      <c r="U134" s="33"/>
      <c r="V134" s="33" t="s">
        <v>890</v>
      </c>
      <c r="W134" s="35" t="str">
        <f aca="false">VLOOKUP(C134,CATALOGOMEDA1,4,FALSE())</f>
        <v>TTRC#2 17-1656TCX HOT CORAL</v>
      </c>
      <c r="X134" s="33" t="str">
        <f aca="false">MID(C134,1,FIND("-",C134)-1)</f>
        <v>AH102</v>
      </c>
      <c r="Y134" s="33" t="n">
        <f aca="false">(VLOOKUP(X134,ESTILO3,3,FALSE()))*J134</f>
        <v>13.398</v>
      </c>
      <c r="Z134" s="37" t="n">
        <v>44930</v>
      </c>
      <c r="AA134" s="33"/>
      <c r="AB134" s="158" t="s">
        <v>44</v>
      </c>
      <c r="AC134" s="33"/>
      <c r="AD134" s="33" t="s">
        <v>953</v>
      </c>
      <c r="AE134" s="33"/>
    </row>
    <row r="135" customFormat="false" ht="15" hidden="false" customHeight="false" outlineLevel="0" collapsed="false">
      <c r="A135" s="33" t="n">
        <v>8858</v>
      </c>
      <c r="B135" s="163" t="n">
        <v>44928</v>
      </c>
      <c r="C135" s="35" t="s">
        <v>889</v>
      </c>
      <c r="D135" s="6" t="str">
        <f aca="false">VLOOKUP(C135,CATALOGO!A:B,2,0)</f>
        <v>Pantalon Caballero</v>
      </c>
      <c r="E135" s="6" t="str">
        <f aca="false">VLOOKUP(C135,CATALOGO!A:E,5,0)</f>
        <v>Flamingo</v>
      </c>
      <c r="F135" s="36"/>
      <c r="G135" s="35" t="s">
        <v>38</v>
      </c>
      <c r="H135" s="121" t="str">
        <f aca="false">CONCATENATE(C135,"-",G135)</f>
        <v>AH102-656-S</v>
      </c>
      <c r="I135" s="130"/>
      <c r="J135" s="35" t="n">
        <v>48</v>
      </c>
      <c r="K135" s="155" t="n">
        <v>44953</v>
      </c>
      <c r="L135" s="156" t="n">
        <f aca="false">VLOOKUP(C135,CATALOGO!A:F,6,0)</f>
        <v>0.2883</v>
      </c>
      <c r="M135" s="157" t="n">
        <f aca="false">L135*J135</f>
        <v>13.8384</v>
      </c>
      <c r="N135" s="35" t="s">
        <v>39</v>
      </c>
      <c r="O135" s="35" t="s">
        <v>85</v>
      </c>
      <c r="P135" s="33"/>
      <c r="Q135" s="33"/>
      <c r="R135" s="33"/>
      <c r="S135" s="33"/>
      <c r="T135" s="33"/>
      <c r="U135" s="33"/>
      <c r="V135" s="33" t="s">
        <v>890</v>
      </c>
      <c r="W135" s="35" t="str">
        <f aca="false">VLOOKUP(C135,CATALOGOMEDA1,4,FALSE())</f>
        <v>TTRC#2 17-1656TCX HOT CORAL</v>
      </c>
      <c r="X135" s="33" t="str">
        <f aca="false">MID(C135,1,FIND("-",C135)-1)</f>
        <v>AH102</v>
      </c>
      <c r="Y135" s="33" t="n">
        <f aca="false">(VLOOKUP(X135,ESTILO3,3,FALSE()))*J135</f>
        <v>53.592</v>
      </c>
      <c r="Z135" s="37" t="n">
        <v>44930</v>
      </c>
      <c r="AA135" s="33"/>
      <c r="AB135" s="158" t="s">
        <v>44</v>
      </c>
      <c r="AC135" s="33"/>
      <c r="AD135" s="33" t="s">
        <v>953</v>
      </c>
      <c r="AE135" s="33"/>
    </row>
    <row r="136" customFormat="false" ht="15" hidden="false" customHeight="false" outlineLevel="0" collapsed="false">
      <c r="A136" s="33" t="n">
        <v>8859</v>
      </c>
      <c r="B136" s="163" t="n">
        <v>44928</v>
      </c>
      <c r="C136" s="35" t="s">
        <v>889</v>
      </c>
      <c r="D136" s="6" t="str">
        <f aca="false">VLOOKUP(C136,CATALOGO!A:B,2,0)</f>
        <v>Pantalon Caballero</v>
      </c>
      <c r="E136" s="6" t="str">
        <f aca="false">VLOOKUP(C136,CATALOGO!A:E,5,0)</f>
        <v>Flamingo</v>
      </c>
      <c r="F136" s="36"/>
      <c r="G136" s="35" t="s">
        <v>76</v>
      </c>
      <c r="H136" s="121" t="str">
        <f aca="false">CONCATENATE(C136,"-",G136)</f>
        <v>AH102-656-M</v>
      </c>
      <c r="I136" s="130"/>
      <c r="J136" s="35" t="n">
        <v>72</v>
      </c>
      <c r="K136" s="155" t="n">
        <v>44953</v>
      </c>
      <c r="L136" s="156" t="n">
        <f aca="false">VLOOKUP(C136,CATALOGO!A:F,6,0)</f>
        <v>0.2883</v>
      </c>
      <c r="M136" s="157" t="n">
        <f aca="false">L136*J136</f>
        <v>20.7576</v>
      </c>
      <c r="N136" s="35" t="s">
        <v>39</v>
      </c>
      <c r="O136" s="35" t="s">
        <v>85</v>
      </c>
      <c r="P136" s="33"/>
      <c r="Q136" s="33"/>
      <c r="R136" s="33"/>
      <c r="S136" s="33"/>
      <c r="T136" s="33"/>
      <c r="U136" s="33"/>
      <c r="V136" s="33" t="s">
        <v>890</v>
      </c>
      <c r="W136" s="35" t="str">
        <f aca="false">VLOOKUP(C136,CATALOGOMEDA1,4,FALSE())</f>
        <v>TTRC#2 17-1656TCX HOT CORAL</v>
      </c>
      <c r="X136" s="33" t="str">
        <f aca="false">MID(C136,1,FIND("-",C136)-1)</f>
        <v>AH102</v>
      </c>
      <c r="Y136" s="33" t="n">
        <f aca="false">(VLOOKUP(X136,ESTILO3,3,FALSE()))*J136</f>
        <v>80.388</v>
      </c>
      <c r="Z136" s="37" t="n">
        <v>44930</v>
      </c>
      <c r="AA136" s="33"/>
      <c r="AB136" s="158" t="s">
        <v>44</v>
      </c>
      <c r="AC136" s="33"/>
      <c r="AD136" s="33" t="s">
        <v>953</v>
      </c>
      <c r="AE136" s="33"/>
    </row>
    <row r="137" customFormat="false" ht="15" hidden="false" customHeight="false" outlineLevel="0" collapsed="false">
      <c r="A137" s="33" t="n">
        <v>8860</v>
      </c>
      <c r="B137" s="163" t="n">
        <v>44928</v>
      </c>
      <c r="C137" s="35" t="s">
        <v>889</v>
      </c>
      <c r="D137" s="6" t="str">
        <f aca="false">VLOOKUP(C137,CATALOGO!A:B,2,0)</f>
        <v>Pantalon Caballero</v>
      </c>
      <c r="E137" s="6" t="str">
        <f aca="false">VLOOKUP(C137,CATALOGO!A:E,5,0)</f>
        <v>Flamingo</v>
      </c>
      <c r="F137" s="36"/>
      <c r="G137" s="35" t="s">
        <v>48</v>
      </c>
      <c r="H137" s="121" t="str">
        <f aca="false">CONCATENATE(C137,"-",G137)</f>
        <v>AH102-656-L</v>
      </c>
      <c r="I137" s="130"/>
      <c r="J137" s="35" t="n">
        <v>48</v>
      </c>
      <c r="K137" s="155" t="n">
        <v>44953</v>
      </c>
      <c r="L137" s="156" t="n">
        <f aca="false">VLOOKUP(C137,CATALOGO!A:F,6,0)</f>
        <v>0.2883</v>
      </c>
      <c r="M137" s="157" t="n">
        <f aca="false">L137*J137</f>
        <v>13.8384</v>
      </c>
      <c r="N137" s="35" t="s">
        <v>39</v>
      </c>
      <c r="O137" s="35" t="s">
        <v>85</v>
      </c>
      <c r="P137" s="33"/>
      <c r="Q137" s="33"/>
      <c r="R137" s="33"/>
      <c r="S137" s="33"/>
      <c r="T137" s="33"/>
      <c r="U137" s="33"/>
      <c r="V137" s="33" t="s">
        <v>890</v>
      </c>
      <c r="W137" s="35" t="str">
        <f aca="false">VLOOKUP(C137,CATALOGOMEDA1,4,FALSE())</f>
        <v>TTRC#2 17-1656TCX HOT CORAL</v>
      </c>
      <c r="X137" s="33" t="str">
        <f aca="false">MID(C137,1,FIND("-",C137)-1)</f>
        <v>AH102</v>
      </c>
      <c r="Y137" s="33" t="n">
        <f aca="false">(VLOOKUP(X137,ESTILO3,3,FALSE()))*J137</f>
        <v>53.592</v>
      </c>
      <c r="Z137" s="37" t="n">
        <v>44930</v>
      </c>
      <c r="AA137" s="33"/>
      <c r="AB137" s="158" t="s">
        <v>44</v>
      </c>
      <c r="AC137" s="33"/>
      <c r="AD137" s="33" t="s">
        <v>953</v>
      </c>
      <c r="AE137" s="33"/>
    </row>
    <row r="138" customFormat="false" ht="15" hidden="false" customHeight="false" outlineLevel="0" collapsed="false">
      <c r="A138" s="33" t="n">
        <v>8861</v>
      </c>
      <c r="B138" s="163" t="n">
        <v>44928</v>
      </c>
      <c r="C138" s="35" t="s">
        <v>889</v>
      </c>
      <c r="D138" s="6" t="str">
        <f aca="false">VLOOKUP(C138,CATALOGO!A:B,2,0)</f>
        <v>Pantalon Caballero</v>
      </c>
      <c r="E138" s="6" t="str">
        <f aca="false">VLOOKUP(C138,CATALOGO!A:E,5,0)</f>
        <v>Flamingo</v>
      </c>
      <c r="F138" s="36"/>
      <c r="G138" s="35" t="s">
        <v>52</v>
      </c>
      <c r="H138" s="121" t="str">
        <f aca="false">CONCATENATE(C138,"-",G138)</f>
        <v>AH102-656-XL</v>
      </c>
      <c r="I138" s="130"/>
      <c r="J138" s="35" t="n">
        <v>24</v>
      </c>
      <c r="K138" s="155" t="n">
        <v>44953</v>
      </c>
      <c r="L138" s="156" t="n">
        <f aca="false">VLOOKUP(C138,CATALOGO!A:F,6,0)</f>
        <v>0.2883</v>
      </c>
      <c r="M138" s="157" t="n">
        <f aca="false">L138*J138</f>
        <v>6.9192</v>
      </c>
      <c r="N138" s="35" t="s">
        <v>39</v>
      </c>
      <c r="O138" s="35" t="s">
        <v>85</v>
      </c>
      <c r="P138" s="33"/>
      <c r="Q138" s="33"/>
      <c r="R138" s="33"/>
      <c r="S138" s="33"/>
      <c r="T138" s="33"/>
      <c r="U138" s="33"/>
      <c r="V138" s="33" t="s">
        <v>890</v>
      </c>
      <c r="W138" s="35" t="str">
        <f aca="false">VLOOKUP(C138,CATALOGOMEDA1,4,FALSE())</f>
        <v>TTRC#2 17-1656TCX HOT CORAL</v>
      </c>
      <c r="X138" s="33" t="str">
        <f aca="false">MID(C138,1,FIND("-",C138)-1)</f>
        <v>AH102</v>
      </c>
      <c r="Y138" s="33" t="n">
        <f aca="false">(VLOOKUP(X138,ESTILO3,3,FALSE()))*J138</f>
        <v>26.796</v>
      </c>
      <c r="Z138" s="37" t="n">
        <v>44930</v>
      </c>
      <c r="AA138" s="33"/>
      <c r="AB138" s="158" t="s">
        <v>44</v>
      </c>
      <c r="AC138" s="33"/>
      <c r="AD138" s="33" t="s">
        <v>953</v>
      </c>
      <c r="AE138" s="33"/>
    </row>
    <row r="139" customFormat="false" ht="15" hidden="false" customHeight="false" outlineLevel="0" collapsed="false">
      <c r="A139" s="33" t="n">
        <v>8862</v>
      </c>
      <c r="B139" s="163" t="n">
        <v>44928</v>
      </c>
      <c r="C139" s="35" t="s">
        <v>891</v>
      </c>
      <c r="D139" s="6" t="str">
        <f aca="false">VLOOKUP(C139,CATALOGO!A:B,2,0)</f>
        <v>PANT MUJER</v>
      </c>
      <c r="E139" s="6" t="str">
        <f aca="false">VLOOKUP(C139,CATALOGO!A:E,5,0)</f>
        <v>ROSE BUD</v>
      </c>
      <c r="F139" s="36"/>
      <c r="G139" s="35" t="s">
        <v>38</v>
      </c>
      <c r="H139" s="121" t="str">
        <f aca="false">CONCATENATE(C139,"-",G139)</f>
        <v>I102AF-023-S</v>
      </c>
      <c r="I139" s="130"/>
      <c r="J139" s="35" t="n">
        <v>24</v>
      </c>
      <c r="K139" s="155" t="n">
        <v>44953</v>
      </c>
      <c r="L139" s="156" t="n">
        <f aca="false">VLOOKUP(C139,CATALOGO!A:F,6,0)</f>
        <v>0.2065</v>
      </c>
      <c r="M139" s="157" t="n">
        <f aca="false">L139*J139</f>
        <v>4.956</v>
      </c>
      <c r="N139" s="35" t="s">
        <v>60</v>
      </c>
      <c r="O139" s="35" t="s">
        <v>85</v>
      </c>
      <c r="P139" s="33"/>
      <c r="Q139" s="33"/>
      <c r="R139" s="33"/>
      <c r="S139" s="33"/>
      <c r="T139" s="33"/>
      <c r="U139" s="33"/>
      <c r="V139" s="33" t="s">
        <v>892</v>
      </c>
      <c r="W139" s="35" t="str">
        <f aca="false">VLOOKUP(C139,CATALOGOMEDA1,4,FALSE())</f>
        <v>T/C-17-3023TCX-ROSEBUD</v>
      </c>
      <c r="X139" s="33" t="str">
        <f aca="false">MID(C139,1,FIND("-",C139)-1)</f>
        <v>I102AF</v>
      </c>
      <c r="Y139" s="33" t="n">
        <f aca="false">(VLOOKUP(X139,ESTILO3,3,FALSE()))*J139</f>
        <v>32.6424</v>
      </c>
      <c r="Z139" s="37" t="n">
        <v>44930</v>
      </c>
      <c r="AA139" s="33"/>
      <c r="AB139" s="158" t="s">
        <v>44</v>
      </c>
      <c r="AC139" s="33"/>
      <c r="AD139" s="33" t="s">
        <v>803</v>
      </c>
      <c r="AE139" s="33"/>
    </row>
    <row r="140" customFormat="false" ht="15" hidden="false" customHeight="false" outlineLevel="0" collapsed="false">
      <c r="A140" s="33" t="n">
        <v>8863</v>
      </c>
      <c r="B140" s="163" t="n">
        <v>44928</v>
      </c>
      <c r="C140" s="35" t="s">
        <v>893</v>
      </c>
      <c r="D140" s="6" t="str">
        <f aca="false">VLOOKUP(C140,CATALOGO!A:B,2,0)</f>
        <v>PANT MUJER</v>
      </c>
      <c r="E140" s="6" t="str">
        <f aca="false">VLOOKUP(C140,CATALOGO!A:E,5,0)</f>
        <v>NAVAL</v>
      </c>
      <c r="F140" s="36"/>
      <c r="G140" s="35" t="s">
        <v>76</v>
      </c>
      <c r="H140" s="121" t="str">
        <f aca="false">CONCATENATE(C140,"-",G140)</f>
        <v>I102AF-027-M</v>
      </c>
      <c r="I140" s="130"/>
      <c r="J140" s="35" t="n">
        <v>24</v>
      </c>
      <c r="K140" s="155" t="n">
        <v>44953</v>
      </c>
      <c r="L140" s="156" t="n">
        <f aca="false">VLOOKUP(C140,CATALOGO!A:F,6,0)</f>
        <v>0.2065</v>
      </c>
      <c r="M140" s="157" t="n">
        <f aca="false">L140*J140</f>
        <v>4.956</v>
      </c>
      <c r="N140" s="35" t="s">
        <v>60</v>
      </c>
      <c r="O140" s="35" t="s">
        <v>85</v>
      </c>
      <c r="P140" s="33"/>
      <c r="Q140" s="33"/>
      <c r="R140" s="33"/>
      <c r="S140" s="33"/>
      <c r="T140" s="33"/>
      <c r="U140" s="33"/>
      <c r="V140" s="33" t="s">
        <v>894</v>
      </c>
      <c r="W140" s="35" t="str">
        <f aca="false">VLOOKUP(C140,CATALOGOMEDA1,4,FALSE())</f>
        <v>T/C-19-4027TCX-ESTATE BLUE</v>
      </c>
      <c r="X140" s="33" t="str">
        <f aca="false">MID(C140,1,FIND("-",C140)-1)</f>
        <v>I102AF</v>
      </c>
      <c r="Y140" s="33" t="n">
        <f aca="false">(VLOOKUP(X140,ESTILO3,3,FALSE()))*J140</f>
        <v>32.6424</v>
      </c>
      <c r="Z140" s="37" t="n">
        <v>44930</v>
      </c>
      <c r="AA140" s="33"/>
      <c r="AB140" s="158" t="s">
        <v>44</v>
      </c>
      <c r="AC140" s="33"/>
      <c r="AD140" s="33" t="s">
        <v>803</v>
      </c>
      <c r="AE140" s="33" t="n">
        <v>63</v>
      </c>
    </row>
    <row r="141" customFormat="false" ht="15" hidden="false" customHeight="false" outlineLevel="0" collapsed="false">
      <c r="A141" s="33" t="n">
        <v>8864</v>
      </c>
      <c r="B141" s="163" t="n">
        <v>44928</v>
      </c>
      <c r="C141" s="35" t="s">
        <v>893</v>
      </c>
      <c r="D141" s="6" t="str">
        <f aca="false">VLOOKUP(C141,CATALOGO!A:B,2,0)</f>
        <v>PANT MUJER</v>
      </c>
      <c r="E141" s="6" t="str">
        <f aca="false">VLOOKUP(C141,CATALOGO!A:E,5,0)</f>
        <v>NAVAL</v>
      </c>
      <c r="F141" s="36"/>
      <c r="G141" s="35" t="s">
        <v>57</v>
      </c>
      <c r="H141" s="121" t="str">
        <f aca="false">CONCATENATE(C141,"-",G141)</f>
        <v>I102AF-027-XS</v>
      </c>
      <c r="I141" s="130"/>
      <c r="J141" s="35" t="n">
        <v>24</v>
      </c>
      <c r="K141" s="155" t="n">
        <v>44953</v>
      </c>
      <c r="L141" s="156" t="n">
        <f aca="false">VLOOKUP(C141,CATALOGO!A:F,6,0)</f>
        <v>0.2065</v>
      </c>
      <c r="M141" s="157" t="n">
        <f aca="false">L141*J141</f>
        <v>4.956</v>
      </c>
      <c r="N141" s="35" t="s">
        <v>60</v>
      </c>
      <c r="O141" s="35" t="s">
        <v>85</v>
      </c>
      <c r="P141" s="33"/>
      <c r="Q141" s="33"/>
      <c r="R141" s="33"/>
      <c r="S141" s="33"/>
      <c r="T141" s="33"/>
      <c r="U141" s="33"/>
      <c r="V141" s="33" t="s">
        <v>894</v>
      </c>
      <c r="W141" s="35" t="str">
        <f aca="false">VLOOKUP(C141,CATALOGOMEDA1,4,FALSE())</f>
        <v>T/C-19-4027TCX-ESTATE BLUE</v>
      </c>
      <c r="X141" s="33" t="str">
        <f aca="false">MID(C141,1,FIND("-",C141)-1)</f>
        <v>I102AF</v>
      </c>
      <c r="Y141" s="33" t="n">
        <f aca="false">(VLOOKUP(X141,ESTILO3,3,FALSE()))*J141</f>
        <v>32.6424</v>
      </c>
      <c r="Z141" s="37" t="n">
        <v>44930</v>
      </c>
      <c r="AA141" s="33"/>
      <c r="AB141" s="158" t="s">
        <v>44</v>
      </c>
      <c r="AC141" s="33"/>
      <c r="AD141" s="33" t="s">
        <v>803</v>
      </c>
      <c r="AE141" s="33"/>
    </row>
    <row r="142" customFormat="false" ht="15" hidden="false" customHeight="false" outlineLevel="0" collapsed="false">
      <c r="A142" s="33"/>
      <c r="B142" s="163"/>
      <c r="C142" s="35"/>
      <c r="D142" s="6"/>
      <c r="E142" s="6"/>
      <c r="F142" s="36"/>
      <c r="G142" s="35"/>
      <c r="H142" s="121"/>
      <c r="I142" s="130"/>
      <c r="J142" s="95" t="n">
        <v>2868</v>
      </c>
      <c r="K142" s="95"/>
      <c r="L142" s="126" t="n">
        <v>15.7737</v>
      </c>
      <c r="M142" s="154" t="n">
        <v>836</v>
      </c>
      <c r="N142" s="33"/>
      <c r="O142" s="35"/>
      <c r="P142" s="33"/>
      <c r="Q142" s="33"/>
      <c r="R142" s="33"/>
      <c r="S142" s="33"/>
      <c r="T142" s="33"/>
      <c r="U142" s="33"/>
      <c r="V142" s="33"/>
      <c r="W142" s="35"/>
      <c r="X142" s="33"/>
      <c r="Y142" s="33"/>
      <c r="Z142" s="37"/>
      <c r="AA142" s="33"/>
      <c r="AB142" s="33"/>
      <c r="AC142" s="33"/>
      <c r="AD142" s="33"/>
      <c r="AE142" s="33"/>
    </row>
    <row r="143" customFormat="false" ht="18.75" hidden="false" customHeight="false" outlineLevel="0" collapsed="false">
      <c r="A143" s="33"/>
      <c r="B143" s="166" t="s">
        <v>895</v>
      </c>
      <c r="C143" s="167"/>
      <c r="D143" s="168"/>
      <c r="E143" s="33"/>
      <c r="F143" s="36"/>
      <c r="G143" s="35"/>
      <c r="H143" s="35"/>
      <c r="I143" s="130"/>
      <c r="J143" s="95"/>
      <c r="K143" s="35"/>
      <c r="L143" s="40"/>
      <c r="M143" s="40"/>
      <c r="N143" s="33"/>
      <c r="O143" s="35"/>
      <c r="P143" s="33"/>
      <c r="Q143" s="33"/>
      <c r="R143" s="33"/>
      <c r="S143" s="33"/>
      <c r="T143" s="33"/>
      <c r="U143" s="33"/>
      <c r="V143" s="33"/>
      <c r="W143" s="35"/>
      <c r="X143" s="33"/>
      <c r="Y143" s="33"/>
      <c r="Z143" s="37"/>
      <c r="AA143" s="33"/>
      <c r="AB143" s="33"/>
      <c r="AC143" s="33"/>
      <c r="AD143" s="33"/>
      <c r="AE143" s="33"/>
    </row>
    <row r="144" customFormat="false" ht="15" hidden="false" customHeight="false" outlineLevel="0" collapsed="false">
      <c r="A144" s="33" t="n">
        <v>8865</v>
      </c>
      <c r="B144" s="155" t="n">
        <v>44935</v>
      </c>
      <c r="C144" s="35" t="s">
        <v>312</v>
      </c>
      <c r="D144" s="6" t="str">
        <f aca="false">VLOOKUP(C144,CATALOGO!A:B,2,0)</f>
        <v>TOP MUJER </v>
      </c>
      <c r="E144" s="6" t="str">
        <f aca="false">VLOOKUP(C144,CATALOGO!A:E,5,0)</f>
        <v>BLANCO</v>
      </c>
      <c r="F144" s="36"/>
      <c r="G144" s="35" t="s">
        <v>52</v>
      </c>
      <c r="H144" s="121" t="str">
        <f aca="false">CONCATENATE(C144,"-",G144)</f>
        <v>A007-001-XL</v>
      </c>
      <c r="I144" s="130"/>
      <c r="J144" s="35" t="n">
        <v>48</v>
      </c>
      <c r="K144" s="155" t="n">
        <v>44960</v>
      </c>
      <c r="L144" s="156" t="n">
        <f aca="false">VLOOKUP(C144,CATALOGO!A:F,6,0)</f>
        <v>0.4383</v>
      </c>
      <c r="M144" s="157" t="n">
        <f aca="false">L144*J144</f>
        <v>21.0384</v>
      </c>
      <c r="N144" s="35" t="s">
        <v>39</v>
      </c>
      <c r="O144" s="35" t="s">
        <v>40</v>
      </c>
      <c r="P144" s="33"/>
      <c r="Q144" s="33"/>
      <c r="R144" s="33"/>
      <c r="S144" s="33"/>
      <c r="T144" s="33"/>
      <c r="U144" s="33"/>
      <c r="V144" s="33" t="s">
        <v>896</v>
      </c>
      <c r="W144" s="35" t="s">
        <v>99</v>
      </c>
      <c r="X144" s="33" t="s">
        <v>315</v>
      </c>
      <c r="Y144" s="33" t="n">
        <v>47.04</v>
      </c>
      <c r="Z144" s="37" t="n">
        <v>44937</v>
      </c>
      <c r="AA144" s="33"/>
      <c r="AB144" s="158" t="s">
        <v>44</v>
      </c>
      <c r="AC144" s="33"/>
      <c r="AD144" s="33" t="s">
        <v>784</v>
      </c>
      <c r="AE144" s="33"/>
    </row>
    <row r="145" customFormat="false" ht="15" hidden="false" customHeight="false" outlineLevel="0" collapsed="false">
      <c r="A145" s="33" t="n">
        <v>8866</v>
      </c>
      <c r="B145" s="155" t="n">
        <v>44935</v>
      </c>
      <c r="C145" s="35" t="s">
        <v>897</v>
      </c>
      <c r="D145" s="6" t="str">
        <f aca="false">VLOOKUP(C145,CATALOGO!A:B,2,0)</f>
        <v>Top Dama</v>
      </c>
      <c r="E145" s="6" t="str">
        <f aca="false">VLOOKUP(C145,CATALOGO!A:E,5,0)</f>
        <v>Violeta</v>
      </c>
      <c r="F145" s="36"/>
      <c r="G145" s="35" t="s">
        <v>76</v>
      </c>
      <c r="H145" s="121" t="str">
        <f aca="false">CONCATENATE(C145,"-",G145)</f>
        <v>A007-528-M</v>
      </c>
      <c r="I145" s="130"/>
      <c r="J145" s="35" t="n">
        <v>144</v>
      </c>
      <c r="K145" s="155" t="n">
        <v>44960</v>
      </c>
      <c r="L145" s="156" t="n">
        <f aca="false">VLOOKUP(C145,CATALOGO!A:F,6,0)</f>
        <v>0.4383</v>
      </c>
      <c r="M145" s="157" t="n">
        <f aca="false">L145*J145</f>
        <v>63.1152</v>
      </c>
      <c r="N145" s="35" t="s">
        <v>39</v>
      </c>
      <c r="O145" s="35" t="s">
        <v>40</v>
      </c>
      <c r="P145" s="33"/>
      <c r="Q145" s="33"/>
      <c r="R145" s="33"/>
      <c r="S145" s="33"/>
      <c r="T145" s="33"/>
      <c r="U145" s="33"/>
      <c r="V145" s="33" t="s">
        <v>898</v>
      </c>
      <c r="W145" s="35" t="s">
        <v>899</v>
      </c>
      <c r="X145" s="33" t="s">
        <v>315</v>
      </c>
      <c r="Y145" s="33" t="n">
        <v>141.12</v>
      </c>
      <c r="Z145" s="37" t="n">
        <v>44937</v>
      </c>
      <c r="AA145" s="33"/>
      <c r="AB145" s="158" t="s">
        <v>44</v>
      </c>
      <c r="AC145" s="33"/>
      <c r="AD145" s="33" t="s">
        <v>784</v>
      </c>
      <c r="AE145" s="33"/>
    </row>
    <row r="146" customFormat="false" ht="15" hidden="false" customHeight="false" outlineLevel="0" collapsed="false">
      <c r="A146" s="33" t="n">
        <v>8867</v>
      </c>
      <c r="B146" s="155" t="n">
        <v>44935</v>
      </c>
      <c r="C146" s="35" t="s">
        <v>897</v>
      </c>
      <c r="D146" s="6" t="str">
        <f aca="false">VLOOKUP(C146,CATALOGO!A:B,2,0)</f>
        <v>Top Dama</v>
      </c>
      <c r="E146" s="6" t="str">
        <f aca="false">VLOOKUP(C146,CATALOGO!A:E,5,0)</f>
        <v>Violeta</v>
      </c>
      <c r="F146" s="36"/>
      <c r="G146" s="35" t="s">
        <v>52</v>
      </c>
      <c r="H146" s="121" t="str">
        <f aca="false">CONCATENATE(C146,"-",G146)</f>
        <v>A007-528-XL</v>
      </c>
      <c r="I146" s="130"/>
      <c r="J146" s="35" t="n">
        <v>48</v>
      </c>
      <c r="K146" s="155" t="n">
        <v>44960</v>
      </c>
      <c r="L146" s="156" t="n">
        <f aca="false">VLOOKUP(C146,CATALOGO!A:F,6,0)</f>
        <v>0.4383</v>
      </c>
      <c r="M146" s="157" t="n">
        <f aca="false">L146*J146</f>
        <v>21.0384</v>
      </c>
      <c r="N146" s="35" t="s">
        <v>39</v>
      </c>
      <c r="O146" s="35" t="s">
        <v>40</v>
      </c>
      <c r="P146" s="33"/>
      <c r="Q146" s="33"/>
      <c r="R146" s="33"/>
      <c r="S146" s="33"/>
      <c r="T146" s="33"/>
      <c r="U146" s="33"/>
      <c r="V146" s="33" t="s">
        <v>898</v>
      </c>
      <c r="W146" s="35" t="s">
        <v>899</v>
      </c>
      <c r="X146" s="33" t="s">
        <v>315</v>
      </c>
      <c r="Y146" s="33" t="n">
        <v>47.04</v>
      </c>
      <c r="Z146" s="37" t="n">
        <v>44937</v>
      </c>
      <c r="AA146" s="33"/>
      <c r="AB146" s="158" t="s">
        <v>44</v>
      </c>
      <c r="AC146" s="33"/>
      <c r="AD146" s="33" t="s">
        <v>784</v>
      </c>
      <c r="AE146" s="33"/>
    </row>
    <row r="147" customFormat="false" ht="15" hidden="false" customHeight="false" outlineLevel="0" collapsed="false">
      <c r="A147" s="33" t="n">
        <v>8868</v>
      </c>
      <c r="B147" s="155" t="n">
        <v>44935</v>
      </c>
      <c r="C147" s="35" t="s">
        <v>897</v>
      </c>
      <c r="D147" s="6" t="str">
        <f aca="false">VLOOKUP(C147,CATALOGO!A:B,2,0)</f>
        <v>Top Dama</v>
      </c>
      <c r="E147" s="6" t="str">
        <f aca="false">VLOOKUP(C147,CATALOGO!A:E,5,0)</f>
        <v>Violeta</v>
      </c>
      <c r="F147" s="36"/>
      <c r="G147" s="35" t="s">
        <v>57</v>
      </c>
      <c r="H147" s="121" t="str">
        <f aca="false">CONCATENATE(C147,"-",G147)</f>
        <v>A007-528-XS</v>
      </c>
      <c r="I147" s="130"/>
      <c r="J147" s="35" t="n">
        <v>144</v>
      </c>
      <c r="K147" s="155" t="n">
        <v>44960</v>
      </c>
      <c r="L147" s="156" t="n">
        <f aca="false">VLOOKUP(C147,CATALOGO!A:F,6,0)</f>
        <v>0.4383</v>
      </c>
      <c r="M147" s="157" t="n">
        <f aca="false">L147*J147</f>
        <v>63.1152</v>
      </c>
      <c r="N147" s="35" t="s">
        <v>39</v>
      </c>
      <c r="O147" s="35" t="s">
        <v>40</v>
      </c>
      <c r="P147" s="33"/>
      <c r="Q147" s="33"/>
      <c r="R147" s="33"/>
      <c r="S147" s="33"/>
      <c r="T147" s="33"/>
      <c r="U147" s="33"/>
      <c r="V147" s="33" t="s">
        <v>898</v>
      </c>
      <c r="W147" s="35" t="s">
        <v>899</v>
      </c>
      <c r="X147" s="33" t="s">
        <v>315</v>
      </c>
      <c r="Y147" s="33" t="n">
        <v>141.12</v>
      </c>
      <c r="Z147" s="37" t="n">
        <v>44937</v>
      </c>
      <c r="AA147" s="33"/>
      <c r="AB147" s="158" t="s">
        <v>44</v>
      </c>
      <c r="AC147" s="33"/>
      <c r="AD147" s="33" t="s">
        <v>784</v>
      </c>
      <c r="AE147" s="33"/>
    </row>
    <row r="148" customFormat="false" ht="15" hidden="false" customHeight="false" outlineLevel="0" collapsed="false">
      <c r="A148" s="33" t="n">
        <v>8869</v>
      </c>
      <c r="B148" s="155" t="n">
        <v>44935</v>
      </c>
      <c r="C148" s="35" t="s">
        <v>665</v>
      </c>
      <c r="D148" s="6" t="str">
        <f aca="false">VLOOKUP(C148,CATALOGO!A:B,2,0)</f>
        <v>TOP MUJER</v>
      </c>
      <c r="E148" s="6" t="str">
        <f aca="false">VLOOKUP(C148,CATALOGO!A:E,5,0)</f>
        <v>NEGRO</v>
      </c>
      <c r="F148" s="36"/>
      <c r="G148" s="35" t="s">
        <v>52</v>
      </c>
      <c r="H148" s="121" t="str">
        <f aca="false">CONCATENATE(C148,"-",G148)</f>
        <v>A007-570-XL</v>
      </c>
      <c r="I148" s="130"/>
      <c r="J148" s="35" t="n">
        <v>24</v>
      </c>
      <c r="K148" s="155" t="n">
        <v>44960</v>
      </c>
      <c r="L148" s="156" t="n">
        <f aca="false">VLOOKUP(C148,CATALOGO!A:F,6,0)</f>
        <v>0.438</v>
      </c>
      <c r="M148" s="157" t="n">
        <f aca="false">L148*J148</f>
        <v>10.512</v>
      </c>
      <c r="N148" s="35" t="s">
        <v>39</v>
      </c>
      <c r="O148" s="35" t="s">
        <v>40</v>
      </c>
      <c r="P148" s="33"/>
      <c r="Q148" s="33"/>
      <c r="R148" s="33"/>
      <c r="S148" s="33"/>
      <c r="T148" s="33"/>
      <c r="U148" s="33"/>
      <c r="V148" s="33" t="s">
        <v>900</v>
      </c>
      <c r="W148" s="35" t="s">
        <v>56</v>
      </c>
      <c r="X148" s="33" t="s">
        <v>315</v>
      </c>
      <c r="Y148" s="33" t="n">
        <v>23.52</v>
      </c>
      <c r="Z148" s="37" t="n">
        <v>44937</v>
      </c>
      <c r="AA148" s="33"/>
      <c r="AB148" s="158" t="s">
        <v>44</v>
      </c>
      <c r="AC148" s="33"/>
      <c r="AD148" s="33" t="s">
        <v>784</v>
      </c>
      <c r="AE148" s="33"/>
    </row>
    <row r="149" customFormat="false" ht="15" hidden="false" customHeight="false" outlineLevel="0" collapsed="false">
      <c r="A149" s="33" t="n">
        <v>8870</v>
      </c>
      <c r="B149" s="155" t="n">
        <v>44935</v>
      </c>
      <c r="C149" s="35" t="s">
        <v>901</v>
      </c>
      <c r="D149" s="6" t="str">
        <f aca="false">VLOOKUP(C149,CATALOGO!A:B,2,0)</f>
        <v>Top Dama</v>
      </c>
      <c r="E149" s="6" t="str">
        <f aca="false">VLOOKUP(C149,CATALOGO!A:E,5,0)</f>
        <v>Flamingo</v>
      </c>
      <c r="F149" s="36"/>
      <c r="G149" s="35" t="s">
        <v>57</v>
      </c>
      <c r="H149" s="121" t="str">
        <f aca="false">CONCATENATE(C149,"-",G149)</f>
        <v>A007-656-XS</v>
      </c>
      <c r="I149" s="130"/>
      <c r="J149" s="35" t="n">
        <v>72</v>
      </c>
      <c r="K149" s="155" t="n">
        <v>44960</v>
      </c>
      <c r="L149" s="156" t="n">
        <f aca="false">VLOOKUP(C149,CATALOGO!A:F,6,0)</f>
        <v>0.4383</v>
      </c>
      <c r="M149" s="157" t="n">
        <f aca="false">L149*J149</f>
        <v>31.5576</v>
      </c>
      <c r="N149" s="35" t="s">
        <v>39</v>
      </c>
      <c r="O149" s="35" t="s">
        <v>40</v>
      </c>
      <c r="P149" s="33"/>
      <c r="Q149" s="33"/>
      <c r="R149" s="33"/>
      <c r="S149" s="33"/>
      <c r="T149" s="33"/>
      <c r="U149" s="33"/>
      <c r="V149" s="33" t="s">
        <v>902</v>
      </c>
      <c r="W149" s="35" t="s">
        <v>903</v>
      </c>
      <c r="X149" s="33" t="s">
        <v>315</v>
      </c>
      <c r="Y149" s="33" t="n">
        <v>70.56</v>
      </c>
      <c r="Z149" s="37" t="n">
        <v>44937</v>
      </c>
      <c r="AA149" s="33"/>
      <c r="AB149" s="158" t="s">
        <v>44</v>
      </c>
      <c r="AC149" s="33"/>
      <c r="AD149" s="33" t="s">
        <v>953</v>
      </c>
      <c r="AE149" s="33"/>
    </row>
    <row r="150" customFormat="false" ht="15" hidden="false" customHeight="false" outlineLevel="0" collapsed="false">
      <c r="A150" s="33" t="n">
        <v>8871</v>
      </c>
      <c r="B150" s="155" t="n">
        <v>44935</v>
      </c>
      <c r="C150" s="35" t="s">
        <v>901</v>
      </c>
      <c r="D150" s="6" t="str">
        <f aca="false">VLOOKUP(C150,CATALOGO!A:B,2,0)</f>
        <v>Top Dama</v>
      </c>
      <c r="E150" s="6" t="str">
        <f aca="false">VLOOKUP(C150,CATALOGO!A:E,5,0)</f>
        <v>Flamingo</v>
      </c>
      <c r="F150" s="36"/>
      <c r="G150" s="35" t="s">
        <v>38</v>
      </c>
      <c r="H150" s="121" t="str">
        <f aca="false">CONCATENATE(C150,"-",G150)</f>
        <v>A007-656-S</v>
      </c>
      <c r="I150" s="130"/>
      <c r="J150" s="35" t="n">
        <v>72</v>
      </c>
      <c r="K150" s="155" t="n">
        <v>44960</v>
      </c>
      <c r="L150" s="156" t="n">
        <f aca="false">VLOOKUP(C150,CATALOGO!A:F,6,0)</f>
        <v>0.4383</v>
      </c>
      <c r="M150" s="157" t="n">
        <f aca="false">L150*J150</f>
        <v>31.5576</v>
      </c>
      <c r="N150" s="35" t="s">
        <v>39</v>
      </c>
      <c r="O150" s="35" t="s">
        <v>40</v>
      </c>
      <c r="P150" s="33"/>
      <c r="Q150" s="33"/>
      <c r="R150" s="33"/>
      <c r="S150" s="33"/>
      <c r="T150" s="33"/>
      <c r="U150" s="33"/>
      <c r="V150" s="33" t="s">
        <v>902</v>
      </c>
      <c r="W150" s="35" t="s">
        <v>903</v>
      </c>
      <c r="X150" s="33" t="s">
        <v>315</v>
      </c>
      <c r="Y150" s="33" t="n">
        <v>70.56</v>
      </c>
      <c r="Z150" s="37" t="n">
        <v>44937</v>
      </c>
      <c r="AA150" s="33"/>
      <c r="AB150" s="158" t="s">
        <v>44</v>
      </c>
      <c r="AC150" s="33"/>
      <c r="AD150" s="33" t="s">
        <v>953</v>
      </c>
      <c r="AE150" s="33"/>
    </row>
    <row r="151" customFormat="false" ht="15" hidden="false" customHeight="false" outlineLevel="0" collapsed="false">
      <c r="A151" s="33" t="n">
        <v>8872</v>
      </c>
      <c r="B151" s="155" t="n">
        <v>44935</v>
      </c>
      <c r="C151" s="35" t="s">
        <v>901</v>
      </c>
      <c r="D151" s="6" t="str">
        <f aca="false">VLOOKUP(C151,CATALOGO!A:B,2,0)</f>
        <v>Top Dama</v>
      </c>
      <c r="E151" s="6" t="str">
        <f aca="false">VLOOKUP(C151,CATALOGO!A:E,5,0)</f>
        <v>Flamingo</v>
      </c>
      <c r="F151" s="36"/>
      <c r="G151" s="35" t="s">
        <v>76</v>
      </c>
      <c r="H151" s="121" t="str">
        <f aca="false">CONCATENATE(C151,"-",G151)</f>
        <v>A007-656-M</v>
      </c>
      <c r="I151" s="130"/>
      <c r="J151" s="35" t="n">
        <v>72</v>
      </c>
      <c r="K151" s="155" t="n">
        <v>44960</v>
      </c>
      <c r="L151" s="156" t="n">
        <f aca="false">VLOOKUP(C151,CATALOGO!A:F,6,0)</f>
        <v>0.4383</v>
      </c>
      <c r="M151" s="157" t="n">
        <f aca="false">L151*J151</f>
        <v>31.5576</v>
      </c>
      <c r="N151" s="35" t="s">
        <v>39</v>
      </c>
      <c r="O151" s="35" t="s">
        <v>40</v>
      </c>
      <c r="P151" s="33"/>
      <c r="Q151" s="33"/>
      <c r="R151" s="33"/>
      <c r="S151" s="33"/>
      <c r="T151" s="33"/>
      <c r="U151" s="33"/>
      <c r="V151" s="33" t="s">
        <v>902</v>
      </c>
      <c r="W151" s="35" t="s">
        <v>903</v>
      </c>
      <c r="X151" s="33" t="s">
        <v>315</v>
      </c>
      <c r="Y151" s="33" t="n">
        <v>70.56</v>
      </c>
      <c r="Z151" s="37" t="n">
        <v>44937</v>
      </c>
      <c r="AA151" s="33"/>
      <c r="AB151" s="158" t="s">
        <v>44</v>
      </c>
      <c r="AC151" s="33"/>
      <c r="AD151" s="33" t="s">
        <v>953</v>
      </c>
      <c r="AE151" s="33"/>
    </row>
    <row r="152" customFormat="false" ht="15" hidden="false" customHeight="false" outlineLevel="0" collapsed="false">
      <c r="A152" s="33" t="n">
        <v>8873</v>
      </c>
      <c r="B152" s="155" t="n">
        <v>44935</v>
      </c>
      <c r="C152" s="35" t="s">
        <v>901</v>
      </c>
      <c r="D152" s="6" t="str">
        <f aca="false">VLOOKUP(C152,CATALOGO!A:B,2,0)</f>
        <v>Top Dama</v>
      </c>
      <c r="E152" s="6" t="str">
        <f aca="false">VLOOKUP(C152,CATALOGO!A:E,5,0)</f>
        <v>Flamingo</v>
      </c>
      <c r="F152" s="36"/>
      <c r="G152" s="35" t="s">
        <v>48</v>
      </c>
      <c r="H152" s="121" t="str">
        <f aca="false">CONCATENATE(C152,"-",G152)</f>
        <v>A007-656-L</v>
      </c>
      <c r="I152" s="130"/>
      <c r="J152" s="35" t="n">
        <v>24</v>
      </c>
      <c r="K152" s="155" t="n">
        <v>44960</v>
      </c>
      <c r="L152" s="156" t="n">
        <f aca="false">VLOOKUP(C152,CATALOGO!A:F,6,0)</f>
        <v>0.4383</v>
      </c>
      <c r="M152" s="157" t="n">
        <f aca="false">L152*J152</f>
        <v>10.5192</v>
      </c>
      <c r="N152" s="35" t="s">
        <v>39</v>
      </c>
      <c r="O152" s="35" t="s">
        <v>40</v>
      </c>
      <c r="P152" s="33"/>
      <c r="Q152" s="33"/>
      <c r="R152" s="33"/>
      <c r="S152" s="33"/>
      <c r="T152" s="33"/>
      <c r="U152" s="33"/>
      <c r="V152" s="33" t="s">
        <v>902</v>
      </c>
      <c r="W152" s="35" t="s">
        <v>903</v>
      </c>
      <c r="X152" s="33" t="s">
        <v>315</v>
      </c>
      <c r="Y152" s="33" t="n">
        <v>23.52</v>
      </c>
      <c r="Z152" s="37" t="n">
        <v>44937</v>
      </c>
      <c r="AA152" s="33"/>
      <c r="AB152" s="158" t="s">
        <v>44</v>
      </c>
      <c r="AC152" s="33"/>
      <c r="AD152" s="33" t="s">
        <v>953</v>
      </c>
      <c r="AE152" s="33"/>
    </row>
    <row r="153" customFormat="false" ht="15" hidden="false" customHeight="false" outlineLevel="0" collapsed="false">
      <c r="A153" s="33" t="n">
        <v>8874</v>
      </c>
      <c r="B153" s="155" t="n">
        <v>44935</v>
      </c>
      <c r="C153" s="35" t="s">
        <v>901</v>
      </c>
      <c r="D153" s="6" t="str">
        <f aca="false">VLOOKUP(C153,CATALOGO!A:B,2,0)</f>
        <v>Top Dama</v>
      </c>
      <c r="E153" s="6" t="str">
        <f aca="false">VLOOKUP(C153,CATALOGO!A:E,5,0)</f>
        <v>Flamingo</v>
      </c>
      <c r="F153" s="36"/>
      <c r="G153" s="35" t="s">
        <v>52</v>
      </c>
      <c r="H153" s="121" t="str">
        <f aca="false">CONCATENATE(C153,"-",G153)</f>
        <v>A007-656-XL</v>
      </c>
      <c r="I153" s="130"/>
      <c r="J153" s="35" t="n">
        <v>24</v>
      </c>
      <c r="K153" s="155" t="n">
        <v>44960</v>
      </c>
      <c r="L153" s="156" t="n">
        <f aca="false">VLOOKUP(C153,CATALOGO!A:F,6,0)</f>
        <v>0.4383</v>
      </c>
      <c r="M153" s="157" t="n">
        <f aca="false">L153*J153</f>
        <v>10.5192</v>
      </c>
      <c r="N153" s="35" t="s">
        <v>39</v>
      </c>
      <c r="O153" s="35" t="s">
        <v>40</v>
      </c>
      <c r="P153" s="33"/>
      <c r="Q153" s="33"/>
      <c r="R153" s="33"/>
      <c r="S153" s="33"/>
      <c r="T153" s="33"/>
      <c r="U153" s="33"/>
      <c r="V153" s="33" t="s">
        <v>902</v>
      </c>
      <c r="W153" s="35" t="s">
        <v>903</v>
      </c>
      <c r="X153" s="33" t="s">
        <v>315</v>
      </c>
      <c r="Y153" s="33" t="n">
        <v>23.52</v>
      </c>
      <c r="Z153" s="37" t="n">
        <v>44937</v>
      </c>
      <c r="AA153" s="33"/>
      <c r="AB153" s="158" t="s">
        <v>44</v>
      </c>
      <c r="AC153" s="33"/>
      <c r="AD153" s="33" t="s">
        <v>953</v>
      </c>
      <c r="AE153" s="33"/>
    </row>
    <row r="154" customFormat="false" ht="15" hidden="false" customHeight="false" outlineLevel="0" collapsed="false">
      <c r="A154" s="33" t="n">
        <v>8875</v>
      </c>
      <c r="B154" s="155" t="n">
        <v>44935</v>
      </c>
      <c r="C154" s="35" t="s">
        <v>709</v>
      </c>
      <c r="D154" s="6" t="str">
        <f aca="false">VLOOKUP(C154,CATALOGO!A:B,2,0)</f>
        <v>TOP HOMBRE</v>
      </c>
      <c r="E154" s="6" t="str">
        <f aca="false">VLOOKUP(C154,CATALOGO!A:E,5,0)</f>
        <v>CENIZA</v>
      </c>
      <c r="F154" s="36"/>
      <c r="G154" s="35" t="s">
        <v>52</v>
      </c>
      <c r="H154" s="121" t="str">
        <f aca="false">CONCATENATE(C154,"-",G154)</f>
        <v>AH003-203-XL</v>
      </c>
      <c r="I154" s="130"/>
      <c r="J154" s="35" t="n">
        <v>24</v>
      </c>
      <c r="K154" s="155" t="n">
        <v>44960</v>
      </c>
      <c r="L154" s="156" t="n">
        <f aca="false">VLOOKUP(C154,CATALOGO!A:F,6,0)</f>
        <v>0.293</v>
      </c>
      <c r="M154" s="157" t="n">
        <f aca="false">L154*J154</f>
        <v>7.032</v>
      </c>
      <c r="N154" s="35" t="s">
        <v>39</v>
      </c>
      <c r="O154" s="35" t="s">
        <v>40</v>
      </c>
      <c r="P154" s="33"/>
      <c r="Q154" s="33"/>
      <c r="R154" s="33"/>
      <c r="S154" s="33"/>
      <c r="T154" s="33"/>
      <c r="U154" s="33"/>
      <c r="V154" s="33" t="s">
        <v>904</v>
      </c>
      <c r="W154" s="35" t="s">
        <v>42</v>
      </c>
      <c r="X154" s="33" t="s">
        <v>207</v>
      </c>
      <c r="Y154" s="33" t="n">
        <v>23.04</v>
      </c>
      <c r="Z154" s="37" t="n">
        <v>44937</v>
      </c>
      <c r="AA154" s="33"/>
      <c r="AB154" s="158" t="s">
        <v>44</v>
      </c>
      <c r="AC154" s="33"/>
      <c r="AD154" s="33" t="s">
        <v>784</v>
      </c>
      <c r="AE154" s="33"/>
    </row>
    <row r="155" customFormat="false" ht="15" hidden="false" customHeight="false" outlineLevel="0" collapsed="false">
      <c r="A155" s="33" t="n">
        <v>8876</v>
      </c>
      <c r="B155" s="155" t="n">
        <v>44935</v>
      </c>
      <c r="C155" s="35" t="s">
        <v>717</v>
      </c>
      <c r="D155" s="6" t="str">
        <f aca="false">VLOOKUP(C155,CATALOGO!A:B,2,0)</f>
        <v>TOP HOMBRE</v>
      </c>
      <c r="E155" s="6" t="str">
        <f aca="false">VLOOKUP(C155,CATALOGO!A:E,5,0)</f>
        <v>OCEANO</v>
      </c>
      <c r="F155" s="36"/>
      <c r="G155" s="35" t="s">
        <v>48</v>
      </c>
      <c r="H155" s="121" t="str">
        <f aca="false">CONCATENATE(C155,"-",G155)</f>
        <v>AH003-4045-L</v>
      </c>
      <c r="I155" s="130"/>
      <c r="J155" s="35" t="n">
        <v>24</v>
      </c>
      <c r="K155" s="155" t="n">
        <v>44960</v>
      </c>
      <c r="L155" s="156" t="n">
        <f aca="false">VLOOKUP(C155,CATALOGO!A:F,6,0)</f>
        <v>0.293</v>
      </c>
      <c r="M155" s="157" t="n">
        <f aca="false">L155*J155</f>
        <v>7.032</v>
      </c>
      <c r="N155" s="35" t="s">
        <v>39</v>
      </c>
      <c r="O155" s="35" t="s">
        <v>40</v>
      </c>
      <c r="P155" s="33"/>
      <c r="Q155" s="33"/>
      <c r="R155" s="33"/>
      <c r="S155" s="33"/>
      <c r="T155" s="33"/>
      <c r="U155" s="33"/>
      <c r="V155" s="33" t="s">
        <v>905</v>
      </c>
      <c r="W155" s="35" t="s">
        <v>197</v>
      </c>
      <c r="X155" s="33" t="s">
        <v>207</v>
      </c>
      <c r="Y155" s="33" t="n">
        <v>23.04</v>
      </c>
      <c r="Z155" s="37" t="n">
        <v>44937</v>
      </c>
      <c r="AA155" s="33"/>
      <c r="AB155" s="158" t="s">
        <v>44</v>
      </c>
      <c r="AC155" s="33"/>
      <c r="AD155" s="33" t="s">
        <v>784</v>
      </c>
      <c r="AE155" s="33"/>
    </row>
    <row r="156" customFormat="false" ht="15" hidden="false" customHeight="false" outlineLevel="0" collapsed="false">
      <c r="A156" s="33" t="n">
        <v>8877</v>
      </c>
      <c r="B156" s="155" t="n">
        <v>44935</v>
      </c>
      <c r="C156" s="35" t="s">
        <v>422</v>
      </c>
      <c r="D156" s="6" t="str">
        <f aca="false">VLOOKUP(C156,CATALOGO!A:B,2,0)</f>
        <v>TOP HOMBRE</v>
      </c>
      <c r="E156" s="6" t="str">
        <f aca="false">VLOOKUP(C156,CATALOGO!A:E,5,0)</f>
        <v>AVENTURINI</v>
      </c>
      <c r="F156" s="36"/>
      <c r="G156" s="35" t="s">
        <v>38</v>
      </c>
      <c r="H156" s="121" t="str">
        <f aca="false">CONCATENATE(C156,"-",G156)</f>
        <v>AH003-421-S</v>
      </c>
      <c r="I156" s="130"/>
      <c r="J156" s="35" t="n">
        <v>96</v>
      </c>
      <c r="K156" s="155" t="n">
        <v>44960</v>
      </c>
      <c r="L156" s="156" t="n">
        <f aca="false">VLOOKUP(C156,CATALOGO!A:F,6,0)</f>
        <v>0.293</v>
      </c>
      <c r="M156" s="157" t="n">
        <f aca="false">L156*J156</f>
        <v>28.128</v>
      </c>
      <c r="N156" s="35" t="s">
        <v>39</v>
      </c>
      <c r="O156" s="35" t="s">
        <v>40</v>
      </c>
      <c r="P156" s="33"/>
      <c r="Q156" s="33"/>
      <c r="R156" s="33"/>
      <c r="S156" s="33"/>
      <c r="T156" s="33"/>
      <c r="U156" s="33"/>
      <c r="V156" s="33" t="s">
        <v>906</v>
      </c>
      <c r="W156" s="35" t="s">
        <v>87</v>
      </c>
      <c r="X156" s="33" t="s">
        <v>207</v>
      </c>
      <c r="Y156" s="33" t="n">
        <v>92.16</v>
      </c>
      <c r="Z156" s="37" t="n">
        <v>44937</v>
      </c>
      <c r="AA156" s="33"/>
      <c r="AB156" s="158" t="s">
        <v>44</v>
      </c>
      <c r="AC156" s="33"/>
      <c r="AD156" s="33" t="s">
        <v>784</v>
      </c>
      <c r="AE156" s="33"/>
    </row>
    <row r="157" customFormat="false" ht="15" hidden="false" customHeight="false" outlineLevel="0" collapsed="false">
      <c r="A157" s="33" t="n">
        <v>8878</v>
      </c>
      <c r="B157" s="155" t="n">
        <v>44935</v>
      </c>
      <c r="C157" s="35" t="s">
        <v>204</v>
      </c>
      <c r="D157" s="6" t="str">
        <f aca="false">VLOOKUP(C157,CATALOGO!A:B,2,0)</f>
        <v>TOP HOMBRE</v>
      </c>
      <c r="E157" s="6" t="str">
        <f aca="false">VLOOKUP(C157,CATALOGO!A:E,5,0)</f>
        <v>NEGRO</v>
      </c>
      <c r="F157" s="36"/>
      <c r="G157" s="35" t="s">
        <v>48</v>
      </c>
      <c r="H157" s="121" t="str">
        <f aca="false">CONCATENATE(C157,"-",G157)</f>
        <v>AH003-570-L</v>
      </c>
      <c r="I157" s="130"/>
      <c r="J157" s="35" t="n">
        <v>72</v>
      </c>
      <c r="K157" s="155" t="n">
        <v>44960</v>
      </c>
      <c r="L157" s="156" t="n">
        <f aca="false">VLOOKUP(C157,CATALOGO!A:F,6,0)</f>
        <v>0.293</v>
      </c>
      <c r="M157" s="157" t="n">
        <f aca="false">L157*J157</f>
        <v>21.096</v>
      </c>
      <c r="N157" s="35" t="s">
        <v>39</v>
      </c>
      <c r="O157" s="35" t="s">
        <v>40</v>
      </c>
      <c r="P157" s="33"/>
      <c r="Q157" s="33"/>
      <c r="R157" s="33"/>
      <c r="S157" s="33"/>
      <c r="T157" s="33"/>
      <c r="U157" s="33"/>
      <c r="V157" s="33" t="s">
        <v>907</v>
      </c>
      <c r="W157" s="35" t="s">
        <v>56</v>
      </c>
      <c r="X157" s="33" t="s">
        <v>207</v>
      </c>
      <c r="Y157" s="33" t="n">
        <v>69.12</v>
      </c>
      <c r="Z157" s="37" t="n">
        <v>44937</v>
      </c>
      <c r="AA157" s="33"/>
      <c r="AB157" s="158" t="s">
        <v>44</v>
      </c>
      <c r="AC157" s="33"/>
      <c r="AD157" s="33" t="s">
        <v>784</v>
      </c>
      <c r="AE157" s="33"/>
    </row>
    <row r="158" customFormat="false" ht="15" hidden="false" customHeight="false" outlineLevel="0" collapsed="false">
      <c r="A158" s="33" t="n">
        <v>8879</v>
      </c>
      <c r="B158" s="155" t="n">
        <v>44935</v>
      </c>
      <c r="C158" s="35" t="s">
        <v>204</v>
      </c>
      <c r="D158" s="6" t="str">
        <f aca="false">VLOOKUP(C158,CATALOGO!A:B,2,0)</f>
        <v>TOP HOMBRE</v>
      </c>
      <c r="E158" s="6" t="str">
        <f aca="false">VLOOKUP(C158,CATALOGO!A:E,5,0)</f>
        <v>NEGRO</v>
      </c>
      <c r="F158" s="36"/>
      <c r="G158" s="35" t="s">
        <v>76</v>
      </c>
      <c r="H158" s="121" t="str">
        <f aca="false">CONCATENATE(C158,"-",G158)</f>
        <v>AH003-570-M</v>
      </c>
      <c r="I158" s="130"/>
      <c r="J158" s="35" t="n">
        <v>144</v>
      </c>
      <c r="K158" s="155" t="n">
        <v>44960</v>
      </c>
      <c r="L158" s="156" t="n">
        <f aca="false">VLOOKUP(C158,CATALOGO!A:F,6,0)</f>
        <v>0.293</v>
      </c>
      <c r="M158" s="157" t="n">
        <f aca="false">L158*J158</f>
        <v>42.192</v>
      </c>
      <c r="N158" s="35" t="s">
        <v>39</v>
      </c>
      <c r="O158" s="35" t="s">
        <v>40</v>
      </c>
      <c r="P158" s="33"/>
      <c r="Q158" s="33"/>
      <c r="R158" s="33"/>
      <c r="S158" s="33"/>
      <c r="T158" s="33"/>
      <c r="U158" s="33"/>
      <c r="V158" s="33" t="s">
        <v>907</v>
      </c>
      <c r="W158" s="35" t="s">
        <v>56</v>
      </c>
      <c r="X158" s="33" t="s">
        <v>207</v>
      </c>
      <c r="Y158" s="33" t="n">
        <v>138.24</v>
      </c>
      <c r="Z158" s="37" t="n">
        <v>44937</v>
      </c>
      <c r="AA158" s="33"/>
      <c r="AB158" s="158" t="s">
        <v>44</v>
      </c>
      <c r="AC158" s="33"/>
      <c r="AD158" s="33" t="s">
        <v>784</v>
      </c>
      <c r="AE158" s="33"/>
    </row>
    <row r="159" customFormat="false" ht="15" hidden="false" customHeight="false" outlineLevel="0" collapsed="false">
      <c r="A159" s="33" t="n">
        <v>8880</v>
      </c>
      <c r="B159" s="155" t="n">
        <v>44935</v>
      </c>
      <c r="C159" s="35" t="s">
        <v>204</v>
      </c>
      <c r="D159" s="6" t="str">
        <f aca="false">VLOOKUP(C159,CATALOGO!A:B,2,0)</f>
        <v>TOP HOMBRE</v>
      </c>
      <c r="E159" s="6" t="str">
        <f aca="false">VLOOKUP(C159,CATALOGO!A:E,5,0)</f>
        <v>NEGRO</v>
      </c>
      <c r="F159" s="36"/>
      <c r="G159" s="35" t="s">
        <v>57</v>
      </c>
      <c r="H159" s="121" t="str">
        <f aca="false">CONCATENATE(C159,"-",G159)</f>
        <v>AH003-570-XS</v>
      </c>
      <c r="I159" s="130"/>
      <c r="J159" s="35" t="n">
        <v>48</v>
      </c>
      <c r="K159" s="155" t="n">
        <v>44960</v>
      </c>
      <c r="L159" s="156" t="n">
        <f aca="false">VLOOKUP(C159,CATALOGO!A:F,6,0)</f>
        <v>0.293</v>
      </c>
      <c r="M159" s="157" t="n">
        <f aca="false">L159*J159</f>
        <v>14.064</v>
      </c>
      <c r="N159" s="35" t="s">
        <v>39</v>
      </c>
      <c r="O159" s="35" t="s">
        <v>40</v>
      </c>
      <c r="P159" s="33"/>
      <c r="Q159" s="33"/>
      <c r="R159" s="33"/>
      <c r="S159" s="33"/>
      <c r="T159" s="33"/>
      <c r="U159" s="33"/>
      <c r="V159" s="33" t="s">
        <v>907</v>
      </c>
      <c r="W159" s="35" t="s">
        <v>56</v>
      </c>
      <c r="X159" s="33" t="s">
        <v>207</v>
      </c>
      <c r="Y159" s="33" t="n">
        <v>46.08</v>
      </c>
      <c r="Z159" s="37" t="n">
        <v>44937</v>
      </c>
      <c r="AA159" s="33"/>
      <c r="AB159" s="158" t="s">
        <v>44</v>
      </c>
      <c r="AC159" s="33"/>
      <c r="AD159" s="33" t="s">
        <v>784</v>
      </c>
      <c r="AE159" s="33"/>
    </row>
    <row r="160" customFormat="false" ht="15" hidden="false" customHeight="false" outlineLevel="0" collapsed="false">
      <c r="A160" s="33" t="n">
        <v>8881</v>
      </c>
      <c r="B160" s="155" t="n">
        <v>44935</v>
      </c>
      <c r="C160" s="35" t="s">
        <v>228</v>
      </c>
      <c r="D160" s="6" t="str">
        <f aca="false">VLOOKUP(C160,CATALOGO!A:B,2,0)</f>
        <v>PANT MUJER</v>
      </c>
      <c r="E160" s="6" t="str">
        <f aca="false">VLOOKUP(C160,CATALOGO!A:E,5,0)</f>
        <v>CENIZA</v>
      </c>
      <c r="F160" s="36"/>
      <c r="G160" s="35" t="s">
        <v>38</v>
      </c>
      <c r="H160" s="121" t="str">
        <f aca="false">CONCATENATE(C160,"-",G160)</f>
        <v>A102-203-S</v>
      </c>
      <c r="I160" s="130"/>
      <c r="J160" s="35" t="n">
        <v>24</v>
      </c>
      <c r="K160" s="155" t="n">
        <v>44960</v>
      </c>
      <c r="L160" s="156" t="n">
        <f aca="false">VLOOKUP(C160,CATALOGO!A:F,6,0)</f>
        <v>0.26</v>
      </c>
      <c r="M160" s="157" t="n">
        <f aca="false">L160*J160</f>
        <v>6.24</v>
      </c>
      <c r="N160" s="35" t="s">
        <v>39</v>
      </c>
      <c r="O160" s="35" t="s">
        <v>85</v>
      </c>
      <c r="P160" s="33"/>
      <c r="Q160" s="33"/>
      <c r="R160" s="33"/>
      <c r="S160" s="33"/>
      <c r="T160" s="33"/>
      <c r="U160" s="33"/>
      <c r="V160" s="33" t="s">
        <v>908</v>
      </c>
      <c r="W160" s="35" t="s">
        <v>42</v>
      </c>
      <c r="X160" s="33" t="s">
        <v>88</v>
      </c>
      <c r="Y160" s="33" t="n">
        <v>33.3732</v>
      </c>
      <c r="Z160" s="37" t="n">
        <v>44937</v>
      </c>
      <c r="AA160" s="33"/>
      <c r="AB160" s="158" t="s">
        <v>44</v>
      </c>
      <c r="AC160" s="33"/>
      <c r="AD160" s="33" t="s">
        <v>784</v>
      </c>
      <c r="AE160" s="33"/>
    </row>
    <row r="161" customFormat="false" ht="15" hidden="false" customHeight="false" outlineLevel="0" collapsed="false">
      <c r="A161" s="33" t="n">
        <v>8882</v>
      </c>
      <c r="B161" s="155" t="n">
        <v>44935</v>
      </c>
      <c r="C161" s="35" t="s">
        <v>333</v>
      </c>
      <c r="D161" s="6" t="str">
        <f aca="false">VLOOKUP(C161,CATALOGO!A:B,2,0)</f>
        <v>PANT MUJER</v>
      </c>
      <c r="E161" s="6" t="str">
        <f aca="false">VLOOKUP(C161,CATALOGO!A:E,5,0)</f>
        <v>NEGRO</v>
      </c>
      <c r="F161" s="36"/>
      <c r="G161" s="35" t="s">
        <v>48</v>
      </c>
      <c r="H161" s="121" t="str">
        <f aca="false">CONCATENATE(C161,"-",G161)</f>
        <v>A102-570-L</v>
      </c>
      <c r="I161" s="130"/>
      <c r="J161" s="35" t="n">
        <v>48</v>
      </c>
      <c r="K161" s="155" t="n">
        <v>44960</v>
      </c>
      <c r="L161" s="156" t="n">
        <f aca="false">VLOOKUP(C161,CATALOGO!A:F,6,0)</f>
        <v>0.26</v>
      </c>
      <c r="M161" s="157" t="n">
        <f aca="false">L161*J161</f>
        <v>12.48</v>
      </c>
      <c r="N161" s="35" t="s">
        <v>39</v>
      </c>
      <c r="O161" s="35" t="s">
        <v>85</v>
      </c>
      <c r="P161" s="33"/>
      <c r="Q161" s="33"/>
      <c r="R161" s="33"/>
      <c r="S161" s="33"/>
      <c r="T161" s="33"/>
      <c r="U161" s="33"/>
      <c r="V161" s="33" t="s">
        <v>909</v>
      </c>
      <c r="W161" s="35" t="s">
        <v>56</v>
      </c>
      <c r="X161" s="33" t="s">
        <v>88</v>
      </c>
      <c r="Y161" s="33" t="n">
        <v>66.7464</v>
      </c>
      <c r="Z161" s="37" t="n">
        <v>44937</v>
      </c>
      <c r="AA161" s="33"/>
      <c r="AB161" s="158" t="s">
        <v>44</v>
      </c>
      <c r="AC161" s="33"/>
      <c r="AD161" s="33" t="s">
        <v>784</v>
      </c>
      <c r="AE161" s="33"/>
    </row>
    <row r="162" customFormat="false" ht="15" hidden="false" customHeight="false" outlineLevel="0" collapsed="false">
      <c r="A162" s="33" t="n">
        <v>8883</v>
      </c>
      <c r="B162" s="155" t="n">
        <v>44935</v>
      </c>
      <c r="C162" s="35" t="s">
        <v>333</v>
      </c>
      <c r="D162" s="6" t="str">
        <f aca="false">VLOOKUP(C162,CATALOGO!A:B,2,0)</f>
        <v>PANT MUJER</v>
      </c>
      <c r="E162" s="6" t="str">
        <f aca="false">VLOOKUP(C162,CATALOGO!A:E,5,0)</f>
        <v>NEGRO</v>
      </c>
      <c r="F162" s="36"/>
      <c r="G162" s="35" t="s">
        <v>76</v>
      </c>
      <c r="H162" s="121" t="str">
        <f aca="false">CONCATENATE(C162,"-",G162)</f>
        <v>A102-570-M</v>
      </c>
      <c r="I162" s="130"/>
      <c r="J162" s="35" t="n">
        <v>96</v>
      </c>
      <c r="K162" s="155" t="n">
        <v>44960</v>
      </c>
      <c r="L162" s="156" t="n">
        <f aca="false">VLOOKUP(C162,CATALOGO!A:F,6,0)</f>
        <v>0.26</v>
      </c>
      <c r="M162" s="157" t="n">
        <f aca="false">L162*J162</f>
        <v>24.96</v>
      </c>
      <c r="N162" s="35" t="s">
        <v>39</v>
      </c>
      <c r="O162" s="35" t="s">
        <v>85</v>
      </c>
      <c r="P162" s="33"/>
      <c r="Q162" s="33"/>
      <c r="R162" s="33"/>
      <c r="S162" s="33"/>
      <c r="T162" s="33"/>
      <c r="U162" s="33"/>
      <c r="V162" s="33" t="s">
        <v>909</v>
      </c>
      <c r="W162" s="35" t="s">
        <v>56</v>
      </c>
      <c r="X162" s="33" t="s">
        <v>88</v>
      </c>
      <c r="Y162" s="33" t="n">
        <v>133.4928</v>
      </c>
      <c r="Z162" s="37" t="n">
        <v>44937</v>
      </c>
      <c r="AA162" s="33"/>
      <c r="AB162" s="158" t="s">
        <v>44</v>
      </c>
      <c r="AC162" s="33"/>
      <c r="AD162" s="33" t="s">
        <v>784</v>
      </c>
      <c r="AE162" s="33"/>
    </row>
    <row r="163" customFormat="false" ht="15" hidden="false" customHeight="false" outlineLevel="0" collapsed="false">
      <c r="A163" s="33" t="n">
        <v>8884</v>
      </c>
      <c r="B163" s="155" t="n">
        <v>44935</v>
      </c>
      <c r="C163" s="35" t="s">
        <v>333</v>
      </c>
      <c r="D163" s="6" t="str">
        <f aca="false">VLOOKUP(C163,CATALOGO!A:B,2,0)</f>
        <v>PANT MUJER</v>
      </c>
      <c r="E163" s="6" t="str">
        <f aca="false">VLOOKUP(C163,CATALOGO!A:E,5,0)</f>
        <v>NEGRO</v>
      </c>
      <c r="F163" s="36"/>
      <c r="G163" s="35" t="s">
        <v>52</v>
      </c>
      <c r="H163" s="121" t="str">
        <f aca="false">CONCATENATE(C163,"-",G163)</f>
        <v>A102-570-XL</v>
      </c>
      <c r="I163" s="130"/>
      <c r="J163" s="35" t="n">
        <v>24</v>
      </c>
      <c r="K163" s="155" t="n">
        <v>44960</v>
      </c>
      <c r="L163" s="156" t="n">
        <f aca="false">VLOOKUP(C163,CATALOGO!A:F,6,0)</f>
        <v>0.26</v>
      </c>
      <c r="M163" s="157" t="n">
        <f aca="false">L163*J163</f>
        <v>6.24</v>
      </c>
      <c r="N163" s="35" t="s">
        <v>39</v>
      </c>
      <c r="O163" s="35" t="s">
        <v>85</v>
      </c>
      <c r="P163" s="33"/>
      <c r="Q163" s="33"/>
      <c r="R163" s="33"/>
      <c r="S163" s="33"/>
      <c r="T163" s="33"/>
      <c r="U163" s="33"/>
      <c r="V163" s="33" t="s">
        <v>909</v>
      </c>
      <c r="W163" s="35" t="s">
        <v>56</v>
      </c>
      <c r="X163" s="33" t="s">
        <v>88</v>
      </c>
      <c r="Y163" s="33" t="n">
        <v>33.3732</v>
      </c>
      <c r="Z163" s="37" t="n">
        <v>44937</v>
      </c>
      <c r="AA163" s="33"/>
      <c r="AB163" s="158" t="s">
        <v>44</v>
      </c>
      <c r="AC163" s="33"/>
      <c r="AD163" s="33" t="s">
        <v>784</v>
      </c>
      <c r="AE163" s="33"/>
    </row>
    <row r="164" customFormat="false" ht="15" hidden="false" customHeight="false" outlineLevel="0" collapsed="false">
      <c r="A164" s="33" t="n">
        <v>8885</v>
      </c>
      <c r="B164" s="155" t="n">
        <v>44935</v>
      </c>
      <c r="C164" s="35" t="s">
        <v>333</v>
      </c>
      <c r="D164" s="6" t="str">
        <f aca="false">VLOOKUP(C164,CATALOGO!A:B,2,0)</f>
        <v>PANT MUJER</v>
      </c>
      <c r="E164" s="6" t="str">
        <f aca="false">VLOOKUP(C164,CATALOGO!A:E,5,0)</f>
        <v>NEGRO</v>
      </c>
      <c r="F164" s="36"/>
      <c r="G164" s="35" t="s">
        <v>57</v>
      </c>
      <c r="H164" s="121" t="str">
        <f aca="false">CONCATENATE(C164,"-",G164)</f>
        <v>A102-570-XS</v>
      </c>
      <c r="I164" s="130"/>
      <c r="J164" s="35" t="n">
        <v>48</v>
      </c>
      <c r="K164" s="155" t="n">
        <v>44960</v>
      </c>
      <c r="L164" s="156" t="n">
        <f aca="false">VLOOKUP(C164,CATALOGO!A:F,6,0)</f>
        <v>0.26</v>
      </c>
      <c r="M164" s="157" t="n">
        <f aca="false">L164*J164</f>
        <v>12.48</v>
      </c>
      <c r="N164" s="35" t="s">
        <v>39</v>
      </c>
      <c r="O164" s="35" t="s">
        <v>85</v>
      </c>
      <c r="P164" s="33"/>
      <c r="Q164" s="33"/>
      <c r="R164" s="33"/>
      <c r="S164" s="33"/>
      <c r="T164" s="33"/>
      <c r="U164" s="33"/>
      <c r="V164" s="33" t="s">
        <v>909</v>
      </c>
      <c r="W164" s="35" t="s">
        <v>56</v>
      </c>
      <c r="X164" s="33" t="s">
        <v>88</v>
      </c>
      <c r="Y164" s="33" t="n">
        <v>66.7464</v>
      </c>
      <c r="Z164" s="37" t="n">
        <v>44937</v>
      </c>
      <c r="AA164" s="33"/>
      <c r="AB164" s="158" t="s">
        <v>44</v>
      </c>
      <c r="AC164" s="33"/>
      <c r="AD164" s="33" t="s">
        <v>784</v>
      </c>
      <c r="AE164" s="33"/>
    </row>
    <row r="165" customFormat="false" ht="15" hidden="false" customHeight="false" outlineLevel="0" collapsed="false">
      <c r="A165" s="33" t="n">
        <v>8886</v>
      </c>
      <c r="B165" s="155" t="n">
        <v>44935</v>
      </c>
      <c r="C165" s="35" t="s">
        <v>337</v>
      </c>
      <c r="D165" s="6" t="str">
        <f aca="false">VLOOKUP(C165,CATALOGO!A:B,2,0)</f>
        <v>PANT MUJER</v>
      </c>
      <c r="E165" s="6" t="str">
        <f aca="false">VLOOKUP(C165,CATALOGO!A:E,5,0)</f>
        <v>BLANCO</v>
      </c>
      <c r="F165" s="36"/>
      <c r="G165" s="35" t="s">
        <v>89</v>
      </c>
      <c r="H165" s="121" t="str">
        <f aca="false">CONCATENATE(C165,"-",G165)</f>
        <v>A103-001-XXL</v>
      </c>
      <c r="I165" s="130"/>
      <c r="J165" s="35" t="n">
        <v>24</v>
      </c>
      <c r="K165" s="155" t="n">
        <v>44960</v>
      </c>
      <c r="L165" s="156" t="n">
        <f aca="false">VLOOKUP(C165,CATALOGO!A:F,6,0)</f>
        <v>0.2791</v>
      </c>
      <c r="M165" s="157" t="n">
        <f aca="false">L165*J165</f>
        <v>6.6984</v>
      </c>
      <c r="N165" s="35" t="s">
        <v>39</v>
      </c>
      <c r="O165" s="35" t="s">
        <v>85</v>
      </c>
      <c r="P165" s="33"/>
      <c r="Q165" s="33"/>
      <c r="R165" s="33"/>
      <c r="S165" s="33"/>
      <c r="T165" s="33"/>
      <c r="U165" s="33"/>
      <c r="V165" s="33" t="s">
        <v>910</v>
      </c>
      <c r="W165" s="35" t="s">
        <v>99</v>
      </c>
      <c r="X165" s="33" t="s">
        <v>234</v>
      </c>
      <c r="Y165" s="33" t="n">
        <v>30.72</v>
      </c>
      <c r="Z165" s="37" t="n">
        <v>44937</v>
      </c>
      <c r="AA165" s="33"/>
      <c r="AB165" s="158" t="s">
        <v>44</v>
      </c>
      <c r="AC165" s="33"/>
      <c r="AD165" s="33" t="s">
        <v>784</v>
      </c>
      <c r="AE165" s="33"/>
    </row>
    <row r="166" customFormat="false" ht="15" hidden="false" customHeight="false" outlineLevel="0" collapsed="false">
      <c r="A166" s="33" t="n">
        <v>8887</v>
      </c>
      <c r="B166" s="155" t="n">
        <v>44935</v>
      </c>
      <c r="C166" s="35" t="s">
        <v>238</v>
      </c>
      <c r="D166" s="6" t="str">
        <f aca="false">VLOOKUP(C166,CATALOGO!A:B,2,0)</f>
        <v>PANT MUJER </v>
      </c>
      <c r="E166" s="6" t="str">
        <f aca="false">VLOOKUP(C166,CATALOGO!A:E,5,0)</f>
        <v>CENIZA</v>
      </c>
      <c r="F166" s="36"/>
      <c r="G166" s="35" t="s">
        <v>38</v>
      </c>
      <c r="H166" s="121" t="str">
        <f aca="false">CONCATENATE(C166,"-",G166)</f>
        <v>A103-203-S</v>
      </c>
      <c r="I166" s="130"/>
      <c r="J166" s="35" t="n">
        <v>48</v>
      </c>
      <c r="K166" s="155" t="n">
        <v>44960</v>
      </c>
      <c r="L166" s="156" t="n">
        <f aca="false">VLOOKUP(C166,CATALOGO!A:F,6,0)</f>
        <v>0.2791</v>
      </c>
      <c r="M166" s="157" t="n">
        <f aca="false">L166*J166</f>
        <v>13.3968</v>
      </c>
      <c r="N166" s="35" t="s">
        <v>39</v>
      </c>
      <c r="O166" s="35" t="s">
        <v>85</v>
      </c>
      <c r="P166" s="33"/>
      <c r="Q166" s="33"/>
      <c r="R166" s="33"/>
      <c r="S166" s="33"/>
      <c r="T166" s="33"/>
      <c r="U166" s="33"/>
      <c r="V166" s="33" t="s">
        <v>911</v>
      </c>
      <c r="W166" s="35" t="s">
        <v>42</v>
      </c>
      <c r="X166" s="33" t="s">
        <v>234</v>
      </c>
      <c r="Y166" s="33" t="n">
        <v>61.44</v>
      </c>
      <c r="Z166" s="37" t="n">
        <v>44937</v>
      </c>
      <c r="AA166" s="33"/>
      <c r="AB166" s="158" t="s">
        <v>44</v>
      </c>
      <c r="AC166" s="33"/>
      <c r="AD166" s="33" t="s">
        <v>784</v>
      </c>
      <c r="AE166" s="33"/>
    </row>
    <row r="167" customFormat="false" ht="15" hidden="false" customHeight="false" outlineLevel="0" collapsed="false">
      <c r="A167" s="33" t="n">
        <v>8888</v>
      </c>
      <c r="B167" s="155" t="n">
        <v>44935</v>
      </c>
      <c r="C167" s="35" t="s">
        <v>437</v>
      </c>
      <c r="D167" s="6" t="str">
        <f aca="false">VLOOKUP(C167,CATALOGO!A:B,2,0)</f>
        <v>PANT MUJER</v>
      </c>
      <c r="E167" s="6" t="str">
        <f aca="false">VLOOKUP(C167,CATALOGO!A:E,5,0)</f>
        <v>AVENTURINI</v>
      </c>
      <c r="F167" s="36"/>
      <c r="G167" s="35" t="s">
        <v>48</v>
      </c>
      <c r="H167" s="121" t="str">
        <f aca="false">CONCATENATE(C167,"-",G167)</f>
        <v>A103-421-L</v>
      </c>
      <c r="I167" s="130"/>
      <c r="J167" s="35" t="n">
        <v>48</v>
      </c>
      <c r="K167" s="155" t="n">
        <v>44960</v>
      </c>
      <c r="L167" s="156" t="n">
        <f aca="false">VLOOKUP(C167,CATALOGO!A:F,6,0)</f>
        <v>0.2791</v>
      </c>
      <c r="M167" s="157" t="n">
        <f aca="false">L167*J167</f>
        <v>13.3968</v>
      </c>
      <c r="N167" s="35" t="s">
        <v>39</v>
      </c>
      <c r="O167" s="35" t="s">
        <v>85</v>
      </c>
      <c r="P167" s="33"/>
      <c r="Q167" s="33"/>
      <c r="R167" s="33"/>
      <c r="S167" s="33"/>
      <c r="T167" s="33"/>
      <c r="U167" s="33"/>
      <c r="V167" s="33" t="s">
        <v>912</v>
      </c>
      <c r="W167" s="35" t="s">
        <v>87</v>
      </c>
      <c r="X167" s="33" t="s">
        <v>234</v>
      </c>
      <c r="Y167" s="33" t="n">
        <v>61.44</v>
      </c>
      <c r="Z167" s="37" t="n">
        <v>44937</v>
      </c>
      <c r="AA167" s="33"/>
      <c r="AB167" s="158" t="s">
        <v>44</v>
      </c>
      <c r="AC167" s="33"/>
      <c r="AD167" s="33" t="s">
        <v>784</v>
      </c>
      <c r="AE167" s="33"/>
    </row>
    <row r="168" customFormat="false" ht="15" hidden="false" customHeight="false" outlineLevel="0" collapsed="false">
      <c r="A168" s="33" t="n">
        <v>8889</v>
      </c>
      <c r="B168" s="155" t="n">
        <v>44935</v>
      </c>
      <c r="C168" s="35" t="s">
        <v>913</v>
      </c>
      <c r="D168" s="6" t="str">
        <f aca="false">VLOOKUP(C168,CATALOGO!A:B,2,0)</f>
        <v>Pantalon Dama</v>
      </c>
      <c r="E168" s="6" t="str">
        <f aca="false">VLOOKUP(C168,CATALOGO!A:E,5,0)</f>
        <v>Violeta</v>
      </c>
      <c r="F168" s="36"/>
      <c r="G168" s="35" t="s">
        <v>48</v>
      </c>
      <c r="H168" s="121" t="str">
        <f aca="false">CONCATENATE(C168,"-",G168)</f>
        <v>A103-528-L</v>
      </c>
      <c r="I168" s="130"/>
      <c r="J168" s="35" t="n">
        <v>96</v>
      </c>
      <c r="K168" s="155" t="n">
        <v>44960</v>
      </c>
      <c r="L168" s="156" t="n">
        <f aca="false">VLOOKUP(C168,CATALOGO!A:F,6,0)</f>
        <v>0.2791</v>
      </c>
      <c r="M168" s="157" t="n">
        <f aca="false">L168*J168</f>
        <v>26.7936</v>
      </c>
      <c r="N168" s="35" t="s">
        <v>39</v>
      </c>
      <c r="O168" s="35" t="s">
        <v>85</v>
      </c>
      <c r="P168" s="33"/>
      <c r="Q168" s="33"/>
      <c r="R168" s="33"/>
      <c r="S168" s="33"/>
      <c r="T168" s="33"/>
      <c r="U168" s="33"/>
      <c r="V168" s="33" t="s">
        <v>914</v>
      </c>
      <c r="W168" s="35" t="s">
        <v>899</v>
      </c>
      <c r="X168" s="33" t="s">
        <v>234</v>
      </c>
      <c r="Y168" s="33" t="n">
        <v>122.88</v>
      </c>
      <c r="Z168" s="37" t="n">
        <v>44937</v>
      </c>
      <c r="AA168" s="33"/>
      <c r="AB168" s="158" t="s">
        <v>44</v>
      </c>
      <c r="AC168" s="33"/>
      <c r="AD168" s="33" t="s">
        <v>784</v>
      </c>
      <c r="AE168" s="33"/>
    </row>
    <row r="169" customFormat="false" ht="15" hidden="false" customHeight="false" outlineLevel="0" collapsed="false">
      <c r="A169" s="33" t="n">
        <v>8890</v>
      </c>
      <c r="B169" s="155" t="n">
        <v>44935</v>
      </c>
      <c r="C169" s="35" t="s">
        <v>913</v>
      </c>
      <c r="D169" s="6" t="str">
        <f aca="false">VLOOKUP(C169,CATALOGO!A:B,2,0)</f>
        <v>Pantalon Dama</v>
      </c>
      <c r="E169" s="6" t="str">
        <f aca="false">VLOOKUP(C169,CATALOGO!A:E,5,0)</f>
        <v>Violeta</v>
      </c>
      <c r="F169" s="36"/>
      <c r="G169" s="35" t="s">
        <v>76</v>
      </c>
      <c r="H169" s="121" t="str">
        <f aca="false">CONCATENATE(C169,"-",G169)</f>
        <v>A103-528-M</v>
      </c>
      <c r="I169" s="130"/>
      <c r="J169" s="35" t="n">
        <v>144</v>
      </c>
      <c r="K169" s="155" t="n">
        <v>44960</v>
      </c>
      <c r="L169" s="156" t="n">
        <f aca="false">VLOOKUP(C169,CATALOGO!A:F,6,0)</f>
        <v>0.2791</v>
      </c>
      <c r="M169" s="157" t="n">
        <f aca="false">L169*J169</f>
        <v>40.1904</v>
      </c>
      <c r="N169" s="35" t="s">
        <v>39</v>
      </c>
      <c r="O169" s="35" t="s">
        <v>85</v>
      </c>
      <c r="P169" s="33"/>
      <c r="Q169" s="33"/>
      <c r="R169" s="33"/>
      <c r="S169" s="33"/>
      <c r="T169" s="33"/>
      <c r="U169" s="33"/>
      <c r="V169" s="33" t="s">
        <v>914</v>
      </c>
      <c r="W169" s="35" t="s">
        <v>899</v>
      </c>
      <c r="X169" s="33" t="s">
        <v>234</v>
      </c>
      <c r="Y169" s="33" t="n">
        <v>184.32</v>
      </c>
      <c r="Z169" s="37" t="n">
        <v>44937</v>
      </c>
      <c r="AA169" s="33"/>
      <c r="AB169" s="158" t="s">
        <v>44</v>
      </c>
      <c r="AC169" s="33"/>
      <c r="AD169" s="33" t="s">
        <v>784</v>
      </c>
      <c r="AE169" s="33"/>
    </row>
    <row r="170" customFormat="false" ht="15" hidden="false" customHeight="false" outlineLevel="0" collapsed="false">
      <c r="A170" s="33" t="n">
        <v>8891</v>
      </c>
      <c r="B170" s="155" t="n">
        <v>44935</v>
      </c>
      <c r="C170" s="35" t="s">
        <v>913</v>
      </c>
      <c r="D170" s="6" t="str">
        <f aca="false">VLOOKUP(C170,CATALOGO!A:B,2,0)</f>
        <v>Pantalon Dama</v>
      </c>
      <c r="E170" s="6" t="str">
        <f aca="false">VLOOKUP(C170,CATALOGO!A:E,5,0)</f>
        <v>Violeta</v>
      </c>
      <c r="F170" s="36"/>
      <c r="G170" s="35" t="s">
        <v>38</v>
      </c>
      <c r="H170" s="121" t="str">
        <f aca="false">CONCATENATE(C170,"-",G170)</f>
        <v>A103-528-S</v>
      </c>
      <c r="I170" s="130"/>
      <c r="J170" s="35" t="n">
        <v>168</v>
      </c>
      <c r="K170" s="155" t="n">
        <v>44960</v>
      </c>
      <c r="L170" s="156" t="n">
        <f aca="false">VLOOKUP(C170,CATALOGO!A:F,6,0)</f>
        <v>0.2791</v>
      </c>
      <c r="M170" s="157" t="n">
        <f aca="false">L170*J170</f>
        <v>46.8888</v>
      </c>
      <c r="N170" s="35" t="s">
        <v>39</v>
      </c>
      <c r="O170" s="35" t="s">
        <v>85</v>
      </c>
      <c r="P170" s="33"/>
      <c r="Q170" s="33"/>
      <c r="R170" s="33"/>
      <c r="S170" s="33"/>
      <c r="T170" s="33"/>
      <c r="U170" s="33"/>
      <c r="V170" s="33" t="s">
        <v>914</v>
      </c>
      <c r="W170" s="35" t="s">
        <v>899</v>
      </c>
      <c r="X170" s="33" t="s">
        <v>234</v>
      </c>
      <c r="Y170" s="33" t="n">
        <v>215.04</v>
      </c>
      <c r="Z170" s="37" t="n">
        <v>44937</v>
      </c>
      <c r="AA170" s="33"/>
      <c r="AB170" s="158" t="s">
        <v>44</v>
      </c>
      <c r="AC170" s="33"/>
      <c r="AD170" s="33" t="s">
        <v>784</v>
      </c>
      <c r="AE170" s="33"/>
    </row>
    <row r="171" customFormat="false" ht="15" hidden="false" customHeight="false" outlineLevel="0" collapsed="false">
      <c r="A171" s="33" t="n">
        <v>8892</v>
      </c>
      <c r="B171" s="155" t="n">
        <v>44935</v>
      </c>
      <c r="C171" s="35" t="s">
        <v>913</v>
      </c>
      <c r="D171" s="6" t="str">
        <f aca="false">VLOOKUP(C171,CATALOGO!A:B,2,0)</f>
        <v>Pantalon Dama</v>
      </c>
      <c r="E171" s="6" t="str">
        <f aca="false">VLOOKUP(C171,CATALOGO!A:E,5,0)</f>
        <v>Violeta</v>
      </c>
      <c r="F171" s="36"/>
      <c r="G171" s="35" t="s">
        <v>52</v>
      </c>
      <c r="H171" s="121" t="str">
        <f aca="false">CONCATENATE(C171,"-",G171)</f>
        <v>A103-528-XL</v>
      </c>
      <c r="I171" s="130"/>
      <c r="J171" s="35" t="n">
        <v>48</v>
      </c>
      <c r="K171" s="155" t="n">
        <v>44960</v>
      </c>
      <c r="L171" s="156" t="n">
        <f aca="false">VLOOKUP(C171,CATALOGO!A:F,6,0)</f>
        <v>0.2791</v>
      </c>
      <c r="M171" s="157" t="n">
        <f aca="false">L171*J171</f>
        <v>13.3968</v>
      </c>
      <c r="N171" s="35" t="s">
        <v>39</v>
      </c>
      <c r="O171" s="35" t="s">
        <v>85</v>
      </c>
      <c r="P171" s="33"/>
      <c r="Q171" s="33"/>
      <c r="R171" s="33"/>
      <c r="S171" s="33"/>
      <c r="T171" s="33"/>
      <c r="U171" s="33"/>
      <c r="V171" s="33" t="s">
        <v>914</v>
      </c>
      <c r="W171" s="35" t="s">
        <v>899</v>
      </c>
      <c r="X171" s="33" t="s">
        <v>234</v>
      </c>
      <c r="Y171" s="33" t="n">
        <v>61.44</v>
      </c>
      <c r="Z171" s="37" t="n">
        <v>44937</v>
      </c>
      <c r="AA171" s="33"/>
      <c r="AB171" s="158" t="s">
        <v>44</v>
      </c>
      <c r="AC171" s="33"/>
      <c r="AD171" s="33" t="s">
        <v>784</v>
      </c>
      <c r="AE171" s="33"/>
    </row>
    <row r="172" customFormat="false" ht="15" hidden="false" customHeight="false" outlineLevel="0" collapsed="false">
      <c r="A172" s="33" t="n">
        <v>8893</v>
      </c>
      <c r="B172" s="155" t="n">
        <v>44935</v>
      </c>
      <c r="C172" s="35" t="s">
        <v>913</v>
      </c>
      <c r="D172" s="6" t="str">
        <f aca="false">VLOOKUP(C172,CATALOGO!A:B,2,0)</f>
        <v>Pantalon Dama</v>
      </c>
      <c r="E172" s="6" t="str">
        <f aca="false">VLOOKUP(C172,CATALOGO!A:E,5,0)</f>
        <v>Violeta</v>
      </c>
      <c r="F172" s="36"/>
      <c r="G172" s="35" t="s">
        <v>57</v>
      </c>
      <c r="H172" s="121" t="str">
        <f aca="false">CONCATENATE(C172,"-",G172)</f>
        <v>A103-528-XS</v>
      </c>
      <c r="I172" s="130"/>
      <c r="J172" s="35" t="n">
        <v>96</v>
      </c>
      <c r="K172" s="155" t="n">
        <v>44960</v>
      </c>
      <c r="L172" s="156" t="n">
        <f aca="false">VLOOKUP(C172,CATALOGO!A:F,6,0)</f>
        <v>0.2791</v>
      </c>
      <c r="M172" s="157" t="n">
        <f aca="false">L172*J172</f>
        <v>26.7936</v>
      </c>
      <c r="N172" s="35" t="s">
        <v>39</v>
      </c>
      <c r="O172" s="35" t="s">
        <v>85</v>
      </c>
      <c r="P172" s="33"/>
      <c r="Q172" s="33"/>
      <c r="R172" s="33"/>
      <c r="S172" s="33"/>
      <c r="T172" s="33"/>
      <c r="U172" s="33"/>
      <c r="V172" s="33" t="s">
        <v>914</v>
      </c>
      <c r="W172" s="35" t="s">
        <v>899</v>
      </c>
      <c r="X172" s="33" t="s">
        <v>234</v>
      </c>
      <c r="Y172" s="33" t="n">
        <v>122.88</v>
      </c>
      <c r="Z172" s="37" t="n">
        <v>44937</v>
      </c>
      <c r="AA172" s="33"/>
      <c r="AB172" s="158" t="s">
        <v>44</v>
      </c>
      <c r="AC172" s="33"/>
      <c r="AD172" s="33" t="s">
        <v>784</v>
      </c>
      <c r="AE172" s="33"/>
    </row>
    <row r="173" customFormat="false" ht="15" hidden="false" customHeight="false" outlineLevel="0" collapsed="false">
      <c r="A173" s="33" t="n">
        <v>8896</v>
      </c>
      <c r="B173" s="155" t="n">
        <v>44935</v>
      </c>
      <c r="C173" s="35" t="s">
        <v>353</v>
      </c>
      <c r="D173" s="6" t="str">
        <f aca="false">VLOOKUP(C173,CATALOGO!A:B,2,0)</f>
        <v>PANT MUJER</v>
      </c>
      <c r="E173" s="6" t="str">
        <f aca="false">VLOOKUP(C173,CATALOGO!A:E,5,0)</f>
        <v>NEGRO</v>
      </c>
      <c r="F173" s="36"/>
      <c r="G173" s="35" t="s">
        <v>48</v>
      </c>
      <c r="H173" s="121" t="str">
        <f aca="false">CONCATENATE(C173,"-",G173)</f>
        <v>A104R-570-L</v>
      </c>
      <c r="I173" s="130"/>
      <c r="J173" s="35" t="n">
        <v>72</v>
      </c>
      <c r="K173" s="155" t="n">
        <v>44960</v>
      </c>
      <c r="L173" s="156" t="n">
        <f aca="false">VLOOKUP(C173,CATALOGO!A:F,6,0)</f>
        <v>0.4633</v>
      </c>
      <c r="M173" s="157" t="n">
        <f aca="false">L173*J173</f>
        <v>33.3576</v>
      </c>
      <c r="N173" s="35" t="s">
        <v>39</v>
      </c>
      <c r="O173" s="35" t="s">
        <v>85</v>
      </c>
      <c r="P173" s="33"/>
      <c r="Q173" s="33"/>
      <c r="R173" s="33"/>
      <c r="S173" s="33"/>
      <c r="T173" s="33"/>
      <c r="U173" s="33"/>
      <c r="V173" s="33" t="s">
        <v>915</v>
      </c>
      <c r="W173" s="35" t="s">
        <v>56</v>
      </c>
      <c r="X173" s="33" t="s">
        <v>104</v>
      </c>
      <c r="Y173" s="33" t="n">
        <v>84.24</v>
      </c>
      <c r="Z173" s="37" t="n">
        <v>44937</v>
      </c>
      <c r="AA173" s="33"/>
      <c r="AB173" s="158" t="s">
        <v>44</v>
      </c>
      <c r="AC173" s="33"/>
      <c r="AD173" s="33" t="s">
        <v>784</v>
      </c>
      <c r="AE173" s="33"/>
    </row>
    <row r="174" customFormat="false" ht="15" hidden="false" customHeight="false" outlineLevel="0" collapsed="false">
      <c r="A174" s="33" t="n">
        <v>8897</v>
      </c>
      <c r="B174" s="155" t="n">
        <v>44935</v>
      </c>
      <c r="C174" s="35" t="s">
        <v>353</v>
      </c>
      <c r="D174" s="6" t="str">
        <f aca="false">VLOOKUP(C174,CATALOGO!A:B,2,0)</f>
        <v>PANT MUJER</v>
      </c>
      <c r="E174" s="6" t="str">
        <f aca="false">VLOOKUP(C174,CATALOGO!A:E,5,0)</f>
        <v>NEGRO</v>
      </c>
      <c r="F174" s="36"/>
      <c r="G174" s="35" t="s">
        <v>38</v>
      </c>
      <c r="H174" s="121" t="str">
        <f aca="false">CONCATENATE(C174,"-",G174)</f>
        <v>A104R-570-S</v>
      </c>
      <c r="I174" s="130"/>
      <c r="J174" s="35" t="n">
        <v>72</v>
      </c>
      <c r="K174" s="155" t="n">
        <v>44960</v>
      </c>
      <c r="L174" s="156" t="n">
        <f aca="false">VLOOKUP(C174,CATALOGO!A:F,6,0)</f>
        <v>0.4633</v>
      </c>
      <c r="M174" s="157" t="n">
        <f aca="false">L174*J174</f>
        <v>33.3576</v>
      </c>
      <c r="N174" s="35" t="s">
        <v>39</v>
      </c>
      <c r="O174" s="35" t="s">
        <v>85</v>
      </c>
      <c r="P174" s="33"/>
      <c r="Q174" s="33"/>
      <c r="R174" s="33"/>
      <c r="S174" s="33"/>
      <c r="T174" s="33"/>
      <c r="U174" s="33"/>
      <c r="V174" s="33" t="s">
        <v>915</v>
      </c>
      <c r="W174" s="35" t="s">
        <v>56</v>
      </c>
      <c r="X174" s="33" t="s">
        <v>104</v>
      </c>
      <c r="Y174" s="33" t="n">
        <v>84.24</v>
      </c>
      <c r="Z174" s="37" t="n">
        <v>44937</v>
      </c>
      <c r="AA174" s="33"/>
      <c r="AB174" s="158" t="s">
        <v>44</v>
      </c>
      <c r="AC174" s="33"/>
      <c r="AD174" s="33" t="s">
        <v>784</v>
      </c>
      <c r="AE174" s="33"/>
    </row>
    <row r="175" customFormat="false" ht="15" hidden="false" customHeight="false" outlineLevel="0" collapsed="false">
      <c r="A175" s="33"/>
      <c r="B175" s="33"/>
      <c r="C175" s="35"/>
      <c r="D175" s="35"/>
      <c r="E175" s="33"/>
      <c r="F175" s="36"/>
      <c r="G175" s="35"/>
      <c r="H175" s="35"/>
      <c r="I175" s="130"/>
      <c r="J175" s="97" t="n">
        <f aca="false">SUM(J144:J174)</f>
        <v>2136</v>
      </c>
      <c r="K175" s="95"/>
      <c r="L175" s="97" t="n">
        <f aca="false">SUM(L144:L174)</f>
        <v>10.6001</v>
      </c>
      <c r="M175" s="97" t="n">
        <f aca="false">SUM(M144:M174)</f>
        <v>730.7448</v>
      </c>
      <c r="N175" s="33"/>
      <c r="O175" s="35"/>
      <c r="P175" s="33"/>
      <c r="Q175" s="33"/>
      <c r="R175" s="33"/>
      <c r="S175" s="33"/>
      <c r="T175" s="33"/>
      <c r="U175" s="33"/>
      <c r="V175" s="33"/>
      <c r="W175" s="35"/>
      <c r="X175" s="33"/>
      <c r="Y175" s="33"/>
      <c r="Z175" s="37"/>
      <c r="AA175" s="33"/>
      <c r="AB175" s="33"/>
      <c r="AC175" s="33"/>
      <c r="AD175" s="33"/>
      <c r="AE175" s="33"/>
    </row>
    <row r="176" customFormat="false" ht="15" hidden="false" customHeight="false" outlineLevel="0" collapsed="false">
      <c r="A176" s="33"/>
      <c r="B176" s="159" t="s">
        <v>799</v>
      </c>
      <c r="C176" s="159"/>
      <c r="D176" s="159"/>
      <c r="E176" s="33"/>
      <c r="F176" s="36"/>
      <c r="G176" s="35"/>
      <c r="H176" s="35"/>
      <c r="I176" s="130"/>
      <c r="J176" s="35"/>
      <c r="K176" s="35"/>
      <c r="N176" s="33"/>
      <c r="O176" s="35"/>
      <c r="P176" s="33"/>
      <c r="Q176" s="33"/>
      <c r="R176" s="33"/>
      <c r="S176" s="33"/>
      <c r="T176" s="33"/>
      <c r="U176" s="33"/>
      <c r="V176" s="33"/>
      <c r="W176" s="35"/>
      <c r="X176" s="33"/>
      <c r="Y176" s="33"/>
      <c r="Z176" s="37"/>
      <c r="AA176" s="33"/>
      <c r="AB176" s="33"/>
      <c r="AC176" s="33"/>
      <c r="AD176" s="33"/>
      <c r="AE176" s="33"/>
    </row>
    <row r="177" customFormat="false" ht="15" hidden="false" customHeight="false" outlineLevel="0" collapsed="false">
      <c r="A177" s="33" t="n">
        <v>8901</v>
      </c>
      <c r="B177" s="155" t="n">
        <v>44935</v>
      </c>
      <c r="C177" s="35" t="s">
        <v>405</v>
      </c>
      <c r="D177" s="6" t="str">
        <f aca="false">VLOOKUP(C177,CATALOGO!A:B,2,0)</f>
        <v>CHAM MUJER</v>
      </c>
      <c r="E177" s="6" t="str">
        <f aca="false">VLOOKUP(C177,CATALOGO!A:E,5,0)</f>
        <v>NAVAL</v>
      </c>
      <c r="F177" s="36"/>
      <c r="G177" s="35" t="s">
        <v>38</v>
      </c>
      <c r="H177" s="35" t="str">
        <f aca="false">CONCATENATE(C177,"-",G177)</f>
        <v>A401-027-S</v>
      </c>
      <c r="I177" s="130"/>
      <c r="J177" s="35" t="n">
        <v>1</v>
      </c>
      <c r="K177" s="155" t="n">
        <v>44960</v>
      </c>
      <c r="L177" s="156" t="n">
        <f aca="false">VLOOKUP(C177,CATALOGO!A:F,6,0)</f>
        <v>0.256</v>
      </c>
      <c r="M177" s="157" t="n">
        <f aca="false">L177*J177</f>
        <v>0.256</v>
      </c>
      <c r="N177" s="35" t="s">
        <v>39</v>
      </c>
      <c r="O177" s="35" t="s">
        <v>40</v>
      </c>
      <c r="P177" s="33"/>
      <c r="Q177" s="33"/>
      <c r="R177" s="33"/>
      <c r="S177" s="33"/>
      <c r="T177" s="33"/>
      <c r="U177" s="33"/>
      <c r="V177" s="33" t="s">
        <v>916</v>
      </c>
      <c r="W177" s="35" t="s">
        <v>110</v>
      </c>
      <c r="X177" s="33" t="s">
        <v>150</v>
      </c>
      <c r="Y177" s="33" t="n">
        <v>1.32965</v>
      </c>
      <c r="Z177" s="37" t="n">
        <v>44937</v>
      </c>
      <c r="AA177" s="33"/>
      <c r="AB177" s="158" t="s">
        <v>44</v>
      </c>
      <c r="AC177" s="33"/>
      <c r="AD177" s="33" t="s">
        <v>784</v>
      </c>
      <c r="AE177" s="33"/>
    </row>
    <row r="178" customFormat="false" ht="15" hidden="false" customHeight="false" outlineLevel="0" collapsed="false">
      <c r="A178" s="33" t="n">
        <v>8902</v>
      </c>
      <c r="B178" s="155" t="n">
        <v>44935</v>
      </c>
      <c r="C178" s="35" t="s">
        <v>189</v>
      </c>
      <c r="D178" s="6" t="str">
        <f aca="false">VLOOKUP(C178,CATALOGO!A:B,2,0)</f>
        <v>CHAM MUJER</v>
      </c>
      <c r="E178" s="6" t="str">
        <f aca="false">VLOOKUP(C178,CATALOGO!A:E,5,0)</f>
        <v>NEGRO</v>
      </c>
      <c r="F178" s="36"/>
      <c r="G178" s="35" t="s">
        <v>57</v>
      </c>
      <c r="H178" s="35" t="str">
        <f aca="false">CONCATENATE(C178,"-",G178)</f>
        <v>A401-570-XS</v>
      </c>
      <c r="I178" s="130"/>
      <c r="J178" s="35" t="n">
        <v>5</v>
      </c>
      <c r="K178" s="155" t="n">
        <v>44960</v>
      </c>
      <c r="L178" s="156" t="n">
        <f aca="false">VLOOKUP(C178,CATALOGO!A:F,6,0)</f>
        <v>0.256</v>
      </c>
      <c r="M178" s="157" t="n">
        <f aca="false">L178*J178</f>
        <v>1.28</v>
      </c>
      <c r="N178" s="35" t="s">
        <v>39</v>
      </c>
      <c r="O178" s="35" t="s">
        <v>40</v>
      </c>
      <c r="P178" s="33"/>
      <c r="Q178" s="33"/>
      <c r="R178" s="33"/>
      <c r="S178" s="33"/>
      <c r="T178" s="33"/>
      <c r="U178" s="33"/>
      <c r="V178" s="33" t="s">
        <v>917</v>
      </c>
      <c r="W178" s="35" t="s">
        <v>56</v>
      </c>
      <c r="X178" s="33" t="s">
        <v>150</v>
      </c>
      <c r="Y178" s="33" t="n">
        <v>6.64825</v>
      </c>
      <c r="Z178" s="37" t="n">
        <v>44937</v>
      </c>
      <c r="AA178" s="33"/>
      <c r="AB178" s="158" t="s">
        <v>44</v>
      </c>
      <c r="AC178" s="33"/>
      <c r="AD178" s="33" t="s">
        <v>784</v>
      </c>
      <c r="AE178" s="33"/>
    </row>
    <row r="179" customFormat="false" ht="15" hidden="false" customHeight="false" outlineLevel="0" collapsed="false">
      <c r="A179" s="33" t="n">
        <v>8903</v>
      </c>
      <c r="B179" s="155" t="n">
        <v>44935</v>
      </c>
      <c r="C179" s="35" t="s">
        <v>53</v>
      </c>
      <c r="D179" s="6" t="str">
        <f aca="false">VLOOKUP(C179,CATALOGO!A:B,2,0)</f>
        <v>TOP MUJER</v>
      </c>
      <c r="E179" s="6" t="str">
        <f aca="false">VLOOKUP(C179,CATALOGO!A:E,5,0)</f>
        <v>NEGRO</v>
      </c>
      <c r="F179" s="36"/>
      <c r="G179" s="35" t="s">
        <v>918</v>
      </c>
      <c r="H179" s="35" t="str">
        <f aca="false">CONCATENATE(C179,"-",G179)</f>
        <v>A005-570-XXXL</v>
      </c>
      <c r="I179" s="130"/>
      <c r="J179" s="35" t="n">
        <v>1</v>
      </c>
      <c r="K179" s="155" t="n">
        <v>44960</v>
      </c>
      <c r="L179" s="156" t="n">
        <f aca="false">VLOOKUP(C179,CATALOGO!A:F,6,0)</f>
        <v>0.347</v>
      </c>
      <c r="M179" s="157" t="n">
        <f aca="false">L179*J179</f>
        <v>0.347</v>
      </c>
      <c r="N179" s="35" t="s">
        <v>39</v>
      </c>
      <c r="O179" s="35" t="s">
        <v>40</v>
      </c>
      <c r="P179" s="33"/>
      <c r="Q179" s="33"/>
      <c r="R179" s="33"/>
      <c r="S179" s="33"/>
      <c r="T179" s="33"/>
      <c r="U179" s="33"/>
      <c r="V179" s="33" t="s">
        <v>919</v>
      </c>
      <c r="W179" s="35" t="s">
        <v>56</v>
      </c>
      <c r="X179" s="33" t="s">
        <v>51</v>
      </c>
      <c r="Y179" s="33" t="n">
        <v>1.042405</v>
      </c>
      <c r="Z179" s="37" t="n">
        <v>44937</v>
      </c>
      <c r="AA179" s="33"/>
      <c r="AB179" s="158" t="s">
        <v>44</v>
      </c>
      <c r="AC179" s="33"/>
      <c r="AD179" s="33" t="s">
        <v>784</v>
      </c>
      <c r="AE179" s="33"/>
    </row>
    <row r="180" customFormat="false" ht="15" hidden="false" customHeight="false" outlineLevel="0" collapsed="false">
      <c r="A180" s="33" t="n">
        <v>8904</v>
      </c>
      <c r="B180" s="155" t="n">
        <v>44935</v>
      </c>
      <c r="C180" s="35" t="s">
        <v>698</v>
      </c>
      <c r="D180" s="6" t="str">
        <f aca="false">VLOOKUP(C180,CATALOGO!A:B,2,0)</f>
        <v>TOP MUJER</v>
      </c>
      <c r="E180" s="6" t="str">
        <f aca="false">VLOOKUP(C180,CATALOGO!A:E,5,0)</f>
        <v>CELTA</v>
      </c>
      <c r="F180" s="36"/>
      <c r="G180" s="35" t="s">
        <v>918</v>
      </c>
      <c r="H180" s="35" t="str">
        <f aca="false">CONCATENATE(C180,"-",G180)</f>
        <v>A002-024-XXXL</v>
      </c>
      <c r="I180" s="130"/>
      <c r="J180" s="35" t="n">
        <v>1</v>
      </c>
      <c r="K180" s="155" t="n">
        <v>44960</v>
      </c>
      <c r="L180" s="156" t="n">
        <f aca="false">VLOOKUP(C180,CATALOGO!A:F,6,0)</f>
        <v>0.347</v>
      </c>
      <c r="M180" s="157" t="n">
        <f aca="false">L180*J180</f>
        <v>0.347</v>
      </c>
      <c r="N180" s="35" t="s">
        <v>39</v>
      </c>
      <c r="O180" s="35" t="s">
        <v>40</v>
      </c>
      <c r="P180" s="33"/>
      <c r="Q180" s="33"/>
      <c r="R180" s="33"/>
      <c r="S180" s="33"/>
      <c r="T180" s="33"/>
      <c r="U180" s="33"/>
      <c r="V180" s="33" t="s">
        <v>920</v>
      </c>
      <c r="W180" s="35" t="s">
        <v>50</v>
      </c>
      <c r="X180" s="33" t="s">
        <v>169</v>
      </c>
      <c r="Y180" s="33" t="n">
        <v>1.2383</v>
      </c>
      <c r="Z180" s="37" t="n">
        <v>44938</v>
      </c>
      <c r="AA180" s="33"/>
      <c r="AB180" s="158" t="s">
        <v>44</v>
      </c>
      <c r="AC180" s="33"/>
      <c r="AD180" s="33" t="s">
        <v>784</v>
      </c>
      <c r="AE180" s="33"/>
    </row>
    <row r="181" customFormat="false" ht="15" hidden="false" customHeight="false" outlineLevel="0" collapsed="false">
      <c r="A181" s="33" t="n">
        <v>8905</v>
      </c>
      <c r="B181" s="155" t="n">
        <v>44935</v>
      </c>
      <c r="C181" s="35" t="s">
        <v>921</v>
      </c>
      <c r="D181" s="6" t="str">
        <f aca="false">VLOOKUP(C181,CATALOGO!A:B,2,0)</f>
        <v>TOP DAMA</v>
      </c>
      <c r="E181" s="6" t="str">
        <f aca="false">VLOOKUP(C181,CATALOGO!A:E,5,0)</f>
        <v>TORNADO</v>
      </c>
      <c r="F181" s="36"/>
      <c r="G181" s="35" t="s">
        <v>89</v>
      </c>
      <c r="H181" s="35" t="str">
        <f aca="false">CONCATENATE(C181,"-",G181)</f>
        <v>RF009-532-XXL</v>
      </c>
      <c r="I181" s="130"/>
      <c r="J181" s="35" t="n">
        <v>1</v>
      </c>
      <c r="K181" s="155" t="n">
        <v>44960</v>
      </c>
      <c r="L181" s="156" t="n">
        <f aca="false">VLOOKUP(C181,CATALOGO!A:F,6,0)</f>
        <v>0.3</v>
      </c>
      <c r="M181" s="157" t="n">
        <f aca="false">L181*J181</f>
        <v>0.3</v>
      </c>
      <c r="N181" s="35" t="s">
        <v>39</v>
      </c>
      <c r="O181" s="35" t="s">
        <v>40</v>
      </c>
      <c r="P181" s="33"/>
      <c r="Q181" s="33"/>
      <c r="R181" s="33"/>
      <c r="S181" s="33"/>
      <c r="T181" s="33"/>
      <c r="U181" s="33"/>
      <c r="V181" s="33" t="s">
        <v>922</v>
      </c>
      <c r="W181" s="35" t="s">
        <v>843</v>
      </c>
      <c r="X181" s="33" t="s">
        <v>830</v>
      </c>
      <c r="Y181" s="33" t="n">
        <v>0.89</v>
      </c>
      <c r="Z181" s="37" t="n">
        <v>44938</v>
      </c>
      <c r="AA181" s="33"/>
      <c r="AB181" s="158" t="s">
        <v>44</v>
      </c>
      <c r="AC181" s="33"/>
      <c r="AD181" s="33" t="s">
        <v>817</v>
      </c>
      <c r="AE181" s="33"/>
    </row>
    <row r="182" customFormat="false" ht="15" hidden="false" customHeight="false" outlineLevel="0" collapsed="false">
      <c r="A182" s="33" t="n">
        <v>8906</v>
      </c>
      <c r="B182" s="155" t="n">
        <v>44935</v>
      </c>
      <c r="C182" s="35" t="s">
        <v>923</v>
      </c>
      <c r="D182" s="6" t="str">
        <f aca="false">VLOOKUP(C182,CATALOGO!A:B,2,0)</f>
        <v>TOP MANGAN RANGLAN</v>
      </c>
      <c r="E182" s="6" t="str">
        <f aca="false">VLOOKUP(C182,CATALOGO!A:E,5,0)</f>
        <v>BREEZE</v>
      </c>
      <c r="F182" s="36"/>
      <c r="G182" s="35" t="s">
        <v>89</v>
      </c>
      <c r="H182" s="35" t="str">
        <f aca="false">CONCATENATE(C182,"-",G182)</f>
        <v>RF010-316-XXL</v>
      </c>
      <c r="I182" s="130"/>
      <c r="J182" s="35" t="n">
        <v>1</v>
      </c>
      <c r="K182" s="155" t="n">
        <v>44960</v>
      </c>
      <c r="L182" s="156" t="n">
        <f aca="false">VLOOKUP(C182,CATALOGO!A:F,6,0)</f>
        <v>0.3416</v>
      </c>
      <c r="M182" s="157" t="n">
        <f aca="false">L182*J182</f>
        <v>0.3416</v>
      </c>
      <c r="N182" s="35" t="s">
        <v>39</v>
      </c>
      <c r="O182" s="35" t="s">
        <v>40</v>
      </c>
      <c r="P182" s="33"/>
      <c r="Q182" s="33"/>
      <c r="R182" s="33"/>
      <c r="S182" s="33"/>
      <c r="T182" s="33"/>
      <c r="U182" s="33"/>
      <c r="V182" s="33" t="s">
        <v>924</v>
      </c>
      <c r="W182" s="35" t="s">
        <v>815</v>
      </c>
      <c r="X182" s="33" t="s">
        <v>925</v>
      </c>
      <c r="Y182" s="33" t="n">
        <v>0.95</v>
      </c>
      <c r="Z182" s="37" t="n">
        <v>44937</v>
      </c>
      <c r="AA182" s="33"/>
      <c r="AB182" s="158" t="s">
        <v>44</v>
      </c>
      <c r="AC182" s="33"/>
      <c r="AD182" s="33" t="s">
        <v>817</v>
      </c>
      <c r="AE182" s="33"/>
    </row>
    <row r="183" customFormat="false" ht="15" hidden="false" customHeight="false" outlineLevel="0" collapsed="false">
      <c r="A183" s="33" t="n">
        <v>8907</v>
      </c>
      <c r="B183" s="155" t="n">
        <v>44935</v>
      </c>
      <c r="C183" s="35" t="s">
        <v>400</v>
      </c>
      <c r="D183" s="6" t="str">
        <f aca="false">VLOOKUP(C183,CATALOGO!A:B,2,0)</f>
        <v>TOP MUJER</v>
      </c>
      <c r="E183" s="6" t="str">
        <f aca="false">VLOOKUP(C183,CATALOGO!A:E,5,0)</f>
        <v>AVENTURINI</v>
      </c>
      <c r="F183" s="36"/>
      <c r="G183" s="35" t="s">
        <v>89</v>
      </c>
      <c r="H183" s="35" t="str">
        <f aca="false">CONCATENATE(C183,"-",G183)</f>
        <v>A005-421-XXL</v>
      </c>
      <c r="I183" s="130"/>
      <c r="J183" s="35" t="n">
        <v>2</v>
      </c>
      <c r="K183" s="155" t="n">
        <v>44960</v>
      </c>
      <c r="L183" s="156" t="n">
        <f aca="false">VLOOKUP(C183,CATALOGO!A:F,6,0)</f>
        <v>0.347</v>
      </c>
      <c r="M183" s="157" t="n">
        <f aca="false">L183*J183</f>
        <v>0.694</v>
      </c>
      <c r="N183" s="35" t="s">
        <v>39</v>
      </c>
      <c r="O183" s="35" t="s">
        <v>40</v>
      </c>
      <c r="P183" s="33"/>
      <c r="Q183" s="33"/>
      <c r="R183" s="33"/>
      <c r="S183" s="33"/>
      <c r="T183" s="33"/>
      <c r="U183" s="33"/>
      <c r="V183" s="33" t="s">
        <v>926</v>
      </c>
      <c r="W183" s="35" t="s">
        <v>87</v>
      </c>
      <c r="X183" s="33" t="s">
        <v>51</v>
      </c>
      <c r="Y183" s="33" t="n">
        <v>2.08481</v>
      </c>
      <c r="Z183" s="37" t="n">
        <v>44937</v>
      </c>
      <c r="AA183" s="33"/>
      <c r="AB183" s="158" t="s">
        <v>44</v>
      </c>
      <c r="AC183" s="33"/>
      <c r="AD183" s="33" t="s">
        <v>784</v>
      </c>
      <c r="AE183" s="33"/>
    </row>
    <row r="184" customFormat="false" ht="15" hidden="false" customHeight="false" outlineLevel="0" collapsed="false">
      <c r="A184" s="33" t="n">
        <v>8908</v>
      </c>
      <c r="B184" s="155" t="n">
        <v>44935</v>
      </c>
      <c r="C184" s="35" t="s">
        <v>353</v>
      </c>
      <c r="D184" s="6" t="str">
        <f aca="false">VLOOKUP(C184,CATALOGO!A:B,2,0)</f>
        <v>PANT MUJER</v>
      </c>
      <c r="E184" s="6" t="str">
        <f aca="false">VLOOKUP(C184,CATALOGO!A:E,5,0)</f>
        <v>NEGRO</v>
      </c>
      <c r="F184" s="36"/>
      <c r="G184" s="35" t="s">
        <v>918</v>
      </c>
      <c r="H184" s="35" t="str">
        <f aca="false">CONCATENATE(C184,"-",G184)</f>
        <v>A104R-570-XXXL</v>
      </c>
      <c r="I184" s="130"/>
      <c r="J184" s="35" t="n">
        <v>1</v>
      </c>
      <c r="K184" s="155" t="n">
        <v>44960</v>
      </c>
      <c r="L184" s="156" t="n">
        <f aca="false">VLOOKUP(C184,CATALOGO!A:F,6,0)</f>
        <v>0.4633</v>
      </c>
      <c r="M184" s="157" t="n">
        <f aca="false">L184*J184</f>
        <v>0.4633</v>
      </c>
      <c r="N184" s="35" t="s">
        <v>39</v>
      </c>
      <c r="O184" s="35" t="s">
        <v>85</v>
      </c>
      <c r="P184" s="33"/>
      <c r="Q184" s="33"/>
      <c r="R184" s="33"/>
      <c r="S184" s="33"/>
      <c r="T184" s="33"/>
      <c r="U184" s="33"/>
      <c r="V184" s="33" t="s">
        <v>927</v>
      </c>
      <c r="W184" s="35" t="s">
        <v>56</v>
      </c>
      <c r="X184" s="33" t="s">
        <v>104</v>
      </c>
      <c r="Y184" s="33" t="n">
        <v>1.17</v>
      </c>
      <c r="Z184" s="37" t="n">
        <v>44954</v>
      </c>
      <c r="AA184" s="33"/>
      <c r="AB184" s="158" t="s">
        <v>44</v>
      </c>
      <c r="AC184" s="33"/>
      <c r="AD184" s="33" t="s">
        <v>784</v>
      </c>
      <c r="AE184" s="33"/>
    </row>
    <row r="185" customFormat="false" ht="15" hidden="false" customHeight="false" outlineLevel="0" collapsed="false">
      <c r="A185" s="33" t="n">
        <v>8909</v>
      </c>
      <c r="B185" s="155" t="n">
        <v>44935</v>
      </c>
      <c r="C185" s="35" t="s">
        <v>928</v>
      </c>
      <c r="D185" s="6" t="str">
        <f aca="false">VLOOKUP(C185,CATALOGO!A:B,2,0)</f>
        <v>PANT MUJER</v>
      </c>
      <c r="E185" s="6" t="str">
        <f aca="false">VLOOKUP(C185,CATALOGO!A:E,5,0)</f>
        <v>CELTA</v>
      </c>
      <c r="F185" s="36"/>
      <c r="G185" s="35" t="s">
        <v>918</v>
      </c>
      <c r="H185" s="35" t="str">
        <f aca="false">CONCATENATE(C185,"-",G185)</f>
        <v>A104R-024-XXXL</v>
      </c>
      <c r="I185" s="130"/>
      <c r="J185" s="35" t="n">
        <v>1</v>
      </c>
      <c r="K185" s="155" t="n">
        <v>44960</v>
      </c>
      <c r="L185" s="156" t="n">
        <f aca="false">VLOOKUP(C185,CATALOGO!A:F,6,0)</f>
        <v>0.4633</v>
      </c>
      <c r="M185" s="157" t="n">
        <f aca="false">L185*J185</f>
        <v>0.4633</v>
      </c>
      <c r="N185" s="35" t="s">
        <v>39</v>
      </c>
      <c r="O185" s="35" t="s">
        <v>85</v>
      </c>
      <c r="P185" s="33"/>
      <c r="Q185" s="33"/>
      <c r="R185" s="33"/>
      <c r="S185" s="33"/>
      <c r="T185" s="33"/>
      <c r="U185" s="33"/>
      <c r="V185" s="33" t="s">
        <v>929</v>
      </c>
      <c r="W185" s="35" t="s">
        <v>50</v>
      </c>
      <c r="X185" s="33" t="s">
        <v>104</v>
      </c>
      <c r="Y185" s="33" t="n">
        <v>1.17</v>
      </c>
      <c r="Z185" s="37" t="n">
        <v>44952</v>
      </c>
      <c r="AA185" s="33"/>
      <c r="AB185" s="158" t="s">
        <v>44</v>
      </c>
      <c r="AC185" s="33"/>
      <c r="AD185" s="33" t="s">
        <v>784</v>
      </c>
      <c r="AE185" s="33"/>
    </row>
    <row r="186" customFormat="false" ht="15" hidden="false" customHeight="false" outlineLevel="0" collapsed="false">
      <c r="A186" s="33" t="n">
        <v>8910</v>
      </c>
      <c r="B186" s="155" t="n">
        <v>44935</v>
      </c>
      <c r="C186" s="35" t="s">
        <v>841</v>
      </c>
      <c r="D186" s="6" t="str">
        <f aca="false">VLOOKUP(C186,CATALOGO!A:B,2,0)</f>
        <v>PANTALON DE DAMA</v>
      </c>
      <c r="E186" s="6" t="str">
        <f aca="false">VLOOKUP(C186,CATALOGO!A:E,5,0)</f>
        <v>TORNADO</v>
      </c>
      <c r="F186" s="36"/>
      <c r="G186" s="35" t="s">
        <v>89</v>
      </c>
      <c r="H186" s="35" t="str">
        <f aca="false">CONCATENATE(C186,"-",G186)</f>
        <v>RF105-532-XXL</v>
      </c>
      <c r="I186" s="130"/>
      <c r="J186" s="35" t="n">
        <v>1</v>
      </c>
      <c r="K186" s="155" t="n">
        <v>44960</v>
      </c>
      <c r="L186" s="156" t="n">
        <f aca="false">VLOOKUP(C186,CATALOGO!A:F,6,0)</f>
        <v>0.405</v>
      </c>
      <c r="M186" s="157" t="n">
        <f aca="false">L186*J186</f>
        <v>0.405</v>
      </c>
      <c r="N186" s="35" t="s">
        <v>39</v>
      </c>
      <c r="O186" s="35" t="s">
        <v>85</v>
      </c>
      <c r="P186" s="33"/>
      <c r="Q186" s="33"/>
      <c r="R186" s="33"/>
      <c r="S186" s="33"/>
      <c r="T186" s="33"/>
      <c r="U186" s="33"/>
      <c r="V186" s="33" t="s">
        <v>930</v>
      </c>
      <c r="W186" s="35" t="s">
        <v>843</v>
      </c>
      <c r="X186" s="33" t="s">
        <v>838</v>
      </c>
      <c r="Y186" s="33" t="n">
        <v>1.1</v>
      </c>
      <c r="Z186" s="37" t="n">
        <v>44951</v>
      </c>
      <c r="AA186" s="33"/>
      <c r="AB186" s="158" t="s">
        <v>44</v>
      </c>
      <c r="AC186" s="33"/>
      <c r="AD186" s="33" t="s">
        <v>817</v>
      </c>
      <c r="AE186" s="33"/>
    </row>
    <row r="187" customFormat="false" ht="15" hidden="false" customHeight="false" outlineLevel="0" collapsed="false">
      <c r="A187" s="33" t="n">
        <v>8911</v>
      </c>
      <c r="B187" s="155" t="n">
        <v>44935</v>
      </c>
      <c r="C187" s="35" t="s">
        <v>836</v>
      </c>
      <c r="D187" s="6" t="str">
        <f aca="false">VLOOKUP(C187,CATALOGO!A:B,2,0)</f>
        <v>PANTALON DE DAMA</v>
      </c>
      <c r="E187" s="6" t="str">
        <f aca="false">VLOOKUP(C187,CATALOGO!A:E,5,0)</f>
        <v>BREEZE</v>
      </c>
      <c r="F187" s="36"/>
      <c r="G187" s="35" t="s">
        <v>89</v>
      </c>
      <c r="H187" s="35" t="str">
        <f aca="false">CONCATENATE(C187,"-",G187)</f>
        <v>RF105-316-XXL</v>
      </c>
      <c r="I187" s="130"/>
      <c r="J187" s="35" t="n">
        <v>1</v>
      </c>
      <c r="K187" s="155" t="n">
        <v>44960</v>
      </c>
      <c r="L187" s="156" t="n">
        <f aca="false">VLOOKUP(C187,CATALOGO!A:F,6,0)</f>
        <v>0.405</v>
      </c>
      <c r="M187" s="157" t="n">
        <f aca="false">L187*J187</f>
        <v>0.405</v>
      </c>
      <c r="N187" s="35" t="s">
        <v>39</v>
      </c>
      <c r="O187" s="35" t="s">
        <v>85</v>
      </c>
      <c r="P187" s="33"/>
      <c r="Q187" s="33"/>
      <c r="R187" s="33"/>
      <c r="S187" s="33"/>
      <c r="T187" s="33"/>
      <c r="U187" s="33"/>
      <c r="V187" s="33" t="s">
        <v>931</v>
      </c>
      <c r="W187" s="35" t="s">
        <v>815</v>
      </c>
      <c r="X187" s="33" t="s">
        <v>838</v>
      </c>
      <c r="Y187" s="33" t="n">
        <v>1.1</v>
      </c>
      <c r="Z187" s="37" t="n">
        <v>44951</v>
      </c>
      <c r="AA187" s="33"/>
      <c r="AB187" s="158" t="s">
        <v>44</v>
      </c>
      <c r="AC187" s="33"/>
      <c r="AD187" s="33" t="s">
        <v>817</v>
      </c>
      <c r="AE187" s="33"/>
    </row>
    <row r="188" customFormat="false" ht="15" hidden="false" customHeight="false" outlineLevel="0" collapsed="false">
      <c r="A188" s="33"/>
      <c r="B188" s="33"/>
      <c r="C188" s="35"/>
      <c r="D188" s="35"/>
      <c r="E188" s="33"/>
      <c r="F188" s="36"/>
      <c r="G188" s="35"/>
      <c r="H188" s="35"/>
      <c r="I188" s="130"/>
      <c r="J188" s="35" t="n">
        <v>16</v>
      </c>
      <c r="K188" s="35"/>
      <c r="L188" s="156" t="n">
        <v>3.93</v>
      </c>
      <c r="M188" s="157" t="n">
        <v>5</v>
      </c>
      <c r="N188" s="33"/>
      <c r="O188" s="35"/>
      <c r="P188" s="33"/>
      <c r="Q188" s="33"/>
      <c r="R188" s="33"/>
      <c r="S188" s="33"/>
      <c r="T188" s="33"/>
      <c r="U188" s="33"/>
      <c r="V188" s="33"/>
      <c r="W188" s="35"/>
      <c r="X188" s="33"/>
      <c r="Y188" s="33"/>
      <c r="Z188" s="37"/>
      <c r="AA188" s="33"/>
      <c r="AB188" s="33"/>
      <c r="AC188" s="33"/>
      <c r="AD188" s="33"/>
      <c r="AE188" s="33"/>
    </row>
    <row r="189" customFormat="false" ht="15" hidden="false" customHeight="false" outlineLevel="0" collapsed="false">
      <c r="A189" s="33"/>
      <c r="B189" s="179" t="s">
        <v>932</v>
      </c>
      <c r="C189" s="180"/>
      <c r="D189" s="35"/>
      <c r="E189" s="33"/>
      <c r="F189" s="36"/>
      <c r="G189" s="35"/>
      <c r="H189" s="35"/>
      <c r="I189" s="130"/>
      <c r="J189" s="35"/>
      <c r="K189" s="35"/>
      <c r="N189" s="33"/>
      <c r="O189" s="35"/>
      <c r="P189" s="33"/>
      <c r="Q189" s="33"/>
      <c r="R189" s="33"/>
      <c r="S189" s="33"/>
      <c r="T189" s="33"/>
      <c r="U189" s="33"/>
      <c r="V189" s="33"/>
      <c r="W189" s="35"/>
      <c r="X189" s="33"/>
      <c r="Y189" s="33"/>
      <c r="Z189" s="37"/>
      <c r="AA189" s="33"/>
      <c r="AB189" s="33"/>
      <c r="AC189" s="33"/>
      <c r="AD189" s="33"/>
      <c r="AE189" s="33"/>
    </row>
    <row r="190" customFormat="false" ht="15" hidden="false" customHeight="false" outlineLevel="0" collapsed="false">
      <c r="A190" s="33" t="n">
        <v>8912</v>
      </c>
      <c r="B190" s="155" t="n">
        <v>44935</v>
      </c>
      <c r="C190" s="35" t="s">
        <v>933</v>
      </c>
      <c r="D190" s="6" t="str">
        <f aca="false">VLOOKUP(C190,CATALOGO!A:B,2,0)</f>
        <v>Top Dama</v>
      </c>
      <c r="E190" s="6" t="str">
        <f aca="false">VLOOKUP(C190,CATALOGO!A:E,5,0)</f>
        <v>Arce</v>
      </c>
      <c r="F190" s="36"/>
      <c r="G190" s="35" t="s">
        <v>89</v>
      </c>
      <c r="H190" s="35" t="str">
        <f aca="false">CONCATENATE(C190,"-",G190)</f>
        <v>A006-557-XXL</v>
      </c>
      <c r="I190" s="130"/>
      <c r="J190" s="35" t="n">
        <v>1</v>
      </c>
      <c r="K190" s="155" t="n">
        <v>44960</v>
      </c>
      <c r="L190" s="156" t="n">
        <f aca="false">VLOOKUP(C190,CATALOGO!A:F,6,0)</f>
        <v>0.4658</v>
      </c>
      <c r="M190" s="157" t="n">
        <f aca="false">L190*J190</f>
        <v>0.4658</v>
      </c>
      <c r="N190" s="35" t="s">
        <v>39</v>
      </c>
      <c r="O190" s="35" t="s">
        <v>40</v>
      </c>
      <c r="P190" s="33"/>
      <c r="Q190" s="33"/>
      <c r="R190" s="33"/>
      <c r="S190" s="33"/>
      <c r="T190" s="33"/>
      <c r="U190" s="33"/>
      <c r="V190" s="33" t="s">
        <v>934</v>
      </c>
      <c r="W190" s="35" t="s">
        <v>935</v>
      </c>
      <c r="X190" s="33" t="s">
        <v>188</v>
      </c>
      <c r="Y190" s="33" t="n">
        <v>0.98</v>
      </c>
      <c r="Z190" s="37" t="n">
        <v>44938</v>
      </c>
      <c r="AA190" s="33"/>
      <c r="AB190" s="158" t="s">
        <v>44</v>
      </c>
      <c r="AC190" s="33"/>
      <c r="AD190" s="33" t="s">
        <v>784</v>
      </c>
      <c r="AE190" s="33"/>
    </row>
    <row r="191" customFormat="false" ht="15" hidden="false" customHeight="false" outlineLevel="0" collapsed="false">
      <c r="A191" s="33" t="n">
        <v>8913</v>
      </c>
      <c r="B191" s="155" t="n">
        <v>44935</v>
      </c>
      <c r="C191" s="35" t="s">
        <v>936</v>
      </c>
      <c r="D191" s="6" t="str">
        <f aca="false">VLOOKUP(C191,CATALOGO!A:B,2,0)</f>
        <v>Top Caballero</v>
      </c>
      <c r="E191" s="6" t="str">
        <f aca="false">VLOOKUP(C191,CATALOGO!A:E,5,0)</f>
        <v>Arce</v>
      </c>
      <c r="F191" s="36"/>
      <c r="G191" s="35" t="s">
        <v>89</v>
      </c>
      <c r="H191" s="35" t="str">
        <f aca="false">CONCATENATE(C191,"-",G191)</f>
        <v>AH001-557-XXL</v>
      </c>
      <c r="I191" s="130"/>
      <c r="J191" s="35" t="n">
        <v>1</v>
      </c>
      <c r="K191" s="155" t="n">
        <v>44960</v>
      </c>
      <c r="L191" s="156" t="n">
        <f aca="false">VLOOKUP(C191,CATALOGO!A:F,6,0)</f>
        <v>0.2283</v>
      </c>
      <c r="M191" s="157" t="n">
        <f aca="false">L191*J191</f>
        <v>0.2283</v>
      </c>
      <c r="N191" s="35" t="s">
        <v>39</v>
      </c>
      <c r="O191" s="35" t="s">
        <v>40</v>
      </c>
      <c r="P191" s="33"/>
      <c r="Q191" s="33"/>
      <c r="R191" s="33"/>
      <c r="S191" s="33"/>
      <c r="T191" s="33"/>
      <c r="U191" s="33"/>
      <c r="V191" s="33" t="s">
        <v>937</v>
      </c>
      <c r="W191" s="35" t="s">
        <v>935</v>
      </c>
      <c r="X191" s="33" t="s">
        <v>198</v>
      </c>
      <c r="Y191" s="33" t="n">
        <v>0.98455</v>
      </c>
      <c r="Z191" s="37" t="n">
        <v>44937</v>
      </c>
      <c r="AA191" s="33"/>
      <c r="AB191" s="158" t="s">
        <v>44</v>
      </c>
      <c r="AC191" s="33"/>
      <c r="AD191" s="33" t="s">
        <v>784</v>
      </c>
      <c r="AE191" s="33"/>
    </row>
    <row r="192" customFormat="false" ht="15" hidden="false" customHeight="false" outlineLevel="0" collapsed="false">
      <c r="A192" s="33"/>
      <c r="B192" s="33"/>
      <c r="C192" s="35"/>
      <c r="D192" s="35"/>
      <c r="E192" s="33"/>
      <c r="F192" s="36"/>
      <c r="G192" s="35"/>
      <c r="H192" s="35"/>
      <c r="I192" s="130"/>
      <c r="J192" s="35" t="n">
        <v>2</v>
      </c>
      <c r="K192" s="35"/>
      <c r="L192" s="3" t="n">
        <v>0.6941</v>
      </c>
      <c r="M192" s="3" t="n">
        <v>1</v>
      </c>
      <c r="N192" s="33"/>
      <c r="O192" s="35"/>
      <c r="P192" s="33"/>
      <c r="Q192" s="33"/>
      <c r="R192" s="33"/>
      <c r="S192" s="33"/>
      <c r="T192" s="33"/>
      <c r="U192" s="33"/>
      <c r="V192" s="33"/>
      <c r="W192" s="35"/>
      <c r="X192" s="33"/>
      <c r="Y192" s="33"/>
      <c r="Z192" s="37"/>
      <c r="AA192" s="33"/>
      <c r="AB192" s="33"/>
      <c r="AC192" s="33"/>
      <c r="AD192" s="33"/>
      <c r="AE192" s="33"/>
    </row>
    <row r="193" customFormat="false" ht="15" hidden="false" customHeight="false" outlineLevel="0" collapsed="false">
      <c r="A193" s="33"/>
      <c r="B193" s="33"/>
      <c r="C193" s="35"/>
      <c r="D193" s="35"/>
      <c r="E193" s="33"/>
      <c r="F193" s="36"/>
      <c r="G193" s="35"/>
      <c r="H193" s="35"/>
      <c r="I193" s="130"/>
      <c r="J193" s="35" t="n">
        <f aca="false">SUM(J175+J188+J192)</f>
        <v>2154</v>
      </c>
      <c r="K193" s="35"/>
      <c r="L193" s="3" t="n">
        <f aca="false">SUM(L175+L188+L192)</f>
        <v>15.2242</v>
      </c>
      <c r="M193" s="42" t="n">
        <f aca="false">SUM(M175+M188+M192)</f>
        <v>736.7448</v>
      </c>
      <c r="N193" s="33"/>
      <c r="O193" s="35"/>
      <c r="P193" s="33"/>
      <c r="Q193" s="33"/>
      <c r="R193" s="33"/>
      <c r="S193" s="33"/>
      <c r="T193" s="33"/>
      <c r="U193" s="33"/>
      <c r="V193" s="33"/>
      <c r="W193" s="35"/>
      <c r="X193" s="33"/>
      <c r="Y193" s="33"/>
      <c r="Z193" s="37"/>
      <c r="AA193" s="33"/>
      <c r="AB193" s="33"/>
      <c r="AC193" s="33"/>
      <c r="AD193" s="33"/>
      <c r="AE193" s="33"/>
    </row>
    <row r="194" customFormat="false" ht="18.75" hidden="false" customHeight="false" outlineLevel="0" collapsed="false">
      <c r="A194" s="33"/>
      <c r="B194" s="166" t="s">
        <v>938</v>
      </c>
      <c r="C194" s="167"/>
      <c r="D194" s="168"/>
      <c r="E194" s="33"/>
      <c r="F194" s="36"/>
      <c r="G194" s="35"/>
      <c r="H194" s="35"/>
      <c r="I194" s="130"/>
      <c r="J194" s="35"/>
      <c r="K194" s="35"/>
      <c r="N194" s="33"/>
      <c r="O194" s="35"/>
      <c r="P194" s="33"/>
      <c r="Q194" s="33"/>
      <c r="R194" s="33"/>
      <c r="S194" s="33"/>
      <c r="T194" s="33"/>
      <c r="U194" s="33"/>
      <c r="V194" s="33"/>
      <c r="W194" s="35"/>
      <c r="X194" s="33"/>
      <c r="Y194" s="33"/>
      <c r="Z194" s="37"/>
      <c r="AA194" s="33"/>
      <c r="AB194" s="33"/>
      <c r="AC194" s="33"/>
      <c r="AD194" s="33"/>
      <c r="AE194" s="33"/>
    </row>
    <row r="195" customFormat="false" ht="15" hidden="false" customHeight="false" outlineLevel="0" collapsed="false">
      <c r="A195" s="33" t="n">
        <v>8914</v>
      </c>
      <c r="B195" s="155" t="n">
        <v>44942</v>
      </c>
      <c r="C195" s="35" t="s">
        <v>389</v>
      </c>
      <c r="D195" s="6" t="str">
        <f aca="false">VLOOKUP(C195,CATALOGO!A:B,2,0)</f>
        <v>TOP MUJER</v>
      </c>
      <c r="E195" s="6" t="str">
        <f aca="false">VLOOKUP(C195,CATALOGO!A:E,5,0)</f>
        <v>AVENTURINI</v>
      </c>
      <c r="F195" s="36"/>
      <c r="G195" s="35" t="s">
        <v>76</v>
      </c>
      <c r="H195" s="35" t="str">
        <f aca="false">CONCATENATE(C195,"-",G195)</f>
        <v>A002-421-M</v>
      </c>
      <c r="I195" s="130"/>
      <c r="J195" s="35" t="n">
        <v>72</v>
      </c>
      <c r="K195" s="155" t="n">
        <v>44967</v>
      </c>
      <c r="L195" s="156" t="n">
        <f aca="false">VLOOKUP(C195,CATALOGO!A:F,6,0)</f>
        <v>0.347</v>
      </c>
      <c r="M195" s="157" t="n">
        <f aca="false">L195*J195</f>
        <v>24.984</v>
      </c>
      <c r="N195" s="35" t="s">
        <v>39</v>
      </c>
      <c r="O195" s="35" t="s">
        <v>40</v>
      </c>
      <c r="P195" s="33"/>
      <c r="Q195" s="33"/>
      <c r="R195" s="33"/>
      <c r="S195" s="33"/>
      <c r="T195" s="33"/>
      <c r="U195" s="33"/>
      <c r="V195" s="33" t="s">
        <v>939</v>
      </c>
      <c r="W195" s="35" t="s">
        <v>87</v>
      </c>
      <c r="X195" s="33" t="s">
        <v>169</v>
      </c>
      <c r="Y195" s="33" t="n">
        <v>89.1576</v>
      </c>
      <c r="Z195" s="37" t="n">
        <v>44944</v>
      </c>
      <c r="AA195" s="33"/>
      <c r="AB195" s="158" t="s">
        <v>44</v>
      </c>
      <c r="AC195" s="33"/>
      <c r="AD195" s="33" t="s">
        <v>784</v>
      </c>
      <c r="AE195" s="33"/>
    </row>
    <row r="196" customFormat="false" ht="15" hidden="false" customHeight="false" outlineLevel="0" collapsed="false">
      <c r="A196" s="33" t="n">
        <v>8915</v>
      </c>
      <c r="B196" s="155" t="n">
        <v>44942</v>
      </c>
      <c r="C196" s="35" t="s">
        <v>389</v>
      </c>
      <c r="D196" s="6" t="str">
        <f aca="false">VLOOKUP(C196,CATALOGO!A:B,2,0)</f>
        <v>TOP MUJER</v>
      </c>
      <c r="E196" s="6" t="str">
        <f aca="false">VLOOKUP(C196,CATALOGO!A:E,5,0)</f>
        <v>AVENTURINI</v>
      </c>
      <c r="F196" s="36"/>
      <c r="G196" s="35" t="s">
        <v>38</v>
      </c>
      <c r="H196" s="35" t="str">
        <f aca="false">CONCATENATE(C196,"-",G196)</f>
        <v>A002-421-S</v>
      </c>
      <c r="I196" s="130"/>
      <c r="J196" s="35" t="n">
        <v>72</v>
      </c>
      <c r="K196" s="155" t="n">
        <v>44967</v>
      </c>
      <c r="L196" s="156" t="n">
        <f aca="false">VLOOKUP(C196,CATALOGO!A:F,6,0)</f>
        <v>0.347</v>
      </c>
      <c r="M196" s="157" t="n">
        <f aca="false">L196*J196</f>
        <v>24.984</v>
      </c>
      <c r="N196" s="35" t="s">
        <v>39</v>
      </c>
      <c r="O196" s="35" t="s">
        <v>40</v>
      </c>
      <c r="P196" s="33"/>
      <c r="Q196" s="33"/>
      <c r="R196" s="33"/>
      <c r="S196" s="33"/>
      <c r="T196" s="33"/>
      <c r="U196" s="33"/>
      <c r="V196" s="33" t="s">
        <v>939</v>
      </c>
      <c r="W196" s="35" t="s">
        <v>87</v>
      </c>
      <c r="X196" s="33" t="s">
        <v>169</v>
      </c>
      <c r="Y196" s="33" t="n">
        <v>89.1576</v>
      </c>
      <c r="Z196" s="37" t="n">
        <v>44944</v>
      </c>
      <c r="AA196" s="33"/>
      <c r="AB196" s="158" t="s">
        <v>44</v>
      </c>
      <c r="AC196" s="33"/>
      <c r="AD196" s="33" t="s">
        <v>784</v>
      </c>
      <c r="AE196" s="33"/>
    </row>
    <row r="197" customFormat="false" ht="15" hidden="false" customHeight="false" outlineLevel="0" collapsed="false">
      <c r="A197" s="33" t="n">
        <v>8916</v>
      </c>
      <c r="B197" s="155" t="n">
        <v>44942</v>
      </c>
      <c r="C197" s="35" t="s">
        <v>940</v>
      </c>
      <c r="D197" s="6" t="str">
        <f aca="false">VLOOKUP(C197,CATALOGO!A:B,2,0)</f>
        <v>Top Dama</v>
      </c>
      <c r="E197" s="6" t="str">
        <f aca="false">VLOOKUP(C197,CATALOGO!A:E,5,0)</f>
        <v>Violeta</v>
      </c>
      <c r="F197" s="36"/>
      <c r="G197" s="35" t="s">
        <v>48</v>
      </c>
      <c r="H197" s="35" t="str">
        <f aca="false">CONCATENATE(C197,"-",G197)</f>
        <v>A002-528-L</v>
      </c>
      <c r="I197" s="130"/>
      <c r="J197" s="35" t="n">
        <v>144</v>
      </c>
      <c r="K197" s="155" t="n">
        <v>44967</v>
      </c>
      <c r="L197" s="156" t="n">
        <f aca="false">VLOOKUP(C197,CATALOGO!A:F,6,0)</f>
        <v>0.347</v>
      </c>
      <c r="M197" s="157" t="n">
        <f aca="false">L197*J197</f>
        <v>49.968</v>
      </c>
      <c r="N197" s="35" t="s">
        <v>39</v>
      </c>
      <c r="O197" s="35" t="s">
        <v>40</v>
      </c>
      <c r="P197" s="33"/>
      <c r="Q197" s="33"/>
      <c r="R197" s="33"/>
      <c r="S197" s="33"/>
      <c r="T197" s="33"/>
      <c r="U197" s="33"/>
      <c r="V197" s="33" t="s">
        <v>941</v>
      </c>
      <c r="W197" s="35" t="s">
        <v>899</v>
      </c>
      <c r="X197" s="33" t="s">
        <v>169</v>
      </c>
      <c r="Y197" s="33" t="n">
        <v>178.3152</v>
      </c>
      <c r="Z197" s="37" t="n">
        <v>44944</v>
      </c>
      <c r="AA197" s="33"/>
      <c r="AB197" s="158" t="s">
        <v>44</v>
      </c>
      <c r="AC197" s="33"/>
      <c r="AD197" s="33" t="s">
        <v>784</v>
      </c>
      <c r="AE197" s="33"/>
    </row>
    <row r="198" customFormat="false" ht="15" hidden="false" customHeight="false" outlineLevel="0" collapsed="false">
      <c r="A198" s="33" t="n">
        <v>8917</v>
      </c>
      <c r="B198" s="155" t="n">
        <v>44942</v>
      </c>
      <c r="C198" s="35" t="s">
        <v>940</v>
      </c>
      <c r="D198" s="6" t="str">
        <f aca="false">VLOOKUP(C198,CATALOGO!A:B,2,0)</f>
        <v>Top Dama</v>
      </c>
      <c r="E198" s="6" t="str">
        <f aca="false">VLOOKUP(C198,CATALOGO!A:E,5,0)</f>
        <v>Violeta</v>
      </c>
      <c r="F198" s="36"/>
      <c r="G198" s="35" t="s">
        <v>76</v>
      </c>
      <c r="H198" s="35" t="str">
        <f aca="false">CONCATENATE(C198,"-",G198)</f>
        <v>A002-528-M</v>
      </c>
      <c r="I198" s="130"/>
      <c r="J198" s="35" t="n">
        <v>264</v>
      </c>
      <c r="K198" s="155" t="n">
        <v>44967</v>
      </c>
      <c r="L198" s="156" t="n">
        <f aca="false">VLOOKUP(C198,CATALOGO!A:F,6,0)</f>
        <v>0.347</v>
      </c>
      <c r="M198" s="157" t="n">
        <f aca="false">L198*J198</f>
        <v>91.608</v>
      </c>
      <c r="N198" s="35" t="s">
        <v>39</v>
      </c>
      <c r="O198" s="35" t="s">
        <v>40</v>
      </c>
      <c r="P198" s="33"/>
      <c r="Q198" s="33"/>
      <c r="R198" s="33"/>
      <c r="S198" s="33"/>
      <c r="T198" s="33"/>
      <c r="U198" s="33"/>
      <c r="V198" s="33" t="s">
        <v>941</v>
      </c>
      <c r="W198" s="35" t="s">
        <v>899</v>
      </c>
      <c r="X198" s="33" t="s">
        <v>169</v>
      </c>
      <c r="Y198" s="33" t="n">
        <v>326.9112</v>
      </c>
      <c r="Z198" s="37" t="n">
        <v>44944</v>
      </c>
      <c r="AA198" s="33"/>
      <c r="AB198" s="158" t="s">
        <v>44</v>
      </c>
      <c r="AC198" s="33"/>
      <c r="AD198" s="33" t="s">
        <v>784</v>
      </c>
      <c r="AE198" s="33"/>
    </row>
    <row r="199" customFormat="false" ht="15" hidden="false" customHeight="false" outlineLevel="0" collapsed="false">
      <c r="A199" s="33" t="n">
        <v>8918</v>
      </c>
      <c r="B199" s="155" t="n">
        <v>44942</v>
      </c>
      <c r="C199" s="35" t="s">
        <v>940</v>
      </c>
      <c r="D199" s="6" t="str">
        <f aca="false">VLOOKUP(C199,CATALOGO!A:B,2,0)</f>
        <v>Top Dama</v>
      </c>
      <c r="E199" s="6" t="str">
        <f aca="false">VLOOKUP(C199,CATALOGO!A:E,5,0)</f>
        <v>Violeta</v>
      </c>
      <c r="F199" s="36"/>
      <c r="G199" s="35" t="s">
        <v>38</v>
      </c>
      <c r="H199" s="35" t="str">
        <f aca="false">CONCATENATE(C199,"-",G199)</f>
        <v>A002-528-S</v>
      </c>
      <c r="I199" s="130"/>
      <c r="J199" s="35" t="n">
        <v>240</v>
      </c>
      <c r="K199" s="155" t="n">
        <v>44967</v>
      </c>
      <c r="L199" s="156" t="n">
        <f aca="false">VLOOKUP(C199,CATALOGO!A:F,6,0)</f>
        <v>0.347</v>
      </c>
      <c r="M199" s="157" t="n">
        <f aca="false">L199*J199</f>
        <v>83.28</v>
      </c>
      <c r="N199" s="35" t="s">
        <v>39</v>
      </c>
      <c r="O199" s="35" t="s">
        <v>40</v>
      </c>
      <c r="P199" s="33"/>
      <c r="Q199" s="33"/>
      <c r="R199" s="33"/>
      <c r="S199" s="33"/>
      <c r="T199" s="33"/>
      <c r="U199" s="33"/>
      <c r="V199" s="33" t="s">
        <v>941</v>
      </c>
      <c r="W199" s="35" t="s">
        <v>899</v>
      </c>
      <c r="X199" s="33" t="s">
        <v>169</v>
      </c>
      <c r="Y199" s="33" t="n">
        <v>297.192</v>
      </c>
      <c r="Z199" s="37" t="n">
        <v>44944</v>
      </c>
      <c r="AA199" s="33"/>
      <c r="AB199" s="158" t="s">
        <v>44</v>
      </c>
      <c r="AC199" s="33"/>
      <c r="AD199" s="33" t="s">
        <v>784</v>
      </c>
      <c r="AE199" s="33"/>
    </row>
    <row r="200" customFormat="false" ht="15" hidden="false" customHeight="false" outlineLevel="0" collapsed="false">
      <c r="A200" s="33" t="n">
        <v>8919</v>
      </c>
      <c r="B200" s="155" t="n">
        <v>44942</v>
      </c>
      <c r="C200" s="35" t="s">
        <v>940</v>
      </c>
      <c r="D200" s="6" t="str">
        <f aca="false">VLOOKUP(C200,CATALOGO!A:B,2,0)</f>
        <v>Top Dama</v>
      </c>
      <c r="E200" s="6" t="str">
        <f aca="false">VLOOKUP(C200,CATALOGO!A:E,5,0)</f>
        <v>Violeta</v>
      </c>
      <c r="F200" s="36"/>
      <c r="G200" s="35" t="s">
        <v>52</v>
      </c>
      <c r="H200" s="35" t="str">
        <f aca="false">CONCATENATE(C200,"-",G200)</f>
        <v>A002-528-XL</v>
      </c>
      <c r="I200" s="130"/>
      <c r="J200" s="35" t="n">
        <v>48</v>
      </c>
      <c r="K200" s="155" t="n">
        <v>44967</v>
      </c>
      <c r="L200" s="156" t="n">
        <f aca="false">VLOOKUP(C200,CATALOGO!A:F,6,0)</f>
        <v>0.347</v>
      </c>
      <c r="M200" s="157" t="n">
        <f aca="false">L200*J200</f>
        <v>16.656</v>
      </c>
      <c r="N200" s="35" t="s">
        <v>39</v>
      </c>
      <c r="O200" s="35" t="s">
        <v>40</v>
      </c>
      <c r="P200" s="33"/>
      <c r="Q200" s="33"/>
      <c r="R200" s="33"/>
      <c r="S200" s="33"/>
      <c r="T200" s="33"/>
      <c r="U200" s="33"/>
      <c r="V200" s="33" t="s">
        <v>941</v>
      </c>
      <c r="W200" s="35" t="s">
        <v>899</v>
      </c>
      <c r="X200" s="33" t="s">
        <v>169</v>
      </c>
      <c r="Y200" s="33" t="n">
        <v>59.4384</v>
      </c>
      <c r="Z200" s="37" t="n">
        <v>44944</v>
      </c>
      <c r="AA200" s="33"/>
      <c r="AB200" s="158" t="s">
        <v>44</v>
      </c>
      <c r="AC200" s="33"/>
      <c r="AD200" s="33" t="s">
        <v>784</v>
      </c>
      <c r="AE200" s="33"/>
    </row>
    <row r="201" customFormat="false" ht="15" hidden="false" customHeight="false" outlineLevel="0" collapsed="false">
      <c r="A201" s="33" t="n">
        <v>8920</v>
      </c>
      <c r="B201" s="155" t="n">
        <v>44942</v>
      </c>
      <c r="C201" s="35" t="s">
        <v>940</v>
      </c>
      <c r="D201" s="6" t="str">
        <f aca="false">VLOOKUP(C201,CATALOGO!A:B,2,0)</f>
        <v>Top Dama</v>
      </c>
      <c r="E201" s="6" t="str">
        <f aca="false">VLOOKUP(C201,CATALOGO!A:E,5,0)</f>
        <v>Violeta</v>
      </c>
      <c r="F201" s="36"/>
      <c r="G201" s="35" t="s">
        <v>57</v>
      </c>
      <c r="H201" s="35" t="str">
        <f aca="false">CONCATENATE(C201,"-",G201)</f>
        <v>A002-528-XS</v>
      </c>
      <c r="I201" s="130"/>
      <c r="J201" s="35" t="n">
        <v>168</v>
      </c>
      <c r="K201" s="155" t="n">
        <v>44967</v>
      </c>
      <c r="L201" s="156" t="n">
        <f aca="false">VLOOKUP(C201,CATALOGO!A:F,6,0)</f>
        <v>0.347</v>
      </c>
      <c r="M201" s="157" t="n">
        <f aca="false">L201*J201</f>
        <v>58.296</v>
      </c>
      <c r="N201" s="35" t="s">
        <v>39</v>
      </c>
      <c r="O201" s="35" t="s">
        <v>40</v>
      </c>
      <c r="P201" s="33"/>
      <c r="Q201" s="33"/>
      <c r="R201" s="33"/>
      <c r="S201" s="33"/>
      <c r="T201" s="33"/>
      <c r="U201" s="33"/>
      <c r="V201" s="33" t="s">
        <v>941</v>
      </c>
      <c r="W201" s="35" t="s">
        <v>899</v>
      </c>
      <c r="X201" s="33" t="s">
        <v>169</v>
      </c>
      <c r="Y201" s="33" t="n">
        <v>208.0344</v>
      </c>
      <c r="Z201" s="37" t="n">
        <v>44944</v>
      </c>
      <c r="AA201" s="33"/>
      <c r="AB201" s="158" t="s">
        <v>44</v>
      </c>
      <c r="AC201" s="33"/>
      <c r="AD201" s="33" t="s">
        <v>784</v>
      </c>
      <c r="AE201" s="33"/>
    </row>
    <row r="202" customFormat="false" ht="15" hidden="false" customHeight="false" outlineLevel="0" collapsed="false">
      <c r="A202" s="33" t="n">
        <v>8921</v>
      </c>
      <c r="B202" s="155" t="n">
        <v>44942</v>
      </c>
      <c r="C202" s="35" t="s">
        <v>485</v>
      </c>
      <c r="D202" s="6" t="str">
        <f aca="false">VLOOKUP(C202,CATALOGO!A:B,2,0)</f>
        <v>TOP MUJER</v>
      </c>
      <c r="E202" s="6" t="str">
        <f aca="false">VLOOKUP(C202,CATALOGO!A:E,5,0)</f>
        <v>NEGRO</v>
      </c>
      <c r="F202" s="36"/>
      <c r="G202" s="35" t="s">
        <v>76</v>
      </c>
      <c r="H202" s="35" t="str">
        <f aca="false">CONCATENATE(C202,"-",G202)</f>
        <v>A002-570-M</v>
      </c>
      <c r="I202" s="130"/>
      <c r="J202" s="35" t="n">
        <v>48</v>
      </c>
      <c r="K202" s="155" t="n">
        <v>44967</v>
      </c>
      <c r="L202" s="156" t="n">
        <f aca="false">VLOOKUP(C202,CATALOGO!A:F,6,0)</f>
        <v>0.347</v>
      </c>
      <c r="M202" s="157" t="n">
        <f aca="false">L202*J202</f>
        <v>16.656</v>
      </c>
      <c r="N202" s="35" t="s">
        <v>39</v>
      </c>
      <c r="O202" s="35" t="s">
        <v>40</v>
      </c>
      <c r="P202" s="33"/>
      <c r="Q202" s="33"/>
      <c r="R202" s="33"/>
      <c r="S202" s="33"/>
      <c r="T202" s="33"/>
      <c r="U202" s="33"/>
      <c r="V202" s="33" t="s">
        <v>942</v>
      </c>
      <c r="W202" s="35" t="s">
        <v>56</v>
      </c>
      <c r="X202" s="33" t="s">
        <v>169</v>
      </c>
      <c r="Y202" s="33" t="n">
        <v>59.4384</v>
      </c>
      <c r="Z202" s="37" t="n">
        <v>44944</v>
      </c>
      <c r="AA202" s="33"/>
      <c r="AB202" s="158" t="s">
        <v>44</v>
      </c>
      <c r="AC202" s="33"/>
      <c r="AD202" s="33" t="s">
        <v>784</v>
      </c>
      <c r="AE202" s="33"/>
    </row>
    <row r="203" customFormat="false" ht="15" hidden="false" customHeight="false" outlineLevel="0" collapsed="false">
      <c r="A203" s="33" t="n">
        <v>8922</v>
      </c>
      <c r="B203" s="155" t="n">
        <v>44942</v>
      </c>
      <c r="C203" s="35" t="s">
        <v>485</v>
      </c>
      <c r="D203" s="6" t="str">
        <f aca="false">VLOOKUP(C203,CATALOGO!A:B,2,0)</f>
        <v>TOP MUJER</v>
      </c>
      <c r="E203" s="6" t="str">
        <f aca="false">VLOOKUP(C203,CATALOGO!A:E,5,0)</f>
        <v>NEGRO</v>
      </c>
      <c r="F203" s="36"/>
      <c r="G203" s="35" t="s">
        <v>38</v>
      </c>
      <c r="H203" s="35" t="str">
        <f aca="false">CONCATENATE(C203,"-",G203)</f>
        <v>A002-570-S</v>
      </c>
      <c r="I203" s="130"/>
      <c r="J203" s="35" t="n">
        <v>48</v>
      </c>
      <c r="K203" s="155" t="n">
        <v>44967</v>
      </c>
      <c r="L203" s="156" t="n">
        <f aca="false">VLOOKUP(C203,CATALOGO!A:F,6,0)</f>
        <v>0.347</v>
      </c>
      <c r="M203" s="157" t="n">
        <f aca="false">L203*J203</f>
        <v>16.656</v>
      </c>
      <c r="N203" s="35" t="s">
        <v>39</v>
      </c>
      <c r="O203" s="35" t="s">
        <v>40</v>
      </c>
      <c r="P203" s="33"/>
      <c r="Q203" s="33"/>
      <c r="R203" s="33"/>
      <c r="S203" s="33"/>
      <c r="T203" s="33"/>
      <c r="U203" s="33"/>
      <c r="V203" s="33" t="s">
        <v>942</v>
      </c>
      <c r="W203" s="35" t="s">
        <v>56</v>
      </c>
      <c r="X203" s="33" t="s">
        <v>169</v>
      </c>
      <c r="Y203" s="33" t="n">
        <v>59.4384</v>
      </c>
      <c r="Z203" s="37" t="n">
        <v>44944</v>
      </c>
      <c r="AA203" s="33"/>
      <c r="AB203" s="158" t="s">
        <v>44</v>
      </c>
      <c r="AC203" s="33"/>
      <c r="AD203" s="33" t="s">
        <v>784</v>
      </c>
      <c r="AE203" s="33"/>
    </row>
    <row r="204" customFormat="false" ht="15" hidden="false" customHeight="false" outlineLevel="0" collapsed="false">
      <c r="A204" s="33" t="n">
        <v>8923</v>
      </c>
      <c r="B204" s="155" t="n">
        <v>44942</v>
      </c>
      <c r="C204" s="35" t="s">
        <v>79</v>
      </c>
      <c r="D204" s="6" t="str">
        <f aca="false">VLOOKUP(C204,CATALOGO!A:B,2,0)</f>
        <v>TOP HOMBRE</v>
      </c>
      <c r="E204" s="6" t="str">
        <f aca="false">VLOOKUP(C204,CATALOGO!A:E,5,0)</f>
        <v>NAVAL</v>
      </c>
      <c r="F204" s="36"/>
      <c r="G204" s="35" t="s">
        <v>76</v>
      </c>
      <c r="H204" s="35" t="str">
        <f aca="false">CONCATENATE(C204,"-",G204)</f>
        <v>IH002AF-027-M</v>
      </c>
      <c r="I204" s="130"/>
      <c r="J204" s="35" t="n">
        <v>72</v>
      </c>
      <c r="K204" s="155" t="n">
        <v>44967</v>
      </c>
      <c r="L204" s="156" t="n">
        <f aca="false">VLOOKUP(C204,CATALOGO!A:F,6,0)</f>
        <v>0.262</v>
      </c>
      <c r="M204" s="157" t="n">
        <f aca="false">L204*J204</f>
        <v>18.864</v>
      </c>
      <c r="N204" s="35" t="s">
        <v>60</v>
      </c>
      <c r="O204" s="35" t="s">
        <v>40</v>
      </c>
      <c r="P204" s="33"/>
      <c r="Q204" s="33"/>
      <c r="R204" s="33"/>
      <c r="S204" s="33"/>
      <c r="T204" s="33"/>
      <c r="U204" s="33"/>
      <c r="V204" s="33" t="s">
        <v>943</v>
      </c>
      <c r="W204" s="35" t="s">
        <v>68</v>
      </c>
      <c r="X204" s="33" t="s">
        <v>81</v>
      </c>
      <c r="Y204" s="33" t="n">
        <v>76.32</v>
      </c>
      <c r="Z204" s="37" t="n">
        <v>44944</v>
      </c>
      <c r="AA204" s="33"/>
      <c r="AB204" s="158" t="s">
        <v>44</v>
      </c>
      <c r="AC204" s="33"/>
      <c r="AD204" s="33" t="s">
        <v>803</v>
      </c>
      <c r="AE204" s="33"/>
    </row>
    <row r="205" customFormat="false" ht="15" hidden="false" customHeight="false" outlineLevel="0" collapsed="false">
      <c r="A205" s="33" t="n">
        <v>8924</v>
      </c>
      <c r="B205" s="155" t="n">
        <v>44942</v>
      </c>
      <c r="C205" s="35" t="s">
        <v>79</v>
      </c>
      <c r="D205" s="6" t="str">
        <f aca="false">VLOOKUP(C205,CATALOGO!A:B,2,0)</f>
        <v>TOP HOMBRE</v>
      </c>
      <c r="E205" s="6" t="str">
        <f aca="false">VLOOKUP(C205,CATALOGO!A:E,5,0)</f>
        <v>NAVAL</v>
      </c>
      <c r="F205" s="36"/>
      <c r="G205" s="35" t="s">
        <v>38</v>
      </c>
      <c r="H205" s="35" t="str">
        <f aca="false">CONCATENATE(C205,"-",G205)</f>
        <v>IH002AF-027-S</v>
      </c>
      <c r="I205" s="130"/>
      <c r="J205" s="35" t="n">
        <v>72</v>
      </c>
      <c r="K205" s="155" t="n">
        <v>44967</v>
      </c>
      <c r="L205" s="156" t="n">
        <f aca="false">VLOOKUP(C205,CATALOGO!A:F,6,0)</f>
        <v>0.262</v>
      </c>
      <c r="M205" s="157" t="n">
        <f aca="false">L205*J205</f>
        <v>18.864</v>
      </c>
      <c r="N205" s="35" t="s">
        <v>60</v>
      </c>
      <c r="O205" s="35" t="s">
        <v>40</v>
      </c>
      <c r="P205" s="33"/>
      <c r="Q205" s="33"/>
      <c r="R205" s="33"/>
      <c r="S205" s="33"/>
      <c r="T205" s="33"/>
      <c r="U205" s="33"/>
      <c r="V205" s="33" t="s">
        <v>943</v>
      </c>
      <c r="W205" s="35" t="s">
        <v>68</v>
      </c>
      <c r="X205" s="33" t="s">
        <v>81</v>
      </c>
      <c r="Y205" s="33" t="n">
        <v>76.32</v>
      </c>
      <c r="Z205" s="37" t="n">
        <v>44944</v>
      </c>
      <c r="AA205" s="33"/>
      <c r="AB205" s="158" t="s">
        <v>44</v>
      </c>
      <c r="AC205" s="33"/>
      <c r="AD205" s="33" t="s">
        <v>803</v>
      </c>
      <c r="AE205" s="33"/>
    </row>
    <row r="206" customFormat="false" ht="15" hidden="false" customHeight="false" outlineLevel="0" collapsed="false">
      <c r="A206" s="33" t="n">
        <v>8925</v>
      </c>
      <c r="B206" s="155" t="n">
        <v>44942</v>
      </c>
      <c r="C206" s="35" t="s">
        <v>79</v>
      </c>
      <c r="D206" s="6" t="str">
        <f aca="false">VLOOKUP(C206,CATALOGO!A:B,2,0)</f>
        <v>TOP HOMBRE</v>
      </c>
      <c r="E206" s="6" t="str">
        <f aca="false">VLOOKUP(C206,CATALOGO!A:E,5,0)</f>
        <v>NAVAL</v>
      </c>
      <c r="F206" s="36"/>
      <c r="G206" s="35" t="s">
        <v>57</v>
      </c>
      <c r="H206" s="35" t="str">
        <f aca="false">CONCATENATE(C206,"-",G206)</f>
        <v>IH002AF-027-XS</v>
      </c>
      <c r="I206" s="130"/>
      <c r="J206" s="35" t="n">
        <v>24</v>
      </c>
      <c r="K206" s="155" t="n">
        <v>44967</v>
      </c>
      <c r="L206" s="156" t="n">
        <f aca="false">VLOOKUP(C206,CATALOGO!A:F,6,0)</f>
        <v>0.262</v>
      </c>
      <c r="M206" s="157" t="n">
        <f aca="false">L206*J206</f>
        <v>6.288</v>
      </c>
      <c r="N206" s="35" t="s">
        <v>60</v>
      </c>
      <c r="O206" s="35" t="s">
        <v>40</v>
      </c>
      <c r="P206" s="33"/>
      <c r="Q206" s="33"/>
      <c r="R206" s="33"/>
      <c r="S206" s="33"/>
      <c r="T206" s="33"/>
      <c r="U206" s="33"/>
      <c r="V206" s="33" t="s">
        <v>943</v>
      </c>
      <c r="W206" s="35" t="s">
        <v>68</v>
      </c>
      <c r="X206" s="33" t="s">
        <v>81</v>
      </c>
      <c r="Y206" s="33" t="n">
        <v>25.44</v>
      </c>
      <c r="Z206" s="37" t="n">
        <v>44944</v>
      </c>
      <c r="AA206" s="33"/>
      <c r="AB206" s="158" t="s">
        <v>44</v>
      </c>
      <c r="AC206" s="33"/>
      <c r="AD206" s="33" t="s">
        <v>803</v>
      </c>
      <c r="AE206" s="33"/>
    </row>
    <row r="207" s="191" customFormat="true" ht="15" hidden="false" customHeight="false" outlineLevel="0" collapsed="false">
      <c r="A207" s="181" t="n">
        <v>8894</v>
      </c>
      <c r="B207" s="182" t="n">
        <v>44935</v>
      </c>
      <c r="C207" s="183" t="s">
        <v>944</v>
      </c>
      <c r="D207" s="184" t="str">
        <f aca="false">VLOOKUP(C207,CATALOGO!A:B,2,0)</f>
        <v>PANT MUJER</v>
      </c>
      <c r="E207" s="184" t="str">
        <f aca="false">VLOOKUP(C207,CATALOGO!A:E,5,0)</f>
        <v>NAVAL</v>
      </c>
      <c r="F207" s="185"/>
      <c r="G207" s="183" t="s">
        <v>38</v>
      </c>
      <c r="H207" s="186" t="str">
        <f aca="false">CONCATENATE(C207,"-",G207)</f>
        <v>A104P-027-S</v>
      </c>
      <c r="I207" s="187"/>
      <c r="J207" s="183" t="n">
        <v>48</v>
      </c>
      <c r="K207" s="182" t="n">
        <v>44967</v>
      </c>
      <c r="L207" s="188" t="n">
        <f aca="false">VLOOKUP(C207,CATALOGO!A:F,6,0)</f>
        <v>0.4633</v>
      </c>
      <c r="M207" s="189" t="n">
        <f aca="false">L207*J207</f>
        <v>22.2384</v>
      </c>
      <c r="N207" s="183" t="s">
        <v>39</v>
      </c>
      <c r="O207" s="183" t="s">
        <v>85</v>
      </c>
      <c r="P207" s="181"/>
      <c r="Q207" s="181"/>
      <c r="R207" s="181"/>
      <c r="S207" s="181"/>
      <c r="T207" s="181"/>
      <c r="U207" s="181"/>
      <c r="V207" s="181" t="s">
        <v>945</v>
      </c>
      <c r="W207" s="183" t="s">
        <v>110</v>
      </c>
      <c r="X207" s="181" t="s">
        <v>94</v>
      </c>
      <c r="Y207" s="181" t="n">
        <v>56.16</v>
      </c>
      <c r="Z207" s="190" t="n">
        <v>44937</v>
      </c>
      <c r="AA207" s="181"/>
      <c r="AB207" s="158" t="s">
        <v>44</v>
      </c>
      <c r="AC207" s="181"/>
      <c r="AD207" s="181" t="s">
        <v>784</v>
      </c>
      <c r="AE207" s="181"/>
    </row>
    <row r="208" s="191" customFormat="true" ht="15" hidden="false" customHeight="false" outlineLevel="0" collapsed="false">
      <c r="A208" s="181" t="n">
        <v>8895</v>
      </c>
      <c r="B208" s="182" t="n">
        <v>44935</v>
      </c>
      <c r="C208" s="183" t="s">
        <v>944</v>
      </c>
      <c r="D208" s="184" t="str">
        <f aca="false">VLOOKUP(C208,CATALOGO!A:B,2,0)</f>
        <v>PANT MUJER</v>
      </c>
      <c r="E208" s="184" t="str">
        <f aca="false">VLOOKUP(C208,CATALOGO!A:E,5,0)</f>
        <v>NAVAL</v>
      </c>
      <c r="F208" s="185"/>
      <c r="G208" s="183" t="s">
        <v>57</v>
      </c>
      <c r="H208" s="186" t="str">
        <f aca="false">CONCATENATE(C208,"-",G208)</f>
        <v>A104P-027-XS</v>
      </c>
      <c r="I208" s="187"/>
      <c r="J208" s="183" t="n">
        <v>24</v>
      </c>
      <c r="K208" s="182" t="n">
        <v>44967</v>
      </c>
      <c r="L208" s="188" t="n">
        <f aca="false">VLOOKUP(C208,CATALOGO!A:F,6,0)</f>
        <v>0.4633</v>
      </c>
      <c r="M208" s="189" t="n">
        <f aca="false">L208*J208</f>
        <v>11.1192</v>
      </c>
      <c r="N208" s="183" t="s">
        <v>39</v>
      </c>
      <c r="O208" s="183" t="s">
        <v>85</v>
      </c>
      <c r="P208" s="181"/>
      <c r="Q208" s="181"/>
      <c r="R208" s="181"/>
      <c r="S208" s="181"/>
      <c r="T208" s="181"/>
      <c r="U208" s="181"/>
      <c r="V208" s="181" t="s">
        <v>945</v>
      </c>
      <c r="W208" s="183" t="s">
        <v>110</v>
      </c>
      <c r="X208" s="181" t="s">
        <v>94</v>
      </c>
      <c r="Y208" s="181" t="n">
        <v>28.08</v>
      </c>
      <c r="Z208" s="190" t="n">
        <v>44937</v>
      </c>
      <c r="AA208" s="181"/>
      <c r="AB208" s="158" t="s">
        <v>44</v>
      </c>
      <c r="AC208" s="181"/>
      <c r="AD208" s="181" t="s">
        <v>784</v>
      </c>
      <c r="AE208" s="181"/>
    </row>
    <row r="209" s="191" customFormat="true" ht="15" hidden="false" customHeight="false" outlineLevel="0" collapsed="false">
      <c r="A209" s="181" t="n">
        <v>8898</v>
      </c>
      <c r="B209" s="182" t="n">
        <v>44935</v>
      </c>
      <c r="C209" s="183" t="s">
        <v>836</v>
      </c>
      <c r="D209" s="184" t="str">
        <f aca="false">VLOOKUP(C209,CATALOGO!A:B,2,0)</f>
        <v>PANTALON DE DAMA</v>
      </c>
      <c r="E209" s="184" t="str">
        <f aca="false">VLOOKUP(C209,CATALOGO!A:E,5,0)</f>
        <v>BREEZE</v>
      </c>
      <c r="F209" s="185"/>
      <c r="G209" s="183" t="s">
        <v>48</v>
      </c>
      <c r="H209" s="186" t="str">
        <f aca="false">CONCATENATE(C209,"-",G209)</f>
        <v>RF105-316-L</v>
      </c>
      <c r="I209" s="187"/>
      <c r="J209" s="183" t="n">
        <v>24</v>
      </c>
      <c r="K209" s="182" t="n">
        <v>44967</v>
      </c>
      <c r="L209" s="188" t="n">
        <f aca="false">VLOOKUP(C209,CATALOGO!A:F,6,0)</f>
        <v>0.405</v>
      </c>
      <c r="M209" s="189" t="n">
        <f aca="false">L209*J209</f>
        <v>9.72</v>
      </c>
      <c r="N209" s="183" t="s">
        <v>39</v>
      </c>
      <c r="O209" s="183" t="s">
        <v>85</v>
      </c>
      <c r="P209" s="181"/>
      <c r="Q209" s="181"/>
      <c r="R209" s="181"/>
      <c r="S209" s="181"/>
      <c r="T209" s="181"/>
      <c r="U209" s="181"/>
      <c r="V209" s="181" t="s">
        <v>946</v>
      </c>
      <c r="W209" s="183" t="s">
        <v>815</v>
      </c>
      <c r="X209" s="181" t="s">
        <v>838</v>
      </c>
      <c r="Y209" s="181" t="n">
        <v>26.4</v>
      </c>
      <c r="Z209" s="190" t="n">
        <v>44937</v>
      </c>
      <c r="AA209" s="181"/>
      <c r="AB209" s="158" t="s">
        <v>44</v>
      </c>
      <c r="AC209" s="181"/>
      <c r="AD209" s="181" t="s">
        <v>817</v>
      </c>
      <c r="AE209" s="181"/>
    </row>
    <row r="210" s="191" customFormat="true" ht="15" hidden="false" customHeight="false" outlineLevel="0" collapsed="false">
      <c r="A210" s="181" t="n">
        <v>8899</v>
      </c>
      <c r="B210" s="182" t="n">
        <v>44935</v>
      </c>
      <c r="C210" s="183" t="s">
        <v>844</v>
      </c>
      <c r="D210" s="184" t="str">
        <f aca="false">VLOOKUP(C210,CATALOGO!A:B,2,0)</f>
        <v>PANTALON DE DAMA</v>
      </c>
      <c r="E210" s="184" t="str">
        <f aca="false">VLOOKUP(C210,CATALOGO!A:E,5,0)</f>
        <v>STORM</v>
      </c>
      <c r="F210" s="185"/>
      <c r="G210" s="183" t="s">
        <v>38</v>
      </c>
      <c r="H210" s="186" t="str">
        <f aca="false">CONCATENATE(C210,"-",G210)</f>
        <v>RF105-900-S</v>
      </c>
      <c r="I210" s="187"/>
      <c r="J210" s="183" t="n">
        <v>72</v>
      </c>
      <c r="K210" s="182" t="n">
        <v>44967</v>
      </c>
      <c r="L210" s="188" t="n">
        <f aca="false">VLOOKUP(C210,CATALOGO!A:F,6,0)</f>
        <v>0.405</v>
      </c>
      <c r="M210" s="189" t="n">
        <f aca="false">L210*J210</f>
        <v>29.16</v>
      </c>
      <c r="N210" s="183" t="s">
        <v>39</v>
      </c>
      <c r="O210" s="183" t="s">
        <v>85</v>
      </c>
      <c r="P210" s="181"/>
      <c r="Q210" s="181"/>
      <c r="R210" s="181"/>
      <c r="S210" s="181"/>
      <c r="T210" s="181"/>
      <c r="U210" s="181"/>
      <c r="V210" s="181" t="s">
        <v>947</v>
      </c>
      <c r="W210" s="183" t="s">
        <v>820</v>
      </c>
      <c r="X210" s="181" t="s">
        <v>838</v>
      </c>
      <c r="Y210" s="181" t="n">
        <v>79.2</v>
      </c>
      <c r="Z210" s="190" t="n">
        <v>44937</v>
      </c>
      <c r="AA210" s="181"/>
      <c r="AB210" s="158" t="s">
        <v>44</v>
      </c>
      <c r="AC210" s="181"/>
      <c r="AD210" s="181" t="s">
        <v>817</v>
      </c>
      <c r="AE210" s="181"/>
    </row>
    <row r="211" s="191" customFormat="true" ht="15" hidden="false" customHeight="false" outlineLevel="0" collapsed="false">
      <c r="A211" s="181" t="n">
        <v>8900</v>
      </c>
      <c r="B211" s="182" t="n">
        <v>44935</v>
      </c>
      <c r="C211" s="183" t="s">
        <v>844</v>
      </c>
      <c r="D211" s="184" t="str">
        <f aca="false">VLOOKUP(C211,CATALOGO!A:B,2,0)</f>
        <v>PANTALON DE DAMA</v>
      </c>
      <c r="E211" s="184" t="str">
        <f aca="false">VLOOKUP(C211,CATALOGO!A:E,5,0)</f>
        <v>STORM</v>
      </c>
      <c r="F211" s="185"/>
      <c r="G211" s="183" t="s">
        <v>48</v>
      </c>
      <c r="H211" s="186" t="str">
        <f aca="false">CONCATENATE(C211,"-",G211)</f>
        <v>RF105-900-L</v>
      </c>
      <c r="I211" s="187"/>
      <c r="J211" s="183" t="n">
        <v>48</v>
      </c>
      <c r="K211" s="182" t="n">
        <v>44967</v>
      </c>
      <c r="L211" s="188" t="n">
        <f aca="false">VLOOKUP(C211,CATALOGO!A:F,6,0)</f>
        <v>0.405</v>
      </c>
      <c r="M211" s="189" t="n">
        <f aca="false">L211*J211</f>
        <v>19.44</v>
      </c>
      <c r="N211" s="183" t="s">
        <v>39</v>
      </c>
      <c r="O211" s="183" t="s">
        <v>85</v>
      </c>
      <c r="P211" s="181"/>
      <c r="Q211" s="181"/>
      <c r="R211" s="181"/>
      <c r="S211" s="181"/>
      <c r="T211" s="181"/>
      <c r="U211" s="181"/>
      <c r="V211" s="181" t="s">
        <v>947</v>
      </c>
      <c r="W211" s="183" t="s">
        <v>820</v>
      </c>
      <c r="X211" s="181" t="s">
        <v>838</v>
      </c>
      <c r="Y211" s="181" t="n">
        <v>52.8</v>
      </c>
      <c r="Z211" s="190" t="n">
        <v>44937</v>
      </c>
      <c r="AA211" s="181"/>
      <c r="AB211" s="158" t="s">
        <v>44</v>
      </c>
      <c r="AC211" s="181"/>
      <c r="AD211" s="181" t="s">
        <v>817</v>
      </c>
      <c r="AE211" s="181"/>
    </row>
    <row r="212" customFormat="false" ht="15" hidden="false" customHeight="false" outlineLevel="0" collapsed="false">
      <c r="A212" s="33" t="n">
        <v>8932</v>
      </c>
      <c r="B212" s="155" t="n">
        <v>44942</v>
      </c>
      <c r="C212" s="35" t="s">
        <v>948</v>
      </c>
      <c r="D212" s="6" t="str">
        <f aca="false">VLOOKUP(C212,CATALOGO!A:B,2,0)</f>
        <v>Pantalon Mujer</v>
      </c>
      <c r="E212" s="6" t="str">
        <f aca="false">VLOOKUP(C212,CATALOGO!A:E,5,0)</f>
        <v>Violeta</v>
      </c>
      <c r="F212" s="36"/>
      <c r="G212" s="35" t="s">
        <v>48</v>
      </c>
      <c r="H212" s="35" t="str">
        <f aca="false">CONCATENATE(C212,"-",G212)</f>
        <v>A109R-528-L</v>
      </c>
      <c r="I212" s="130"/>
      <c r="J212" s="35" t="n">
        <v>48</v>
      </c>
      <c r="K212" s="155" t="n">
        <v>44967</v>
      </c>
      <c r="L212" s="156" t="n">
        <f aca="false">VLOOKUP(C212,CATALOGO!A:F,6,0)</f>
        <v>0.3508</v>
      </c>
      <c r="M212" s="157" t="n">
        <f aca="false">L212*J212</f>
        <v>16.8384</v>
      </c>
      <c r="N212" s="35" t="s">
        <v>39</v>
      </c>
      <c r="O212" s="35" t="s">
        <v>85</v>
      </c>
      <c r="P212" s="33"/>
      <c r="Q212" s="33"/>
      <c r="R212" s="33"/>
      <c r="S212" s="33"/>
      <c r="T212" s="33"/>
      <c r="U212" s="33"/>
      <c r="V212" s="33" t="s">
        <v>949</v>
      </c>
      <c r="W212" s="35" t="s">
        <v>899</v>
      </c>
      <c r="X212" s="33" t="s">
        <v>950</v>
      </c>
      <c r="Y212" s="33" t="n">
        <v>62.4</v>
      </c>
      <c r="Z212" s="37" t="n">
        <v>44944</v>
      </c>
      <c r="AA212" s="33"/>
      <c r="AB212" s="158" t="s">
        <v>44</v>
      </c>
      <c r="AC212" s="33"/>
      <c r="AD212" s="33" t="s">
        <v>784</v>
      </c>
      <c r="AE212" s="33"/>
    </row>
    <row r="213" customFormat="false" ht="15" hidden="false" customHeight="false" outlineLevel="0" collapsed="false">
      <c r="A213" s="33" t="n">
        <v>8933</v>
      </c>
      <c r="B213" s="155" t="n">
        <v>44942</v>
      </c>
      <c r="C213" s="35" t="s">
        <v>948</v>
      </c>
      <c r="D213" s="6" t="str">
        <f aca="false">VLOOKUP(C213,CATALOGO!A:B,2,0)</f>
        <v>Pantalon Mujer</v>
      </c>
      <c r="E213" s="6" t="str">
        <f aca="false">VLOOKUP(C213,CATALOGO!A:E,5,0)</f>
        <v>Violeta</v>
      </c>
      <c r="F213" s="36"/>
      <c r="G213" s="35" t="s">
        <v>76</v>
      </c>
      <c r="H213" s="35" t="str">
        <f aca="false">CONCATENATE(C213,"-",G213)</f>
        <v>A109R-528-M</v>
      </c>
      <c r="I213" s="130"/>
      <c r="J213" s="35" t="n">
        <v>96</v>
      </c>
      <c r="K213" s="155" t="n">
        <v>44967</v>
      </c>
      <c r="L213" s="156" t="n">
        <f aca="false">VLOOKUP(C213,CATALOGO!A:F,6,0)</f>
        <v>0.3508</v>
      </c>
      <c r="M213" s="157" t="n">
        <f aca="false">L213*J213</f>
        <v>33.6768</v>
      </c>
      <c r="N213" s="35" t="s">
        <v>39</v>
      </c>
      <c r="O213" s="35" t="s">
        <v>85</v>
      </c>
      <c r="P213" s="33"/>
      <c r="Q213" s="33"/>
      <c r="R213" s="33"/>
      <c r="S213" s="33"/>
      <c r="T213" s="33"/>
      <c r="U213" s="33"/>
      <c r="V213" s="33" t="s">
        <v>949</v>
      </c>
      <c r="W213" s="35" t="s">
        <v>899</v>
      </c>
      <c r="X213" s="33" t="s">
        <v>950</v>
      </c>
      <c r="Y213" s="33" t="n">
        <v>124.8</v>
      </c>
      <c r="Z213" s="37" t="n">
        <v>44944</v>
      </c>
      <c r="AA213" s="33"/>
      <c r="AB213" s="158" t="s">
        <v>44</v>
      </c>
      <c r="AC213" s="33"/>
      <c r="AD213" s="33" t="s">
        <v>784</v>
      </c>
      <c r="AE213" s="33"/>
    </row>
    <row r="214" customFormat="false" ht="15" hidden="false" customHeight="false" outlineLevel="0" collapsed="false">
      <c r="A214" s="33" t="n">
        <v>8934</v>
      </c>
      <c r="B214" s="155" t="n">
        <v>44942</v>
      </c>
      <c r="C214" s="35" t="s">
        <v>948</v>
      </c>
      <c r="D214" s="6" t="str">
        <f aca="false">VLOOKUP(C214,CATALOGO!A:B,2,0)</f>
        <v>Pantalon Mujer</v>
      </c>
      <c r="E214" s="6" t="str">
        <f aca="false">VLOOKUP(C214,CATALOGO!A:E,5,0)</f>
        <v>Violeta</v>
      </c>
      <c r="F214" s="36"/>
      <c r="G214" s="35" t="s">
        <v>38</v>
      </c>
      <c r="H214" s="35" t="str">
        <f aca="false">CONCATENATE(C214,"-",G214)</f>
        <v>A109R-528-S</v>
      </c>
      <c r="I214" s="130"/>
      <c r="J214" s="35" t="n">
        <v>96</v>
      </c>
      <c r="K214" s="155" t="n">
        <v>44967</v>
      </c>
      <c r="L214" s="156" t="n">
        <f aca="false">VLOOKUP(C214,CATALOGO!A:F,6,0)</f>
        <v>0.3508</v>
      </c>
      <c r="M214" s="157" t="n">
        <f aca="false">L214*J214</f>
        <v>33.6768</v>
      </c>
      <c r="N214" s="35" t="s">
        <v>39</v>
      </c>
      <c r="O214" s="35" t="s">
        <v>85</v>
      </c>
      <c r="P214" s="33"/>
      <c r="Q214" s="33"/>
      <c r="R214" s="33"/>
      <c r="S214" s="33"/>
      <c r="T214" s="33"/>
      <c r="U214" s="33"/>
      <c r="V214" s="33" t="s">
        <v>949</v>
      </c>
      <c r="W214" s="35" t="s">
        <v>899</v>
      </c>
      <c r="X214" s="33" t="s">
        <v>950</v>
      </c>
      <c r="Y214" s="33" t="n">
        <v>124.8</v>
      </c>
      <c r="Z214" s="37" t="n">
        <v>44944</v>
      </c>
      <c r="AA214" s="33"/>
      <c r="AB214" s="158" t="s">
        <v>44</v>
      </c>
      <c r="AC214" s="33"/>
      <c r="AD214" s="33" t="s">
        <v>784</v>
      </c>
      <c r="AE214" s="33"/>
    </row>
    <row r="215" customFormat="false" ht="15" hidden="false" customHeight="false" outlineLevel="0" collapsed="false">
      <c r="A215" s="33" t="n">
        <v>8935</v>
      </c>
      <c r="B215" s="155" t="n">
        <v>44942</v>
      </c>
      <c r="C215" s="35" t="s">
        <v>948</v>
      </c>
      <c r="D215" s="6" t="str">
        <f aca="false">VLOOKUP(C215,CATALOGO!A:B,2,0)</f>
        <v>Pantalon Mujer</v>
      </c>
      <c r="E215" s="6" t="str">
        <f aca="false">VLOOKUP(C215,CATALOGO!A:E,5,0)</f>
        <v>Violeta</v>
      </c>
      <c r="F215" s="36"/>
      <c r="G215" s="35" t="s">
        <v>52</v>
      </c>
      <c r="H215" s="35" t="str">
        <f aca="false">CONCATENATE(C215,"-",G215)</f>
        <v>A109R-528-XL</v>
      </c>
      <c r="I215" s="130"/>
      <c r="J215" s="35" t="n">
        <v>24</v>
      </c>
      <c r="K215" s="155" t="n">
        <v>44967</v>
      </c>
      <c r="L215" s="156" t="n">
        <f aca="false">VLOOKUP(C215,CATALOGO!A:F,6,0)</f>
        <v>0.3508</v>
      </c>
      <c r="M215" s="157" t="n">
        <f aca="false">L215*J215</f>
        <v>8.4192</v>
      </c>
      <c r="N215" s="35" t="s">
        <v>39</v>
      </c>
      <c r="O215" s="35" t="s">
        <v>85</v>
      </c>
      <c r="P215" s="33"/>
      <c r="Q215" s="33"/>
      <c r="R215" s="33"/>
      <c r="S215" s="33"/>
      <c r="T215" s="33"/>
      <c r="U215" s="33"/>
      <c r="V215" s="33" t="s">
        <v>949</v>
      </c>
      <c r="W215" s="35" t="s">
        <v>899</v>
      </c>
      <c r="X215" s="33" t="s">
        <v>950</v>
      </c>
      <c r="Y215" s="33" t="n">
        <v>31.2</v>
      </c>
      <c r="Z215" s="37" t="n">
        <v>44944</v>
      </c>
      <c r="AA215" s="33"/>
      <c r="AB215" s="158" t="s">
        <v>44</v>
      </c>
      <c r="AC215" s="33"/>
      <c r="AD215" s="33" t="s">
        <v>784</v>
      </c>
      <c r="AE215" s="33"/>
    </row>
    <row r="216" customFormat="false" ht="15" hidden="false" customHeight="false" outlineLevel="0" collapsed="false">
      <c r="A216" s="33" t="n">
        <v>8936</v>
      </c>
      <c r="B216" s="155" t="n">
        <v>44942</v>
      </c>
      <c r="C216" s="35" t="s">
        <v>948</v>
      </c>
      <c r="D216" s="6" t="str">
        <f aca="false">VLOOKUP(C216,CATALOGO!A:B,2,0)</f>
        <v>Pantalon Mujer</v>
      </c>
      <c r="E216" s="6" t="str">
        <f aca="false">VLOOKUP(C216,CATALOGO!A:E,5,0)</f>
        <v>Violeta</v>
      </c>
      <c r="F216" s="36"/>
      <c r="G216" s="35" t="s">
        <v>57</v>
      </c>
      <c r="H216" s="35" t="str">
        <f aca="false">CONCATENATE(C216,"-",G216)</f>
        <v>A109R-528-XS</v>
      </c>
      <c r="I216" s="130"/>
      <c r="J216" s="35" t="n">
        <v>48</v>
      </c>
      <c r="K216" s="155" t="n">
        <v>44967</v>
      </c>
      <c r="L216" s="156" t="n">
        <f aca="false">VLOOKUP(C216,CATALOGO!A:F,6,0)</f>
        <v>0.3508</v>
      </c>
      <c r="M216" s="157" t="n">
        <f aca="false">L216*J216</f>
        <v>16.8384</v>
      </c>
      <c r="N216" s="35" t="s">
        <v>39</v>
      </c>
      <c r="O216" s="35" t="s">
        <v>85</v>
      </c>
      <c r="P216" s="33"/>
      <c r="Q216" s="33"/>
      <c r="R216" s="33"/>
      <c r="S216" s="33"/>
      <c r="T216" s="33"/>
      <c r="U216" s="33"/>
      <c r="V216" s="33" t="s">
        <v>949</v>
      </c>
      <c r="W216" s="35" t="s">
        <v>899</v>
      </c>
      <c r="X216" s="33" t="s">
        <v>950</v>
      </c>
      <c r="Y216" s="33" t="n">
        <v>62.4</v>
      </c>
      <c r="Z216" s="37" t="n">
        <v>44944</v>
      </c>
      <c r="AA216" s="33"/>
      <c r="AB216" s="158" t="s">
        <v>44</v>
      </c>
      <c r="AC216" s="33"/>
      <c r="AD216" s="33" t="s">
        <v>784</v>
      </c>
      <c r="AE216" s="33"/>
    </row>
    <row r="217" customFormat="false" ht="15" hidden="false" customHeight="false" outlineLevel="0" collapsed="false">
      <c r="A217" s="33" t="n">
        <v>8937</v>
      </c>
      <c r="B217" s="155" t="n">
        <v>44942</v>
      </c>
      <c r="C217" s="35" t="s">
        <v>951</v>
      </c>
      <c r="D217" s="6" t="str">
        <f aca="false">VLOOKUP(C217,CATALOGO!A:B,2,0)</f>
        <v>Pantalon Dama</v>
      </c>
      <c r="E217" s="6" t="str">
        <f aca="false">VLOOKUP(C217,CATALOGO!A:E,5,0)</f>
        <v>Flamingo</v>
      </c>
      <c r="F217" s="36"/>
      <c r="G217" s="35" t="s">
        <v>57</v>
      </c>
      <c r="H217" s="35" t="str">
        <f aca="false">CONCATENATE(C217,"-",G217)</f>
        <v>A103-656-XS</v>
      </c>
      <c r="I217" s="130"/>
      <c r="J217" s="35" t="n">
        <v>24</v>
      </c>
      <c r="K217" s="155" t="n">
        <v>44967</v>
      </c>
      <c r="L217" s="156" t="n">
        <f aca="false">VLOOKUP(C217,CATALOGO!A:F,6,0)</f>
        <v>0.2791</v>
      </c>
      <c r="M217" s="157" t="n">
        <f aca="false">L217*J217</f>
        <v>6.6984</v>
      </c>
      <c r="N217" s="35" t="s">
        <v>39</v>
      </c>
      <c r="O217" s="35" t="s">
        <v>85</v>
      </c>
      <c r="P217" s="33"/>
      <c r="Q217" s="33"/>
      <c r="R217" s="33"/>
      <c r="S217" s="33"/>
      <c r="T217" s="33"/>
      <c r="U217" s="33"/>
      <c r="V217" s="33" t="s">
        <v>952</v>
      </c>
      <c r="W217" s="35" t="s">
        <v>903</v>
      </c>
      <c r="X217" s="33" t="s">
        <v>234</v>
      </c>
      <c r="Y217" s="33" t="n">
        <v>30.72</v>
      </c>
      <c r="Z217" s="37" t="n">
        <v>44944</v>
      </c>
      <c r="AA217" s="33"/>
      <c r="AB217" s="158" t="s">
        <v>44</v>
      </c>
      <c r="AC217" s="33"/>
      <c r="AD217" s="33" t="s">
        <v>953</v>
      </c>
      <c r="AE217" s="33"/>
    </row>
    <row r="218" customFormat="false" ht="15" hidden="false" customHeight="false" outlineLevel="0" collapsed="false">
      <c r="A218" s="33" t="n">
        <v>8938</v>
      </c>
      <c r="B218" s="155" t="n">
        <v>44942</v>
      </c>
      <c r="C218" s="35" t="s">
        <v>951</v>
      </c>
      <c r="D218" s="6" t="str">
        <f aca="false">VLOOKUP(C218,CATALOGO!A:B,2,0)</f>
        <v>Pantalon Dama</v>
      </c>
      <c r="E218" s="6" t="str">
        <f aca="false">VLOOKUP(C218,CATALOGO!A:E,5,0)</f>
        <v>Flamingo</v>
      </c>
      <c r="F218" s="36"/>
      <c r="G218" s="35" t="s">
        <v>38</v>
      </c>
      <c r="H218" s="35" t="str">
        <f aca="false">CONCATENATE(C218,"-",G218)</f>
        <v>A103-656-S</v>
      </c>
      <c r="I218" s="130"/>
      <c r="J218" s="35" t="n">
        <v>72</v>
      </c>
      <c r="K218" s="155" t="n">
        <v>44967</v>
      </c>
      <c r="L218" s="156" t="n">
        <f aca="false">VLOOKUP(C218,CATALOGO!A:F,6,0)</f>
        <v>0.2791</v>
      </c>
      <c r="M218" s="157" t="n">
        <f aca="false">L218*J218</f>
        <v>20.0952</v>
      </c>
      <c r="N218" s="35" t="s">
        <v>39</v>
      </c>
      <c r="O218" s="35" t="s">
        <v>85</v>
      </c>
      <c r="P218" s="33"/>
      <c r="Q218" s="33"/>
      <c r="R218" s="33"/>
      <c r="S218" s="33"/>
      <c r="T218" s="33"/>
      <c r="U218" s="33"/>
      <c r="V218" s="33" t="s">
        <v>952</v>
      </c>
      <c r="W218" s="35" t="s">
        <v>903</v>
      </c>
      <c r="X218" s="33" t="s">
        <v>234</v>
      </c>
      <c r="Y218" s="33" t="n">
        <v>92.16</v>
      </c>
      <c r="Z218" s="37" t="n">
        <v>44944</v>
      </c>
      <c r="AA218" s="33"/>
      <c r="AB218" s="158" t="s">
        <v>44</v>
      </c>
      <c r="AC218" s="33"/>
      <c r="AD218" s="33" t="s">
        <v>953</v>
      </c>
      <c r="AE218" s="33"/>
    </row>
    <row r="219" customFormat="false" ht="15" hidden="false" customHeight="false" outlineLevel="0" collapsed="false">
      <c r="A219" s="33" t="n">
        <v>8939</v>
      </c>
      <c r="B219" s="155" t="n">
        <v>44942</v>
      </c>
      <c r="C219" s="35" t="s">
        <v>951</v>
      </c>
      <c r="D219" s="6" t="str">
        <f aca="false">VLOOKUP(C219,CATALOGO!A:B,2,0)</f>
        <v>Pantalon Dama</v>
      </c>
      <c r="E219" s="6" t="str">
        <f aca="false">VLOOKUP(C219,CATALOGO!A:E,5,0)</f>
        <v>Flamingo</v>
      </c>
      <c r="F219" s="36"/>
      <c r="G219" s="35" t="s">
        <v>76</v>
      </c>
      <c r="H219" s="35" t="str">
        <f aca="false">CONCATENATE(C219,"-",G219)</f>
        <v>A103-656-M</v>
      </c>
      <c r="I219" s="130"/>
      <c r="J219" s="35" t="n">
        <v>72</v>
      </c>
      <c r="K219" s="155" t="n">
        <v>44967</v>
      </c>
      <c r="L219" s="156" t="n">
        <f aca="false">VLOOKUP(C219,CATALOGO!A:F,6,0)</f>
        <v>0.2791</v>
      </c>
      <c r="M219" s="157" t="n">
        <f aca="false">L219*J219</f>
        <v>20.0952</v>
      </c>
      <c r="N219" s="35" t="s">
        <v>39</v>
      </c>
      <c r="O219" s="35" t="s">
        <v>85</v>
      </c>
      <c r="P219" s="33"/>
      <c r="Q219" s="33"/>
      <c r="R219" s="33"/>
      <c r="S219" s="33"/>
      <c r="T219" s="33"/>
      <c r="U219" s="33"/>
      <c r="V219" s="33" t="s">
        <v>952</v>
      </c>
      <c r="W219" s="35" t="s">
        <v>903</v>
      </c>
      <c r="X219" s="33" t="s">
        <v>234</v>
      </c>
      <c r="Y219" s="33" t="n">
        <v>92.16</v>
      </c>
      <c r="Z219" s="37" t="n">
        <v>44944</v>
      </c>
      <c r="AA219" s="33"/>
      <c r="AB219" s="158" t="s">
        <v>44</v>
      </c>
      <c r="AC219" s="33"/>
      <c r="AD219" s="33" t="s">
        <v>953</v>
      </c>
      <c r="AE219" s="33"/>
    </row>
    <row r="220" customFormat="false" ht="15" hidden="false" customHeight="false" outlineLevel="0" collapsed="false">
      <c r="A220" s="33" t="n">
        <v>8940</v>
      </c>
      <c r="B220" s="155" t="n">
        <v>44942</v>
      </c>
      <c r="C220" s="35" t="s">
        <v>951</v>
      </c>
      <c r="D220" s="6" t="str">
        <f aca="false">VLOOKUP(C220,CATALOGO!A:B,2,0)</f>
        <v>Pantalon Dama</v>
      </c>
      <c r="E220" s="6" t="str">
        <f aca="false">VLOOKUP(C220,CATALOGO!A:E,5,0)</f>
        <v>Flamingo</v>
      </c>
      <c r="F220" s="36"/>
      <c r="G220" s="35" t="s">
        <v>48</v>
      </c>
      <c r="H220" s="35" t="str">
        <f aca="false">CONCATENATE(C220,"-",G220)</f>
        <v>A103-656-L</v>
      </c>
      <c r="I220" s="130"/>
      <c r="J220" s="35" t="n">
        <v>36</v>
      </c>
      <c r="K220" s="155" t="n">
        <v>44967</v>
      </c>
      <c r="L220" s="156" t="n">
        <f aca="false">VLOOKUP(C220,CATALOGO!A:F,6,0)</f>
        <v>0.2791</v>
      </c>
      <c r="M220" s="157" t="n">
        <f aca="false">L220*J220</f>
        <v>10.0476</v>
      </c>
      <c r="N220" s="35" t="s">
        <v>39</v>
      </c>
      <c r="O220" s="35" t="s">
        <v>85</v>
      </c>
      <c r="P220" s="33"/>
      <c r="Q220" s="33"/>
      <c r="R220" s="33"/>
      <c r="S220" s="33"/>
      <c r="T220" s="33"/>
      <c r="U220" s="33"/>
      <c r="V220" s="33" t="s">
        <v>952</v>
      </c>
      <c r="W220" s="35" t="s">
        <v>903</v>
      </c>
      <c r="X220" s="33" t="s">
        <v>234</v>
      </c>
      <c r="Y220" s="33" t="n">
        <v>46.08</v>
      </c>
      <c r="Z220" s="37" t="n">
        <v>44944</v>
      </c>
      <c r="AA220" s="33"/>
      <c r="AB220" s="158" t="s">
        <v>44</v>
      </c>
      <c r="AC220" s="33"/>
      <c r="AD220" s="33" t="s">
        <v>953</v>
      </c>
      <c r="AE220" s="33"/>
    </row>
    <row r="221" customFormat="false" ht="15" hidden="false" customHeight="false" outlineLevel="0" collapsed="false">
      <c r="A221" s="33" t="n">
        <v>8941</v>
      </c>
      <c r="B221" s="155" t="n">
        <v>44942</v>
      </c>
      <c r="C221" s="35" t="s">
        <v>951</v>
      </c>
      <c r="D221" s="6" t="str">
        <f aca="false">VLOOKUP(C221,CATALOGO!A:B,2,0)</f>
        <v>Pantalon Dama</v>
      </c>
      <c r="E221" s="6" t="str">
        <f aca="false">VLOOKUP(C221,CATALOGO!A:E,5,0)</f>
        <v>Flamingo</v>
      </c>
      <c r="F221" s="36"/>
      <c r="G221" s="35" t="s">
        <v>52</v>
      </c>
      <c r="H221" s="35" t="str">
        <f aca="false">CONCATENATE(C221,"-",G221)</f>
        <v>A103-656-XL</v>
      </c>
      <c r="I221" s="130"/>
      <c r="J221" s="35" t="n">
        <v>36</v>
      </c>
      <c r="K221" s="155" t="n">
        <v>44967</v>
      </c>
      <c r="L221" s="156" t="n">
        <f aca="false">VLOOKUP(C221,CATALOGO!A:F,6,0)</f>
        <v>0.2791</v>
      </c>
      <c r="M221" s="157" t="n">
        <f aca="false">L221*J221</f>
        <v>10.0476</v>
      </c>
      <c r="N221" s="35" t="s">
        <v>39</v>
      </c>
      <c r="O221" s="35" t="s">
        <v>85</v>
      </c>
      <c r="P221" s="33"/>
      <c r="Q221" s="33"/>
      <c r="R221" s="33"/>
      <c r="S221" s="33"/>
      <c r="T221" s="33"/>
      <c r="U221" s="33"/>
      <c r="V221" s="33" t="s">
        <v>952</v>
      </c>
      <c r="W221" s="35" t="s">
        <v>903</v>
      </c>
      <c r="X221" s="33" t="s">
        <v>234</v>
      </c>
      <c r="Y221" s="33" t="n">
        <v>46.08</v>
      </c>
      <c r="Z221" s="37" t="n">
        <v>44944</v>
      </c>
      <c r="AA221" s="33"/>
      <c r="AB221" s="158" t="s">
        <v>44</v>
      </c>
      <c r="AC221" s="33"/>
      <c r="AD221" s="33" t="s">
        <v>953</v>
      </c>
      <c r="AE221" s="33"/>
    </row>
    <row r="222" customFormat="false" ht="15" hidden="false" customHeight="false" outlineLevel="0" collapsed="false">
      <c r="A222" s="33" t="n">
        <v>8942</v>
      </c>
      <c r="B222" s="155" t="n">
        <v>44942</v>
      </c>
      <c r="C222" s="35" t="s">
        <v>954</v>
      </c>
      <c r="D222" s="6" t="str">
        <f aca="false">VLOOKUP(C222,CATALOGO!A:B,2,0)</f>
        <v>Pantalon Dama</v>
      </c>
      <c r="E222" s="6" t="str">
        <f aca="false">VLOOKUP(C222,CATALOGO!A:E,5,0)</f>
        <v>Lima</v>
      </c>
      <c r="F222" s="36"/>
      <c r="G222" s="35" t="s">
        <v>57</v>
      </c>
      <c r="H222" s="35" t="str">
        <f aca="false">CONCATENATE(C222,"-",G222)</f>
        <v>A103-340-XS</v>
      </c>
      <c r="I222" s="130"/>
      <c r="J222" s="35" t="n">
        <v>48</v>
      </c>
      <c r="K222" s="155" t="n">
        <v>44967</v>
      </c>
      <c r="L222" s="156" t="n">
        <f aca="false">VLOOKUP(C222,CATALOGO!A:F,6,0)</f>
        <v>0.2791</v>
      </c>
      <c r="M222" s="157" t="n">
        <f aca="false">L222*J222</f>
        <v>13.3968</v>
      </c>
      <c r="N222" s="35" t="s">
        <v>39</v>
      </c>
      <c r="O222" s="35" t="s">
        <v>85</v>
      </c>
      <c r="P222" s="33"/>
      <c r="Q222" s="33"/>
      <c r="R222" s="33"/>
      <c r="S222" s="33"/>
      <c r="T222" s="33"/>
      <c r="U222" s="33"/>
      <c r="V222" s="33" t="s">
        <v>955</v>
      </c>
      <c r="W222" s="35" t="s">
        <v>956</v>
      </c>
      <c r="X222" s="33" t="s">
        <v>234</v>
      </c>
      <c r="Y222" s="33" t="n">
        <v>61.44</v>
      </c>
      <c r="Z222" s="37" t="n">
        <v>44944</v>
      </c>
      <c r="AA222" s="33"/>
      <c r="AB222" s="158" t="s">
        <v>44</v>
      </c>
      <c r="AC222" s="33"/>
      <c r="AD222" s="33" t="s">
        <v>953</v>
      </c>
      <c r="AE222" s="33"/>
    </row>
    <row r="223" customFormat="false" ht="15" hidden="false" customHeight="false" outlineLevel="0" collapsed="false">
      <c r="A223" s="33" t="n">
        <v>8943</v>
      </c>
      <c r="B223" s="155" t="n">
        <v>44942</v>
      </c>
      <c r="C223" s="35" t="s">
        <v>954</v>
      </c>
      <c r="D223" s="6" t="str">
        <f aca="false">VLOOKUP(C223,CATALOGO!A:B,2,0)</f>
        <v>Pantalon Dama</v>
      </c>
      <c r="E223" s="6" t="str">
        <f aca="false">VLOOKUP(C223,CATALOGO!A:E,5,0)</f>
        <v>Lima</v>
      </c>
      <c r="F223" s="36"/>
      <c r="G223" s="35" t="s">
        <v>38</v>
      </c>
      <c r="H223" s="35" t="str">
        <f aca="false">CONCATENATE(C223,"-",G223)</f>
        <v>A103-340-S</v>
      </c>
      <c r="I223" s="130"/>
      <c r="J223" s="35" t="n">
        <v>96</v>
      </c>
      <c r="K223" s="155" t="n">
        <v>44967</v>
      </c>
      <c r="L223" s="156" t="n">
        <f aca="false">VLOOKUP(C223,CATALOGO!A:F,6,0)</f>
        <v>0.2791</v>
      </c>
      <c r="M223" s="157" t="n">
        <f aca="false">L223*J223</f>
        <v>26.7936</v>
      </c>
      <c r="N223" s="35" t="s">
        <v>39</v>
      </c>
      <c r="O223" s="35" t="s">
        <v>85</v>
      </c>
      <c r="P223" s="33"/>
      <c r="Q223" s="33"/>
      <c r="R223" s="33"/>
      <c r="S223" s="33"/>
      <c r="T223" s="33"/>
      <c r="U223" s="33"/>
      <c r="V223" s="33" t="s">
        <v>955</v>
      </c>
      <c r="W223" s="35" t="s">
        <v>956</v>
      </c>
      <c r="X223" s="33" t="s">
        <v>234</v>
      </c>
      <c r="Y223" s="33" t="n">
        <v>122.88</v>
      </c>
      <c r="Z223" s="37" t="n">
        <v>44944</v>
      </c>
      <c r="AA223" s="33"/>
      <c r="AB223" s="158" t="s">
        <v>44</v>
      </c>
      <c r="AC223" s="33"/>
      <c r="AD223" s="33" t="s">
        <v>953</v>
      </c>
      <c r="AE223" s="33"/>
    </row>
    <row r="224" customFormat="false" ht="15" hidden="false" customHeight="false" outlineLevel="0" collapsed="false">
      <c r="A224" s="33" t="n">
        <v>8944</v>
      </c>
      <c r="B224" s="155" t="n">
        <v>44942</v>
      </c>
      <c r="C224" s="35" t="s">
        <v>954</v>
      </c>
      <c r="D224" s="6" t="str">
        <f aca="false">VLOOKUP(C224,CATALOGO!A:B,2,0)</f>
        <v>Pantalon Dama</v>
      </c>
      <c r="E224" s="6" t="str">
        <f aca="false">VLOOKUP(C224,CATALOGO!A:E,5,0)</f>
        <v>Lima</v>
      </c>
      <c r="F224" s="36"/>
      <c r="G224" s="35" t="s">
        <v>76</v>
      </c>
      <c r="H224" s="35" t="str">
        <f aca="false">CONCATENATE(C224,"-",G224)</f>
        <v>A103-340-M</v>
      </c>
      <c r="I224" s="130"/>
      <c r="J224" s="35" t="n">
        <v>120</v>
      </c>
      <c r="K224" s="155" t="n">
        <v>44967</v>
      </c>
      <c r="L224" s="156" t="n">
        <f aca="false">VLOOKUP(C224,CATALOGO!A:F,6,0)</f>
        <v>0.2791</v>
      </c>
      <c r="M224" s="157" t="n">
        <f aca="false">L224*J224</f>
        <v>33.492</v>
      </c>
      <c r="N224" s="35" t="s">
        <v>39</v>
      </c>
      <c r="O224" s="35" t="s">
        <v>85</v>
      </c>
      <c r="P224" s="33"/>
      <c r="Q224" s="33"/>
      <c r="R224" s="33"/>
      <c r="S224" s="33"/>
      <c r="T224" s="33"/>
      <c r="U224" s="33"/>
      <c r="V224" s="33" t="s">
        <v>955</v>
      </c>
      <c r="W224" s="35" t="s">
        <v>956</v>
      </c>
      <c r="X224" s="33" t="s">
        <v>234</v>
      </c>
      <c r="Y224" s="33" t="n">
        <v>153.6</v>
      </c>
      <c r="Z224" s="37" t="n">
        <v>44944</v>
      </c>
      <c r="AA224" s="33"/>
      <c r="AB224" s="158" t="s">
        <v>44</v>
      </c>
      <c r="AC224" s="33"/>
      <c r="AD224" s="33" t="s">
        <v>953</v>
      </c>
      <c r="AE224" s="33"/>
    </row>
    <row r="225" customFormat="false" ht="15" hidden="false" customHeight="false" outlineLevel="0" collapsed="false">
      <c r="A225" s="33" t="n">
        <v>8945</v>
      </c>
      <c r="B225" s="155" t="n">
        <v>44942</v>
      </c>
      <c r="C225" s="35" t="s">
        <v>954</v>
      </c>
      <c r="D225" s="6" t="str">
        <f aca="false">VLOOKUP(C225,CATALOGO!A:B,2,0)</f>
        <v>Pantalon Dama</v>
      </c>
      <c r="E225" s="6" t="str">
        <f aca="false">VLOOKUP(C225,CATALOGO!A:E,5,0)</f>
        <v>Lima</v>
      </c>
      <c r="F225" s="36"/>
      <c r="G225" s="35" t="s">
        <v>48</v>
      </c>
      <c r="H225" s="35" t="str">
        <f aca="false">CONCATENATE(C225,"-",G225)</f>
        <v>A103-340-L</v>
      </c>
      <c r="I225" s="130"/>
      <c r="J225" s="35" t="n">
        <v>60</v>
      </c>
      <c r="K225" s="155" t="n">
        <v>44967</v>
      </c>
      <c r="L225" s="156" t="n">
        <f aca="false">VLOOKUP(C225,CATALOGO!A:F,6,0)</f>
        <v>0.2791</v>
      </c>
      <c r="M225" s="157" t="n">
        <f aca="false">L225*J225</f>
        <v>16.746</v>
      </c>
      <c r="N225" s="35" t="s">
        <v>39</v>
      </c>
      <c r="O225" s="35" t="s">
        <v>85</v>
      </c>
      <c r="P225" s="33"/>
      <c r="Q225" s="33"/>
      <c r="R225" s="33"/>
      <c r="S225" s="33"/>
      <c r="T225" s="33"/>
      <c r="U225" s="33"/>
      <c r="V225" s="33" t="s">
        <v>955</v>
      </c>
      <c r="W225" s="35" t="s">
        <v>956</v>
      </c>
      <c r="X225" s="33" t="s">
        <v>234</v>
      </c>
      <c r="Y225" s="33" t="n">
        <v>76.8</v>
      </c>
      <c r="Z225" s="37" t="n">
        <v>44944</v>
      </c>
      <c r="AA225" s="33"/>
      <c r="AB225" s="158" t="s">
        <v>44</v>
      </c>
      <c r="AC225" s="33"/>
      <c r="AD225" s="33" t="s">
        <v>953</v>
      </c>
      <c r="AE225" s="33"/>
    </row>
    <row r="226" customFormat="false" ht="15" hidden="false" customHeight="false" outlineLevel="0" collapsed="false">
      <c r="A226" s="33" t="n">
        <v>8946</v>
      </c>
      <c r="B226" s="155" t="n">
        <v>44942</v>
      </c>
      <c r="C226" s="35" t="s">
        <v>954</v>
      </c>
      <c r="D226" s="6" t="str">
        <f aca="false">VLOOKUP(C226,CATALOGO!A:B,2,0)</f>
        <v>Pantalon Dama</v>
      </c>
      <c r="E226" s="6" t="str">
        <f aca="false">VLOOKUP(C226,CATALOGO!A:E,5,0)</f>
        <v>Lima</v>
      </c>
      <c r="F226" s="36"/>
      <c r="G226" s="35" t="s">
        <v>52</v>
      </c>
      <c r="H226" s="35" t="str">
        <f aca="false">CONCATENATE(C226,"-",G226)</f>
        <v>A103-340-XL</v>
      </c>
      <c r="I226" s="130"/>
      <c r="J226" s="35" t="n">
        <v>24</v>
      </c>
      <c r="K226" s="155" t="n">
        <v>44967</v>
      </c>
      <c r="L226" s="156" t="n">
        <f aca="false">VLOOKUP(C226,CATALOGO!A:F,6,0)</f>
        <v>0.2791</v>
      </c>
      <c r="M226" s="157" t="n">
        <f aca="false">L226*J226</f>
        <v>6.6984</v>
      </c>
      <c r="N226" s="35" t="s">
        <v>39</v>
      </c>
      <c r="O226" s="35" t="s">
        <v>85</v>
      </c>
      <c r="P226" s="33"/>
      <c r="Q226" s="33"/>
      <c r="R226" s="33"/>
      <c r="S226" s="33"/>
      <c r="T226" s="33"/>
      <c r="U226" s="33"/>
      <c r="V226" s="33" t="s">
        <v>955</v>
      </c>
      <c r="W226" s="35" t="s">
        <v>956</v>
      </c>
      <c r="X226" s="33" t="s">
        <v>234</v>
      </c>
      <c r="Y226" s="33" t="n">
        <v>30.72</v>
      </c>
      <c r="Z226" s="37" t="n">
        <v>44944</v>
      </c>
      <c r="AA226" s="33"/>
      <c r="AB226" s="158" t="s">
        <v>44</v>
      </c>
      <c r="AC226" s="33"/>
      <c r="AD226" s="33" t="s">
        <v>953</v>
      </c>
      <c r="AE226" s="33"/>
    </row>
    <row r="227" customFormat="false" ht="15" hidden="false" customHeight="false" outlineLevel="0" collapsed="false">
      <c r="A227" s="33"/>
      <c r="B227" s="155"/>
      <c r="C227" s="35"/>
      <c r="D227" s="35"/>
      <c r="E227" s="33"/>
      <c r="F227" s="36"/>
      <c r="G227" s="35"/>
      <c r="H227" s="35"/>
      <c r="I227" s="130"/>
      <c r="J227" s="95" t="n">
        <v>2532</v>
      </c>
      <c r="K227" s="95"/>
      <c r="L227" s="40" t="n">
        <v>10.6038</v>
      </c>
      <c r="M227" s="40" t="n">
        <v>830</v>
      </c>
      <c r="N227" s="33"/>
      <c r="O227" s="35"/>
      <c r="P227" s="33"/>
      <c r="Q227" s="33"/>
      <c r="R227" s="33"/>
      <c r="S227" s="33"/>
      <c r="T227" s="33"/>
      <c r="U227" s="33"/>
      <c r="V227" s="33"/>
      <c r="W227" s="35"/>
      <c r="X227" s="33"/>
      <c r="Y227" s="33"/>
      <c r="Z227" s="37"/>
      <c r="AA227" s="33"/>
      <c r="AB227" s="33"/>
      <c r="AC227" s="33"/>
      <c r="AD227" s="33"/>
      <c r="AE227" s="33"/>
    </row>
    <row r="228" customFormat="false" ht="15" hidden="false" customHeight="false" outlineLevel="0" collapsed="false">
      <c r="A228" s="33"/>
      <c r="B228" s="155"/>
      <c r="C228" s="35"/>
      <c r="D228" s="35"/>
      <c r="E228" s="33"/>
      <c r="F228" s="36"/>
      <c r="G228" s="35"/>
      <c r="H228" s="35"/>
      <c r="I228" s="130"/>
      <c r="J228" s="35"/>
      <c r="K228" s="35"/>
      <c r="N228" s="33"/>
      <c r="O228" s="35"/>
      <c r="P228" s="33"/>
      <c r="Q228" s="33"/>
      <c r="R228" s="33"/>
      <c r="S228" s="33"/>
      <c r="T228" s="33"/>
      <c r="U228" s="33"/>
      <c r="V228" s="33"/>
      <c r="W228" s="35"/>
      <c r="X228" s="33"/>
      <c r="Y228" s="33"/>
      <c r="Z228" s="37"/>
      <c r="AA228" s="33"/>
      <c r="AB228" s="33"/>
      <c r="AC228" s="33"/>
      <c r="AD228" s="33"/>
      <c r="AE228" s="33"/>
    </row>
    <row r="229" customFormat="false" ht="18.75" hidden="false" customHeight="false" outlineLevel="0" collapsed="false">
      <c r="A229" s="33"/>
      <c r="B229" s="166" t="s">
        <v>957</v>
      </c>
      <c r="C229" s="167"/>
      <c r="D229" s="168"/>
      <c r="E229" s="33"/>
      <c r="F229" s="36"/>
      <c r="G229" s="35"/>
      <c r="H229" s="35"/>
      <c r="I229" s="130"/>
      <c r="J229" s="35"/>
      <c r="K229" s="35"/>
      <c r="N229" s="33"/>
      <c r="O229" s="35"/>
      <c r="P229" s="33"/>
      <c r="Q229" s="33"/>
      <c r="R229" s="33"/>
      <c r="S229" s="33"/>
      <c r="T229" s="33"/>
      <c r="U229" s="33"/>
      <c r="V229" s="33"/>
      <c r="W229" s="35"/>
      <c r="X229" s="33"/>
      <c r="Y229" s="33"/>
      <c r="Z229" s="37"/>
      <c r="AA229" s="33"/>
      <c r="AB229" s="33"/>
      <c r="AC229" s="33"/>
      <c r="AD229" s="33"/>
      <c r="AE229" s="33"/>
    </row>
    <row r="230" customFormat="false" ht="15" hidden="false" customHeight="false" outlineLevel="0" collapsed="false">
      <c r="A230" s="33" t="n">
        <v>8947</v>
      </c>
      <c r="B230" s="155" t="n">
        <v>44949</v>
      </c>
      <c r="C230" s="35" t="s">
        <v>958</v>
      </c>
      <c r="D230" s="6" t="str">
        <f aca="false">VLOOKUP(C230,CATALOGO!A:B,2,0)</f>
        <v>Top Dama</v>
      </c>
      <c r="E230" s="6" t="str">
        <f aca="false">VLOOKUP(C230,CATALOGO!A:E,5,0)</f>
        <v>Violeta</v>
      </c>
      <c r="F230" s="36"/>
      <c r="G230" s="35" t="s">
        <v>48</v>
      </c>
      <c r="H230" s="35" t="str">
        <f aca="false">CONCATENATE(C230,"-",G230)</f>
        <v>A006-528-L</v>
      </c>
      <c r="I230" s="130"/>
      <c r="J230" s="35" t="n">
        <v>120</v>
      </c>
      <c r="K230" s="155" t="n">
        <v>44974</v>
      </c>
      <c r="L230" s="156" t="n">
        <f aca="false">VLOOKUP(C230,CATALOGO!A:F,6,0)</f>
        <v>0.4658</v>
      </c>
      <c r="M230" s="157" t="n">
        <f aca="false">L230*J230</f>
        <v>55.896</v>
      </c>
      <c r="N230" s="35" t="s">
        <v>39</v>
      </c>
      <c r="O230" s="35" t="s">
        <v>40</v>
      </c>
      <c r="P230" s="33"/>
      <c r="Q230" s="33"/>
      <c r="R230" s="33"/>
      <c r="S230" s="33"/>
      <c r="T230" s="33"/>
      <c r="U230" s="33"/>
      <c r="V230" s="33" t="s">
        <v>959</v>
      </c>
      <c r="W230" s="12" t="s">
        <v>899</v>
      </c>
      <c r="X230" s="12" t="s">
        <v>188</v>
      </c>
      <c r="Y230" s="13" t="n">
        <v>117.6</v>
      </c>
      <c r="Z230" s="37" t="n">
        <v>44952</v>
      </c>
      <c r="AA230" s="33"/>
      <c r="AB230" s="158" t="s">
        <v>44</v>
      </c>
      <c r="AC230" s="33"/>
      <c r="AD230" s="109" t="s">
        <v>784</v>
      </c>
      <c r="AE230" s="33"/>
    </row>
    <row r="231" customFormat="false" ht="15" hidden="false" customHeight="false" outlineLevel="0" collapsed="false">
      <c r="A231" s="33" t="n">
        <v>8948</v>
      </c>
      <c r="B231" s="155" t="n">
        <v>44949</v>
      </c>
      <c r="C231" s="35" t="s">
        <v>958</v>
      </c>
      <c r="D231" s="6" t="str">
        <f aca="false">VLOOKUP(C231,CATALOGO!A:B,2,0)</f>
        <v>Top Dama</v>
      </c>
      <c r="E231" s="6" t="str">
        <f aca="false">VLOOKUP(C231,CATALOGO!A:E,5,0)</f>
        <v>Violeta</v>
      </c>
      <c r="F231" s="36"/>
      <c r="G231" s="35" t="s">
        <v>76</v>
      </c>
      <c r="H231" s="35" t="str">
        <f aca="false">CONCATENATE(C231,"-",G231)</f>
        <v>A006-528-M</v>
      </c>
      <c r="I231" s="130"/>
      <c r="J231" s="35" t="n">
        <v>144</v>
      </c>
      <c r="K231" s="155" t="n">
        <v>44974</v>
      </c>
      <c r="L231" s="156" t="n">
        <f aca="false">VLOOKUP(C231,CATALOGO!A:F,6,0)</f>
        <v>0.4658</v>
      </c>
      <c r="M231" s="157" t="n">
        <f aca="false">L231*J231</f>
        <v>67.0752</v>
      </c>
      <c r="N231" s="35" t="s">
        <v>39</v>
      </c>
      <c r="O231" s="35" t="s">
        <v>40</v>
      </c>
      <c r="P231" s="33"/>
      <c r="Q231" s="33"/>
      <c r="R231" s="33"/>
      <c r="S231" s="33"/>
      <c r="T231" s="33"/>
      <c r="U231" s="33"/>
      <c r="V231" s="33" t="s">
        <v>959</v>
      </c>
      <c r="W231" s="12" t="s">
        <v>899</v>
      </c>
      <c r="X231" s="12" t="s">
        <v>188</v>
      </c>
      <c r="Y231" s="13" t="n">
        <v>141.12</v>
      </c>
      <c r="Z231" s="37" t="n">
        <v>44952</v>
      </c>
      <c r="AA231" s="33"/>
      <c r="AB231" s="158" t="s">
        <v>44</v>
      </c>
      <c r="AC231" s="33"/>
      <c r="AD231" s="109" t="s">
        <v>784</v>
      </c>
      <c r="AE231" s="33"/>
    </row>
    <row r="232" customFormat="false" ht="15" hidden="false" customHeight="false" outlineLevel="0" collapsed="false">
      <c r="A232" s="33" t="n">
        <v>8949</v>
      </c>
      <c r="B232" s="155" t="n">
        <v>44949</v>
      </c>
      <c r="C232" s="35" t="s">
        <v>958</v>
      </c>
      <c r="D232" s="6" t="str">
        <f aca="false">VLOOKUP(C232,CATALOGO!A:B,2,0)</f>
        <v>Top Dama</v>
      </c>
      <c r="E232" s="6" t="str">
        <f aca="false">VLOOKUP(C232,CATALOGO!A:E,5,0)</f>
        <v>Violeta</v>
      </c>
      <c r="F232" s="36"/>
      <c r="G232" s="35" t="s">
        <v>38</v>
      </c>
      <c r="H232" s="35" t="str">
        <f aca="false">CONCATENATE(C232,"-",G232)</f>
        <v>A006-528-S</v>
      </c>
      <c r="I232" s="130"/>
      <c r="J232" s="35" t="n">
        <v>144</v>
      </c>
      <c r="K232" s="155" t="n">
        <v>44974</v>
      </c>
      <c r="L232" s="156" t="n">
        <f aca="false">VLOOKUP(C232,CATALOGO!A:F,6,0)</f>
        <v>0.4658</v>
      </c>
      <c r="M232" s="157" t="n">
        <f aca="false">L232*J232</f>
        <v>67.0752</v>
      </c>
      <c r="N232" s="35" t="s">
        <v>39</v>
      </c>
      <c r="O232" s="35" t="s">
        <v>40</v>
      </c>
      <c r="P232" s="33"/>
      <c r="Q232" s="33"/>
      <c r="R232" s="33"/>
      <c r="S232" s="33"/>
      <c r="T232" s="33"/>
      <c r="U232" s="33"/>
      <c r="V232" s="33" t="s">
        <v>959</v>
      </c>
      <c r="W232" s="12" t="s">
        <v>899</v>
      </c>
      <c r="X232" s="12" t="s">
        <v>188</v>
      </c>
      <c r="Y232" s="13" t="n">
        <v>141.12</v>
      </c>
      <c r="Z232" s="37" t="n">
        <v>44952</v>
      </c>
      <c r="AA232" s="33"/>
      <c r="AB232" s="158" t="s">
        <v>44</v>
      </c>
      <c r="AC232" s="33"/>
      <c r="AD232" s="109" t="s">
        <v>784</v>
      </c>
      <c r="AE232" s="33"/>
    </row>
    <row r="233" customFormat="false" ht="15" hidden="false" customHeight="false" outlineLevel="0" collapsed="false">
      <c r="A233" s="33" t="n">
        <v>8950</v>
      </c>
      <c r="B233" s="155" t="n">
        <v>44949</v>
      </c>
      <c r="C233" s="35" t="s">
        <v>958</v>
      </c>
      <c r="D233" s="6" t="str">
        <f aca="false">VLOOKUP(C233,CATALOGO!A:B,2,0)</f>
        <v>Top Dama</v>
      </c>
      <c r="E233" s="6" t="str">
        <f aca="false">VLOOKUP(C233,CATALOGO!A:E,5,0)</f>
        <v>Violeta</v>
      </c>
      <c r="F233" s="36"/>
      <c r="G233" s="35" t="s">
        <v>52</v>
      </c>
      <c r="H233" s="35" t="str">
        <f aca="false">CONCATENATE(C233,"-",G233)</f>
        <v>A006-528-XL</v>
      </c>
      <c r="I233" s="130"/>
      <c r="J233" s="35" t="n">
        <v>48</v>
      </c>
      <c r="K233" s="155" t="n">
        <v>44974</v>
      </c>
      <c r="L233" s="156" t="n">
        <f aca="false">VLOOKUP(C233,CATALOGO!A:F,6,0)</f>
        <v>0.4658</v>
      </c>
      <c r="M233" s="157" t="n">
        <f aca="false">L233*J233</f>
        <v>22.3584</v>
      </c>
      <c r="N233" s="35" t="s">
        <v>39</v>
      </c>
      <c r="O233" s="35" t="s">
        <v>40</v>
      </c>
      <c r="P233" s="33"/>
      <c r="Q233" s="33"/>
      <c r="R233" s="33"/>
      <c r="S233" s="33"/>
      <c r="T233" s="33"/>
      <c r="U233" s="33"/>
      <c r="V233" s="33" t="s">
        <v>959</v>
      </c>
      <c r="W233" s="12" t="s">
        <v>899</v>
      </c>
      <c r="X233" s="12" t="s">
        <v>188</v>
      </c>
      <c r="Y233" s="13" t="n">
        <v>47.04</v>
      </c>
      <c r="Z233" s="37" t="n">
        <v>44952</v>
      </c>
      <c r="AA233" s="33"/>
      <c r="AB233" s="158" t="s">
        <v>44</v>
      </c>
      <c r="AC233" s="33"/>
      <c r="AD233" s="109" t="s">
        <v>784</v>
      </c>
      <c r="AE233" s="33"/>
    </row>
    <row r="234" customFormat="false" ht="15" hidden="false" customHeight="false" outlineLevel="0" collapsed="false">
      <c r="A234" s="33" t="n">
        <v>8951</v>
      </c>
      <c r="B234" s="155" t="n">
        <v>44949</v>
      </c>
      <c r="C234" s="35" t="s">
        <v>958</v>
      </c>
      <c r="D234" s="6" t="str">
        <f aca="false">VLOOKUP(C234,CATALOGO!A:B,2,0)</f>
        <v>Top Dama</v>
      </c>
      <c r="E234" s="6" t="str">
        <f aca="false">VLOOKUP(C234,CATALOGO!A:E,5,0)</f>
        <v>Violeta</v>
      </c>
      <c r="F234" s="36"/>
      <c r="G234" s="35" t="s">
        <v>57</v>
      </c>
      <c r="H234" s="35" t="str">
        <f aca="false">CONCATENATE(C234,"-",G234)</f>
        <v>A006-528-XS</v>
      </c>
      <c r="I234" s="130"/>
      <c r="J234" s="35" t="n">
        <v>144</v>
      </c>
      <c r="K234" s="155" t="n">
        <v>44974</v>
      </c>
      <c r="L234" s="156" t="n">
        <f aca="false">VLOOKUP(C234,CATALOGO!A:F,6,0)</f>
        <v>0.4658</v>
      </c>
      <c r="M234" s="157" t="n">
        <f aca="false">L234*J234</f>
        <v>67.0752</v>
      </c>
      <c r="N234" s="35" t="s">
        <v>39</v>
      </c>
      <c r="O234" s="35" t="s">
        <v>40</v>
      </c>
      <c r="P234" s="33"/>
      <c r="Q234" s="33"/>
      <c r="R234" s="33"/>
      <c r="S234" s="33"/>
      <c r="T234" s="33"/>
      <c r="U234" s="33"/>
      <c r="V234" s="33" t="s">
        <v>959</v>
      </c>
      <c r="W234" s="12" t="s">
        <v>899</v>
      </c>
      <c r="X234" s="12" t="s">
        <v>188</v>
      </c>
      <c r="Y234" s="13" t="n">
        <v>141.12</v>
      </c>
      <c r="Z234" s="37" t="n">
        <v>44952</v>
      </c>
      <c r="AA234" s="33"/>
      <c r="AB234" s="158" t="s">
        <v>44</v>
      </c>
      <c r="AC234" s="33"/>
      <c r="AD234" s="109" t="s">
        <v>784</v>
      </c>
      <c r="AE234" s="33"/>
    </row>
    <row r="235" customFormat="false" ht="15" hidden="false" customHeight="false" outlineLevel="0" collapsed="false">
      <c r="A235" s="33" t="n">
        <v>8952</v>
      </c>
      <c r="B235" s="155" t="n">
        <v>44949</v>
      </c>
      <c r="C235" s="35" t="s">
        <v>960</v>
      </c>
      <c r="D235" s="6" t="str">
        <f aca="false">VLOOKUP(C235,CATALOGO!A:B,2,0)</f>
        <v>Top Caballero</v>
      </c>
      <c r="E235" s="6" t="str">
        <f aca="false">VLOOKUP(C235,CATALOGO!A:E,5,0)</f>
        <v>Flamingo</v>
      </c>
      <c r="F235" s="36"/>
      <c r="G235" s="35" t="s">
        <v>57</v>
      </c>
      <c r="H235" s="35" t="str">
        <f aca="false">CONCATENATE(C235,"-",G235)</f>
        <v>AH003-656-XS</v>
      </c>
      <c r="I235" s="130"/>
      <c r="J235" s="35" t="n">
        <v>24</v>
      </c>
      <c r="K235" s="155" t="n">
        <v>44974</v>
      </c>
      <c r="L235" s="156" t="n">
        <f aca="false">VLOOKUP(C235,CATALOGO!A:F,6,0)</f>
        <v>0.293</v>
      </c>
      <c r="M235" s="157" t="n">
        <f aca="false">L235*J235</f>
        <v>7.032</v>
      </c>
      <c r="N235" s="35" t="s">
        <v>39</v>
      </c>
      <c r="O235" s="35" t="s">
        <v>40</v>
      </c>
      <c r="P235" s="33"/>
      <c r="Q235" s="33"/>
      <c r="R235" s="33"/>
      <c r="S235" s="33"/>
      <c r="T235" s="33"/>
      <c r="U235" s="33"/>
      <c r="V235" s="33" t="s">
        <v>961</v>
      </c>
      <c r="W235" s="12" t="s">
        <v>903</v>
      </c>
      <c r="X235" s="12" t="s">
        <v>207</v>
      </c>
      <c r="Y235" s="13" t="n">
        <v>23.04</v>
      </c>
      <c r="Z235" s="37" t="n">
        <v>44952</v>
      </c>
      <c r="AA235" s="33"/>
      <c r="AB235" s="158" t="s">
        <v>44</v>
      </c>
      <c r="AC235" s="33"/>
      <c r="AD235" s="109" t="s">
        <v>953</v>
      </c>
      <c r="AE235" s="33"/>
    </row>
    <row r="236" customFormat="false" ht="15" hidden="false" customHeight="false" outlineLevel="0" collapsed="false">
      <c r="A236" s="33" t="n">
        <v>8953</v>
      </c>
      <c r="B236" s="155" t="n">
        <v>44949</v>
      </c>
      <c r="C236" s="35" t="s">
        <v>960</v>
      </c>
      <c r="D236" s="6" t="str">
        <f aca="false">VLOOKUP(C236,CATALOGO!A:B,2,0)</f>
        <v>Top Caballero</v>
      </c>
      <c r="E236" s="6" t="str">
        <f aca="false">VLOOKUP(C236,CATALOGO!A:E,5,0)</f>
        <v>Flamingo</v>
      </c>
      <c r="F236" s="36"/>
      <c r="G236" s="35" t="s">
        <v>38</v>
      </c>
      <c r="H236" s="35" t="str">
        <f aca="false">CONCATENATE(C236,"-",G236)</f>
        <v>AH003-656-S</v>
      </c>
      <c r="I236" s="130"/>
      <c r="J236" s="35" t="n">
        <v>60</v>
      </c>
      <c r="K236" s="155" t="n">
        <v>44974</v>
      </c>
      <c r="L236" s="156" t="n">
        <f aca="false">VLOOKUP(C236,CATALOGO!A:F,6,0)</f>
        <v>0.293</v>
      </c>
      <c r="M236" s="157" t="n">
        <f aca="false">L236*J236</f>
        <v>17.58</v>
      </c>
      <c r="N236" s="35" t="s">
        <v>39</v>
      </c>
      <c r="O236" s="35" t="s">
        <v>40</v>
      </c>
      <c r="P236" s="33"/>
      <c r="Q236" s="33"/>
      <c r="R236" s="33"/>
      <c r="S236" s="33"/>
      <c r="T236" s="33"/>
      <c r="U236" s="33"/>
      <c r="V236" s="33" t="s">
        <v>961</v>
      </c>
      <c r="W236" s="12" t="s">
        <v>903</v>
      </c>
      <c r="X236" s="12" t="s">
        <v>207</v>
      </c>
      <c r="Y236" s="13" t="n">
        <v>57.6</v>
      </c>
      <c r="Z236" s="37" t="n">
        <v>44952</v>
      </c>
      <c r="AA236" s="33"/>
      <c r="AB236" s="158" t="s">
        <v>44</v>
      </c>
      <c r="AC236" s="33"/>
      <c r="AD236" s="109" t="s">
        <v>953</v>
      </c>
      <c r="AE236" s="33"/>
    </row>
    <row r="237" customFormat="false" ht="15" hidden="false" customHeight="false" outlineLevel="0" collapsed="false">
      <c r="A237" s="33" t="n">
        <v>8954</v>
      </c>
      <c r="B237" s="155" t="n">
        <v>44949</v>
      </c>
      <c r="C237" s="35" t="s">
        <v>960</v>
      </c>
      <c r="D237" s="6" t="str">
        <f aca="false">VLOOKUP(C237,CATALOGO!A:B,2,0)</f>
        <v>Top Caballero</v>
      </c>
      <c r="E237" s="6" t="str">
        <f aca="false">VLOOKUP(C237,CATALOGO!A:E,5,0)</f>
        <v>Flamingo</v>
      </c>
      <c r="F237" s="36"/>
      <c r="G237" s="35" t="s">
        <v>76</v>
      </c>
      <c r="H237" s="35" t="str">
        <f aca="false">CONCATENATE(C237,"-",G237)</f>
        <v>AH003-656-M</v>
      </c>
      <c r="I237" s="130"/>
      <c r="J237" s="35" t="n">
        <v>60</v>
      </c>
      <c r="K237" s="155" t="n">
        <v>44974</v>
      </c>
      <c r="L237" s="156" t="n">
        <f aca="false">VLOOKUP(C237,CATALOGO!A:F,6,0)</f>
        <v>0.293</v>
      </c>
      <c r="M237" s="157" t="n">
        <f aca="false">L237*J237</f>
        <v>17.58</v>
      </c>
      <c r="N237" s="35" t="s">
        <v>39</v>
      </c>
      <c r="O237" s="35" t="s">
        <v>40</v>
      </c>
      <c r="P237" s="33"/>
      <c r="Q237" s="33"/>
      <c r="R237" s="33"/>
      <c r="S237" s="33"/>
      <c r="T237" s="33"/>
      <c r="U237" s="33"/>
      <c r="V237" s="33" t="s">
        <v>961</v>
      </c>
      <c r="W237" s="12" t="s">
        <v>903</v>
      </c>
      <c r="X237" s="12" t="s">
        <v>207</v>
      </c>
      <c r="Y237" s="13" t="n">
        <v>57.6</v>
      </c>
      <c r="Z237" s="37" t="n">
        <v>44952</v>
      </c>
      <c r="AA237" s="33"/>
      <c r="AB237" s="158" t="s">
        <v>44</v>
      </c>
      <c r="AC237" s="33"/>
      <c r="AD237" s="109" t="s">
        <v>953</v>
      </c>
      <c r="AE237" s="33"/>
    </row>
    <row r="238" customFormat="false" ht="15" hidden="false" customHeight="false" outlineLevel="0" collapsed="false">
      <c r="A238" s="33" t="n">
        <v>8955</v>
      </c>
      <c r="B238" s="155" t="n">
        <v>44949</v>
      </c>
      <c r="C238" s="35" t="s">
        <v>960</v>
      </c>
      <c r="D238" s="6" t="str">
        <f aca="false">VLOOKUP(C238,CATALOGO!A:B,2,0)</f>
        <v>Top Caballero</v>
      </c>
      <c r="E238" s="6" t="str">
        <f aca="false">VLOOKUP(C238,CATALOGO!A:E,5,0)</f>
        <v>Flamingo</v>
      </c>
      <c r="F238" s="36"/>
      <c r="G238" s="35" t="s">
        <v>48</v>
      </c>
      <c r="H238" s="35" t="str">
        <f aca="false">CONCATENATE(C238,"-",G238)</f>
        <v>AH003-656-L</v>
      </c>
      <c r="I238" s="130"/>
      <c r="J238" s="35" t="n">
        <v>36</v>
      </c>
      <c r="K238" s="155" t="n">
        <v>44974</v>
      </c>
      <c r="L238" s="156" t="n">
        <f aca="false">VLOOKUP(C238,CATALOGO!A:F,6,0)</f>
        <v>0.293</v>
      </c>
      <c r="M238" s="157" t="n">
        <f aca="false">L238*J238</f>
        <v>10.548</v>
      </c>
      <c r="N238" s="35" t="s">
        <v>39</v>
      </c>
      <c r="O238" s="35" t="s">
        <v>40</v>
      </c>
      <c r="P238" s="33"/>
      <c r="Q238" s="33"/>
      <c r="R238" s="33"/>
      <c r="S238" s="33"/>
      <c r="T238" s="33"/>
      <c r="U238" s="33"/>
      <c r="V238" s="33" t="s">
        <v>961</v>
      </c>
      <c r="W238" s="12" t="s">
        <v>903</v>
      </c>
      <c r="X238" s="12" t="s">
        <v>207</v>
      </c>
      <c r="Y238" s="13" t="n">
        <v>34.56</v>
      </c>
      <c r="Z238" s="37" t="n">
        <v>44952</v>
      </c>
      <c r="AA238" s="33"/>
      <c r="AB238" s="158" t="s">
        <v>44</v>
      </c>
      <c r="AC238" s="33"/>
      <c r="AD238" s="109" t="s">
        <v>953</v>
      </c>
      <c r="AE238" s="33"/>
    </row>
    <row r="239" customFormat="false" ht="15" hidden="false" customHeight="false" outlineLevel="0" collapsed="false">
      <c r="A239" s="33" t="n">
        <v>8956</v>
      </c>
      <c r="B239" s="155" t="n">
        <v>44949</v>
      </c>
      <c r="C239" s="35" t="s">
        <v>960</v>
      </c>
      <c r="D239" s="6" t="str">
        <f aca="false">VLOOKUP(C239,CATALOGO!A:B,2,0)</f>
        <v>Top Caballero</v>
      </c>
      <c r="E239" s="6" t="str">
        <f aca="false">VLOOKUP(C239,CATALOGO!A:E,5,0)</f>
        <v>Flamingo</v>
      </c>
      <c r="F239" s="36"/>
      <c r="G239" s="35" t="s">
        <v>52</v>
      </c>
      <c r="H239" s="35" t="str">
        <f aca="false">CONCATENATE(C239,"-",G239)</f>
        <v>AH003-656-XL</v>
      </c>
      <c r="I239" s="130"/>
      <c r="J239" s="35" t="n">
        <v>24</v>
      </c>
      <c r="K239" s="155" t="n">
        <v>44974</v>
      </c>
      <c r="L239" s="156" t="n">
        <f aca="false">VLOOKUP(C239,CATALOGO!A:F,6,0)</f>
        <v>0.293</v>
      </c>
      <c r="M239" s="157" t="n">
        <f aca="false">L239*J239</f>
        <v>7.032</v>
      </c>
      <c r="N239" s="35" t="s">
        <v>39</v>
      </c>
      <c r="O239" s="35" t="s">
        <v>40</v>
      </c>
      <c r="P239" s="33"/>
      <c r="Q239" s="33"/>
      <c r="R239" s="33"/>
      <c r="S239" s="33"/>
      <c r="T239" s="33"/>
      <c r="U239" s="33"/>
      <c r="V239" s="33" t="s">
        <v>961</v>
      </c>
      <c r="W239" s="12" t="s">
        <v>903</v>
      </c>
      <c r="X239" s="12" t="s">
        <v>207</v>
      </c>
      <c r="Y239" s="13" t="n">
        <v>23.04</v>
      </c>
      <c r="Z239" s="37" t="n">
        <v>44952</v>
      </c>
      <c r="AA239" s="33"/>
      <c r="AB239" s="158" t="s">
        <v>44</v>
      </c>
      <c r="AC239" s="33"/>
      <c r="AD239" s="109" t="s">
        <v>953</v>
      </c>
      <c r="AE239" s="33"/>
    </row>
    <row r="240" customFormat="false" ht="15" hidden="false" customHeight="false" outlineLevel="0" collapsed="false">
      <c r="A240" s="33" t="n">
        <v>8957</v>
      </c>
      <c r="B240" s="155" t="n">
        <v>44949</v>
      </c>
      <c r="C240" s="35" t="s">
        <v>962</v>
      </c>
      <c r="D240" s="6" t="str">
        <f aca="false">VLOOKUP(C240,CATALOGO!A:B,2,0)</f>
        <v>Top Caballero</v>
      </c>
      <c r="E240" s="6" t="str">
        <f aca="false">VLOOKUP(C240,CATALOGO!A:E,5,0)</f>
        <v>Lima</v>
      </c>
      <c r="F240" s="36"/>
      <c r="G240" s="35" t="s">
        <v>57</v>
      </c>
      <c r="H240" s="35" t="str">
        <f aca="false">CONCATENATE(C240,"-",G240)</f>
        <v>AH003-340-XS</v>
      </c>
      <c r="I240" s="130"/>
      <c r="J240" s="35" t="n">
        <v>36</v>
      </c>
      <c r="K240" s="155" t="n">
        <v>44974</v>
      </c>
      <c r="L240" s="156" t="n">
        <f aca="false">VLOOKUP(C240,CATALOGO!A:F,6,0)</f>
        <v>0.293</v>
      </c>
      <c r="M240" s="157" t="n">
        <f aca="false">L240*J240</f>
        <v>10.548</v>
      </c>
      <c r="N240" s="35" t="s">
        <v>39</v>
      </c>
      <c r="O240" s="35" t="s">
        <v>40</v>
      </c>
      <c r="P240" s="33"/>
      <c r="Q240" s="33"/>
      <c r="R240" s="33"/>
      <c r="S240" s="33"/>
      <c r="T240" s="33"/>
      <c r="U240" s="33"/>
      <c r="V240" s="33" t="s">
        <v>963</v>
      </c>
      <c r="W240" s="12" t="s">
        <v>956</v>
      </c>
      <c r="X240" s="12" t="s">
        <v>207</v>
      </c>
      <c r="Y240" s="13" t="n">
        <v>34.56</v>
      </c>
      <c r="Z240" s="37" t="n">
        <v>44952</v>
      </c>
      <c r="AA240" s="33"/>
      <c r="AB240" s="158" t="s">
        <v>44</v>
      </c>
      <c r="AC240" s="33"/>
      <c r="AD240" s="109" t="s">
        <v>953</v>
      </c>
      <c r="AE240" s="33"/>
    </row>
    <row r="241" customFormat="false" ht="15" hidden="false" customHeight="false" outlineLevel="0" collapsed="false">
      <c r="A241" s="33" t="n">
        <v>8958</v>
      </c>
      <c r="B241" s="155" t="n">
        <v>44949</v>
      </c>
      <c r="C241" s="35" t="s">
        <v>962</v>
      </c>
      <c r="D241" s="6" t="str">
        <f aca="false">VLOOKUP(C241,CATALOGO!A:B,2,0)</f>
        <v>Top Caballero</v>
      </c>
      <c r="E241" s="6" t="str">
        <f aca="false">VLOOKUP(C241,CATALOGO!A:E,5,0)</f>
        <v>Lima</v>
      </c>
      <c r="F241" s="36"/>
      <c r="G241" s="35" t="s">
        <v>38</v>
      </c>
      <c r="H241" s="35" t="str">
        <f aca="false">CONCATENATE(C241,"-",G241)</f>
        <v>AH003-340-S</v>
      </c>
      <c r="I241" s="130"/>
      <c r="J241" s="35" t="n">
        <v>96</v>
      </c>
      <c r="K241" s="155" t="n">
        <v>44974</v>
      </c>
      <c r="L241" s="156" t="n">
        <f aca="false">VLOOKUP(C241,CATALOGO!A:F,6,0)</f>
        <v>0.293</v>
      </c>
      <c r="M241" s="157" t="n">
        <f aca="false">L241*J241</f>
        <v>28.128</v>
      </c>
      <c r="N241" s="35" t="s">
        <v>39</v>
      </c>
      <c r="O241" s="35" t="s">
        <v>40</v>
      </c>
      <c r="P241" s="33"/>
      <c r="Q241" s="33"/>
      <c r="R241" s="33"/>
      <c r="S241" s="33"/>
      <c r="T241" s="33"/>
      <c r="U241" s="33"/>
      <c r="V241" s="33" t="s">
        <v>963</v>
      </c>
      <c r="W241" s="12" t="s">
        <v>956</v>
      </c>
      <c r="X241" s="12" t="s">
        <v>207</v>
      </c>
      <c r="Y241" s="13" t="n">
        <v>92.16</v>
      </c>
      <c r="Z241" s="37" t="n">
        <v>44952</v>
      </c>
      <c r="AA241" s="33"/>
      <c r="AB241" s="158" t="s">
        <v>44</v>
      </c>
      <c r="AC241" s="33"/>
      <c r="AD241" s="109" t="s">
        <v>953</v>
      </c>
      <c r="AE241" s="33"/>
    </row>
    <row r="242" customFormat="false" ht="15" hidden="false" customHeight="false" outlineLevel="0" collapsed="false">
      <c r="A242" s="33" t="n">
        <v>8959</v>
      </c>
      <c r="B242" s="155" t="n">
        <v>44949</v>
      </c>
      <c r="C242" s="35" t="s">
        <v>962</v>
      </c>
      <c r="D242" s="6" t="str">
        <f aca="false">VLOOKUP(C242,CATALOGO!A:B,2,0)</f>
        <v>Top Caballero</v>
      </c>
      <c r="E242" s="6" t="str">
        <f aca="false">VLOOKUP(C242,CATALOGO!A:E,5,0)</f>
        <v>Lima</v>
      </c>
      <c r="F242" s="36"/>
      <c r="G242" s="35" t="s">
        <v>76</v>
      </c>
      <c r="H242" s="35" t="str">
        <f aca="false">CONCATENATE(C242,"-",G242)</f>
        <v>AH003-340-M</v>
      </c>
      <c r="I242" s="130"/>
      <c r="J242" s="35" t="n">
        <v>72</v>
      </c>
      <c r="K242" s="155" t="n">
        <v>44974</v>
      </c>
      <c r="L242" s="156" t="n">
        <f aca="false">VLOOKUP(C242,CATALOGO!A:F,6,0)</f>
        <v>0.293</v>
      </c>
      <c r="M242" s="157" t="n">
        <f aca="false">L242*J242</f>
        <v>21.096</v>
      </c>
      <c r="N242" s="35" t="s">
        <v>39</v>
      </c>
      <c r="O242" s="35" t="s">
        <v>40</v>
      </c>
      <c r="P242" s="33"/>
      <c r="Q242" s="33"/>
      <c r="R242" s="33"/>
      <c r="S242" s="33"/>
      <c r="T242" s="33"/>
      <c r="U242" s="33"/>
      <c r="V242" s="33" t="s">
        <v>963</v>
      </c>
      <c r="W242" s="12" t="s">
        <v>956</v>
      </c>
      <c r="X242" s="12" t="s">
        <v>207</v>
      </c>
      <c r="Y242" s="13" t="n">
        <v>69.12</v>
      </c>
      <c r="Z242" s="37" t="n">
        <v>44952</v>
      </c>
      <c r="AA242" s="33"/>
      <c r="AB242" s="158" t="s">
        <v>44</v>
      </c>
      <c r="AC242" s="33"/>
      <c r="AD242" s="109" t="s">
        <v>953</v>
      </c>
      <c r="AE242" s="33"/>
    </row>
    <row r="243" customFormat="false" ht="15" hidden="false" customHeight="false" outlineLevel="0" collapsed="false">
      <c r="A243" s="33" t="n">
        <v>8960</v>
      </c>
      <c r="B243" s="155" t="n">
        <v>44949</v>
      </c>
      <c r="C243" s="35" t="s">
        <v>962</v>
      </c>
      <c r="D243" s="6" t="str">
        <f aca="false">VLOOKUP(C243,CATALOGO!A:B,2,0)</f>
        <v>Top Caballero</v>
      </c>
      <c r="E243" s="6" t="str">
        <f aca="false">VLOOKUP(C243,CATALOGO!A:E,5,0)</f>
        <v>Lima</v>
      </c>
      <c r="F243" s="36"/>
      <c r="G243" s="35" t="s">
        <v>48</v>
      </c>
      <c r="H243" s="35" t="str">
        <f aca="false">CONCATENATE(C243,"-",G243)</f>
        <v>AH003-340-L</v>
      </c>
      <c r="I243" s="130"/>
      <c r="J243" s="35" t="n">
        <v>48</v>
      </c>
      <c r="K243" s="155" t="n">
        <v>44974</v>
      </c>
      <c r="L243" s="156" t="n">
        <f aca="false">VLOOKUP(C243,CATALOGO!A:F,6,0)</f>
        <v>0.293</v>
      </c>
      <c r="M243" s="157" t="n">
        <f aca="false">L243*J243</f>
        <v>14.064</v>
      </c>
      <c r="N243" s="35" t="s">
        <v>39</v>
      </c>
      <c r="O243" s="35" t="s">
        <v>40</v>
      </c>
      <c r="P243" s="33"/>
      <c r="Q243" s="33"/>
      <c r="R243" s="33"/>
      <c r="S243" s="33"/>
      <c r="T243" s="33"/>
      <c r="U243" s="33"/>
      <c r="V243" s="33" t="s">
        <v>963</v>
      </c>
      <c r="W243" s="12" t="s">
        <v>956</v>
      </c>
      <c r="X243" s="12" t="s">
        <v>207</v>
      </c>
      <c r="Y243" s="13" t="n">
        <v>46.08</v>
      </c>
      <c r="Z243" s="37" t="n">
        <v>44952</v>
      </c>
      <c r="AA243" s="33"/>
      <c r="AB243" s="158" t="s">
        <v>44</v>
      </c>
      <c r="AC243" s="33"/>
      <c r="AD243" s="109" t="s">
        <v>953</v>
      </c>
      <c r="AE243" s="33"/>
    </row>
    <row r="244" customFormat="false" ht="15" hidden="false" customHeight="false" outlineLevel="0" collapsed="false">
      <c r="A244" s="33" t="n">
        <v>8961</v>
      </c>
      <c r="B244" s="155" t="n">
        <v>44949</v>
      </c>
      <c r="C244" s="35" t="s">
        <v>962</v>
      </c>
      <c r="D244" s="6" t="str">
        <f aca="false">VLOOKUP(C244,CATALOGO!A:B,2,0)</f>
        <v>Top Caballero</v>
      </c>
      <c r="E244" s="6" t="str">
        <f aca="false">VLOOKUP(C244,CATALOGO!A:E,5,0)</f>
        <v>Lima</v>
      </c>
      <c r="F244" s="36"/>
      <c r="G244" s="35" t="s">
        <v>52</v>
      </c>
      <c r="H244" s="35" t="str">
        <f aca="false">CONCATENATE(C244,"-",G244)</f>
        <v>AH003-340-XL</v>
      </c>
      <c r="I244" s="130"/>
      <c r="J244" s="35" t="n">
        <v>24</v>
      </c>
      <c r="K244" s="155" t="n">
        <v>44974</v>
      </c>
      <c r="L244" s="156" t="n">
        <f aca="false">VLOOKUP(C244,CATALOGO!A:F,6,0)</f>
        <v>0.293</v>
      </c>
      <c r="M244" s="157" t="n">
        <f aca="false">L244*J244</f>
        <v>7.032</v>
      </c>
      <c r="N244" s="35" t="s">
        <v>39</v>
      </c>
      <c r="O244" s="35" t="s">
        <v>40</v>
      </c>
      <c r="P244" s="33"/>
      <c r="Q244" s="33"/>
      <c r="R244" s="33"/>
      <c r="S244" s="33"/>
      <c r="T244" s="33"/>
      <c r="U244" s="33"/>
      <c r="V244" s="33" t="s">
        <v>963</v>
      </c>
      <c r="W244" s="12" t="s">
        <v>956</v>
      </c>
      <c r="X244" s="12" t="s">
        <v>207</v>
      </c>
      <c r="Y244" s="13" t="n">
        <v>23.04</v>
      </c>
      <c r="Z244" s="37" t="n">
        <v>44952</v>
      </c>
      <c r="AA244" s="33"/>
      <c r="AB244" s="158" t="s">
        <v>44</v>
      </c>
      <c r="AC244" s="33"/>
      <c r="AD244" s="109" t="s">
        <v>953</v>
      </c>
      <c r="AE244" s="33"/>
    </row>
    <row r="245" s="191" customFormat="true" ht="15" hidden="false" customHeight="false" outlineLevel="0" collapsed="false">
      <c r="A245" s="181" t="n">
        <v>8926</v>
      </c>
      <c r="B245" s="182" t="n">
        <v>44942</v>
      </c>
      <c r="C245" s="183" t="s">
        <v>964</v>
      </c>
      <c r="D245" s="184" t="str">
        <f aca="false">VLOOKUP(C245,CATALOGO!A:B,2,0)</f>
        <v>Pantalon Mujer</v>
      </c>
      <c r="E245" s="184" t="str">
        <f aca="false">VLOOKUP(C245,CATALOGO!A:E,5,0)</f>
        <v>Violeta</v>
      </c>
      <c r="F245" s="185"/>
      <c r="G245" s="183" t="s">
        <v>57</v>
      </c>
      <c r="H245" s="183" t="str">
        <f aca="false">CONCATENATE(C245,"-",G245)</f>
        <v>A107P-528-XS</v>
      </c>
      <c r="I245" s="187"/>
      <c r="J245" s="183" t="n">
        <v>48</v>
      </c>
      <c r="K245" s="182" t="n">
        <v>44974</v>
      </c>
      <c r="L245" s="188" t="n">
        <f aca="false">VLOOKUP(C245,CATALOGO!A:F,6,0)</f>
        <v>0.3583</v>
      </c>
      <c r="M245" s="189" t="n">
        <f aca="false">L245*J245</f>
        <v>17.1984</v>
      </c>
      <c r="N245" s="183" t="s">
        <v>39</v>
      </c>
      <c r="O245" s="183" t="s">
        <v>85</v>
      </c>
      <c r="P245" s="181"/>
      <c r="Q245" s="181"/>
      <c r="R245" s="181"/>
      <c r="S245" s="181"/>
      <c r="T245" s="181"/>
      <c r="U245" s="181"/>
      <c r="V245" s="181" t="s">
        <v>965</v>
      </c>
      <c r="W245" s="183" t="s">
        <v>899</v>
      </c>
      <c r="X245" s="181" t="s">
        <v>966</v>
      </c>
      <c r="Y245" s="181" t="n">
        <v>62.4</v>
      </c>
      <c r="Z245" s="190" t="n">
        <v>44944</v>
      </c>
      <c r="AA245" s="181"/>
      <c r="AB245" s="158" t="s">
        <v>44</v>
      </c>
      <c r="AC245" s="181"/>
      <c r="AD245" s="181" t="s">
        <v>784</v>
      </c>
      <c r="AE245" s="181"/>
    </row>
    <row r="246" s="191" customFormat="true" ht="15" hidden="false" customHeight="false" outlineLevel="0" collapsed="false">
      <c r="A246" s="181" t="n">
        <v>8927</v>
      </c>
      <c r="B246" s="182" t="n">
        <v>44942</v>
      </c>
      <c r="C246" s="183" t="s">
        <v>967</v>
      </c>
      <c r="D246" s="184" t="str">
        <f aca="false">VLOOKUP(C246,CATALOGO!A:B,2,0)</f>
        <v>Pantalon Mujer</v>
      </c>
      <c r="E246" s="184" t="str">
        <f aca="false">VLOOKUP(C246,CATALOGO!A:E,5,0)</f>
        <v>Violeta</v>
      </c>
      <c r="F246" s="185"/>
      <c r="G246" s="183" t="s">
        <v>48</v>
      </c>
      <c r="H246" s="183" t="str">
        <f aca="false">CONCATENATE(C246,"-",G246)</f>
        <v>A107R -528-L</v>
      </c>
      <c r="I246" s="187"/>
      <c r="J246" s="183" t="n">
        <v>48</v>
      </c>
      <c r="K246" s="182" t="n">
        <v>44974</v>
      </c>
      <c r="L246" s="188" t="n">
        <f aca="false">VLOOKUP(C246,CATALOGO!A:F,6,0)</f>
        <v>0.3583</v>
      </c>
      <c r="M246" s="189" t="n">
        <f aca="false">L246*J246</f>
        <v>17.1984</v>
      </c>
      <c r="N246" s="183" t="s">
        <v>39</v>
      </c>
      <c r="O246" s="183" t="s">
        <v>85</v>
      </c>
      <c r="P246" s="181"/>
      <c r="Q246" s="181"/>
      <c r="R246" s="181"/>
      <c r="S246" s="181"/>
      <c r="T246" s="181"/>
      <c r="U246" s="181"/>
      <c r="V246" s="181" t="s">
        <v>968</v>
      </c>
      <c r="W246" s="183" t="s">
        <v>899</v>
      </c>
      <c r="X246" s="181" t="s">
        <v>969</v>
      </c>
      <c r="Y246" s="181" t="n">
        <v>62.4</v>
      </c>
      <c r="Z246" s="190" t="n">
        <v>44944</v>
      </c>
      <c r="AA246" s="181"/>
      <c r="AB246" s="158" t="s">
        <v>44</v>
      </c>
      <c r="AC246" s="181"/>
      <c r="AD246" s="181" t="s">
        <v>784</v>
      </c>
      <c r="AE246" s="181"/>
    </row>
    <row r="247" s="191" customFormat="true" ht="15" hidden="false" customHeight="false" outlineLevel="0" collapsed="false">
      <c r="A247" s="181" t="n">
        <v>8928</v>
      </c>
      <c r="B247" s="182" t="n">
        <v>44942</v>
      </c>
      <c r="C247" s="183" t="s">
        <v>967</v>
      </c>
      <c r="D247" s="184" t="str">
        <f aca="false">VLOOKUP(C247,CATALOGO!A:B,2,0)</f>
        <v>Pantalon Mujer</v>
      </c>
      <c r="E247" s="184" t="str">
        <f aca="false">VLOOKUP(C247,CATALOGO!A:E,5,0)</f>
        <v>Violeta</v>
      </c>
      <c r="F247" s="185"/>
      <c r="G247" s="183" t="s">
        <v>76</v>
      </c>
      <c r="H247" s="183" t="str">
        <f aca="false">CONCATENATE(C247,"-",G247)</f>
        <v>A107R -528-M</v>
      </c>
      <c r="I247" s="187"/>
      <c r="J247" s="183" t="n">
        <v>120</v>
      </c>
      <c r="K247" s="182" t="n">
        <v>44974</v>
      </c>
      <c r="L247" s="188" t="n">
        <f aca="false">VLOOKUP(C247,CATALOGO!A:F,6,0)</f>
        <v>0.3583</v>
      </c>
      <c r="M247" s="189" t="n">
        <f aca="false">L247*J247</f>
        <v>42.996</v>
      </c>
      <c r="N247" s="183" t="s">
        <v>39</v>
      </c>
      <c r="O247" s="183" t="s">
        <v>85</v>
      </c>
      <c r="P247" s="181"/>
      <c r="Q247" s="181"/>
      <c r="R247" s="181"/>
      <c r="S247" s="181"/>
      <c r="T247" s="181"/>
      <c r="U247" s="181"/>
      <c r="V247" s="181" t="s">
        <v>968</v>
      </c>
      <c r="W247" s="183" t="s">
        <v>899</v>
      </c>
      <c r="X247" s="181" t="s">
        <v>969</v>
      </c>
      <c r="Y247" s="181" t="n">
        <v>156</v>
      </c>
      <c r="Z247" s="190" t="n">
        <v>44944</v>
      </c>
      <c r="AA247" s="181"/>
      <c r="AB247" s="158" t="s">
        <v>44</v>
      </c>
      <c r="AC247" s="181"/>
      <c r="AD247" s="181" t="s">
        <v>784</v>
      </c>
      <c r="AE247" s="181"/>
    </row>
    <row r="248" s="191" customFormat="true" ht="15" hidden="false" customHeight="false" outlineLevel="0" collapsed="false">
      <c r="A248" s="181" t="n">
        <v>8929</v>
      </c>
      <c r="B248" s="182" t="n">
        <v>44942</v>
      </c>
      <c r="C248" s="183" t="s">
        <v>967</v>
      </c>
      <c r="D248" s="184" t="str">
        <f aca="false">VLOOKUP(C248,CATALOGO!A:B,2,0)</f>
        <v>Pantalon Mujer</v>
      </c>
      <c r="E248" s="184" t="str">
        <f aca="false">VLOOKUP(C248,CATALOGO!A:E,5,0)</f>
        <v>Violeta</v>
      </c>
      <c r="F248" s="185"/>
      <c r="G248" s="183" t="s">
        <v>38</v>
      </c>
      <c r="H248" s="183" t="str">
        <f aca="false">CONCATENATE(C248,"-",G248)</f>
        <v>A107R -528-S</v>
      </c>
      <c r="I248" s="187"/>
      <c r="J248" s="183" t="n">
        <v>72</v>
      </c>
      <c r="K248" s="182" t="n">
        <v>44974</v>
      </c>
      <c r="L248" s="188" t="n">
        <f aca="false">VLOOKUP(C248,CATALOGO!A:F,6,0)</f>
        <v>0.3583</v>
      </c>
      <c r="M248" s="189" t="n">
        <f aca="false">L248*J248</f>
        <v>25.7976</v>
      </c>
      <c r="N248" s="183" t="s">
        <v>39</v>
      </c>
      <c r="O248" s="183" t="s">
        <v>85</v>
      </c>
      <c r="P248" s="181"/>
      <c r="Q248" s="181"/>
      <c r="R248" s="181"/>
      <c r="S248" s="181"/>
      <c r="T248" s="181"/>
      <c r="U248" s="181"/>
      <c r="V248" s="181" t="s">
        <v>968</v>
      </c>
      <c r="W248" s="183" t="s">
        <v>899</v>
      </c>
      <c r="X248" s="181" t="s">
        <v>969</v>
      </c>
      <c r="Y248" s="181" t="n">
        <v>93.6</v>
      </c>
      <c r="Z248" s="190" t="n">
        <v>44944</v>
      </c>
      <c r="AA248" s="181"/>
      <c r="AB248" s="158" t="s">
        <v>44</v>
      </c>
      <c r="AC248" s="181"/>
      <c r="AD248" s="181" t="s">
        <v>784</v>
      </c>
      <c r="AE248" s="181"/>
    </row>
    <row r="249" s="191" customFormat="true" ht="15" hidden="false" customHeight="false" outlineLevel="0" collapsed="false">
      <c r="A249" s="181" t="n">
        <v>8930</v>
      </c>
      <c r="B249" s="182" t="n">
        <v>44942</v>
      </c>
      <c r="C249" s="183" t="s">
        <v>967</v>
      </c>
      <c r="D249" s="184" t="str">
        <f aca="false">VLOOKUP(C249,CATALOGO!A:B,2,0)</f>
        <v>Pantalon Mujer</v>
      </c>
      <c r="E249" s="184" t="str">
        <f aca="false">VLOOKUP(C249,CATALOGO!A:E,5,0)</f>
        <v>Violeta</v>
      </c>
      <c r="F249" s="185"/>
      <c r="G249" s="183" t="s">
        <v>52</v>
      </c>
      <c r="H249" s="183" t="str">
        <f aca="false">CONCATENATE(C249,"-",G249)</f>
        <v>A107R -528-XL</v>
      </c>
      <c r="I249" s="187"/>
      <c r="J249" s="183" t="n">
        <v>24</v>
      </c>
      <c r="K249" s="182" t="n">
        <v>44974</v>
      </c>
      <c r="L249" s="188" t="n">
        <f aca="false">VLOOKUP(C249,CATALOGO!A:F,6,0)</f>
        <v>0.3583</v>
      </c>
      <c r="M249" s="189" t="n">
        <f aca="false">L249*J249</f>
        <v>8.5992</v>
      </c>
      <c r="N249" s="183" t="s">
        <v>39</v>
      </c>
      <c r="O249" s="183" t="s">
        <v>85</v>
      </c>
      <c r="P249" s="181"/>
      <c r="Q249" s="181"/>
      <c r="R249" s="181"/>
      <c r="S249" s="181"/>
      <c r="T249" s="181"/>
      <c r="U249" s="181"/>
      <c r="V249" s="181" t="s">
        <v>968</v>
      </c>
      <c r="W249" s="183" t="s">
        <v>899</v>
      </c>
      <c r="X249" s="181" t="s">
        <v>969</v>
      </c>
      <c r="Y249" s="181" t="n">
        <v>31.2</v>
      </c>
      <c r="Z249" s="190" t="n">
        <v>44944</v>
      </c>
      <c r="AA249" s="181"/>
      <c r="AB249" s="158" t="s">
        <v>44</v>
      </c>
      <c r="AC249" s="181"/>
      <c r="AD249" s="181" t="s">
        <v>784</v>
      </c>
      <c r="AE249" s="181"/>
    </row>
    <row r="250" s="191" customFormat="true" ht="15" hidden="false" customHeight="false" outlineLevel="0" collapsed="false">
      <c r="A250" s="181" t="n">
        <v>8931</v>
      </c>
      <c r="B250" s="182" t="n">
        <v>44942</v>
      </c>
      <c r="C250" s="183" t="s">
        <v>967</v>
      </c>
      <c r="D250" s="184" t="str">
        <f aca="false">VLOOKUP(C250,CATALOGO!A:B,2,0)</f>
        <v>Pantalon Mujer</v>
      </c>
      <c r="E250" s="184" t="str">
        <f aca="false">VLOOKUP(C250,CATALOGO!A:E,5,0)</f>
        <v>Violeta</v>
      </c>
      <c r="F250" s="185"/>
      <c r="G250" s="183" t="s">
        <v>57</v>
      </c>
      <c r="H250" s="183" t="str">
        <f aca="false">CONCATENATE(C250,"-",G250)</f>
        <v>A107R -528-XS</v>
      </c>
      <c r="I250" s="187"/>
      <c r="J250" s="183" t="n">
        <v>48</v>
      </c>
      <c r="K250" s="182" t="n">
        <v>44974</v>
      </c>
      <c r="L250" s="188" t="n">
        <f aca="false">VLOOKUP(C250,CATALOGO!A:F,6,0)</f>
        <v>0.3583</v>
      </c>
      <c r="M250" s="189" t="n">
        <f aca="false">L250*J250</f>
        <v>17.1984</v>
      </c>
      <c r="N250" s="183" t="s">
        <v>39</v>
      </c>
      <c r="O250" s="183" t="s">
        <v>85</v>
      </c>
      <c r="P250" s="181"/>
      <c r="Q250" s="181"/>
      <c r="R250" s="181"/>
      <c r="S250" s="181"/>
      <c r="T250" s="181"/>
      <c r="U250" s="181"/>
      <c r="V250" s="181" t="s">
        <v>968</v>
      </c>
      <c r="W250" s="183" t="s">
        <v>899</v>
      </c>
      <c r="X250" s="181" t="s">
        <v>969</v>
      </c>
      <c r="Y250" s="181" t="n">
        <v>62.4</v>
      </c>
      <c r="Z250" s="190" t="n">
        <v>44944</v>
      </c>
      <c r="AA250" s="181"/>
      <c r="AB250" s="158" t="s">
        <v>44</v>
      </c>
      <c r="AC250" s="181"/>
      <c r="AD250" s="181" t="s">
        <v>784</v>
      </c>
      <c r="AE250" s="181"/>
    </row>
    <row r="251" customFormat="false" ht="15" hidden="false" customHeight="false" outlineLevel="0" collapsed="false">
      <c r="A251" s="33" t="n">
        <v>8962</v>
      </c>
      <c r="B251" s="155" t="n">
        <v>44949</v>
      </c>
      <c r="C251" s="35" t="s">
        <v>970</v>
      </c>
      <c r="D251" s="6" t="str">
        <f aca="false">VLOOKUP(C251,CATALOGO!A:B,2,0)</f>
        <v>Pantalon Caballero</v>
      </c>
      <c r="E251" s="6" t="str">
        <f aca="false">VLOOKUP(C251,CATALOGO!A:E,5,0)</f>
        <v>Lima</v>
      </c>
      <c r="F251" s="36"/>
      <c r="G251" s="35" t="s">
        <v>57</v>
      </c>
      <c r="H251" s="35" t="str">
        <f aca="false">CONCATENATE(C251,"-",G251)</f>
        <v>AH103-340-XS</v>
      </c>
      <c r="I251" s="130"/>
      <c r="J251" s="35" t="n">
        <v>24</v>
      </c>
      <c r="K251" s="155" t="n">
        <v>44974</v>
      </c>
      <c r="L251" s="156" t="n">
        <f aca="false">VLOOKUP(C251,CATALOGO!A:F,6,0)</f>
        <v>0.2791</v>
      </c>
      <c r="M251" s="157" t="n">
        <f aca="false">L251*J251</f>
        <v>6.6984</v>
      </c>
      <c r="N251" s="35" t="s">
        <v>39</v>
      </c>
      <c r="O251" s="35" t="s">
        <v>85</v>
      </c>
      <c r="P251" s="33"/>
      <c r="Q251" s="33"/>
      <c r="R251" s="33"/>
      <c r="S251" s="33"/>
      <c r="T251" s="33"/>
      <c r="U251" s="33"/>
      <c r="V251" s="33" t="s">
        <v>971</v>
      </c>
      <c r="W251" s="12" t="s">
        <v>956</v>
      </c>
      <c r="X251" s="12" t="s">
        <v>117</v>
      </c>
      <c r="Y251" s="13" t="n">
        <v>32.88</v>
      </c>
      <c r="Z251" s="37" t="n">
        <v>44952</v>
      </c>
      <c r="AA251" s="33"/>
      <c r="AB251" s="158" t="s">
        <v>44</v>
      </c>
      <c r="AC251" s="33"/>
      <c r="AD251" s="109" t="s">
        <v>953</v>
      </c>
      <c r="AE251" s="33"/>
    </row>
    <row r="252" customFormat="false" ht="15" hidden="false" customHeight="false" outlineLevel="0" collapsed="false">
      <c r="A252" s="33" t="n">
        <v>8963</v>
      </c>
      <c r="B252" s="155" t="n">
        <v>44949</v>
      </c>
      <c r="C252" s="35" t="s">
        <v>970</v>
      </c>
      <c r="D252" s="6" t="str">
        <f aca="false">VLOOKUP(C252,CATALOGO!A:B,2,0)</f>
        <v>Pantalon Caballero</v>
      </c>
      <c r="E252" s="6" t="str">
        <f aca="false">VLOOKUP(C252,CATALOGO!A:E,5,0)</f>
        <v>Lima</v>
      </c>
      <c r="F252" s="36"/>
      <c r="G252" s="35" t="s">
        <v>38</v>
      </c>
      <c r="H252" s="35" t="str">
        <f aca="false">CONCATENATE(C252,"-",G252)</f>
        <v>AH103-340-S</v>
      </c>
      <c r="I252" s="130"/>
      <c r="J252" s="35" t="n">
        <v>72</v>
      </c>
      <c r="K252" s="155" t="n">
        <v>44974</v>
      </c>
      <c r="L252" s="156" t="n">
        <f aca="false">VLOOKUP(C252,CATALOGO!A:F,6,0)</f>
        <v>0.2791</v>
      </c>
      <c r="M252" s="157" t="n">
        <f aca="false">L252*J252</f>
        <v>20.0952</v>
      </c>
      <c r="N252" s="35" t="s">
        <v>39</v>
      </c>
      <c r="O252" s="35" t="s">
        <v>85</v>
      </c>
      <c r="P252" s="33"/>
      <c r="Q252" s="33"/>
      <c r="R252" s="33"/>
      <c r="S252" s="33"/>
      <c r="T252" s="33"/>
      <c r="U252" s="33"/>
      <c r="V252" s="33" t="s">
        <v>971</v>
      </c>
      <c r="W252" s="12" t="s">
        <v>956</v>
      </c>
      <c r="X252" s="12" t="s">
        <v>117</v>
      </c>
      <c r="Y252" s="13" t="n">
        <v>98.64</v>
      </c>
      <c r="Z252" s="37" t="n">
        <v>44952</v>
      </c>
      <c r="AA252" s="33"/>
      <c r="AB252" s="158" t="s">
        <v>44</v>
      </c>
      <c r="AC252" s="33"/>
      <c r="AD252" s="109" t="s">
        <v>953</v>
      </c>
      <c r="AE252" s="33"/>
    </row>
    <row r="253" customFormat="false" ht="15" hidden="false" customHeight="false" outlineLevel="0" collapsed="false">
      <c r="A253" s="33" t="n">
        <v>8964</v>
      </c>
      <c r="B253" s="155" t="n">
        <v>44949</v>
      </c>
      <c r="C253" s="35" t="s">
        <v>970</v>
      </c>
      <c r="D253" s="6" t="str">
        <f aca="false">VLOOKUP(C253,CATALOGO!A:B,2,0)</f>
        <v>Pantalon Caballero</v>
      </c>
      <c r="E253" s="6" t="str">
        <f aca="false">VLOOKUP(C253,CATALOGO!A:E,5,0)</f>
        <v>Lima</v>
      </c>
      <c r="F253" s="36"/>
      <c r="G253" s="35" t="s">
        <v>76</v>
      </c>
      <c r="H253" s="35" t="str">
        <f aca="false">CONCATENATE(C253,"-",G253)</f>
        <v>AH103-340-M</v>
      </c>
      <c r="I253" s="130"/>
      <c r="J253" s="35" t="n">
        <v>96</v>
      </c>
      <c r="K253" s="155" t="n">
        <v>44974</v>
      </c>
      <c r="L253" s="156" t="n">
        <f aca="false">VLOOKUP(C253,CATALOGO!A:F,6,0)</f>
        <v>0.2791</v>
      </c>
      <c r="M253" s="157" t="n">
        <f aca="false">L253*J253</f>
        <v>26.7936</v>
      </c>
      <c r="N253" s="35" t="s">
        <v>39</v>
      </c>
      <c r="O253" s="35" t="s">
        <v>85</v>
      </c>
      <c r="P253" s="33"/>
      <c r="Q253" s="33"/>
      <c r="R253" s="33"/>
      <c r="S253" s="33"/>
      <c r="T253" s="33"/>
      <c r="U253" s="33"/>
      <c r="V253" s="33" t="s">
        <v>971</v>
      </c>
      <c r="W253" s="12" t="s">
        <v>956</v>
      </c>
      <c r="X253" s="12" t="s">
        <v>117</v>
      </c>
      <c r="Y253" s="13" t="n">
        <v>131.52</v>
      </c>
      <c r="Z253" s="37" t="n">
        <v>44952</v>
      </c>
      <c r="AA253" s="33"/>
      <c r="AB253" s="158" t="s">
        <v>44</v>
      </c>
      <c r="AC253" s="33"/>
      <c r="AD253" s="109" t="s">
        <v>953</v>
      </c>
      <c r="AE253" s="33"/>
    </row>
    <row r="254" customFormat="false" ht="15" hidden="false" customHeight="false" outlineLevel="0" collapsed="false">
      <c r="A254" s="33" t="n">
        <v>8965</v>
      </c>
      <c r="B254" s="155" t="n">
        <v>44949</v>
      </c>
      <c r="C254" s="35" t="s">
        <v>970</v>
      </c>
      <c r="D254" s="6" t="str">
        <f aca="false">VLOOKUP(C254,CATALOGO!A:B,2,0)</f>
        <v>Pantalon Caballero</v>
      </c>
      <c r="E254" s="6" t="str">
        <f aca="false">VLOOKUP(C254,CATALOGO!A:E,5,0)</f>
        <v>Lima</v>
      </c>
      <c r="F254" s="36"/>
      <c r="G254" s="35" t="s">
        <v>48</v>
      </c>
      <c r="H254" s="35" t="str">
        <f aca="false">CONCATENATE(C254,"-",G254)</f>
        <v>AH103-340-L</v>
      </c>
      <c r="I254" s="130"/>
      <c r="J254" s="35" t="n">
        <v>60</v>
      </c>
      <c r="K254" s="155" t="n">
        <v>44974</v>
      </c>
      <c r="L254" s="156" t="n">
        <f aca="false">VLOOKUP(C254,CATALOGO!A:F,6,0)</f>
        <v>0.2791</v>
      </c>
      <c r="M254" s="157" t="n">
        <f aca="false">L254*J254</f>
        <v>16.746</v>
      </c>
      <c r="N254" s="35" t="s">
        <v>39</v>
      </c>
      <c r="O254" s="35" t="s">
        <v>85</v>
      </c>
      <c r="P254" s="33"/>
      <c r="Q254" s="33"/>
      <c r="R254" s="33"/>
      <c r="S254" s="33"/>
      <c r="T254" s="33"/>
      <c r="U254" s="33"/>
      <c r="V254" s="33" t="s">
        <v>971</v>
      </c>
      <c r="W254" s="12" t="s">
        <v>956</v>
      </c>
      <c r="X254" s="12" t="s">
        <v>117</v>
      </c>
      <c r="Y254" s="13" t="n">
        <v>82.2</v>
      </c>
      <c r="Z254" s="37" t="n">
        <v>44952</v>
      </c>
      <c r="AA254" s="33"/>
      <c r="AB254" s="158" t="s">
        <v>44</v>
      </c>
      <c r="AC254" s="33"/>
      <c r="AD254" s="109" t="s">
        <v>953</v>
      </c>
      <c r="AE254" s="33"/>
    </row>
    <row r="255" customFormat="false" ht="15" hidden="false" customHeight="false" outlineLevel="0" collapsed="false">
      <c r="A255" s="33" t="n">
        <v>8966</v>
      </c>
      <c r="B255" s="155" t="n">
        <v>44949</v>
      </c>
      <c r="C255" s="35" t="s">
        <v>970</v>
      </c>
      <c r="D255" s="6" t="str">
        <f aca="false">VLOOKUP(C255,CATALOGO!A:B,2,0)</f>
        <v>Pantalon Caballero</v>
      </c>
      <c r="E255" s="6" t="str">
        <f aca="false">VLOOKUP(C255,CATALOGO!A:E,5,0)</f>
        <v>Lima</v>
      </c>
      <c r="F255" s="36"/>
      <c r="G255" s="35" t="s">
        <v>52</v>
      </c>
      <c r="H255" s="35" t="str">
        <f aca="false">CONCATENATE(C255,"-",G255)</f>
        <v>AH103-340-XL</v>
      </c>
      <c r="I255" s="130"/>
      <c r="J255" s="35" t="n">
        <v>24</v>
      </c>
      <c r="K255" s="155" t="n">
        <v>44974</v>
      </c>
      <c r="L255" s="156" t="n">
        <f aca="false">VLOOKUP(C255,CATALOGO!A:F,6,0)</f>
        <v>0.2791</v>
      </c>
      <c r="M255" s="157" t="n">
        <f aca="false">L255*J255</f>
        <v>6.6984</v>
      </c>
      <c r="N255" s="35" t="s">
        <v>39</v>
      </c>
      <c r="O255" s="35" t="s">
        <v>85</v>
      </c>
      <c r="P255" s="33"/>
      <c r="Q255" s="33"/>
      <c r="R255" s="33"/>
      <c r="S255" s="33"/>
      <c r="T255" s="33"/>
      <c r="U255" s="33"/>
      <c r="V255" s="33" t="s">
        <v>971</v>
      </c>
      <c r="W255" s="12" t="s">
        <v>956</v>
      </c>
      <c r="X255" s="12" t="s">
        <v>117</v>
      </c>
      <c r="Y255" s="13" t="n">
        <v>32.88</v>
      </c>
      <c r="Z255" s="37" t="n">
        <v>44952</v>
      </c>
      <c r="AA255" s="33"/>
      <c r="AB255" s="158" t="s">
        <v>44</v>
      </c>
      <c r="AC255" s="33"/>
      <c r="AD255" s="109" t="s">
        <v>953</v>
      </c>
      <c r="AE255" s="33"/>
    </row>
    <row r="256" customFormat="false" ht="15" hidden="false" customHeight="false" outlineLevel="0" collapsed="false">
      <c r="A256" s="33" t="n">
        <v>8969</v>
      </c>
      <c r="B256" s="155" t="n">
        <v>44949</v>
      </c>
      <c r="C256" s="35" t="s">
        <v>972</v>
      </c>
      <c r="D256" s="6" t="str">
        <f aca="false">VLOOKUP(C256,CATALOGO!A:B,2,0)</f>
        <v>PANT HOMBRE</v>
      </c>
      <c r="E256" s="6" t="str">
        <f aca="false">VLOOKUP(C256,CATALOGO!A:E,5,0)</f>
        <v>OCEANO</v>
      </c>
      <c r="F256" s="36"/>
      <c r="G256" s="35" t="s">
        <v>76</v>
      </c>
      <c r="H256" s="35" t="str">
        <f aca="false">CONCATENATE(C256,"-",G256)</f>
        <v>AH103-4045-M</v>
      </c>
      <c r="I256" s="130"/>
      <c r="J256" s="35" t="n">
        <v>48</v>
      </c>
      <c r="K256" s="155" t="n">
        <v>44974</v>
      </c>
      <c r="L256" s="156" t="n">
        <f aca="false">VLOOKUP(C256,CATALOGO!A:F,6,0)</f>
        <v>0.376</v>
      </c>
      <c r="M256" s="157" t="n">
        <f aca="false">L256*J256</f>
        <v>18.048</v>
      </c>
      <c r="N256" s="35" t="s">
        <v>39</v>
      </c>
      <c r="O256" s="35" t="s">
        <v>85</v>
      </c>
      <c r="P256" s="33"/>
      <c r="Q256" s="33"/>
      <c r="R256" s="33"/>
      <c r="S256" s="33"/>
      <c r="T256" s="33"/>
      <c r="U256" s="33"/>
      <c r="V256" s="33" t="s">
        <v>973</v>
      </c>
      <c r="W256" s="12" t="s">
        <v>197</v>
      </c>
      <c r="X256" s="12" t="s">
        <v>117</v>
      </c>
      <c r="Y256" s="13" t="n">
        <v>65.76</v>
      </c>
      <c r="Z256" s="37" t="n">
        <v>44952</v>
      </c>
      <c r="AA256" s="33"/>
      <c r="AB256" s="158" t="s">
        <v>44</v>
      </c>
      <c r="AC256" s="33"/>
      <c r="AD256" s="109" t="s">
        <v>784</v>
      </c>
      <c r="AE256" s="33"/>
    </row>
    <row r="257" customFormat="false" ht="15" hidden="false" customHeight="false" outlineLevel="0" collapsed="false">
      <c r="A257" s="33" t="n">
        <v>8970</v>
      </c>
      <c r="B257" s="155" t="n">
        <v>44949</v>
      </c>
      <c r="C257" s="35" t="s">
        <v>468</v>
      </c>
      <c r="D257" s="6" t="str">
        <f aca="false">VLOOKUP(C257,CATALOGO!A:B,2,0)</f>
        <v>PANT HOMBRE</v>
      </c>
      <c r="E257" s="6" t="str">
        <f aca="false">VLOOKUP(C257,CATALOGO!A:E,5,0)</f>
        <v>NEGRO</v>
      </c>
      <c r="F257" s="36"/>
      <c r="G257" s="35" t="s">
        <v>76</v>
      </c>
      <c r="H257" s="35" t="str">
        <f aca="false">CONCATENATE(C257,"-",G257)</f>
        <v>AH103-570-M</v>
      </c>
      <c r="I257" s="130"/>
      <c r="J257" s="35" t="n">
        <v>144</v>
      </c>
      <c r="K257" s="155" t="n">
        <v>44974</v>
      </c>
      <c r="L257" s="156" t="n">
        <f aca="false">VLOOKUP(C257,CATALOGO!A:F,6,0)</f>
        <v>0.376</v>
      </c>
      <c r="M257" s="157" t="n">
        <f aca="false">L257*J257</f>
        <v>54.144</v>
      </c>
      <c r="N257" s="35" t="s">
        <v>39</v>
      </c>
      <c r="O257" s="35" t="s">
        <v>85</v>
      </c>
      <c r="P257" s="33"/>
      <c r="Q257" s="33"/>
      <c r="R257" s="33"/>
      <c r="S257" s="33"/>
      <c r="T257" s="33"/>
      <c r="U257" s="33"/>
      <c r="V257" s="33" t="s">
        <v>974</v>
      </c>
      <c r="W257" s="12" t="s">
        <v>56</v>
      </c>
      <c r="X257" s="12" t="s">
        <v>117</v>
      </c>
      <c r="Y257" s="13" t="n">
        <v>197.28</v>
      </c>
      <c r="Z257" s="37" t="n">
        <v>44952</v>
      </c>
      <c r="AA257" s="33"/>
      <c r="AB257" s="158" t="s">
        <v>44</v>
      </c>
      <c r="AC257" s="33"/>
      <c r="AD257" s="109" t="s">
        <v>784</v>
      </c>
      <c r="AE257" s="33"/>
    </row>
    <row r="258" customFormat="false" ht="15" hidden="false" customHeight="false" outlineLevel="0" collapsed="false">
      <c r="A258" s="33" t="n">
        <v>8971</v>
      </c>
      <c r="B258" s="155" t="n">
        <v>44949</v>
      </c>
      <c r="C258" s="35" t="s">
        <v>127</v>
      </c>
      <c r="D258" s="6" t="str">
        <f aca="false">VLOOKUP(C258,CATALOGO!A:B,2,0)</f>
        <v>PANT HOMBRE</v>
      </c>
      <c r="E258" s="6" t="str">
        <f aca="false">VLOOKUP(C258,CATALOGO!A:E,5,0)</f>
        <v>NAVAL</v>
      </c>
      <c r="F258" s="36"/>
      <c r="G258" s="35" t="s">
        <v>38</v>
      </c>
      <c r="H258" s="35" t="str">
        <f aca="false">CONCATENATE(C258,"-",G258)</f>
        <v>IH101AF-027-S</v>
      </c>
      <c r="I258" s="130"/>
      <c r="J258" s="35" t="n">
        <v>96</v>
      </c>
      <c r="K258" s="155" t="n">
        <v>44974</v>
      </c>
      <c r="L258" s="156" t="n">
        <f aca="false">VLOOKUP(C258,CATALOGO!A:F,6,0)</f>
        <v>0.2783</v>
      </c>
      <c r="M258" s="157" t="n">
        <f aca="false">L258*J258</f>
        <v>26.7168</v>
      </c>
      <c r="N258" s="35" t="s">
        <v>39</v>
      </c>
      <c r="O258" s="35" t="s">
        <v>85</v>
      </c>
      <c r="P258" s="33"/>
      <c r="Q258" s="33"/>
      <c r="R258" s="33"/>
      <c r="S258" s="33"/>
      <c r="T258" s="33"/>
      <c r="U258" s="33"/>
      <c r="V258" s="33" t="s">
        <v>975</v>
      </c>
      <c r="W258" s="12" t="s">
        <v>68</v>
      </c>
      <c r="X258" s="12" t="s">
        <v>129</v>
      </c>
      <c r="Y258" s="13" t="n">
        <v>152.0064</v>
      </c>
      <c r="Z258" s="37" t="n">
        <v>44952</v>
      </c>
      <c r="AA258" s="33"/>
      <c r="AB258" s="158" t="s">
        <v>44</v>
      </c>
      <c r="AC258" s="33"/>
      <c r="AD258" s="109" t="s">
        <v>803</v>
      </c>
      <c r="AE258" s="33"/>
    </row>
    <row r="259" customFormat="false" ht="15" hidden="false" customHeight="false" outlineLevel="0" collapsed="false">
      <c r="A259" s="33"/>
      <c r="B259" s="33"/>
      <c r="C259" s="35"/>
      <c r="D259" s="35"/>
      <c r="E259" s="33"/>
      <c r="F259" s="36"/>
      <c r="G259" s="35"/>
      <c r="H259" s="35"/>
      <c r="I259" s="130"/>
      <c r="J259" s="95" t="n">
        <v>2172</v>
      </c>
      <c r="K259" s="95"/>
      <c r="L259" s="40" t="n">
        <v>10.17</v>
      </c>
      <c r="M259" s="40" t="n">
        <v>785</v>
      </c>
      <c r="N259" s="33"/>
      <c r="O259" s="35"/>
      <c r="P259" s="33"/>
      <c r="Q259" s="33"/>
      <c r="R259" s="33"/>
      <c r="S259" s="33"/>
      <c r="T259" s="33"/>
      <c r="U259" s="33"/>
      <c r="V259" s="33"/>
      <c r="W259" s="35"/>
      <c r="X259" s="33"/>
      <c r="Y259" s="33"/>
      <c r="Z259" s="37"/>
      <c r="AA259" s="33"/>
      <c r="AB259" s="33"/>
      <c r="AC259" s="33"/>
      <c r="AD259" s="109"/>
      <c r="AE259" s="33"/>
    </row>
    <row r="260" customFormat="false" ht="15" hidden="false" customHeight="false" outlineLevel="0" collapsed="false">
      <c r="A260" s="33"/>
      <c r="B260" s="33"/>
      <c r="C260" s="35"/>
      <c r="D260" s="35"/>
      <c r="E260" s="33"/>
      <c r="F260" s="36"/>
      <c r="G260" s="35"/>
      <c r="H260" s="35"/>
      <c r="I260" s="130"/>
      <c r="J260" s="35"/>
      <c r="K260" s="35"/>
      <c r="N260" s="33"/>
      <c r="O260" s="35"/>
      <c r="P260" s="33"/>
      <c r="Q260" s="33"/>
      <c r="R260" s="33"/>
      <c r="S260" s="33"/>
      <c r="T260" s="33"/>
      <c r="U260" s="33"/>
      <c r="V260" s="33"/>
      <c r="W260" s="35"/>
      <c r="X260" s="33"/>
      <c r="Y260" s="33"/>
      <c r="Z260" s="37"/>
      <c r="AA260" s="33"/>
      <c r="AB260" s="33"/>
      <c r="AC260" s="33"/>
      <c r="AD260" s="109"/>
      <c r="AE260" s="33"/>
    </row>
    <row r="261" customFormat="false" ht="15" hidden="false" customHeight="false" outlineLevel="0" collapsed="false">
      <c r="A261" s="33"/>
      <c r="B261" s="159" t="s">
        <v>976</v>
      </c>
      <c r="C261" s="159"/>
      <c r="D261" s="159"/>
      <c r="E261" s="33"/>
      <c r="F261" s="36"/>
      <c r="G261" s="35"/>
      <c r="H261" s="35"/>
      <c r="I261" s="130"/>
      <c r="J261" s="35"/>
      <c r="K261" s="35"/>
      <c r="N261" s="33"/>
      <c r="O261" s="35"/>
      <c r="P261" s="33"/>
      <c r="Q261" s="33"/>
      <c r="R261" s="33"/>
      <c r="S261" s="33"/>
      <c r="T261" s="33"/>
      <c r="U261" s="33"/>
      <c r="V261" s="33"/>
      <c r="W261" s="35"/>
      <c r="X261" s="33"/>
      <c r="Y261" s="33"/>
      <c r="Z261" s="37"/>
      <c r="AA261" s="33"/>
      <c r="AB261" s="33"/>
      <c r="AC261" s="33"/>
      <c r="AD261" s="109"/>
      <c r="AE261" s="33"/>
    </row>
    <row r="262" customFormat="false" ht="15" hidden="false" customHeight="false" outlineLevel="0" collapsed="false">
      <c r="A262" s="33" t="n">
        <v>8977</v>
      </c>
      <c r="B262" s="155" t="n">
        <v>44949</v>
      </c>
      <c r="C262" s="35" t="s">
        <v>185</v>
      </c>
      <c r="D262" s="6" t="str">
        <f aca="false">VLOOKUP(C262,CATALOGO!A:B,2,0)</f>
        <v>TOP MUJER </v>
      </c>
      <c r="E262" s="6" t="str">
        <f aca="false">VLOOKUP(C262,CATALOGO!A:E,5,0)</f>
        <v>NAVAL</v>
      </c>
      <c r="F262" s="36"/>
      <c r="G262" s="35" t="s">
        <v>977</v>
      </c>
      <c r="H262" s="35" t="str">
        <f aca="false">CONCATENATE(C262,"-",G262)</f>
        <v>A006-027-3XL</v>
      </c>
      <c r="I262" s="130"/>
      <c r="J262" s="35" t="n">
        <v>6</v>
      </c>
      <c r="K262" s="155" t="n">
        <v>44974</v>
      </c>
      <c r="L262" s="156" t="n">
        <f aca="false">VLOOKUP(C262,CATALOGO!A:F,6,0)</f>
        <v>0.4658</v>
      </c>
      <c r="M262" s="157" t="n">
        <f aca="false">L262*J262</f>
        <v>2.7948</v>
      </c>
      <c r="N262" s="35" t="s">
        <v>39</v>
      </c>
      <c r="O262" s="35" t="s">
        <v>40</v>
      </c>
      <c r="P262" s="33"/>
      <c r="Q262" s="33"/>
      <c r="R262" s="33"/>
      <c r="S262" s="33"/>
      <c r="T262" s="33"/>
      <c r="U262" s="33"/>
      <c r="V262" s="33" t="s">
        <v>978</v>
      </c>
      <c r="W262" s="12" t="s">
        <v>110</v>
      </c>
      <c r="X262" s="12" t="s">
        <v>188</v>
      </c>
      <c r="Y262" s="13" t="n">
        <v>5.88</v>
      </c>
      <c r="Z262" s="37" t="n">
        <v>44952</v>
      </c>
      <c r="AA262" s="33"/>
      <c r="AB262" s="158" t="s">
        <v>44</v>
      </c>
      <c r="AC262" s="33"/>
      <c r="AD262" s="109" t="s">
        <v>784</v>
      </c>
      <c r="AE262" s="33"/>
    </row>
    <row r="263" customFormat="false" ht="15" hidden="false" customHeight="false" outlineLevel="0" collapsed="false">
      <c r="A263" s="33" t="n">
        <v>8978</v>
      </c>
      <c r="B263" s="155" t="n">
        <v>44949</v>
      </c>
      <c r="C263" s="35" t="s">
        <v>235</v>
      </c>
      <c r="D263" s="6" t="str">
        <f aca="false">VLOOKUP(C263,CATALOGO!A:B,2,0)</f>
        <v>PANT MUJER</v>
      </c>
      <c r="E263" s="6" t="str">
        <f aca="false">VLOOKUP(C263,CATALOGO!A:E,5,0)</f>
        <v>NAVAL</v>
      </c>
      <c r="F263" s="36"/>
      <c r="G263" s="35" t="s">
        <v>977</v>
      </c>
      <c r="H263" s="35" t="str">
        <f aca="false">CONCATENATE(C263,"-",G263)</f>
        <v>A103-027-3XL</v>
      </c>
      <c r="I263" s="130"/>
      <c r="J263" s="35" t="n">
        <v>6</v>
      </c>
      <c r="K263" s="155" t="n">
        <v>44974</v>
      </c>
      <c r="L263" s="156" t="n">
        <f aca="false">VLOOKUP(C263,CATALOGO!A:F,6,0)</f>
        <v>0.2791</v>
      </c>
      <c r="M263" s="157" t="n">
        <f aca="false">L263*J263</f>
        <v>1.6746</v>
      </c>
      <c r="N263" s="35" t="s">
        <v>39</v>
      </c>
      <c r="O263" s="35" t="s">
        <v>85</v>
      </c>
      <c r="P263" s="33"/>
      <c r="Q263" s="33"/>
      <c r="R263" s="33"/>
      <c r="S263" s="33"/>
      <c r="T263" s="33"/>
      <c r="U263" s="33"/>
      <c r="V263" s="33" t="s">
        <v>979</v>
      </c>
      <c r="W263" s="12" t="s">
        <v>110</v>
      </c>
      <c r="X263" s="12" t="s">
        <v>234</v>
      </c>
      <c r="Y263" s="13" t="n">
        <v>7.68</v>
      </c>
      <c r="Z263" s="37" t="n">
        <v>44952</v>
      </c>
      <c r="AA263" s="33"/>
      <c r="AB263" s="158" t="s">
        <v>44</v>
      </c>
      <c r="AC263" s="33"/>
      <c r="AD263" s="109" t="s">
        <v>784</v>
      </c>
      <c r="AE263" s="33"/>
    </row>
    <row r="264" customFormat="false" ht="15" hidden="false" customHeight="false" outlineLevel="0" collapsed="false">
      <c r="A264" s="33"/>
      <c r="B264" s="33"/>
      <c r="C264" s="35"/>
      <c r="D264" s="35"/>
      <c r="E264" s="33"/>
      <c r="F264" s="36"/>
      <c r="G264" s="35"/>
      <c r="H264" s="35"/>
      <c r="I264" s="130"/>
      <c r="J264" s="35"/>
      <c r="K264" s="35"/>
      <c r="L264" s="3" t="n">
        <v>0.7449</v>
      </c>
      <c r="M264" s="3" t="n">
        <v>5</v>
      </c>
      <c r="N264" s="33"/>
      <c r="O264" s="35"/>
      <c r="P264" s="33"/>
      <c r="Q264" s="33"/>
      <c r="R264" s="33"/>
      <c r="S264" s="33"/>
      <c r="T264" s="33"/>
      <c r="U264" s="33"/>
      <c r="V264" s="33"/>
      <c r="W264" s="35"/>
      <c r="X264" s="33"/>
      <c r="Y264" s="33"/>
      <c r="Z264" s="37"/>
      <c r="AA264" s="33"/>
      <c r="AB264" s="33"/>
      <c r="AC264" s="33"/>
      <c r="AD264" s="109"/>
      <c r="AE264" s="33"/>
    </row>
    <row r="265" customFormat="false" ht="15" hidden="false" customHeight="false" outlineLevel="0" collapsed="false">
      <c r="A265" s="33"/>
      <c r="B265" s="179" t="s">
        <v>980</v>
      </c>
      <c r="C265" s="180"/>
      <c r="D265" s="180"/>
      <c r="E265" s="33"/>
      <c r="F265" s="36"/>
      <c r="G265" s="35"/>
      <c r="H265" s="35"/>
      <c r="I265" s="130"/>
      <c r="J265" s="35"/>
      <c r="K265" s="35"/>
      <c r="L265" s="40" t="n">
        <f aca="false">L259+L264</f>
        <v>10.9149</v>
      </c>
      <c r="M265" s="40" t="n">
        <f aca="false">M259+M264</f>
        <v>790</v>
      </c>
      <c r="N265" s="33"/>
      <c r="O265" s="35"/>
      <c r="P265" s="33"/>
      <c r="Q265" s="33"/>
      <c r="R265" s="33"/>
      <c r="S265" s="33"/>
      <c r="T265" s="33"/>
      <c r="U265" s="33"/>
      <c r="V265" s="33"/>
      <c r="W265" s="35"/>
      <c r="X265" s="33"/>
      <c r="Y265" s="33"/>
      <c r="Z265" s="37"/>
      <c r="AA265" s="33"/>
      <c r="AB265" s="33"/>
      <c r="AC265" s="33"/>
      <c r="AD265" s="33"/>
      <c r="AE265" s="33"/>
    </row>
    <row r="266" customFormat="false" ht="15" hidden="false" customHeight="false" outlineLevel="0" collapsed="false">
      <c r="A266" s="33" t="n">
        <v>8979</v>
      </c>
      <c r="B266" s="155" t="n">
        <v>44949</v>
      </c>
      <c r="C266" s="1" t="s">
        <v>981</v>
      </c>
      <c r="D266" s="6" t="str">
        <f aca="false">VLOOKUP(C266,CATALOGO!A:B,2,0)</f>
        <v>Pantalon Dama</v>
      </c>
      <c r="E266" s="6" t="str">
        <f aca="false">VLOOKUP(C266,CATALOGO!A:E,5,0)</f>
        <v>Arce</v>
      </c>
      <c r="F266" s="36"/>
      <c r="G266" s="35" t="s">
        <v>982</v>
      </c>
      <c r="H266" s="35" t="str">
        <f aca="false">CONCATENATE(C266,"-",G266)</f>
        <v>A103-557-2XL</v>
      </c>
      <c r="I266" s="130"/>
      <c r="J266" s="35" t="n">
        <v>1</v>
      </c>
      <c r="K266" s="155" t="n">
        <v>44974</v>
      </c>
      <c r="L266" s="156" t="n">
        <f aca="false">VLOOKUP(C266,CATALOGO!A:F,6,0)</f>
        <v>0.2791</v>
      </c>
      <c r="M266" s="157" t="n">
        <f aca="false">L266*J266</f>
        <v>0.2791</v>
      </c>
      <c r="N266" s="35" t="s">
        <v>39</v>
      </c>
      <c r="O266" s="35" t="s">
        <v>85</v>
      </c>
      <c r="P266" s="33"/>
      <c r="Q266" s="33"/>
      <c r="R266" s="33"/>
      <c r="S266" s="33"/>
      <c r="T266" s="33"/>
      <c r="U266" s="33"/>
      <c r="V266" s="33" t="s">
        <v>983</v>
      </c>
      <c r="W266" s="12" t="s">
        <v>935</v>
      </c>
      <c r="X266" s="12" t="s">
        <v>234</v>
      </c>
      <c r="Y266" s="13" t="n">
        <v>1.28</v>
      </c>
      <c r="Z266" s="37" t="n">
        <v>44952</v>
      </c>
      <c r="AA266" s="33"/>
      <c r="AB266" s="158" t="s">
        <v>44</v>
      </c>
      <c r="AC266" s="33"/>
      <c r="AD266" s="109" t="s">
        <v>784</v>
      </c>
      <c r="AE266" s="33"/>
    </row>
    <row r="267" customFormat="false" ht="15" hidden="false" customHeight="false" outlineLevel="0" collapsed="false">
      <c r="A267" s="33" t="n">
        <v>8980</v>
      </c>
      <c r="B267" s="155" t="n">
        <v>44949</v>
      </c>
      <c r="C267" s="1" t="s">
        <v>984</v>
      </c>
      <c r="D267" s="6" t="str">
        <f aca="false">VLOOKUP(C267,CATALOGO!A:B,2,0)</f>
        <v>Pantalon Hombre</v>
      </c>
      <c r="E267" s="6" t="str">
        <f aca="false">VLOOKUP(C267,CATALOGO!A:E,5,0)</f>
        <v>Arce</v>
      </c>
      <c r="F267" s="36"/>
      <c r="G267" s="35" t="s">
        <v>982</v>
      </c>
      <c r="H267" s="35" t="str">
        <f aca="false">CONCATENATE(C267,"-",G267)</f>
        <v>AH103-557-2XL</v>
      </c>
      <c r="I267" s="130"/>
      <c r="J267" s="35" t="n">
        <v>1</v>
      </c>
      <c r="K267" s="155" t="n">
        <v>44974</v>
      </c>
      <c r="L267" s="156" t="n">
        <f aca="false">VLOOKUP(C267,CATALOGO!A:F,6,0)</f>
        <v>0.376</v>
      </c>
      <c r="M267" s="157" t="n">
        <f aca="false">L267*J267</f>
        <v>0.376</v>
      </c>
      <c r="N267" s="35" t="s">
        <v>39</v>
      </c>
      <c r="O267" s="35" t="s">
        <v>85</v>
      </c>
      <c r="P267" s="33"/>
      <c r="Q267" s="33"/>
      <c r="R267" s="33"/>
      <c r="S267" s="33"/>
      <c r="T267" s="33"/>
      <c r="U267" s="33"/>
      <c r="V267" s="33" t="s">
        <v>985</v>
      </c>
      <c r="W267" s="12" t="s">
        <v>935</v>
      </c>
      <c r="X267" s="12" t="s">
        <v>117</v>
      </c>
      <c r="Y267" s="13" t="n">
        <v>1.37</v>
      </c>
      <c r="Z267" s="37" t="n">
        <v>44952</v>
      </c>
      <c r="AA267" s="33"/>
      <c r="AB267" s="158" t="s">
        <v>44</v>
      </c>
      <c r="AC267" s="33"/>
      <c r="AD267" s="109" t="s">
        <v>784</v>
      </c>
      <c r="AE267" s="33"/>
    </row>
    <row r="268" customFormat="false" ht="15" hidden="false" customHeight="false" outlineLevel="0" collapsed="false">
      <c r="A268" s="33"/>
      <c r="B268" s="33"/>
      <c r="C268" s="35"/>
      <c r="D268" s="35"/>
      <c r="E268" s="33"/>
      <c r="F268" s="36"/>
      <c r="G268" s="35"/>
      <c r="H268" s="35"/>
      <c r="I268" s="130"/>
      <c r="J268" s="35"/>
      <c r="K268" s="35"/>
      <c r="L268" s="3" t="n">
        <v>0.6551</v>
      </c>
      <c r="M268" s="3" t="n">
        <v>1</v>
      </c>
      <c r="N268" s="33"/>
      <c r="O268" s="35"/>
      <c r="P268" s="33"/>
      <c r="Q268" s="33"/>
      <c r="R268" s="33"/>
      <c r="S268" s="33"/>
      <c r="T268" s="33"/>
      <c r="U268" s="33"/>
      <c r="V268" s="33"/>
      <c r="W268" s="35"/>
      <c r="X268" s="33"/>
      <c r="Y268" s="33"/>
      <c r="Z268" s="37"/>
      <c r="AA268" s="33"/>
      <c r="AB268" s="33"/>
      <c r="AC268" s="33"/>
      <c r="AD268" s="33"/>
      <c r="AE268" s="33"/>
    </row>
    <row r="269" customFormat="false" ht="15" hidden="false" customHeight="false" outlineLevel="0" collapsed="false">
      <c r="A269" s="33"/>
      <c r="B269" s="33"/>
      <c r="C269" s="35"/>
      <c r="D269" s="35"/>
      <c r="E269" s="33"/>
      <c r="F269" s="36"/>
      <c r="G269" s="35"/>
      <c r="H269" s="35"/>
      <c r="I269" s="130"/>
      <c r="J269" s="35"/>
      <c r="K269" s="35"/>
      <c r="N269" s="33"/>
      <c r="O269" s="35"/>
      <c r="P269" s="33"/>
      <c r="Q269" s="33"/>
      <c r="R269" s="33"/>
      <c r="S269" s="33"/>
      <c r="T269" s="33"/>
      <c r="U269" s="33"/>
      <c r="V269" s="33"/>
      <c r="W269" s="35"/>
      <c r="X269" s="33"/>
      <c r="Y269" s="33"/>
      <c r="Z269" s="37"/>
      <c r="AA269" s="33"/>
      <c r="AB269" s="33"/>
      <c r="AC269" s="33"/>
      <c r="AD269" s="33"/>
      <c r="AE269" s="33"/>
    </row>
    <row r="270" customFormat="false" ht="18.75" hidden="false" customHeight="false" outlineLevel="0" collapsed="false">
      <c r="A270" s="33"/>
      <c r="B270" s="166" t="s">
        <v>986</v>
      </c>
      <c r="C270" s="167"/>
      <c r="D270" s="168"/>
      <c r="E270" s="33"/>
      <c r="F270" s="36"/>
      <c r="G270" s="35"/>
      <c r="H270" s="35"/>
      <c r="I270" s="130"/>
      <c r="J270" s="35"/>
      <c r="K270" s="35"/>
      <c r="N270" s="33"/>
      <c r="O270" s="35"/>
      <c r="P270" s="33"/>
      <c r="Q270" s="33"/>
      <c r="R270" s="33"/>
      <c r="S270" s="33"/>
      <c r="T270" s="33"/>
      <c r="U270" s="33"/>
      <c r="V270" s="33"/>
      <c r="W270" s="35"/>
      <c r="X270" s="33"/>
      <c r="Y270" s="33"/>
      <c r="Z270" s="37"/>
      <c r="AA270" s="33"/>
      <c r="AB270" s="33"/>
      <c r="AC270" s="33"/>
      <c r="AD270" s="33"/>
      <c r="AE270" s="33"/>
    </row>
    <row r="271" customFormat="false" ht="15" hidden="false" customHeight="false" outlineLevel="0" collapsed="false">
      <c r="A271" s="33" t="n">
        <v>8981</v>
      </c>
      <c r="B271" s="155" t="n">
        <v>44956</v>
      </c>
      <c r="C271" s="35" t="s">
        <v>518</v>
      </c>
      <c r="D271" s="6" t="str">
        <f aca="false">VLOOKUP(C271,CATALOGO!A:B,2,0)</f>
        <v>TOP HOMBRE</v>
      </c>
      <c r="E271" s="6" t="str">
        <f aca="false">VLOOKUP(C271,CATALOGO!A:E,5,0)</f>
        <v>NEGRO</v>
      </c>
      <c r="F271" s="36"/>
      <c r="G271" s="35" t="s">
        <v>38</v>
      </c>
      <c r="H271" s="35" t="str">
        <f aca="false">CONCATENATE(C271,"-",G271)</f>
        <v>AH001-570-S</v>
      </c>
      <c r="I271" s="130"/>
      <c r="J271" s="35" t="n">
        <v>96</v>
      </c>
      <c r="K271" s="155" t="n">
        <v>44981</v>
      </c>
      <c r="L271" s="156" t="n">
        <f aca="false">VLOOKUP(C271,CATALOGO!A:F,6,0)</f>
        <v>0.2283</v>
      </c>
      <c r="M271" s="157" t="n">
        <f aca="false">L271*J271</f>
        <v>21.9168</v>
      </c>
      <c r="N271" s="35" t="s">
        <v>39</v>
      </c>
      <c r="O271" s="35" t="s">
        <v>40</v>
      </c>
      <c r="P271" s="33"/>
      <c r="Q271" s="33"/>
      <c r="R271" s="33"/>
      <c r="S271" s="33"/>
      <c r="T271" s="33"/>
      <c r="U271" s="33"/>
      <c r="V271" s="33" t="s">
        <v>987</v>
      </c>
      <c r="W271" s="35" t="str">
        <f aca="false">VLOOKUP(C271,CATALOGOMEDA1,4,FALSE())</f>
        <v>TTR-19-570TCX-BLACK</v>
      </c>
      <c r="X271" s="33" t="str">
        <f aca="false">MID(C271,1,FIND("-",C271)-1)</f>
        <v>AH001</v>
      </c>
      <c r="Y271" s="33" t="n">
        <f aca="false">(VLOOKUP(X271,ESTILO3,3,FALSE()))*J271</f>
        <v>94.5168</v>
      </c>
      <c r="Z271" s="37" t="n">
        <v>44959</v>
      </c>
      <c r="AA271" s="33"/>
      <c r="AB271" s="158" t="s">
        <v>44</v>
      </c>
      <c r="AC271" s="33"/>
      <c r="AD271" s="33" t="s">
        <v>784</v>
      </c>
      <c r="AE271" s="33"/>
    </row>
    <row r="272" customFormat="false" ht="15" hidden="false" customHeight="false" outlineLevel="0" collapsed="false">
      <c r="A272" s="33" t="n">
        <v>8982</v>
      </c>
      <c r="B272" s="155" t="n">
        <v>44956</v>
      </c>
      <c r="C272" s="35" t="s">
        <v>518</v>
      </c>
      <c r="D272" s="6" t="str">
        <f aca="false">VLOOKUP(C272,CATALOGO!A:B,2,0)</f>
        <v>TOP HOMBRE</v>
      </c>
      <c r="E272" s="6" t="str">
        <f aca="false">VLOOKUP(C272,CATALOGO!A:E,5,0)</f>
        <v>NEGRO</v>
      </c>
      <c r="F272" s="36"/>
      <c r="G272" s="35" t="s">
        <v>52</v>
      </c>
      <c r="H272" s="35" t="str">
        <f aca="false">CONCATENATE(C272,"-",G272)</f>
        <v>AH001-570-XL</v>
      </c>
      <c r="I272" s="130"/>
      <c r="J272" s="35" t="n">
        <v>48</v>
      </c>
      <c r="K272" s="155" t="n">
        <v>44981</v>
      </c>
      <c r="L272" s="156" t="n">
        <f aca="false">VLOOKUP(C272,CATALOGO!A:F,6,0)</f>
        <v>0.2283</v>
      </c>
      <c r="M272" s="157" t="n">
        <f aca="false">L272*J272</f>
        <v>10.9584</v>
      </c>
      <c r="N272" s="35" t="s">
        <v>39</v>
      </c>
      <c r="O272" s="35" t="s">
        <v>40</v>
      </c>
      <c r="P272" s="33"/>
      <c r="Q272" s="33"/>
      <c r="R272" s="33"/>
      <c r="S272" s="33"/>
      <c r="T272" s="33"/>
      <c r="U272" s="33"/>
      <c r="V272" s="33" t="s">
        <v>987</v>
      </c>
      <c r="W272" s="35" t="str">
        <f aca="false">VLOOKUP(C272,CATALOGOMEDA1,4,FALSE())</f>
        <v>TTR-19-570TCX-BLACK</v>
      </c>
      <c r="X272" s="33" t="str">
        <f aca="false">MID(C272,1,FIND("-",C272)-1)</f>
        <v>AH001</v>
      </c>
      <c r="Y272" s="33" t="n">
        <f aca="false">(VLOOKUP(X272,ESTILO3,3,FALSE()))*J272</f>
        <v>47.2584</v>
      </c>
      <c r="Z272" s="37" t="n">
        <v>44959</v>
      </c>
      <c r="AA272" s="33"/>
      <c r="AB272" s="158" t="s">
        <v>44</v>
      </c>
      <c r="AC272" s="33"/>
      <c r="AD272" s="33" t="s">
        <v>784</v>
      </c>
      <c r="AE272" s="33"/>
    </row>
    <row r="273" customFormat="false" ht="15" hidden="false" customHeight="false" outlineLevel="0" collapsed="false">
      <c r="A273" s="33" t="n">
        <v>8983</v>
      </c>
      <c r="B273" s="155" t="n">
        <v>44956</v>
      </c>
      <c r="C273" s="35" t="s">
        <v>518</v>
      </c>
      <c r="D273" s="6" t="str">
        <f aca="false">VLOOKUP(C273,CATALOGO!A:B,2,0)</f>
        <v>TOP HOMBRE</v>
      </c>
      <c r="E273" s="6" t="str">
        <f aca="false">VLOOKUP(C273,CATALOGO!A:E,5,0)</f>
        <v>NEGRO</v>
      </c>
      <c r="F273" s="36"/>
      <c r="G273" s="35" t="s">
        <v>57</v>
      </c>
      <c r="H273" s="35" t="str">
        <f aca="false">CONCATENATE(C273,"-",G273)</f>
        <v>AH001-570-XS</v>
      </c>
      <c r="I273" s="130"/>
      <c r="J273" s="35" t="n">
        <v>48</v>
      </c>
      <c r="K273" s="155" t="n">
        <v>44981</v>
      </c>
      <c r="L273" s="156" t="n">
        <f aca="false">VLOOKUP(C273,CATALOGO!A:F,6,0)</f>
        <v>0.2283</v>
      </c>
      <c r="M273" s="157" t="n">
        <f aca="false">L273*J273</f>
        <v>10.9584</v>
      </c>
      <c r="N273" s="35" t="s">
        <v>39</v>
      </c>
      <c r="O273" s="35" t="s">
        <v>40</v>
      </c>
      <c r="P273" s="33"/>
      <c r="Q273" s="33"/>
      <c r="R273" s="33"/>
      <c r="S273" s="33"/>
      <c r="T273" s="33"/>
      <c r="U273" s="33"/>
      <c r="V273" s="33" t="s">
        <v>987</v>
      </c>
      <c r="W273" s="35" t="str">
        <f aca="false">VLOOKUP(C273,CATALOGOMEDA1,4,FALSE())</f>
        <v>TTR-19-570TCX-BLACK</v>
      </c>
      <c r="X273" s="33" t="str">
        <f aca="false">MID(C273,1,FIND("-",C273)-1)</f>
        <v>AH001</v>
      </c>
      <c r="Y273" s="33" t="n">
        <f aca="false">(VLOOKUP(X273,ESTILO3,3,FALSE()))*J273</f>
        <v>47.2584</v>
      </c>
      <c r="Z273" s="37" t="n">
        <v>44959</v>
      </c>
      <c r="AA273" s="33"/>
      <c r="AB273" s="158" t="s">
        <v>44</v>
      </c>
      <c r="AC273" s="33"/>
      <c r="AD273" s="33" t="s">
        <v>784</v>
      </c>
      <c r="AE273" s="33"/>
    </row>
    <row r="274" customFormat="false" ht="15" hidden="false" customHeight="false" outlineLevel="0" collapsed="false">
      <c r="A274" s="33" t="n">
        <v>8984</v>
      </c>
      <c r="B274" s="155" t="n">
        <v>44956</v>
      </c>
      <c r="C274" s="35" t="s">
        <v>988</v>
      </c>
      <c r="D274" s="6" t="str">
        <f aca="false">VLOOKUP(C274,CATALOGO!A:B,2,0)</f>
        <v>Top Caballero</v>
      </c>
      <c r="E274" s="6" t="str">
        <f aca="false">VLOOKUP(C274,CATALOGO!A:E,5,0)</f>
        <v>Flamingo</v>
      </c>
      <c r="F274" s="36"/>
      <c r="G274" s="35" t="s">
        <v>57</v>
      </c>
      <c r="H274" s="35" t="str">
        <f aca="false">CONCATENATE(C274,"-",G274)</f>
        <v>AH001-656-XS</v>
      </c>
      <c r="I274" s="130"/>
      <c r="J274" s="35" t="n">
        <v>24</v>
      </c>
      <c r="K274" s="155" t="n">
        <v>44981</v>
      </c>
      <c r="L274" s="156" t="n">
        <f aca="false">VLOOKUP(C274,CATALOGO!A:F,6,0)</f>
        <v>0.2283</v>
      </c>
      <c r="M274" s="157" t="n">
        <f aca="false">L274*J274</f>
        <v>5.4792</v>
      </c>
      <c r="N274" s="35" t="s">
        <v>39</v>
      </c>
      <c r="O274" s="35" t="s">
        <v>40</v>
      </c>
      <c r="P274" s="33"/>
      <c r="Q274" s="33"/>
      <c r="R274" s="33"/>
      <c r="S274" s="33"/>
      <c r="T274" s="33"/>
      <c r="U274" s="33"/>
      <c r="V274" s="33" t="s">
        <v>989</v>
      </c>
      <c r="W274" s="35" t="str">
        <f aca="false">VLOOKUP(C274,CATALOGOMEDA1,4,FALSE())</f>
        <v>TTRC#2 17-1656TCX HOT CORAL</v>
      </c>
      <c r="X274" s="33" t="str">
        <f aca="false">MID(C274,1,FIND("-",C274)-1)</f>
        <v>AH001</v>
      </c>
      <c r="Y274" s="33" t="n">
        <f aca="false">(VLOOKUP(X274,ESTILO3,3,FALSE()))*J274</f>
        <v>23.6292</v>
      </c>
      <c r="Z274" s="37" t="n">
        <v>44959</v>
      </c>
      <c r="AA274" s="33"/>
      <c r="AB274" s="158" t="s">
        <v>44</v>
      </c>
      <c r="AC274" s="33"/>
      <c r="AD274" s="33" t="s">
        <v>953</v>
      </c>
      <c r="AE274" s="33"/>
    </row>
    <row r="275" customFormat="false" ht="15" hidden="false" customHeight="false" outlineLevel="0" collapsed="false">
      <c r="A275" s="33" t="n">
        <v>8985</v>
      </c>
      <c r="B275" s="155" t="n">
        <v>44956</v>
      </c>
      <c r="C275" s="35" t="s">
        <v>988</v>
      </c>
      <c r="D275" s="6" t="str">
        <f aca="false">VLOOKUP(C275,CATALOGO!A:B,2,0)</f>
        <v>Top Caballero</v>
      </c>
      <c r="E275" s="6" t="str">
        <f aca="false">VLOOKUP(C275,CATALOGO!A:E,5,0)</f>
        <v>Flamingo</v>
      </c>
      <c r="F275" s="36"/>
      <c r="G275" s="35" t="s">
        <v>38</v>
      </c>
      <c r="H275" s="35" t="str">
        <f aca="false">CONCATENATE(C275,"-",G275)</f>
        <v>AH001-656-S</v>
      </c>
      <c r="I275" s="130"/>
      <c r="J275" s="35" t="n">
        <v>48</v>
      </c>
      <c r="K275" s="155" t="n">
        <v>44981</v>
      </c>
      <c r="L275" s="156" t="n">
        <f aca="false">VLOOKUP(C275,CATALOGO!A:F,6,0)</f>
        <v>0.2283</v>
      </c>
      <c r="M275" s="157" t="n">
        <f aca="false">L275*J275</f>
        <v>10.9584</v>
      </c>
      <c r="N275" s="35" t="s">
        <v>39</v>
      </c>
      <c r="O275" s="35" t="s">
        <v>40</v>
      </c>
      <c r="P275" s="33"/>
      <c r="Q275" s="33"/>
      <c r="R275" s="33"/>
      <c r="S275" s="33"/>
      <c r="T275" s="33"/>
      <c r="U275" s="33"/>
      <c r="V275" s="33" t="s">
        <v>989</v>
      </c>
      <c r="W275" s="35" t="str">
        <f aca="false">VLOOKUP(C275,CATALOGOMEDA1,4,FALSE())</f>
        <v>TTRC#2 17-1656TCX HOT CORAL</v>
      </c>
      <c r="X275" s="33" t="str">
        <f aca="false">MID(C275,1,FIND("-",C275)-1)</f>
        <v>AH001</v>
      </c>
      <c r="Y275" s="33" t="n">
        <f aca="false">(VLOOKUP(X275,ESTILO3,3,FALSE()))*J275</f>
        <v>47.2584</v>
      </c>
      <c r="Z275" s="37" t="n">
        <v>44959</v>
      </c>
      <c r="AA275" s="33"/>
      <c r="AB275" s="158" t="s">
        <v>44</v>
      </c>
      <c r="AC275" s="33"/>
      <c r="AD275" s="33" t="s">
        <v>953</v>
      </c>
      <c r="AE275" s="33"/>
    </row>
    <row r="276" customFormat="false" ht="15" hidden="false" customHeight="false" outlineLevel="0" collapsed="false">
      <c r="A276" s="33" t="n">
        <v>8986</v>
      </c>
      <c r="B276" s="155" t="n">
        <v>44956</v>
      </c>
      <c r="C276" s="35" t="s">
        <v>988</v>
      </c>
      <c r="D276" s="6" t="str">
        <f aca="false">VLOOKUP(C276,CATALOGO!A:B,2,0)</f>
        <v>Top Caballero</v>
      </c>
      <c r="E276" s="6" t="str">
        <f aca="false">VLOOKUP(C276,CATALOGO!A:E,5,0)</f>
        <v>Flamingo</v>
      </c>
      <c r="F276" s="36"/>
      <c r="G276" s="35" t="s">
        <v>76</v>
      </c>
      <c r="H276" s="35" t="str">
        <f aca="false">CONCATENATE(C276,"-",G276)</f>
        <v>AH001-656-M</v>
      </c>
      <c r="I276" s="130"/>
      <c r="J276" s="35" t="n">
        <v>60</v>
      </c>
      <c r="K276" s="155" t="n">
        <v>44981</v>
      </c>
      <c r="L276" s="156" t="n">
        <f aca="false">VLOOKUP(C276,CATALOGO!A:F,6,0)</f>
        <v>0.2283</v>
      </c>
      <c r="M276" s="157" t="n">
        <f aca="false">L276*J276</f>
        <v>13.698</v>
      </c>
      <c r="N276" s="35" t="s">
        <v>39</v>
      </c>
      <c r="O276" s="35" t="s">
        <v>40</v>
      </c>
      <c r="P276" s="33"/>
      <c r="Q276" s="33"/>
      <c r="R276" s="33"/>
      <c r="S276" s="33"/>
      <c r="T276" s="33"/>
      <c r="U276" s="33"/>
      <c r="V276" s="33" t="s">
        <v>989</v>
      </c>
      <c r="W276" s="35" t="str">
        <f aca="false">VLOOKUP(C276,CATALOGOMEDA1,4,FALSE())</f>
        <v>TTRC#2 17-1656TCX HOT CORAL</v>
      </c>
      <c r="X276" s="33" t="str">
        <f aca="false">MID(C276,1,FIND("-",C276)-1)</f>
        <v>AH001</v>
      </c>
      <c r="Y276" s="33" t="n">
        <f aca="false">(VLOOKUP(X276,ESTILO3,3,FALSE()))*J276</f>
        <v>59.073</v>
      </c>
      <c r="Z276" s="37" t="n">
        <v>44959</v>
      </c>
      <c r="AA276" s="33"/>
      <c r="AB276" s="158" t="s">
        <v>44</v>
      </c>
      <c r="AC276" s="33"/>
      <c r="AD276" s="33" t="s">
        <v>953</v>
      </c>
      <c r="AE276" s="33"/>
    </row>
    <row r="277" customFormat="false" ht="15" hidden="false" customHeight="false" outlineLevel="0" collapsed="false">
      <c r="A277" s="33" t="n">
        <v>8987</v>
      </c>
      <c r="B277" s="155" t="n">
        <v>44956</v>
      </c>
      <c r="C277" s="35" t="s">
        <v>988</v>
      </c>
      <c r="D277" s="6" t="str">
        <f aca="false">VLOOKUP(C277,CATALOGO!A:B,2,0)</f>
        <v>Top Caballero</v>
      </c>
      <c r="E277" s="6" t="str">
        <f aca="false">VLOOKUP(C277,CATALOGO!A:E,5,0)</f>
        <v>Flamingo</v>
      </c>
      <c r="F277" s="36"/>
      <c r="G277" s="35" t="s">
        <v>48</v>
      </c>
      <c r="H277" s="35" t="str">
        <f aca="false">CONCATENATE(C277,"-",G277)</f>
        <v>AH001-656-L</v>
      </c>
      <c r="I277" s="130"/>
      <c r="J277" s="35" t="n">
        <v>48</v>
      </c>
      <c r="K277" s="155" t="n">
        <v>44981</v>
      </c>
      <c r="L277" s="156" t="n">
        <f aca="false">VLOOKUP(C277,CATALOGO!A:F,6,0)</f>
        <v>0.2283</v>
      </c>
      <c r="M277" s="157" t="n">
        <f aca="false">L277*J277</f>
        <v>10.9584</v>
      </c>
      <c r="N277" s="35" t="s">
        <v>39</v>
      </c>
      <c r="O277" s="35" t="s">
        <v>40</v>
      </c>
      <c r="P277" s="33"/>
      <c r="Q277" s="33"/>
      <c r="R277" s="33"/>
      <c r="S277" s="33"/>
      <c r="T277" s="33"/>
      <c r="U277" s="33"/>
      <c r="V277" s="33" t="s">
        <v>989</v>
      </c>
      <c r="W277" s="35" t="str">
        <f aca="false">VLOOKUP(C277,CATALOGOMEDA1,4,FALSE())</f>
        <v>TTRC#2 17-1656TCX HOT CORAL</v>
      </c>
      <c r="X277" s="33" t="str">
        <f aca="false">MID(C277,1,FIND("-",C277)-1)</f>
        <v>AH001</v>
      </c>
      <c r="Y277" s="33" t="n">
        <f aca="false">(VLOOKUP(X277,ESTILO3,3,FALSE()))*J277</f>
        <v>47.2584</v>
      </c>
      <c r="Z277" s="37" t="n">
        <v>44959</v>
      </c>
      <c r="AA277" s="33"/>
      <c r="AB277" s="158" t="s">
        <v>44</v>
      </c>
      <c r="AC277" s="33"/>
      <c r="AD277" s="33" t="s">
        <v>953</v>
      </c>
      <c r="AE277" s="33"/>
    </row>
    <row r="278" customFormat="false" ht="15" hidden="false" customHeight="false" outlineLevel="0" collapsed="false">
      <c r="A278" s="33" t="n">
        <v>8988</v>
      </c>
      <c r="B278" s="155" t="n">
        <v>44956</v>
      </c>
      <c r="C278" s="35" t="s">
        <v>988</v>
      </c>
      <c r="D278" s="6" t="str">
        <f aca="false">VLOOKUP(C278,CATALOGO!A:B,2,0)</f>
        <v>Top Caballero</v>
      </c>
      <c r="E278" s="6" t="str">
        <f aca="false">VLOOKUP(C278,CATALOGO!A:E,5,0)</f>
        <v>Flamingo</v>
      </c>
      <c r="F278" s="36"/>
      <c r="G278" s="35" t="s">
        <v>52</v>
      </c>
      <c r="H278" s="35" t="str">
        <f aca="false">CONCATENATE(C278,"-",G278)</f>
        <v>AH001-656-XL</v>
      </c>
      <c r="I278" s="130"/>
      <c r="J278" s="35" t="n">
        <v>24</v>
      </c>
      <c r="K278" s="155" t="n">
        <v>44981</v>
      </c>
      <c r="L278" s="156" t="n">
        <f aca="false">VLOOKUP(C278,CATALOGO!A:F,6,0)</f>
        <v>0.2283</v>
      </c>
      <c r="M278" s="157" t="n">
        <f aca="false">L278*J278</f>
        <v>5.4792</v>
      </c>
      <c r="N278" s="35" t="s">
        <v>39</v>
      </c>
      <c r="O278" s="35" t="s">
        <v>40</v>
      </c>
      <c r="P278" s="33"/>
      <c r="Q278" s="33"/>
      <c r="R278" s="33"/>
      <c r="S278" s="33"/>
      <c r="T278" s="33"/>
      <c r="U278" s="33"/>
      <c r="V278" s="33" t="s">
        <v>989</v>
      </c>
      <c r="W278" s="35" t="str">
        <f aca="false">VLOOKUP(C278,CATALOGOMEDA1,4,FALSE())</f>
        <v>TTRC#2 17-1656TCX HOT CORAL</v>
      </c>
      <c r="X278" s="33" t="str">
        <f aca="false">MID(C278,1,FIND("-",C278)-1)</f>
        <v>AH001</v>
      </c>
      <c r="Y278" s="33" t="n">
        <f aca="false">(VLOOKUP(X278,ESTILO3,3,FALSE()))*J278</f>
        <v>23.6292</v>
      </c>
      <c r="Z278" s="37" t="n">
        <v>44959</v>
      </c>
      <c r="AA278" s="33"/>
      <c r="AB278" s="158" t="s">
        <v>44</v>
      </c>
      <c r="AC278" s="33"/>
      <c r="AD278" s="33" t="s">
        <v>953</v>
      </c>
      <c r="AE278" s="33"/>
    </row>
    <row r="279" customFormat="false" ht="15" hidden="false" customHeight="false" outlineLevel="0" collapsed="false">
      <c r="A279" s="33" t="n">
        <v>8989</v>
      </c>
      <c r="B279" s="155" t="n">
        <v>44956</v>
      </c>
      <c r="C279" s="35" t="s">
        <v>990</v>
      </c>
      <c r="D279" s="6" t="str">
        <f aca="false">VLOOKUP(C279,CATALOGO!A:B,2,0)</f>
        <v>Top Caballero</v>
      </c>
      <c r="E279" s="6" t="str">
        <f aca="false">VLOOKUP(C279,CATALOGO!A:E,5,0)</f>
        <v>Lima</v>
      </c>
      <c r="F279" s="36"/>
      <c r="G279" s="35" t="s">
        <v>57</v>
      </c>
      <c r="H279" s="35" t="str">
        <f aca="false">CONCATENATE(C279,"-",G279)</f>
        <v>AH001-340-XS</v>
      </c>
      <c r="I279" s="130"/>
      <c r="J279" s="35" t="n">
        <v>36</v>
      </c>
      <c r="K279" s="155" t="n">
        <v>44981</v>
      </c>
      <c r="L279" s="156" t="n">
        <f aca="false">VLOOKUP(C279,CATALOGO!A:F,6,0)</f>
        <v>0.2283</v>
      </c>
      <c r="M279" s="157" t="n">
        <f aca="false">L279*J279</f>
        <v>8.2188</v>
      </c>
      <c r="N279" s="35" t="s">
        <v>39</v>
      </c>
      <c r="O279" s="35" t="s">
        <v>40</v>
      </c>
      <c r="P279" s="33"/>
      <c r="Q279" s="33"/>
      <c r="R279" s="33"/>
      <c r="S279" s="33"/>
      <c r="T279" s="33"/>
      <c r="U279" s="33"/>
      <c r="V279" s="33" t="s">
        <v>991</v>
      </c>
      <c r="W279" s="35" t="str">
        <f aca="false">VLOOKUP(C279,CATALOGOMEDA1,4,FALSE())</f>
        <v>TTR-17-0340 TCX Acid lime</v>
      </c>
      <c r="X279" s="33" t="str">
        <f aca="false">MID(C279,1,FIND("-",C279)-1)</f>
        <v>AH001</v>
      </c>
      <c r="Y279" s="33" t="n">
        <f aca="false">(VLOOKUP(X279,ESTILO3,3,FALSE()))*J279</f>
        <v>35.4438</v>
      </c>
      <c r="Z279" s="37" t="n">
        <v>44959</v>
      </c>
      <c r="AA279" s="33"/>
      <c r="AB279" s="158" t="s">
        <v>44</v>
      </c>
      <c r="AC279" s="33"/>
      <c r="AD279" s="33" t="s">
        <v>953</v>
      </c>
      <c r="AE279" s="33"/>
    </row>
    <row r="280" customFormat="false" ht="15" hidden="false" customHeight="false" outlineLevel="0" collapsed="false">
      <c r="A280" s="33" t="n">
        <v>8990</v>
      </c>
      <c r="B280" s="155" t="n">
        <v>44956</v>
      </c>
      <c r="C280" s="35" t="s">
        <v>990</v>
      </c>
      <c r="D280" s="6" t="str">
        <f aca="false">VLOOKUP(C280,CATALOGO!A:B,2,0)</f>
        <v>Top Caballero</v>
      </c>
      <c r="E280" s="6" t="str">
        <f aca="false">VLOOKUP(C280,CATALOGO!A:E,5,0)</f>
        <v>Lima</v>
      </c>
      <c r="F280" s="36"/>
      <c r="G280" s="35" t="s">
        <v>38</v>
      </c>
      <c r="H280" s="35" t="str">
        <f aca="false">CONCATENATE(C280,"-",G280)</f>
        <v>AH001-340-S</v>
      </c>
      <c r="I280" s="130"/>
      <c r="J280" s="35" t="n">
        <v>72</v>
      </c>
      <c r="K280" s="155" t="n">
        <v>44981</v>
      </c>
      <c r="L280" s="156" t="n">
        <f aca="false">VLOOKUP(C280,CATALOGO!A:F,6,0)</f>
        <v>0.2283</v>
      </c>
      <c r="M280" s="157" t="n">
        <f aca="false">L280*J280</f>
        <v>16.4376</v>
      </c>
      <c r="N280" s="35" t="s">
        <v>39</v>
      </c>
      <c r="O280" s="35" t="s">
        <v>40</v>
      </c>
      <c r="P280" s="33"/>
      <c r="Q280" s="33"/>
      <c r="R280" s="33"/>
      <c r="S280" s="33"/>
      <c r="T280" s="33"/>
      <c r="U280" s="33"/>
      <c r="V280" s="33" t="s">
        <v>991</v>
      </c>
      <c r="W280" s="35" t="str">
        <f aca="false">VLOOKUP(C280,CATALOGOMEDA1,4,FALSE())</f>
        <v>TTR-17-0340 TCX Acid lime</v>
      </c>
      <c r="X280" s="33" t="str">
        <f aca="false">MID(C280,1,FIND("-",C280)-1)</f>
        <v>AH001</v>
      </c>
      <c r="Y280" s="33" t="n">
        <f aca="false">(VLOOKUP(X280,ESTILO3,3,FALSE()))*J280</f>
        <v>70.8876</v>
      </c>
      <c r="Z280" s="37" t="n">
        <v>44959</v>
      </c>
      <c r="AA280" s="33"/>
      <c r="AB280" s="158" t="s">
        <v>44</v>
      </c>
      <c r="AC280" s="33"/>
      <c r="AD280" s="33" t="s">
        <v>953</v>
      </c>
      <c r="AE280" s="33"/>
    </row>
    <row r="281" customFormat="false" ht="15" hidden="false" customHeight="false" outlineLevel="0" collapsed="false">
      <c r="A281" s="33" t="n">
        <v>8991</v>
      </c>
      <c r="B281" s="155" t="n">
        <v>44956</v>
      </c>
      <c r="C281" s="35" t="s">
        <v>990</v>
      </c>
      <c r="D281" s="6" t="str">
        <f aca="false">VLOOKUP(C281,CATALOGO!A:B,2,0)</f>
        <v>Top Caballero</v>
      </c>
      <c r="E281" s="6" t="str">
        <f aca="false">VLOOKUP(C281,CATALOGO!A:E,5,0)</f>
        <v>Lima</v>
      </c>
      <c r="F281" s="36"/>
      <c r="G281" s="35" t="s">
        <v>76</v>
      </c>
      <c r="H281" s="35" t="str">
        <f aca="false">CONCATENATE(C281,"-",G281)</f>
        <v>AH001-340-M</v>
      </c>
      <c r="I281" s="130"/>
      <c r="J281" s="35" t="n">
        <v>72</v>
      </c>
      <c r="K281" s="155" t="n">
        <v>44981</v>
      </c>
      <c r="L281" s="156" t="n">
        <f aca="false">VLOOKUP(C281,CATALOGO!A:F,6,0)</f>
        <v>0.2283</v>
      </c>
      <c r="M281" s="157" t="n">
        <f aca="false">L281*J281</f>
        <v>16.4376</v>
      </c>
      <c r="N281" s="35" t="s">
        <v>39</v>
      </c>
      <c r="O281" s="35" t="s">
        <v>40</v>
      </c>
      <c r="P281" s="33"/>
      <c r="Q281" s="33"/>
      <c r="R281" s="33"/>
      <c r="S281" s="33"/>
      <c r="T281" s="33"/>
      <c r="U281" s="33"/>
      <c r="V281" s="33" t="s">
        <v>991</v>
      </c>
      <c r="W281" s="35" t="str">
        <f aca="false">VLOOKUP(C281,CATALOGOMEDA1,4,FALSE())</f>
        <v>TTR-17-0340 TCX Acid lime</v>
      </c>
      <c r="X281" s="33" t="str">
        <f aca="false">MID(C281,1,FIND("-",C281)-1)</f>
        <v>AH001</v>
      </c>
      <c r="Y281" s="33" t="n">
        <f aca="false">(VLOOKUP(X281,ESTILO3,3,FALSE()))*J281</f>
        <v>70.8876</v>
      </c>
      <c r="Z281" s="37" t="n">
        <v>44959</v>
      </c>
      <c r="AA281" s="33"/>
      <c r="AB281" s="158" t="s">
        <v>44</v>
      </c>
      <c r="AC281" s="33"/>
      <c r="AD281" s="33" t="s">
        <v>953</v>
      </c>
      <c r="AE281" s="33"/>
    </row>
    <row r="282" customFormat="false" ht="15" hidden="false" customHeight="false" outlineLevel="0" collapsed="false">
      <c r="A282" s="33" t="n">
        <v>8992</v>
      </c>
      <c r="B282" s="155" t="n">
        <v>44956</v>
      </c>
      <c r="C282" s="35" t="s">
        <v>990</v>
      </c>
      <c r="D282" s="6" t="str">
        <f aca="false">VLOOKUP(C282,CATALOGO!A:B,2,0)</f>
        <v>Top Caballero</v>
      </c>
      <c r="E282" s="6" t="str">
        <f aca="false">VLOOKUP(C282,CATALOGO!A:E,5,0)</f>
        <v>Lima</v>
      </c>
      <c r="F282" s="36"/>
      <c r="G282" s="35" t="s">
        <v>48</v>
      </c>
      <c r="H282" s="35" t="str">
        <f aca="false">CONCATENATE(C282,"-",G282)</f>
        <v>AH001-340-L</v>
      </c>
      <c r="I282" s="130"/>
      <c r="J282" s="35" t="n">
        <v>72</v>
      </c>
      <c r="K282" s="155" t="n">
        <v>44981</v>
      </c>
      <c r="L282" s="156" t="n">
        <f aca="false">VLOOKUP(C282,CATALOGO!A:F,6,0)</f>
        <v>0.2283</v>
      </c>
      <c r="M282" s="157" t="n">
        <f aca="false">L282*J282</f>
        <v>16.4376</v>
      </c>
      <c r="N282" s="35" t="s">
        <v>39</v>
      </c>
      <c r="O282" s="35" t="s">
        <v>40</v>
      </c>
      <c r="P282" s="33"/>
      <c r="Q282" s="33"/>
      <c r="R282" s="33"/>
      <c r="S282" s="33"/>
      <c r="T282" s="33"/>
      <c r="U282" s="33"/>
      <c r="V282" s="33" t="s">
        <v>991</v>
      </c>
      <c r="W282" s="35" t="str">
        <f aca="false">VLOOKUP(C282,CATALOGOMEDA1,4,FALSE())</f>
        <v>TTR-17-0340 TCX Acid lime</v>
      </c>
      <c r="X282" s="33" t="str">
        <f aca="false">MID(C282,1,FIND("-",C282)-1)</f>
        <v>AH001</v>
      </c>
      <c r="Y282" s="33" t="n">
        <f aca="false">(VLOOKUP(X282,ESTILO3,3,FALSE()))*J282</f>
        <v>70.8876</v>
      </c>
      <c r="Z282" s="37" t="n">
        <v>44959</v>
      </c>
      <c r="AA282" s="33"/>
      <c r="AB282" s="158" t="s">
        <v>44</v>
      </c>
      <c r="AC282" s="33"/>
      <c r="AD282" s="33" t="s">
        <v>953</v>
      </c>
      <c r="AE282" s="33"/>
    </row>
    <row r="283" customFormat="false" ht="15" hidden="false" customHeight="false" outlineLevel="0" collapsed="false">
      <c r="A283" s="33" t="n">
        <v>8993</v>
      </c>
      <c r="B283" s="155" t="n">
        <v>44956</v>
      </c>
      <c r="C283" s="35" t="s">
        <v>990</v>
      </c>
      <c r="D283" s="6" t="str">
        <f aca="false">VLOOKUP(C283,CATALOGO!A:B,2,0)</f>
        <v>Top Caballero</v>
      </c>
      <c r="E283" s="6" t="str">
        <f aca="false">VLOOKUP(C283,CATALOGO!A:E,5,0)</f>
        <v>Lima</v>
      </c>
      <c r="F283" s="36"/>
      <c r="G283" s="35" t="s">
        <v>52</v>
      </c>
      <c r="H283" s="35" t="str">
        <f aca="false">CONCATENATE(C283,"-",G283)</f>
        <v>AH001-340-XL</v>
      </c>
      <c r="I283" s="130"/>
      <c r="J283" s="35" t="n">
        <v>24</v>
      </c>
      <c r="K283" s="155" t="n">
        <v>44981</v>
      </c>
      <c r="L283" s="156" t="n">
        <f aca="false">VLOOKUP(C283,CATALOGO!A:F,6,0)</f>
        <v>0.2283</v>
      </c>
      <c r="M283" s="157" t="n">
        <f aca="false">L283*J283</f>
        <v>5.4792</v>
      </c>
      <c r="N283" s="35" t="s">
        <v>39</v>
      </c>
      <c r="O283" s="35" t="s">
        <v>40</v>
      </c>
      <c r="P283" s="33"/>
      <c r="Q283" s="33"/>
      <c r="R283" s="33"/>
      <c r="S283" s="33"/>
      <c r="T283" s="33"/>
      <c r="U283" s="33"/>
      <c r="V283" s="33" t="s">
        <v>991</v>
      </c>
      <c r="W283" s="35" t="str">
        <f aca="false">VLOOKUP(C283,CATALOGOMEDA1,4,FALSE())</f>
        <v>TTR-17-0340 TCX Acid lime</v>
      </c>
      <c r="X283" s="33" t="str">
        <f aca="false">MID(C283,1,FIND("-",C283)-1)</f>
        <v>AH001</v>
      </c>
      <c r="Y283" s="33" t="n">
        <f aca="false">(VLOOKUP(X283,ESTILO3,3,FALSE()))*J283</f>
        <v>23.6292</v>
      </c>
      <c r="Z283" s="37" t="n">
        <v>44959</v>
      </c>
      <c r="AA283" s="33"/>
      <c r="AB283" s="158" t="s">
        <v>44</v>
      </c>
      <c r="AC283" s="33"/>
      <c r="AD283" s="33" t="s">
        <v>953</v>
      </c>
      <c r="AE283" s="33"/>
    </row>
    <row r="284" customFormat="false" ht="15" hidden="false" customHeight="false" outlineLevel="0" collapsed="false">
      <c r="A284" s="33" t="n">
        <v>8994</v>
      </c>
      <c r="B284" s="155" t="n">
        <v>44956</v>
      </c>
      <c r="C284" s="35" t="s">
        <v>318</v>
      </c>
      <c r="D284" s="6" t="str">
        <f aca="false">VLOOKUP(C284,CATALOGO!A:B,2,0)</f>
        <v>TOP MATER MUJER</v>
      </c>
      <c r="E284" s="6" t="str">
        <f aca="false">VLOOKUP(C284,CATALOGO!A:E,5,0)</f>
        <v>NAVAL</v>
      </c>
      <c r="F284" s="36"/>
      <c r="G284" s="35" t="s">
        <v>76</v>
      </c>
      <c r="H284" s="35" t="str">
        <f aca="false">CONCATENATE(C284,"-",G284)</f>
        <v>AM008-027-M</v>
      </c>
      <c r="I284" s="130"/>
      <c r="J284" s="35" t="n">
        <v>24</v>
      </c>
      <c r="K284" s="155" t="n">
        <v>44981</v>
      </c>
      <c r="L284" s="156" t="n">
        <f aca="false">VLOOKUP(C284,CATALOGO!A:F,6,0)</f>
        <v>0.36</v>
      </c>
      <c r="M284" s="157" t="n">
        <f aca="false">L284*J284</f>
        <v>8.64</v>
      </c>
      <c r="N284" s="35" t="s">
        <v>39</v>
      </c>
      <c r="O284" s="35" t="s">
        <v>40</v>
      </c>
      <c r="P284" s="33"/>
      <c r="Q284" s="33"/>
      <c r="R284" s="33"/>
      <c r="S284" s="33"/>
      <c r="T284" s="33"/>
      <c r="U284" s="33"/>
      <c r="V284" s="33" t="s">
        <v>992</v>
      </c>
      <c r="W284" s="35" t="str">
        <f aca="false">VLOOKUP(C284,CATALOGOMEDA1,4,FALSE())</f>
        <v>TTR-19-4027TCX-MEDIEVAL</v>
      </c>
      <c r="X284" s="33" t="str">
        <f aca="false">MID(C284,1,FIND("-",C284)-1)</f>
        <v>AM008</v>
      </c>
      <c r="Y284" s="33" t="n">
        <f aca="false">(VLOOKUP(X284,ESTILO3,3,FALSE()))*J284</f>
        <v>29.28</v>
      </c>
      <c r="Z284" s="37" t="n">
        <v>44959</v>
      </c>
      <c r="AA284" s="33"/>
      <c r="AB284" s="158" t="s">
        <v>44</v>
      </c>
      <c r="AC284" s="33"/>
      <c r="AD284" s="33" t="s">
        <v>784</v>
      </c>
      <c r="AE284" s="33"/>
    </row>
    <row r="285" customFormat="false" ht="15" hidden="false" customHeight="false" outlineLevel="0" collapsed="false">
      <c r="A285" s="33" t="n">
        <v>8995</v>
      </c>
      <c r="B285" s="155" t="n">
        <v>44956</v>
      </c>
      <c r="C285" s="35" t="s">
        <v>993</v>
      </c>
      <c r="D285" s="6" t="str">
        <f aca="false">VLOOKUP(C285,CATALOGO!A:B,2,0)</f>
        <v>TOP MATER MUJER</v>
      </c>
      <c r="E285" s="6" t="str">
        <f aca="false">VLOOKUP(C285,CATALOGO!A:E,5,0)</f>
        <v>NEGRO</v>
      </c>
      <c r="F285" s="36"/>
      <c r="G285" s="35" t="s">
        <v>48</v>
      </c>
      <c r="H285" s="35" t="str">
        <f aca="false">CONCATENATE(C285,"-",G285)</f>
        <v>AM008-570-L</v>
      </c>
      <c r="I285" s="130"/>
      <c r="J285" s="35" t="n">
        <v>24</v>
      </c>
      <c r="K285" s="155" t="n">
        <v>44981</v>
      </c>
      <c r="L285" s="156" t="n">
        <f aca="false">VLOOKUP(C285,CATALOGO!A:F,6,0)</f>
        <v>0.36</v>
      </c>
      <c r="M285" s="157" t="n">
        <f aca="false">L285*J285</f>
        <v>8.64</v>
      </c>
      <c r="N285" s="35" t="s">
        <v>39</v>
      </c>
      <c r="O285" s="35" t="s">
        <v>40</v>
      </c>
      <c r="P285" s="33"/>
      <c r="Q285" s="33"/>
      <c r="R285" s="33"/>
      <c r="S285" s="33"/>
      <c r="T285" s="33"/>
      <c r="U285" s="33"/>
      <c r="V285" s="33" t="s">
        <v>994</v>
      </c>
      <c r="W285" s="35" t="str">
        <f aca="false">VLOOKUP(C285,CATALOGOMEDA1,4,FALSE())</f>
        <v>TTR-19-570TCX-BLACK</v>
      </c>
      <c r="X285" s="33" t="str">
        <f aca="false">MID(C285,1,FIND("-",C285)-1)</f>
        <v>AM008</v>
      </c>
      <c r="Y285" s="33" t="n">
        <f aca="false">(VLOOKUP(X285,ESTILO3,3,FALSE()))*J285</f>
        <v>29.28</v>
      </c>
      <c r="Z285" s="37" t="n">
        <v>44959</v>
      </c>
      <c r="AA285" s="33"/>
      <c r="AB285" s="158" t="s">
        <v>44</v>
      </c>
      <c r="AC285" s="33"/>
      <c r="AD285" s="33" t="s">
        <v>784</v>
      </c>
      <c r="AE285" s="33"/>
    </row>
    <row r="286" customFormat="false" ht="15" hidden="false" customHeight="false" outlineLevel="0" collapsed="false">
      <c r="A286" s="33" t="n">
        <v>9032</v>
      </c>
      <c r="B286" s="155" t="n">
        <v>44963</v>
      </c>
      <c r="C286" s="35" t="s">
        <v>995</v>
      </c>
      <c r="D286" s="6" t="str">
        <f aca="false">VLOOKUP(C286,CATALOGO!A:B,2,0)</f>
        <v>Top Dama</v>
      </c>
      <c r="E286" s="6" t="str">
        <f aca="false">VLOOKUP(C286,CATALOGO!A:E,5,0)</f>
        <v>Flamingo</v>
      </c>
      <c r="F286" s="36"/>
      <c r="G286" s="35" t="s">
        <v>57</v>
      </c>
      <c r="H286" s="35" t="str">
        <f aca="false">CONCATENATE(C286,"-",G286)</f>
        <v>A002-656-XS</v>
      </c>
      <c r="I286" s="130"/>
      <c r="J286" s="35" t="n">
        <v>96</v>
      </c>
      <c r="K286" s="192" t="n">
        <v>44981</v>
      </c>
      <c r="L286" s="156" t="n">
        <f aca="false">VLOOKUP(C286,CATALOGO!A:F,6,0)</f>
        <v>0.347</v>
      </c>
      <c r="M286" s="157" t="n">
        <f aca="false">L286*J286</f>
        <v>33.312</v>
      </c>
      <c r="N286" s="35" t="s">
        <v>39</v>
      </c>
      <c r="O286" s="35" t="s">
        <v>40</v>
      </c>
      <c r="P286" s="33"/>
      <c r="Q286" s="33"/>
      <c r="R286" s="33"/>
      <c r="S286" s="33"/>
      <c r="T286" s="33"/>
      <c r="U286" s="33"/>
      <c r="V286" s="33" t="s">
        <v>996</v>
      </c>
      <c r="W286" s="35" t="s">
        <v>903</v>
      </c>
      <c r="X286" s="12" t="s">
        <v>169</v>
      </c>
      <c r="Y286" s="13" t="n">
        <v>118.8768</v>
      </c>
      <c r="Z286" s="37" t="n">
        <v>44965</v>
      </c>
      <c r="AA286" s="33"/>
      <c r="AB286" s="158" t="s">
        <v>44</v>
      </c>
      <c r="AC286" s="33"/>
      <c r="AD286" s="33" t="s">
        <v>953</v>
      </c>
      <c r="AE286" s="33"/>
    </row>
    <row r="287" customFormat="false" ht="15" hidden="false" customHeight="false" outlineLevel="0" collapsed="false">
      <c r="A287" s="33" t="n">
        <v>9033</v>
      </c>
      <c r="B287" s="155" t="n">
        <v>44963</v>
      </c>
      <c r="C287" s="35" t="s">
        <v>995</v>
      </c>
      <c r="D287" s="6" t="str">
        <f aca="false">VLOOKUP(C287,CATALOGO!A:B,2,0)</f>
        <v>Top Dama</v>
      </c>
      <c r="E287" s="6" t="str">
        <f aca="false">VLOOKUP(C287,CATALOGO!A:E,5,0)</f>
        <v>Flamingo</v>
      </c>
      <c r="F287" s="36"/>
      <c r="G287" s="35" t="s">
        <v>38</v>
      </c>
      <c r="H287" s="35" t="str">
        <f aca="false">CONCATENATE(C287,"-",G287)</f>
        <v>A002-656-S</v>
      </c>
      <c r="I287" s="130"/>
      <c r="J287" s="35" t="n">
        <v>84</v>
      </c>
      <c r="K287" s="192" t="n">
        <v>44981</v>
      </c>
      <c r="L287" s="156" t="n">
        <f aca="false">VLOOKUP(C287,CATALOGO!A:F,6,0)</f>
        <v>0.347</v>
      </c>
      <c r="M287" s="157" t="n">
        <f aca="false">L287*J287</f>
        <v>29.148</v>
      </c>
      <c r="N287" s="35" t="s">
        <v>39</v>
      </c>
      <c r="O287" s="35" t="s">
        <v>40</v>
      </c>
      <c r="P287" s="33"/>
      <c r="Q287" s="33"/>
      <c r="R287" s="33"/>
      <c r="S287" s="33"/>
      <c r="T287" s="33"/>
      <c r="U287" s="33"/>
      <c r="V287" s="33" t="s">
        <v>996</v>
      </c>
      <c r="W287" s="35" t="s">
        <v>903</v>
      </c>
      <c r="X287" s="12" t="s">
        <v>169</v>
      </c>
      <c r="Y287" s="13" t="n">
        <v>104.0172</v>
      </c>
      <c r="Z287" s="37" t="n">
        <v>44965</v>
      </c>
      <c r="AA287" s="33"/>
      <c r="AB287" s="158" t="s">
        <v>44</v>
      </c>
      <c r="AC287" s="33"/>
      <c r="AD287" s="33" t="s">
        <v>953</v>
      </c>
      <c r="AE287" s="33"/>
    </row>
    <row r="288" customFormat="false" ht="15" hidden="false" customHeight="false" outlineLevel="0" collapsed="false">
      <c r="A288" s="33" t="n">
        <v>9034</v>
      </c>
      <c r="B288" s="155" t="n">
        <v>44963</v>
      </c>
      <c r="C288" s="35" t="s">
        <v>995</v>
      </c>
      <c r="D288" s="6" t="str">
        <f aca="false">VLOOKUP(C288,CATALOGO!A:B,2,0)</f>
        <v>Top Dama</v>
      </c>
      <c r="E288" s="6" t="str">
        <f aca="false">VLOOKUP(C288,CATALOGO!A:E,5,0)</f>
        <v>Flamingo</v>
      </c>
      <c r="F288" s="36"/>
      <c r="G288" s="35" t="s">
        <v>76</v>
      </c>
      <c r="H288" s="35" t="str">
        <f aca="false">CONCATENATE(C288,"-",G288)</f>
        <v>A002-656-M</v>
      </c>
      <c r="I288" s="130"/>
      <c r="J288" s="35" t="n">
        <v>72</v>
      </c>
      <c r="K288" s="192" t="n">
        <v>44981</v>
      </c>
      <c r="L288" s="156" t="n">
        <f aca="false">VLOOKUP(C288,CATALOGO!A:F,6,0)</f>
        <v>0.347</v>
      </c>
      <c r="M288" s="157" t="n">
        <f aca="false">L288*J288</f>
        <v>24.984</v>
      </c>
      <c r="N288" s="35" t="s">
        <v>39</v>
      </c>
      <c r="O288" s="35" t="s">
        <v>40</v>
      </c>
      <c r="P288" s="33"/>
      <c r="Q288" s="33"/>
      <c r="R288" s="33"/>
      <c r="S288" s="33"/>
      <c r="T288" s="33"/>
      <c r="U288" s="33"/>
      <c r="V288" s="33" t="s">
        <v>996</v>
      </c>
      <c r="W288" s="35" t="s">
        <v>903</v>
      </c>
      <c r="X288" s="12" t="s">
        <v>169</v>
      </c>
      <c r="Y288" s="13" t="n">
        <v>89.1576</v>
      </c>
      <c r="Z288" s="37" t="n">
        <v>44965</v>
      </c>
      <c r="AA288" s="33"/>
      <c r="AB288" s="158" t="s">
        <v>44</v>
      </c>
      <c r="AC288" s="33"/>
      <c r="AD288" s="33" t="s">
        <v>953</v>
      </c>
      <c r="AE288" s="33"/>
    </row>
    <row r="289" customFormat="false" ht="15" hidden="false" customHeight="false" outlineLevel="0" collapsed="false">
      <c r="A289" s="33" t="n">
        <v>9035</v>
      </c>
      <c r="B289" s="155" t="n">
        <v>44963</v>
      </c>
      <c r="C289" s="35" t="s">
        <v>995</v>
      </c>
      <c r="D289" s="6" t="str">
        <f aca="false">VLOOKUP(C289,CATALOGO!A:B,2,0)</f>
        <v>Top Dama</v>
      </c>
      <c r="E289" s="6" t="str">
        <f aca="false">VLOOKUP(C289,CATALOGO!A:E,5,0)</f>
        <v>Flamingo</v>
      </c>
      <c r="F289" s="36"/>
      <c r="G289" s="35" t="s">
        <v>48</v>
      </c>
      <c r="H289" s="35" t="str">
        <f aca="false">CONCATENATE(C289,"-",G289)</f>
        <v>A002-656-L</v>
      </c>
      <c r="I289" s="130"/>
      <c r="J289" s="35" t="n">
        <v>24</v>
      </c>
      <c r="K289" s="192" t="n">
        <v>44981</v>
      </c>
      <c r="L289" s="156" t="n">
        <f aca="false">VLOOKUP(C289,CATALOGO!A:F,6,0)</f>
        <v>0.347</v>
      </c>
      <c r="M289" s="157" t="n">
        <f aca="false">L289*J289</f>
        <v>8.328</v>
      </c>
      <c r="N289" s="35" t="s">
        <v>39</v>
      </c>
      <c r="O289" s="35" t="s">
        <v>40</v>
      </c>
      <c r="P289" s="33"/>
      <c r="Q289" s="33"/>
      <c r="R289" s="33"/>
      <c r="S289" s="33"/>
      <c r="T289" s="33"/>
      <c r="U289" s="33"/>
      <c r="V289" s="33" t="s">
        <v>996</v>
      </c>
      <c r="W289" s="35" t="s">
        <v>903</v>
      </c>
      <c r="X289" s="12" t="s">
        <v>169</v>
      </c>
      <c r="Y289" s="13" t="n">
        <v>29.7192</v>
      </c>
      <c r="Z289" s="37" t="n">
        <v>44965</v>
      </c>
      <c r="AA289" s="33"/>
      <c r="AB289" s="158" t="s">
        <v>44</v>
      </c>
      <c r="AC289" s="33"/>
      <c r="AD289" s="33" t="s">
        <v>953</v>
      </c>
      <c r="AE289" s="33"/>
    </row>
    <row r="290" customFormat="false" ht="15" hidden="false" customHeight="false" outlineLevel="0" collapsed="false">
      <c r="A290" s="33" t="n">
        <v>9036</v>
      </c>
      <c r="B290" s="155" t="n">
        <v>44963</v>
      </c>
      <c r="C290" s="35" t="s">
        <v>995</v>
      </c>
      <c r="D290" s="6" t="str">
        <f aca="false">VLOOKUP(C290,CATALOGO!A:B,2,0)</f>
        <v>Top Dama</v>
      </c>
      <c r="E290" s="6" t="str">
        <f aca="false">VLOOKUP(C290,CATALOGO!A:E,5,0)</f>
        <v>Flamingo</v>
      </c>
      <c r="F290" s="36"/>
      <c r="G290" s="35" t="s">
        <v>52</v>
      </c>
      <c r="H290" s="35" t="str">
        <f aca="false">CONCATENATE(C290,"-",G290)</f>
        <v>A002-656-XL</v>
      </c>
      <c r="I290" s="130"/>
      <c r="J290" s="35" t="n">
        <v>36</v>
      </c>
      <c r="K290" s="192" t="n">
        <v>44981</v>
      </c>
      <c r="L290" s="156" t="n">
        <f aca="false">VLOOKUP(C290,CATALOGO!A:F,6,0)</f>
        <v>0.347</v>
      </c>
      <c r="M290" s="157" t="n">
        <f aca="false">L290*J290</f>
        <v>12.492</v>
      </c>
      <c r="N290" s="35" t="s">
        <v>39</v>
      </c>
      <c r="O290" s="35" t="s">
        <v>40</v>
      </c>
      <c r="P290" s="33"/>
      <c r="Q290" s="33"/>
      <c r="R290" s="33"/>
      <c r="S290" s="33"/>
      <c r="T290" s="33"/>
      <c r="U290" s="33"/>
      <c r="V290" s="33" t="s">
        <v>996</v>
      </c>
      <c r="W290" s="35" t="s">
        <v>903</v>
      </c>
      <c r="X290" s="12" t="s">
        <v>169</v>
      </c>
      <c r="Y290" s="13" t="n">
        <v>44.5788</v>
      </c>
      <c r="Z290" s="37" t="n">
        <v>44965</v>
      </c>
      <c r="AA290" s="33"/>
      <c r="AB290" s="158" t="s">
        <v>44</v>
      </c>
      <c r="AC290" s="33"/>
      <c r="AD290" s="33" t="s">
        <v>953</v>
      </c>
      <c r="AE290" s="33"/>
    </row>
    <row r="291" customFormat="false" ht="15" hidden="false" customHeight="false" outlineLevel="0" collapsed="false">
      <c r="A291" s="33" t="n">
        <v>9037</v>
      </c>
      <c r="B291" s="155" t="n">
        <v>44963</v>
      </c>
      <c r="C291" s="35" t="s">
        <v>997</v>
      </c>
      <c r="D291" s="6" t="str">
        <f aca="false">VLOOKUP(C291,CATALOGO!A:B,2,0)</f>
        <v>Top Dama</v>
      </c>
      <c r="E291" s="6" t="str">
        <f aca="false">VLOOKUP(C291,CATALOGO!A:E,5,0)</f>
        <v>Lima</v>
      </c>
      <c r="F291" s="36"/>
      <c r="G291" s="35" t="s">
        <v>57</v>
      </c>
      <c r="H291" s="35" t="str">
        <f aca="false">CONCATENATE(C291,"-",G291)</f>
        <v>A002-340-XS</v>
      </c>
      <c r="I291" s="130"/>
      <c r="J291" s="35" t="n">
        <v>24</v>
      </c>
      <c r="K291" s="192" t="n">
        <v>44981</v>
      </c>
      <c r="L291" s="156" t="n">
        <f aca="false">VLOOKUP(C291,CATALOGO!A:F,6,0)</f>
        <v>0.347</v>
      </c>
      <c r="M291" s="157" t="n">
        <f aca="false">L291*J291</f>
        <v>8.328</v>
      </c>
      <c r="N291" s="35" t="s">
        <v>39</v>
      </c>
      <c r="O291" s="35" t="s">
        <v>40</v>
      </c>
      <c r="P291" s="33"/>
      <c r="Q291" s="33"/>
      <c r="R291" s="33"/>
      <c r="S291" s="33"/>
      <c r="T291" s="33"/>
      <c r="U291" s="33"/>
      <c r="V291" s="33" t="s">
        <v>998</v>
      </c>
      <c r="W291" s="35" t="s">
        <v>956</v>
      </c>
      <c r="X291" s="12" t="s">
        <v>169</v>
      </c>
      <c r="Y291" s="13" t="n">
        <v>29.7192</v>
      </c>
      <c r="Z291" s="37" t="n">
        <v>44965</v>
      </c>
      <c r="AA291" s="33"/>
      <c r="AB291" s="158" t="s">
        <v>44</v>
      </c>
      <c r="AC291" s="33"/>
      <c r="AD291" s="33" t="s">
        <v>953</v>
      </c>
      <c r="AE291" s="33"/>
    </row>
    <row r="292" customFormat="false" ht="15" hidden="false" customHeight="false" outlineLevel="0" collapsed="false">
      <c r="A292" s="33" t="n">
        <v>9038</v>
      </c>
      <c r="B292" s="155" t="n">
        <v>44963</v>
      </c>
      <c r="C292" s="35" t="s">
        <v>997</v>
      </c>
      <c r="D292" s="6" t="str">
        <f aca="false">VLOOKUP(C292,CATALOGO!A:B,2,0)</f>
        <v>Top Dama</v>
      </c>
      <c r="E292" s="6" t="str">
        <f aca="false">VLOOKUP(C292,CATALOGO!A:E,5,0)</f>
        <v>Lima</v>
      </c>
      <c r="F292" s="36"/>
      <c r="G292" s="35" t="s">
        <v>38</v>
      </c>
      <c r="H292" s="35" t="str">
        <f aca="false">CONCATENATE(C292,"-",G292)</f>
        <v>A002-340-S</v>
      </c>
      <c r="I292" s="130"/>
      <c r="J292" s="35" t="n">
        <v>72</v>
      </c>
      <c r="K292" s="192" t="n">
        <v>44981</v>
      </c>
      <c r="L292" s="156" t="n">
        <f aca="false">VLOOKUP(C292,CATALOGO!A:F,6,0)</f>
        <v>0.347</v>
      </c>
      <c r="M292" s="157" t="n">
        <f aca="false">L292*J292</f>
        <v>24.984</v>
      </c>
      <c r="N292" s="35" t="s">
        <v>39</v>
      </c>
      <c r="O292" s="35" t="s">
        <v>40</v>
      </c>
      <c r="P292" s="33"/>
      <c r="Q292" s="33"/>
      <c r="R292" s="33"/>
      <c r="S292" s="33"/>
      <c r="T292" s="33"/>
      <c r="U292" s="33"/>
      <c r="V292" s="33" t="s">
        <v>998</v>
      </c>
      <c r="W292" s="35" t="s">
        <v>956</v>
      </c>
      <c r="X292" s="12" t="s">
        <v>169</v>
      </c>
      <c r="Y292" s="13" t="n">
        <v>89.1576</v>
      </c>
      <c r="Z292" s="37" t="n">
        <v>44965</v>
      </c>
      <c r="AA292" s="33"/>
      <c r="AB292" s="158" t="s">
        <v>44</v>
      </c>
      <c r="AC292" s="33"/>
      <c r="AD292" s="33" t="s">
        <v>953</v>
      </c>
      <c r="AE292" s="33"/>
    </row>
    <row r="293" customFormat="false" ht="15" hidden="false" customHeight="false" outlineLevel="0" collapsed="false">
      <c r="A293" s="33" t="n">
        <v>9039</v>
      </c>
      <c r="B293" s="155" t="n">
        <v>44963</v>
      </c>
      <c r="C293" s="35" t="s">
        <v>997</v>
      </c>
      <c r="D293" s="6" t="str">
        <f aca="false">VLOOKUP(C293,CATALOGO!A:B,2,0)</f>
        <v>Top Dama</v>
      </c>
      <c r="E293" s="6" t="str">
        <f aca="false">VLOOKUP(C293,CATALOGO!A:E,5,0)</f>
        <v>Lima</v>
      </c>
      <c r="F293" s="36"/>
      <c r="G293" s="35" t="s">
        <v>76</v>
      </c>
      <c r="H293" s="35" t="str">
        <f aca="false">CONCATENATE(C293,"-",G293)</f>
        <v>A002-340-M</v>
      </c>
      <c r="I293" s="130"/>
      <c r="J293" s="35" t="n">
        <v>72</v>
      </c>
      <c r="K293" s="192" t="n">
        <v>44981</v>
      </c>
      <c r="L293" s="156" t="n">
        <f aca="false">VLOOKUP(C293,CATALOGO!A:F,6,0)</f>
        <v>0.347</v>
      </c>
      <c r="M293" s="157" t="n">
        <f aca="false">L293*J293</f>
        <v>24.984</v>
      </c>
      <c r="N293" s="35" t="s">
        <v>39</v>
      </c>
      <c r="O293" s="35" t="s">
        <v>40</v>
      </c>
      <c r="P293" s="33"/>
      <c r="Q293" s="33"/>
      <c r="R293" s="33"/>
      <c r="S293" s="33"/>
      <c r="T293" s="33"/>
      <c r="U293" s="33"/>
      <c r="V293" s="33" t="s">
        <v>998</v>
      </c>
      <c r="W293" s="35" t="s">
        <v>956</v>
      </c>
      <c r="X293" s="12" t="s">
        <v>169</v>
      </c>
      <c r="Y293" s="13" t="n">
        <v>89.1576</v>
      </c>
      <c r="Z293" s="37" t="n">
        <v>44965</v>
      </c>
      <c r="AA293" s="33"/>
      <c r="AB293" s="158" t="s">
        <v>44</v>
      </c>
      <c r="AC293" s="33"/>
      <c r="AD293" s="33" t="s">
        <v>953</v>
      </c>
      <c r="AE293" s="33"/>
    </row>
    <row r="294" customFormat="false" ht="15" hidden="false" customHeight="false" outlineLevel="0" collapsed="false">
      <c r="A294" s="33" t="n">
        <v>9040</v>
      </c>
      <c r="B294" s="155" t="n">
        <v>44963</v>
      </c>
      <c r="C294" s="35" t="s">
        <v>997</v>
      </c>
      <c r="D294" s="6" t="str">
        <f aca="false">VLOOKUP(C294,CATALOGO!A:B,2,0)</f>
        <v>Top Dama</v>
      </c>
      <c r="E294" s="6" t="str">
        <f aca="false">VLOOKUP(C294,CATALOGO!A:E,5,0)</f>
        <v>Lima</v>
      </c>
      <c r="F294" s="36"/>
      <c r="G294" s="35" t="s">
        <v>48</v>
      </c>
      <c r="H294" s="35" t="str">
        <f aca="false">CONCATENATE(C294,"-",G294)</f>
        <v>A002-340-L</v>
      </c>
      <c r="I294" s="130"/>
      <c r="J294" s="35" t="n">
        <v>24</v>
      </c>
      <c r="K294" s="192" t="n">
        <v>44981</v>
      </c>
      <c r="L294" s="156" t="n">
        <f aca="false">VLOOKUP(C294,CATALOGO!A:F,6,0)</f>
        <v>0.347</v>
      </c>
      <c r="M294" s="157" t="n">
        <f aca="false">L294*J294</f>
        <v>8.328</v>
      </c>
      <c r="N294" s="35" t="s">
        <v>39</v>
      </c>
      <c r="O294" s="35" t="s">
        <v>40</v>
      </c>
      <c r="P294" s="33"/>
      <c r="Q294" s="33"/>
      <c r="R294" s="33"/>
      <c r="S294" s="33"/>
      <c r="T294" s="33"/>
      <c r="U294" s="33"/>
      <c r="V294" s="33" t="s">
        <v>998</v>
      </c>
      <c r="W294" s="35" t="s">
        <v>956</v>
      </c>
      <c r="X294" s="12" t="s">
        <v>169</v>
      </c>
      <c r="Y294" s="13" t="n">
        <v>29.7192</v>
      </c>
      <c r="Z294" s="37" t="n">
        <v>44965</v>
      </c>
      <c r="AA294" s="33"/>
      <c r="AB294" s="158" t="s">
        <v>44</v>
      </c>
      <c r="AC294" s="33"/>
      <c r="AD294" s="33" t="s">
        <v>953</v>
      </c>
      <c r="AE294" s="33"/>
    </row>
    <row r="295" customFormat="false" ht="15" hidden="false" customHeight="false" outlineLevel="0" collapsed="false">
      <c r="A295" s="33" t="n">
        <v>9041</v>
      </c>
      <c r="B295" s="155" t="n">
        <v>44963</v>
      </c>
      <c r="C295" s="35" t="s">
        <v>997</v>
      </c>
      <c r="D295" s="6" t="str">
        <f aca="false">VLOOKUP(C295,CATALOGO!A:B,2,0)</f>
        <v>Top Dama</v>
      </c>
      <c r="E295" s="6" t="str">
        <f aca="false">VLOOKUP(C295,CATALOGO!A:E,5,0)</f>
        <v>Lima</v>
      </c>
      <c r="F295" s="36"/>
      <c r="G295" s="35" t="s">
        <v>52</v>
      </c>
      <c r="H295" s="35" t="str">
        <f aca="false">CONCATENATE(C295,"-",G295)</f>
        <v>A002-340-XL</v>
      </c>
      <c r="I295" s="130"/>
      <c r="J295" s="35" t="n">
        <v>24</v>
      </c>
      <c r="K295" s="192" t="n">
        <v>44981</v>
      </c>
      <c r="L295" s="156" t="n">
        <f aca="false">VLOOKUP(C295,CATALOGO!A:F,6,0)</f>
        <v>0.347</v>
      </c>
      <c r="M295" s="157" t="n">
        <f aca="false">L295*J295</f>
        <v>8.328</v>
      </c>
      <c r="N295" s="35" t="s">
        <v>39</v>
      </c>
      <c r="O295" s="35" t="s">
        <v>40</v>
      </c>
      <c r="P295" s="33"/>
      <c r="Q295" s="33"/>
      <c r="R295" s="33"/>
      <c r="S295" s="33"/>
      <c r="T295" s="33"/>
      <c r="U295" s="33"/>
      <c r="V295" s="33" t="s">
        <v>998</v>
      </c>
      <c r="W295" s="35" t="s">
        <v>956</v>
      </c>
      <c r="X295" s="12" t="s">
        <v>169</v>
      </c>
      <c r="Y295" s="13" t="n">
        <v>29.7192</v>
      </c>
      <c r="Z295" s="37" t="n">
        <v>44965</v>
      </c>
      <c r="AA295" s="33"/>
      <c r="AB295" s="158" t="s">
        <v>44</v>
      </c>
      <c r="AC295" s="33"/>
      <c r="AD295" s="33" t="s">
        <v>953</v>
      </c>
      <c r="AE295" s="33"/>
    </row>
    <row r="296" s="191" customFormat="true" ht="15" hidden="false" customHeight="false" outlineLevel="0" collapsed="false">
      <c r="A296" s="181" t="n">
        <v>8972</v>
      </c>
      <c r="B296" s="182" t="n">
        <v>44949</v>
      </c>
      <c r="C296" s="183" t="s">
        <v>999</v>
      </c>
      <c r="D296" s="184" t="str">
        <f aca="false">VLOOKUP(C296,CATALOGO!A:B,2,0)</f>
        <v>Pantalon Caballero</v>
      </c>
      <c r="E296" s="184" t="str">
        <f aca="false">VLOOKUP(C296,CATALOGO!A:E,5,0)</f>
        <v>Aruba</v>
      </c>
      <c r="F296" s="185"/>
      <c r="G296" s="183" t="s">
        <v>57</v>
      </c>
      <c r="H296" s="183" t="str">
        <f aca="false">CONCATENATE(C296,"-",G296)</f>
        <v>RFH104-313-XS</v>
      </c>
      <c r="I296" s="187"/>
      <c r="J296" s="183" t="n">
        <v>36</v>
      </c>
      <c r="K296" s="182" t="n">
        <v>44981</v>
      </c>
      <c r="L296" s="188" t="n">
        <f aca="false">VLOOKUP(C296,CATALOGO!A:F,6,0)</f>
        <v>0.3483</v>
      </c>
      <c r="M296" s="189" t="n">
        <f aca="false">L296*J296</f>
        <v>12.5388</v>
      </c>
      <c r="N296" s="183" t="s">
        <v>39</v>
      </c>
      <c r="O296" s="183" t="s">
        <v>85</v>
      </c>
      <c r="P296" s="181"/>
      <c r="Q296" s="181"/>
      <c r="R296" s="181"/>
      <c r="S296" s="181"/>
      <c r="T296" s="181"/>
      <c r="U296" s="181"/>
      <c r="V296" s="181" t="s">
        <v>1000</v>
      </c>
      <c r="W296" s="184" t="s">
        <v>1001</v>
      </c>
      <c r="X296" s="184" t="s">
        <v>1002</v>
      </c>
      <c r="Y296" s="193" t="n">
        <v>38.52</v>
      </c>
      <c r="Z296" s="190" t="n">
        <v>44952</v>
      </c>
      <c r="AA296" s="181"/>
      <c r="AB296" s="158" t="s">
        <v>44</v>
      </c>
      <c r="AC296" s="181"/>
      <c r="AD296" s="181" t="s">
        <v>953</v>
      </c>
      <c r="AE296" s="181"/>
    </row>
    <row r="297" s="191" customFormat="true" ht="15" hidden="false" customHeight="false" outlineLevel="0" collapsed="false">
      <c r="A297" s="181" t="n">
        <v>8973</v>
      </c>
      <c r="B297" s="182" t="n">
        <v>44949</v>
      </c>
      <c r="C297" s="183" t="s">
        <v>999</v>
      </c>
      <c r="D297" s="184" t="str">
        <f aca="false">VLOOKUP(C297,CATALOGO!A:B,2,0)</f>
        <v>Pantalon Caballero</v>
      </c>
      <c r="E297" s="184" t="str">
        <f aca="false">VLOOKUP(C297,CATALOGO!A:E,5,0)</f>
        <v>Aruba</v>
      </c>
      <c r="F297" s="185"/>
      <c r="G297" s="183" t="s">
        <v>38</v>
      </c>
      <c r="H297" s="183" t="str">
        <f aca="false">CONCATENATE(C297,"-",G297)</f>
        <v>RFH104-313-S</v>
      </c>
      <c r="I297" s="187"/>
      <c r="J297" s="183" t="n">
        <v>72</v>
      </c>
      <c r="K297" s="182" t="n">
        <v>44981</v>
      </c>
      <c r="L297" s="188" t="n">
        <f aca="false">VLOOKUP(C297,CATALOGO!A:F,6,0)</f>
        <v>0.3483</v>
      </c>
      <c r="M297" s="189" t="n">
        <f aca="false">L297*J297</f>
        <v>25.0776</v>
      </c>
      <c r="N297" s="183" t="s">
        <v>39</v>
      </c>
      <c r="O297" s="183" t="s">
        <v>85</v>
      </c>
      <c r="P297" s="181"/>
      <c r="Q297" s="181"/>
      <c r="R297" s="181"/>
      <c r="S297" s="181"/>
      <c r="T297" s="181"/>
      <c r="U297" s="181"/>
      <c r="V297" s="181" t="s">
        <v>1000</v>
      </c>
      <c r="W297" s="184" t="s">
        <v>1001</v>
      </c>
      <c r="X297" s="184" t="s">
        <v>1002</v>
      </c>
      <c r="Y297" s="193" t="n">
        <v>77.04</v>
      </c>
      <c r="Z297" s="190" t="n">
        <v>44952</v>
      </c>
      <c r="AA297" s="181"/>
      <c r="AB297" s="158" t="s">
        <v>44</v>
      </c>
      <c r="AC297" s="181"/>
      <c r="AD297" s="181" t="s">
        <v>953</v>
      </c>
      <c r="AE297" s="181"/>
    </row>
    <row r="298" s="191" customFormat="true" ht="15" hidden="false" customHeight="false" outlineLevel="0" collapsed="false">
      <c r="A298" s="181" t="n">
        <v>8974</v>
      </c>
      <c r="B298" s="182" t="n">
        <v>44949</v>
      </c>
      <c r="C298" s="183" t="s">
        <v>999</v>
      </c>
      <c r="D298" s="184" t="str">
        <f aca="false">VLOOKUP(C298,CATALOGO!A:B,2,0)</f>
        <v>Pantalon Caballero</v>
      </c>
      <c r="E298" s="184" t="str">
        <f aca="false">VLOOKUP(C298,CATALOGO!A:E,5,0)</f>
        <v>Aruba</v>
      </c>
      <c r="F298" s="185"/>
      <c r="G298" s="183" t="s">
        <v>76</v>
      </c>
      <c r="H298" s="183" t="str">
        <f aca="false">CONCATENATE(C298,"-",G298)</f>
        <v>RFH104-313-M</v>
      </c>
      <c r="I298" s="187"/>
      <c r="J298" s="183" t="n">
        <v>84</v>
      </c>
      <c r="K298" s="182" t="n">
        <v>44981</v>
      </c>
      <c r="L298" s="188" t="n">
        <f aca="false">VLOOKUP(C298,CATALOGO!A:F,6,0)</f>
        <v>0.3483</v>
      </c>
      <c r="M298" s="189" t="n">
        <f aca="false">L298*J298</f>
        <v>29.2572</v>
      </c>
      <c r="N298" s="183" t="s">
        <v>39</v>
      </c>
      <c r="O298" s="183" t="s">
        <v>85</v>
      </c>
      <c r="P298" s="181"/>
      <c r="Q298" s="181"/>
      <c r="R298" s="181"/>
      <c r="S298" s="181"/>
      <c r="T298" s="181"/>
      <c r="U298" s="181"/>
      <c r="V298" s="181" t="s">
        <v>1000</v>
      </c>
      <c r="W298" s="184" t="s">
        <v>1001</v>
      </c>
      <c r="X298" s="184" t="s">
        <v>1002</v>
      </c>
      <c r="Y298" s="193" t="n">
        <v>89.88</v>
      </c>
      <c r="Z298" s="190" t="n">
        <v>44952</v>
      </c>
      <c r="AA298" s="181"/>
      <c r="AB298" s="158" t="s">
        <v>44</v>
      </c>
      <c r="AC298" s="181"/>
      <c r="AD298" s="181" t="s">
        <v>953</v>
      </c>
      <c r="AE298" s="181"/>
    </row>
    <row r="299" s="191" customFormat="true" ht="15" hidden="false" customHeight="false" outlineLevel="0" collapsed="false">
      <c r="A299" s="181" t="n">
        <v>8975</v>
      </c>
      <c r="B299" s="182" t="n">
        <v>44949</v>
      </c>
      <c r="C299" s="183" t="s">
        <v>999</v>
      </c>
      <c r="D299" s="184" t="str">
        <f aca="false">VLOOKUP(C299,CATALOGO!A:B,2,0)</f>
        <v>Pantalon Caballero</v>
      </c>
      <c r="E299" s="184" t="str">
        <f aca="false">VLOOKUP(C299,CATALOGO!A:E,5,0)</f>
        <v>Aruba</v>
      </c>
      <c r="F299" s="185"/>
      <c r="G299" s="183" t="s">
        <v>48</v>
      </c>
      <c r="H299" s="183" t="str">
        <f aca="false">CONCATENATE(C299,"-",G299)</f>
        <v>RFH104-313-L</v>
      </c>
      <c r="I299" s="187"/>
      <c r="J299" s="183" t="n">
        <v>120</v>
      </c>
      <c r="K299" s="182" t="n">
        <v>44981</v>
      </c>
      <c r="L299" s="188" t="n">
        <f aca="false">VLOOKUP(C299,CATALOGO!A:F,6,0)</f>
        <v>0.3483</v>
      </c>
      <c r="M299" s="189" t="n">
        <f aca="false">L299*J299</f>
        <v>41.796</v>
      </c>
      <c r="N299" s="183" t="s">
        <v>39</v>
      </c>
      <c r="O299" s="183" t="s">
        <v>85</v>
      </c>
      <c r="P299" s="181"/>
      <c r="Q299" s="181"/>
      <c r="R299" s="181"/>
      <c r="S299" s="181"/>
      <c r="T299" s="181"/>
      <c r="U299" s="181"/>
      <c r="V299" s="181" t="s">
        <v>1000</v>
      </c>
      <c r="W299" s="184" t="s">
        <v>1001</v>
      </c>
      <c r="X299" s="184" t="s">
        <v>1002</v>
      </c>
      <c r="Y299" s="193" t="n">
        <v>128.4</v>
      </c>
      <c r="Z299" s="190" t="n">
        <v>44952</v>
      </c>
      <c r="AA299" s="181"/>
      <c r="AB299" s="158" t="s">
        <v>44</v>
      </c>
      <c r="AC299" s="181"/>
      <c r="AD299" s="181" t="s">
        <v>953</v>
      </c>
      <c r="AE299" s="181"/>
    </row>
    <row r="300" s="191" customFormat="true" ht="15" hidden="false" customHeight="false" outlineLevel="0" collapsed="false">
      <c r="A300" s="181" t="n">
        <v>8976</v>
      </c>
      <c r="B300" s="182" t="n">
        <v>44949</v>
      </c>
      <c r="C300" s="183" t="s">
        <v>999</v>
      </c>
      <c r="D300" s="184" t="str">
        <f aca="false">VLOOKUP(C300,CATALOGO!A:B,2,0)</f>
        <v>Pantalon Caballero</v>
      </c>
      <c r="E300" s="184" t="str">
        <f aca="false">VLOOKUP(C300,CATALOGO!A:E,5,0)</f>
        <v>Aruba</v>
      </c>
      <c r="F300" s="185"/>
      <c r="G300" s="183" t="s">
        <v>52</v>
      </c>
      <c r="H300" s="183" t="str">
        <f aca="false">CONCATENATE(C300,"-",G300)</f>
        <v>RFH104-313-XL</v>
      </c>
      <c r="I300" s="187"/>
      <c r="J300" s="183" t="n">
        <v>24</v>
      </c>
      <c r="K300" s="182" t="n">
        <v>44981</v>
      </c>
      <c r="L300" s="188" t="n">
        <f aca="false">VLOOKUP(C300,CATALOGO!A:F,6,0)</f>
        <v>0.3483</v>
      </c>
      <c r="M300" s="189" t="n">
        <f aca="false">L300*J300</f>
        <v>8.3592</v>
      </c>
      <c r="N300" s="183" t="s">
        <v>39</v>
      </c>
      <c r="O300" s="183" t="s">
        <v>85</v>
      </c>
      <c r="P300" s="181"/>
      <c r="Q300" s="181"/>
      <c r="R300" s="181"/>
      <c r="S300" s="181"/>
      <c r="T300" s="181"/>
      <c r="U300" s="181"/>
      <c r="V300" s="181" t="s">
        <v>1000</v>
      </c>
      <c r="W300" s="184" t="s">
        <v>1001</v>
      </c>
      <c r="X300" s="184" t="s">
        <v>1002</v>
      </c>
      <c r="Y300" s="193" t="n">
        <v>25.68</v>
      </c>
      <c r="Z300" s="190" t="n">
        <v>44952</v>
      </c>
      <c r="AA300" s="181"/>
      <c r="AB300" s="158" t="s">
        <v>44</v>
      </c>
      <c r="AC300" s="181"/>
      <c r="AD300" s="181" t="s">
        <v>953</v>
      </c>
      <c r="AE300" s="181"/>
    </row>
    <row r="301" customFormat="false" ht="15" hidden="false" customHeight="false" outlineLevel="0" collapsed="false">
      <c r="A301" s="33" t="n">
        <v>9006</v>
      </c>
      <c r="B301" s="155" t="n">
        <v>44956</v>
      </c>
      <c r="C301" s="35" t="s">
        <v>1003</v>
      </c>
      <c r="D301" s="6" t="str">
        <f aca="false">VLOOKUP(C301,CATALOGO!A:B,2,0)</f>
        <v>Pantalon Dama</v>
      </c>
      <c r="E301" s="6" t="str">
        <f aca="false">VLOOKUP(C301,CATALOGO!A:E,5,0)</f>
        <v>Aruba</v>
      </c>
      <c r="F301" s="36"/>
      <c r="G301" s="35" t="s">
        <v>144</v>
      </c>
      <c r="H301" s="35" t="str">
        <f aca="false">CONCATENATE(C301,"-",G301)</f>
        <v>RF106P-313-XXS</v>
      </c>
      <c r="I301" s="130"/>
      <c r="J301" s="35" t="n">
        <v>24</v>
      </c>
      <c r="K301" s="155" t="n">
        <v>44981</v>
      </c>
      <c r="L301" s="156" t="n">
        <f aca="false">VLOOKUP(C301,CATALOGO!A:F,6,0)</f>
        <v>0.3958</v>
      </c>
      <c r="M301" s="157" t="n">
        <f aca="false">L301*J301</f>
        <v>9.4992</v>
      </c>
      <c r="N301" s="35" t="s">
        <v>39</v>
      </c>
      <c r="O301" s="35" t="s">
        <v>85</v>
      </c>
      <c r="P301" s="33"/>
      <c r="Q301" s="33"/>
      <c r="R301" s="33"/>
      <c r="S301" s="33"/>
      <c r="T301" s="33"/>
      <c r="U301" s="33"/>
      <c r="V301" s="17" t="s">
        <v>1004</v>
      </c>
      <c r="W301" s="102" t="str">
        <f aca="false">VLOOKUP(C301,CATALOGOMEDA1,4,FALSE())</f>
        <v>TTRC#1 13-5313TCX ARUBA BLUE</v>
      </c>
      <c r="X301" s="17" t="str">
        <f aca="false">MID(C301,1,FIND("-",C301)-1)</f>
        <v>RF106P</v>
      </c>
      <c r="Y301" s="17" t="n">
        <f aca="false">(VLOOKUP(X301,ESTILO3,3,FALSE()))*J301</f>
        <v>24</v>
      </c>
      <c r="Z301" s="37" t="n">
        <v>44959</v>
      </c>
      <c r="AA301" s="33"/>
      <c r="AB301" s="158" t="s">
        <v>44</v>
      </c>
      <c r="AC301" s="33"/>
      <c r="AD301" s="33" t="s">
        <v>953</v>
      </c>
      <c r="AE301" s="33"/>
    </row>
    <row r="302" customFormat="false" ht="15" hidden="false" customHeight="false" outlineLevel="0" collapsed="false">
      <c r="A302" s="33" t="n">
        <v>9007</v>
      </c>
      <c r="B302" s="155" t="n">
        <v>44956</v>
      </c>
      <c r="C302" s="35" t="s">
        <v>1003</v>
      </c>
      <c r="D302" s="6" t="str">
        <f aca="false">VLOOKUP(C302,CATALOGO!A:B,2,0)</f>
        <v>Pantalon Dama</v>
      </c>
      <c r="E302" s="6" t="str">
        <f aca="false">VLOOKUP(C302,CATALOGO!A:E,5,0)</f>
        <v>Aruba</v>
      </c>
      <c r="F302" s="36"/>
      <c r="G302" s="35" t="s">
        <v>57</v>
      </c>
      <c r="H302" s="35" t="str">
        <f aca="false">CONCATENATE(C302,"-",G302)</f>
        <v>RF106P-313-XS</v>
      </c>
      <c r="I302" s="130"/>
      <c r="J302" s="35" t="n">
        <v>60</v>
      </c>
      <c r="K302" s="155" t="n">
        <v>44981</v>
      </c>
      <c r="L302" s="156" t="n">
        <f aca="false">VLOOKUP(C302,CATALOGO!A:F,6,0)</f>
        <v>0.3958</v>
      </c>
      <c r="M302" s="157" t="n">
        <f aca="false">L302*J302</f>
        <v>23.748</v>
      </c>
      <c r="N302" s="35" t="s">
        <v>39</v>
      </c>
      <c r="O302" s="35" t="s">
        <v>85</v>
      </c>
      <c r="P302" s="33"/>
      <c r="Q302" s="33"/>
      <c r="R302" s="33"/>
      <c r="S302" s="33"/>
      <c r="T302" s="33"/>
      <c r="U302" s="33"/>
      <c r="V302" s="17" t="s">
        <v>1004</v>
      </c>
      <c r="W302" s="102" t="str">
        <f aca="false">VLOOKUP(C302,CATALOGOMEDA1,4,FALSE())</f>
        <v>TTRC#1 13-5313TCX ARUBA BLUE</v>
      </c>
      <c r="X302" s="17" t="str">
        <f aca="false">MID(C302,1,FIND("-",C302)-1)</f>
        <v>RF106P</v>
      </c>
      <c r="Y302" s="17" t="n">
        <f aca="false">(VLOOKUP(X302,ESTILO3,3,FALSE()))*J302</f>
        <v>60</v>
      </c>
      <c r="Z302" s="37" t="n">
        <v>44959</v>
      </c>
      <c r="AA302" s="33"/>
      <c r="AB302" s="158" t="s">
        <v>44</v>
      </c>
      <c r="AC302" s="33"/>
      <c r="AD302" s="33" t="s">
        <v>953</v>
      </c>
      <c r="AE302" s="33"/>
    </row>
    <row r="303" customFormat="false" ht="15" hidden="false" customHeight="false" outlineLevel="0" collapsed="false">
      <c r="A303" s="33" t="n">
        <v>9008</v>
      </c>
      <c r="B303" s="155" t="n">
        <v>44956</v>
      </c>
      <c r="C303" s="35" t="s">
        <v>1003</v>
      </c>
      <c r="D303" s="6" t="str">
        <f aca="false">VLOOKUP(C303,CATALOGO!A:B,2,0)</f>
        <v>Pantalon Dama</v>
      </c>
      <c r="E303" s="6" t="str">
        <f aca="false">VLOOKUP(C303,CATALOGO!A:E,5,0)</f>
        <v>Aruba</v>
      </c>
      <c r="F303" s="36"/>
      <c r="G303" s="35" t="s">
        <v>38</v>
      </c>
      <c r="H303" s="35" t="str">
        <f aca="false">CONCATENATE(C303,"-",G303)</f>
        <v>RF106P-313-S</v>
      </c>
      <c r="I303" s="130"/>
      <c r="J303" s="35" t="n">
        <v>48</v>
      </c>
      <c r="K303" s="155" t="n">
        <v>44981</v>
      </c>
      <c r="L303" s="156" t="n">
        <f aca="false">VLOOKUP(C303,CATALOGO!A:F,6,0)</f>
        <v>0.3958</v>
      </c>
      <c r="M303" s="157" t="n">
        <f aca="false">L303*J303</f>
        <v>18.9984</v>
      </c>
      <c r="N303" s="35" t="s">
        <v>39</v>
      </c>
      <c r="O303" s="35" t="s">
        <v>85</v>
      </c>
      <c r="P303" s="33"/>
      <c r="Q303" s="33"/>
      <c r="R303" s="33"/>
      <c r="S303" s="33"/>
      <c r="T303" s="33"/>
      <c r="U303" s="33"/>
      <c r="V303" s="17" t="s">
        <v>1004</v>
      </c>
      <c r="W303" s="102" t="str">
        <f aca="false">VLOOKUP(C303,CATALOGOMEDA1,4,FALSE())</f>
        <v>TTRC#1 13-5313TCX ARUBA BLUE</v>
      </c>
      <c r="X303" s="17" t="str">
        <f aca="false">MID(C303,1,FIND("-",C303)-1)</f>
        <v>RF106P</v>
      </c>
      <c r="Y303" s="17" t="n">
        <f aca="false">(VLOOKUP(X303,ESTILO3,3,FALSE()))*J303</f>
        <v>48</v>
      </c>
      <c r="Z303" s="37" t="n">
        <v>44959</v>
      </c>
      <c r="AA303" s="33"/>
      <c r="AB303" s="158" t="s">
        <v>44</v>
      </c>
      <c r="AC303" s="33"/>
      <c r="AD303" s="33" t="s">
        <v>953</v>
      </c>
      <c r="AE303" s="33"/>
    </row>
    <row r="304" customFormat="false" ht="15" hidden="false" customHeight="false" outlineLevel="0" collapsed="false">
      <c r="A304" s="33" t="n">
        <v>9009</v>
      </c>
      <c r="B304" s="155" t="n">
        <v>44956</v>
      </c>
      <c r="C304" s="35" t="s">
        <v>1003</v>
      </c>
      <c r="D304" s="6" t="str">
        <f aca="false">VLOOKUP(C304,CATALOGO!A:B,2,0)</f>
        <v>Pantalon Dama</v>
      </c>
      <c r="E304" s="6" t="str">
        <f aca="false">VLOOKUP(C304,CATALOGO!A:E,5,0)</f>
        <v>Aruba</v>
      </c>
      <c r="F304" s="36"/>
      <c r="G304" s="35" t="s">
        <v>76</v>
      </c>
      <c r="H304" s="35" t="str">
        <f aca="false">CONCATENATE(C304,"-",G304)</f>
        <v>RF106P-313-M</v>
      </c>
      <c r="I304" s="130"/>
      <c r="J304" s="35" t="n">
        <v>48</v>
      </c>
      <c r="K304" s="155" t="n">
        <v>44981</v>
      </c>
      <c r="L304" s="156" t="n">
        <f aca="false">VLOOKUP(C304,CATALOGO!A:F,6,0)</f>
        <v>0.3958</v>
      </c>
      <c r="M304" s="157" t="n">
        <f aca="false">L304*J304</f>
        <v>18.9984</v>
      </c>
      <c r="N304" s="35" t="s">
        <v>39</v>
      </c>
      <c r="O304" s="35" t="s">
        <v>85</v>
      </c>
      <c r="P304" s="33"/>
      <c r="Q304" s="33"/>
      <c r="R304" s="33"/>
      <c r="S304" s="33"/>
      <c r="T304" s="33"/>
      <c r="U304" s="33"/>
      <c r="V304" s="17" t="s">
        <v>1004</v>
      </c>
      <c r="W304" s="102" t="str">
        <f aca="false">VLOOKUP(C304,CATALOGOMEDA1,4,FALSE())</f>
        <v>TTRC#1 13-5313TCX ARUBA BLUE</v>
      </c>
      <c r="X304" s="17" t="str">
        <f aca="false">MID(C304,1,FIND("-",C304)-1)</f>
        <v>RF106P</v>
      </c>
      <c r="Y304" s="17" t="n">
        <f aca="false">(VLOOKUP(X304,ESTILO3,3,FALSE()))*J304</f>
        <v>48</v>
      </c>
      <c r="Z304" s="37" t="n">
        <v>44959</v>
      </c>
      <c r="AA304" s="33"/>
      <c r="AB304" s="158" t="s">
        <v>44</v>
      </c>
      <c r="AC304" s="33"/>
      <c r="AD304" s="33" t="s">
        <v>953</v>
      </c>
      <c r="AE304" s="33"/>
    </row>
    <row r="305" customFormat="false" ht="15" hidden="false" customHeight="false" outlineLevel="0" collapsed="false">
      <c r="A305" s="33" t="n">
        <v>9010</v>
      </c>
      <c r="B305" s="155" t="n">
        <v>44956</v>
      </c>
      <c r="C305" s="35" t="s">
        <v>1003</v>
      </c>
      <c r="D305" s="6" t="str">
        <f aca="false">VLOOKUP(C305,CATALOGO!A:B,2,0)</f>
        <v>Pantalon Dama</v>
      </c>
      <c r="E305" s="6" t="str">
        <f aca="false">VLOOKUP(C305,CATALOGO!A:E,5,0)</f>
        <v>Aruba</v>
      </c>
      <c r="F305" s="36"/>
      <c r="G305" s="35" t="s">
        <v>48</v>
      </c>
      <c r="H305" s="35" t="str">
        <f aca="false">CONCATENATE(C305,"-",G305)</f>
        <v>RF106P-313-L</v>
      </c>
      <c r="I305" s="130"/>
      <c r="J305" s="35" t="n">
        <v>36</v>
      </c>
      <c r="K305" s="155" t="n">
        <v>44981</v>
      </c>
      <c r="L305" s="156" t="n">
        <f aca="false">VLOOKUP(C305,CATALOGO!A:F,6,0)</f>
        <v>0.3958</v>
      </c>
      <c r="M305" s="157" t="n">
        <f aca="false">L305*J305</f>
        <v>14.2488</v>
      </c>
      <c r="N305" s="35" t="s">
        <v>39</v>
      </c>
      <c r="O305" s="35" t="s">
        <v>85</v>
      </c>
      <c r="P305" s="33"/>
      <c r="Q305" s="33"/>
      <c r="R305" s="33"/>
      <c r="S305" s="33"/>
      <c r="T305" s="33"/>
      <c r="U305" s="33"/>
      <c r="V305" s="17" t="s">
        <v>1004</v>
      </c>
      <c r="W305" s="102" t="str">
        <f aca="false">VLOOKUP(C305,CATALOGOMEDA1,4,FALSE())</f>
        <v>TTRC#1 13-5313TCX ARUBA BLUE</v>
      </c>
      <c r="X305" s="17" t="str">
        <f aca="false">MID(C305,1,FIND("-",C305)-1)</f>
        <v>RF106P</v>
      </c>
      <c r="Y305" s="17" t="n">
        <f aca="false">(VLOOKUP(X305,ESTILO3,3,FALSE()))*J305</f>
        <v>36</v>
      </c>
      <c r="Z305" s="37" t="n">
        <v>44959</v>
      </c>
      <c r="AA305" s="33"/>
      <c r="AB305" s="158" t="s">
        <v>44</v>
      </c>
      <c r="AC305" s="33"/>
      <c r="AD305" s="33" t="s">
        <v>953</v>
      </c>
      <c r="AE305" s="33"/>
    </row>
    <row r="306" customFormat="false" ht="15" hidden="false" customHeight="false" outlineLevel="0" collapsed="false">
      <c r="A306" s="33" t="n">
        <v>9011</v>
      </c>
      <c r="B306" s="155" t="n">
        <v>44956</v>
      </c>
      <c r="C306" s="35" t="s">
        <v>1003</v>
      </c>
      <c r="D306" s="6" t="str">
        <f aca="false">VLOOKUP(C306,CATALOGO!A:B,2,0)</f>
        <v>Pantalon Dama</v>
      </c>
      <c r="E306" s="6" t="str">
        <f aca="false">VLOOKUP(C306,CATALOGO!A:E,5,0)</f>
        <v>Aruba</v>
      </c>
      <c r="F306" s="36"/>
      <c r="G306" s="35" t="s">
        <v>52</v>
      </c>
      <c r="H306" s="35" t="str">
        <f aca="false">CONCATENATE(C306,"-",G306)</f>
        <v>RF106P-313-XL</v>
      </c>
      <c r="I306" s="130"/>
      <c r="J306" s="35" t="n">
        <v>24</v>
      </c>
      <c r="K306" s="155" t="n">
        <v>44981</v>
      </c>
      <c r="L306" s="156" t="n">
        <f aca="false">VLOOKUP(C306,CATALOGO!A:F,6,0)</f>
        <v>0.3958</v>
      </c>
      <c r="M306" s="157" t="n">
        <f aca="false">L306*J306</f>
        <v>9.4992</v>
      </c>
      <c r="N306" s="35" t="s">
        <v>39</v>
      </c>
      <c r="O306" s="35" t="s">
        <v>85</v>
      </c>
      <c r="P306" s="33"/>
      <c r="Q306" s="33"/>
      <c r="R306" s="33"/>
      <c r="S306" s="33"/>
      <c r="T306" s="33"/>
      <c r="U306" s="33"/>
      <c r="V306" s="17" t="s">
        <v>1004</v>
      </c>
      <c r="W306" s="102" t="str">
        <f aca="false">VLOOKUP(C306,CATALOGOMEDA1,4,FALSE())</f>
        <v>TTRC#1 13-5313TCX ARUBA BLUE</v>
      </c>
      <c r="X306" s="17" t="str">
        <f aca="false">MID(C306,1,FIND("-",C306)-1)</f>
        <v>RF106P</v>
      </c>
      <c r="Y306" s="17" t="n">
        <f aca="false">(VLOOKUP(X306,ESTILO3,3,FALSE()))*J306</f>
        <v>24</v>
      </c>
      <c r="Z306" s="37" t="n">
        <v>44959</v>
      </c>
      <c r="AA306" s="33"/>
      <c r="AB306" s="158" t="s">
        <v>44</v>
      </c>
      <c r="AC306" s="33"/>
      <c r="AD306" s="33" t="s">
        <v>953</v>
      </c>
      <c r="AE306" s="33"/>
    </row>
    <row r="307" customFormat="false" ht="15" hidden="false" customHeight="false" outlineLevel="0" collapsed="false">
      <c r="A307" s="33" t="n">
        <v>9012</v>
      </c>
      <c r="B307" s="155" t="n">
        <v>44956</v>
      </c>
      <c r="C307" s="35" t="s">
        <v>1005</v>
      </c>
      <c r="D307" s="6" t="str">
        <f aca="false">VLOOKUP(C307,CATALOGO!A:B,2,0)</f>
        <v>Pantalon Dama</v>
      </c>
      <c r="E307" s="6" t="str">
        <f aca="false">VLOOKUP(C307,CATALOGO!A:E,5,0)</f>
        <v>Aruba</v>
      </c>
      <c r="F307" s="36"/>
      <c r="G307" s="35" t="s">
        <v>144</v>
      </c>
      <c r="H307" s="35" t="str">
        <f aca="false">CONCATENATE(C307,"-",G307)</f>
        <v>RF106R-313-XXS</v>
      </c>
      <c r="I307" s="130"/>
      <c r="J307" s="35" t="n">
        <v>24</v>
      </c>
      <c r="K307" s="155" t="n">
        <v>44981</v>
      </c>
      <c r="L307" s="156" t="n">
        <f aca="false">VLOOKUP(C307,CATALOGO!A:F,6,0)</f>
        <v>0.3958</v>
      </c>
      <c r="M307" s="157" t="n">
        <f aca="false">L307*J307</f>
        <v>9.4992</v>
      </c>
      <c r="N307" s="35" t="s">
        <v>39</v>
      </c>
      <c r="O307" s="35" t="s">
        <v>85</v>
      </c>
      <c r="P307" s="33"/>
      <c r="Q307" s="33"/>
      <c r="R307" s="33"/>
      <c r="S307" s="33"/>
      <c r="T307" s="33"/>
      <c r="U307" s="33"/>
      <c r="V307" s="17" t="s">
        <v>1006</v>
      </c>
      <c r="W307" s="102" t="str">
        <f aca="false">VLOOKUP(C307,CATALOGOMEDA1,4,FALSE())</f>
        <v>TTRC#1 13-5313TCX ARUBA BLUE</v>
      </c>
      <c r="X307" s="17" t="str">
        <f aca="false">MID(C307,1,FIND("-",C307)-1)</f>
        <v>RF106R</v>
      </c>
      <c r="Y307" s="17" t="n">
        <f aca="false">(VLOOKUP(X307,ESTILO3,3,FALSE()))*J307</f>
        <v>24</v>
      </c>
      <c r="Z307" s="37" t="n">
        <v>44959</v>
      </c>
      <c r="AA307" s="33"/>
      <c r="AB307" s="158" t="s">
        <v>44</v>
      </c>
      <c r="AC307" s="33"/>
      <c r="AD307" s="33" t="s">
        <v>953</v>
      </c>
      <c r="AE307" s="33"/>
    </row>
    <row r="308" customFormat="false" ht="15" hidden="false" customHeight="false" outlineLevel="0" collapsed="false">
      <c r="A308" s="33" t="n">
        <v>9013</v>
      </c>
      <c r="B308" s="155" t="n">
        <v>44956</v>
      </c>
      <c r="C308" s="35" t="s">
        <v>1005</v>
      </c>
      <c r="D308" s="6" t="str">
        <f aca="false">VLOOKUP(C308,CATALOGO!A:B,2,0)</f>
        <v>Pantalon Dama</v>
      </c>
      <c r="E308" s="6" t="str">
        <f aca="false">VLOOKUP(C308,CATALOGO!A:E,5,0)</f>
        <v>Aruba</v>
      </c>
      <c r="F308" s="36"/>
      <c r="G308" s="35" t="s">
        <v>57</v>
      </c>
      <c r="H308" s="35" t="str">
        <f aca="false">CONCATENATE(C308,"-",G308)</f>
        <v>RF106R-313-XS</v>
      </c>
      <c r="I308" s="130"/>
      <c r="J308" s="35" t="n">
        <v>60</v>
      </c>
      <c r="K308" s="155" t="n">
        <v>44981</v>
      </c>
      <c r="L308" s="156" t="n">
        <f aca="false">VLOOKUP(C308,CATALOGO!A:F,6,0)</f>
        <v>0.3958</v>
      </c>
      <c r="M308" s="157" t="n">
        <f aca="false">L308*J308</f>
        <v>23.748</v>
      </c>
      <c r="N308" s="35" t="s">
        <v>39</v>
      </c>
      <c r="O308" s="35" t="s">
        <v>85</v>
      </c>
      <c r="P308" s="33"/>
      <c r="Q308" s="33"/>
      <c r="R308" s="33"/>
      <c r="S308" s="33"/>
      <c r="T308" s="33"/>
      <c r="U308" s="33"/>
      <c r="V308" s="17" t="s">
        <v>1006</v>
      </c>
      <c r="W308" s="102" t="str">
        <f aca="false">VLOOKUP(C308,CATALOGOMEDA1,4,FALSE())</f>
        <v>TTRC#1 13-5313TCX ARUBA BLUE</v>
      </c>
      <c r="X308" s="17" t="str">
        <f aca="false">MID(C308,1,FIND("-",C308)-1)</f>
        <v>RF106R</v>
      </c>
      <c r="Y308" s="17" t="n">
        <f aca="false">(VLOOKUP(X308,ESTILO3,3,FALSE()))*J308</f>
        <v>60</v>
      </c>
      <c r="Z308" s="37" t="n">
        <v>44959</v>
      </c>
      <c r="AA308" s="33"/>
      <c r="AB308" s="158" t="s">
        <v>44</v>
      </c>
      <c r="AC308" s="33"/>
      <c r="AD308" s="33" t="s">
        <v>953</v>
      </c>
      <c r="AE308" s="33"/>
    </row>
    <row r="309" customFormat="false" ht="15" hidden="false" customHeight="false" outlineLevel="0" collapsed="false">
      <c r="A309" s="33" t="n">
        <v>9014</v>
      </c>
      <c r="B309" s="155" t="n">
        <v>44956</v>
      </c>
      <c r="C309" s="35" t="s">
        <v>1005</v>
      </c>
      <c r="D309" s="6" t="str">
        <f aca="false">VLOOKUP(C309,CATALOGO!A:B,2,0)</f>
        <v>Pantalon Dama</v>
      </c>
      <c r="E309" s="6" t="str">
        <f aca="false">VLOOKUP(C309,CATALOGO!A:E,5,0)</f>
        <v>Aruba</v>
      </c>
      <c r="F309" s="36"/>
      <c r="G309" s="35" t="s">
        <v>38</v>
      </c>
      <c r="H309" s="35" t="str">
        <f aca="false">CONCATENATE(C309,"-",G309)</f>
        <v>RF106R-313-S</v>
      </c>
      <c r="I309" s="130"/>
      <c r="J309" s="35" t="n">
        <v>60</v>
      </c>
      <c r="K309" s="155" t="n">
        <v>44981</v>
      </c>
      <c r="L309" s="156" t="n">
        <f aca="false">VLOOKUP(C309,CATALOGO!A:F,6,0)</f>
        <v>0.3958</v>
      </c>
      <c r="M309" s="157" t="n">
        <f aca="false">L309*J309</f>
        <v>23.748</v>
      </c>
      <c r="N309" s="35" t="s">
        <v>39</v>
      </c>
      <c r="O309" s="35" t="s">
        <v>85</v>
      </c>
      <c r="P309" s="33"/>
      <c r="Q309" s="33"/>
      <c r="R309" s="33"/>
      <c r="S309" s="33"/>
      <c r="T309" s="33"/>
      <c r="U309" s="33"/>
      <c r="V309" s="17" t="s">
        <v>1006</v>
      </c>
      <c r="W309" s="102" t="str">
        <f aca="false">VLOOKUP(C309,CATALOGOMEDA1,4,FALSE())</f>
        <v>TTRC#1 13-5313TCX ARUBA BLUE</v>
      </c>
      <c r="X309" s="17" t="str">
        <f aca="false">MID(C309,1,FIND("-",C309)-1)</f>
        <v>RF106R</v>
      </c>
      <c r="Y309" s="17" t="n">
        <f aca="false">(VLOOKUP(X309,ESTILO3,3,FALSE()))*J309</f>
        <v>60</v>
      </c>
      <c r="Z309" s="37" t="n">
        <v>44959</v>
      </c>
      <c r="AA309" s="33"/>
      <c r="AB309" s="158" t="s">
        <v>44</v>
      </c>
      <c r="AC309" s="33"/>
      <c r="AD309" s="33" t="s">
        <v>953</v>
      </c>
      <c r="AE309" s="33"/>
    </row>
    <row r="310" customFormat="false" ht="15" hidden="false" customHeight="false" outlineLevel="0" collapsed="false">
      <c r="A310" s="33" t="n">
        <v>9015</v>
      </c>
      <c r="B310" s="155" t="n">
        <v>44956</v>
      </c>
      <c r="C310" s="35" t="s">
        <v>1005</v>
      </c>
      <c r="D310" s="6" t="str">
        <f aca="false">VLOOKUP(C310,CATALOGO!A:B,2,0)</f>
        <v>Pantalon Dama</v>
      </c>
      <c r="E310" s="6" t="str">
        <f aca="false">VLOOKUP(C310,CATALOGO!A:E,5,0)</f>
        <v>Aruba</v>
      </c>
      <c r="F310" s="36"/>
      <c r="G310" s="35" t="s">
        <v>76</v>
      </c>
      <c r="H310" s="35" t="str">
        <f aca="false">CONCATENATE(C310,"-",G310)</f>
        <v>RF106R-313-M</v>
      </c>
      <c r="I310" s="130"/>
      <c r="J310" s="35" t="n">
        <v>48</v>
      </c>
      <c r="K310" s="155" t="n">
        <v>44981</v>
      </c>
      <c r="L310" s="156" t="n">
        <f aca="false">VLOOKUP(C310,CATALOGO!A:F,6,0)</f>
        <v>0.3958</v>
      </c>
      <c r="M310" s="157" t="n">
        <f aca="false">L310*J310</f>
        <v>18.9984</v>
      </c>
      <c r="N310" s="35" t="s">
        <v>39</v>
      </c>
      <c r="O310" s="35" t="s">
        <v>85</v>
      </c>
      <c r="P310" s="33"/>
      <c r="Q310" s="33"/>
      <c r="R310" s="33"/>
      <c r="S310" s="33"/>
      <c r="T310" s="33"/>
      <c r="U310" s="33"/>
      <c r="V310" s="17" t="s">
        <v>1006</v>
      </c>
      <c r="W310" s="102" t="str">
        <f aca="false">VLOOKUP(C310,CATALOGOMEDA1,4,FALSE())</f>
        <v>TTRC#1 13-5313TCX ARUBA BLUE</v>
      </c>
      <c r="X310" s="17" t="str">
        <f aca="false">MID(C310,1,FIND("-",C310)-1)</f>
        <v>RF106R</v>
      </c>
      <c r="Y310" s="17" t="n">
        <f aca="false">(VLOOKUP(X310,ESTILO3,3,FALSE()))*J310</f>
        <v>48</v>
      </c>
      <c r="Z310" s="37" t="n">
        <v>44959</v>
      </c>
      <c r="AA310" s="33"/>
      <c r="AB310" s="158" t="s">
        <v>44</v>
      </c>
      <c r="AC310" s="33"/>
      <c r="AD310" s="33" t="s">
        <v>953</v>
      </c>
      <c r="AE310" s="33"/>
    </row>
    <row r="311" customFormat="false" ht="15" hidden="false" customHeight="false" outlineLevel="0" collapsed="false">
      <c r="A311" s="33" t="n">
        <v>9016</v>
      </c>
      <c r="B311" s="155" t="n">
        <v>44956</v>
      </c>
      <c r="C311" s="35" t="s">
        <v>1005</v>
      </c>
      <c r="D311" s="6" t="str">
        <f aca="false">VLOOKUP(C311,CATALOGO!A:B,2,0)</f>
        <v>Pantalon Dama</v>
      </c>
      <c r="E311" s="6" t="str">
        <f aca="false">VLOOKUP(C311,CATALOGO!A:E,5,0)</f>
        <v>Aruba</v>
      </c>
      <c r="F311" s="36"/>
      <c r="G311" s="35" t="s">
        <v>48</v>
      </c>
      <c r="H311" s="35" t="str">
        <f aca="false">CONCATENATE(C311,"-",G311)</f>
        <v>RF106R-313-L</v>
      </c>
      <c r="I311" s="130"/>
      <c r="J311" s="35" t="n">
        <v>24</v>
      </c>
      <c r="K311" s="155" t="n">
        <v>44981</v>
      </c>
      <c r="L311" s="156" t="n">
        <f aca="false">VLOOKUP(C311,CATALOGO!A:F,6,0)</f>
        <v>0.3958</v>
      </c>
      <c r="M311" s="157" t="n">
        <f aca="false">L311*J311</f>
        <v>9.4992</v>
      </c>
      <c r="N311" s="35" t="s">
        <v>39</v>
      </c>
      <c r="O311" s="35" t="s">
        <v>85</v>
      </c>
      <c r="P311" s="33"/>
      <c r="Q311" s="33"/>
      <c r="R311" s="33"/>
      <c r="S311" s="33"/>
      <c r="T311" s="33"/>
      <c r="U311" s="33"/>
      <c r="V311" s="17" t="s">
        <v>1006</v>
      </c>
      <c r="W311" s="102" t="str">
        <f aca="false">VLOOKUP(C311,CATALOGOMEDA1,4,FALSE())</f>
        <v>TTRC#1 13-5313TCX ARUBA BLUE</v>
      </c>
      <c r="X311" s="17" t="str">
        <f aca="false">MID(C311,1,FIND("-",C311)-1)</f>
        <v>RF106R</v>
      </c>
      <c r="Y311" s="17" t="n">
        <f aca="false">(VLOOKUP(X311,ESTILO3,3,FALSE()))*J311</f>
        <v>24</v>
      </c>
      <c r="Z311" s="37" t="n">
        <v>44959</v>
      </c>
      <c r="AA311" s="33"/>
      <c r="AB311" s="158" t="s">
        <v>44</v>
      </c>
      <c r="AC311" s="33"/>
      <c r="AD311" s="33" t="s">
        <v>953</v>
      </c>
      <c r="AE311" s="33"/>
    </row>
    <row r="312" customFormat="false" ht="15" hidden="false" customHeight="false" outlineLevel="0" collapsed="false">
      <c r="A312" s="33" t="n">
        <v>9017</v>
      </c>
      <c r="B312" s="155" t="n">
        <v>44956</v>
      </c>
      <c r="C312" s="35" t="s">
        <v>1005</v>
      </c>
      <c r="D312" s="6" t="str">
        <f aca="false">VLOOKUP(C312,CATALOGO!A:B,2,0)</f>
        <v>Pantalon Dama</v>
      </c>
      <c r="E312" s="6" t="str">
        <f aca="false">VLOOKUP(C312,CATALOGO!A:E,5,0)</f>
        <v>Aruba</v>
      </c>
      <c r="F312" s="36"/>
      <c r="G312" s="35" t="s">
        <v>52</v>
      </c>
      <c r="H312" s="35" t="str">
        <f aca="false">CONCATENATE(C312,"-",G312)</f>
        <v>RF106R-313-XL</v>
      </c>
      <c r="I312" s="130"/>
      <c r="J312" s="35" t="n">
        <v>24</v>
      </c>
      <c r="K312" s="155" t="n">
        <v>44981</v>
      </c>
      <c r="L312" s="156" t="n">
        <f aca="false">VLOOKUP(C312,CATALOGO!A:F,6,0)</f>
        <v>0.3958</v>
      </c>
      <c r="M312" s="157" t="n">
        <f aca="false">L312*J312</f>
        <v>9.4992</v>
      </c>
      <c r="N312" s="35" t="s">
        <v>39</v>
      </c>
      <c r="O312" s="35" t="s">
        <v>85</v>
      </c>
      <c r="P312" s="33"/>
      <c r="Q312" s="33"/>
      <c r="R312" s="33"/>
      <c r="S312" s="33"/>
      <c r="T312" s="33"/>
      <c r="U312" s="33"/>
      <c r="V312" s="17" t="s">
        <v>1006</v>
      </c>
      <c r="W312" s="102" t="str">
        <f aca="false">VLOOKUP(C312,CATALOGOMEDA1,4,FALSE())</f>
        <v>TTRC#1 13-5313TCX ARUBA BLUE</v>
      </c>
      <c r="X312" s="17" t="str">
        <f aca="false">MID(C312,1,FIND("-",C312)-1)</f>
        <v>RF106R</v>
      </c>
      <c r="Y312" s="17" t="n">
        <f aca="false">(VLOOKUP(X312,ESTILO3,3,FALSE()))*J312</f>
        <v>24</v>
      </c>
      <c r="Z312" s="37" t="n">
        <v>44959</v>
      </c>
      <c r="AA312" s="33"/>
      <c r="AB312" s="158" t="s">
        <v>44</v>
      </c>
      <c r="AC312" s="33"/>
      <c r="AD312" s="33" t="s">
        <v>953</v>
      </c>
      <c r="AE312" s="33"/>
    </row>
    <row r="313" customFormat="false" ht="15" hidden="false" customHeight="false" outlineLevel="0" collapsed="false">
      <c r="A313" s="33"/>
      <c r="B313" s="33"/>
      <c r="C313" s="35"/>
      <c r="D313" s="35"/>
      <c r="E313" s="33"/>
      <c r="F313" s="36"/>
      <c r="G313" s="35"/>
      <c r="H313" s="35"/>
      <c r="I313" s="130"/>
      <c r="J313" s="95" t="n">
        <v>2268</v>
      </c>
      <c r="K313" s="95"/>
      <c r="L313" s="40" t="n">
        <v>15.587</v>
      </c>
      <c r="M313" s="40" t="n">
        <v>749</v>
      </c>
      <c r="N313" s="33"/>
      <c r="O313" s="35"/>
      <c r="P313" s="33"/>
      <c r="Q313" s="33"/>
      <c r="R313" s="33"/>
      <c r="S313" s="33"/>
      <c r="T313" s="33"/>
      <c r="U313" s="33"/>
      <c r="V313" s="33"/>
      <c r="W313" s="35"/>
      <c r="X313" s="33"/>
      <c r="Y313" s="33"/>
      <c r="Z313" s="37"/>
      <c r="AA313" s="33"/>
      <c r="AB313" s="33"/>
      <c r="AC313" s="33"/>
      <c r="AD313" s="33"/>
      <c r="AE313" s="33"/>
    </row>
    <row r="314" customFormat="false" ht="15" hidden="false" customHeight="false" outlineLevel="0" collapsed="false">
      <c r="A314" s="33"/>
      <c r="B314" s="33"/>
      <c r="C314" s="35"/>
      <c r="D314" s="35"/>
      <c r="E314" s="33"/>
      <c r="F314" s="36"/>
      <c r="G314" s="35"/>
      <c r="H314" s="35"/>
      <c r="I314" s="130"/>
      <c r="J314" s="35"/>
      <c r="K314" s="35"/>
      <c r="N314" s="33"/>
      <c r="O314" s="35"/>
      <c r="P314" s="33"/>
      <c r="Q314" s="33"/>
      <c r="R314" s="33"/>
      <c r="S314" s="33"/>
      <c r="T314" s="33"/>
      <c r="U314" s="33"/>
      <c r="V314" s="33"/>
      <c r="W314" s="35"/>
      <c r="X314" s="33"/>
      <c r="Y314" s="33"/>
      <c r="Z314" s="37"/>
      <c r="AA314" s="33"/>
      <c r="AB314" s="33"/>
      <c r="AC314" s="33"/>
      <c r="AD314" s="33"/>
      <c r="AE314" s="33"/>
    </row>
    <row r="315" customFormat="false" ht="18.75" hidden="false" customHeight="false" outlineLevel="0" collapsed="false">
      <c r="A315" s="33"/>
      <c r="B315" s="166" t="s">
        <v>1007</v>
      </c>
      <c r="C315" s="167"/>
      <c r="D315" s="168"/>
      <c r="E315" s="33"/>
      <c r="F315" s="36"/>
      <c r="G315" s="35"/>
      <c r="H315" s="35"/>
      <c r="I315" s="130"/>
      <c r="J315" s="35"/>
      <c r="K315" s="35"/>
      <c r="N315" s="33"/>
      <c r="O315" s="35"/>
      <c r="P315" s="33"/>
      <c r="Q315" s="33"/>
      <c r="R315" s="33"/>
      <c r="S315" s="33"/>
      <c r="T315" s="33"/>
      <c r="U315" s="33"/>
      <c r="V315" s="33"/>
      <c r="W315" s="35"/>
      <c r="X315" s="33"/>
      <c r="Y315" s="33"/>
      <c r="Z315" s="37"/>
      <c r="AA315" s="33"/>
      <c r="AB315" s="33"/>
      <c r="AC315" s="33"/>
      <c r="AD315" s="33"/>
      <c r="AE315" s="33"/>
    </row>
    <row r="316" customFormat="false" ht="15" hidden="false" customHeight="false" outlineLevel="0" collapsed="false">
      <c r="A316" s="33" t="n">
        <v>9028</v>
      </c>
      <c r="B316" s="155" t="n">
        <v>44963</v>
      </c>
      <c r="C316" s="35" t="s">
        <v>1008</v>
      </c>
      <c r="D316" s="6" t="str">
        <f aca="false">VLOOKUP(C316,CATALOGO!A:B,2,0)</f>
        <v>TOP MUJER</v>
      </c>
      <c r="E316" s="6" t="str">
        <f aca="false">VLOOKUP(C316,CATALOGO!A:E,5,0)</f>
        <v>ROSE BUD</v>
      </c>
      <c r="F316" s="36"/>
      <c r="G316" s="35" t="s">
        <v>76</v>
      </c>
      <c r="H316" s="35" t="str">
        <f aca="false">CONCATENATE(C316,"-",G316)</f>
        <v>I002AF-023-M</v>
      </c>
      <c r="I316" s="130"/>
      <c r="J316" s="35" t="n">
        <v>24</v>
      </c>
      <c r="K316" s="155" t="n">
        <v>44988</v>
      </c>
      <c r="L316" s="156" t="n">
        <f aca="false">VLOOKUP(C316,CATALOGO!A:F,6,0)</f>
        <v>0.16</v>
      </c>
      <c r="M316" s="157" t="n">
        <f aca="false">L316*J316</f>
        <v>3.84</v>
      </c>
      <c r="N316" s="35" t="s">
        <v>60</v>
      </c>
      <c r="O316" s="35" t="s">
        <v>40</v>
      </c>
      <c r="P316" s="33"/>
      <c r="Q316" s="33"/>
      <c r="R316" s="33"/>
      <c r="S316" s="33"/>
      <c r="T316" s="33"/>
      <c r="U316" s="33"/>
      <c r="V316" s="33" t="s">
        <v>1009</v>
      </c>
      <c r="W316" s="35" t="s">
        <v>62</v>
      </c>
      <c r="X316" s="12" t="s">
        <v>1010</v>
      </c>
      <c r="Y316" s="13" t="n">
        <v>22.1676</v>
      </c>
      <c r="Z316" s="37" t="n">
        <v>44965</v>
      </c>
      <c r="AA316" s="33"/>
      <c r="AB316" s="158" t="s">
        <v>44</v>
      </c>
      <c r="AC316" s="33"/>
      <c r="AD316" s="33" t="s">
        <v>803</v>
      </c>
      <c r="AE316" s="33"/>
    </row>
    <row r="317" customFormat="false" ht="15" hidden="false" customHeight="false" outlineLevel="0" collapsed="false">
      <c r="A317" s="33" t="n">
        <v>9029</v>
      </c>
      <c r="B317" s="155" t="n">
        <v>44963</v>
      </c>
      <c r="C317" s="35" t="s">
        <v>1008</v>
      </c>
      <c r="D317" s="6" t="str">
        <f aca="false">VLOOKUP(C317,CATALOGO!A:B,2,0)</f>
        <v>TOP MUJER</v>
      </c>
      <c r="E317" s="6" t="str">
        <f aca="false">VLOOKUP(C317,CATALOGO!A:E,5,0)</f>
        <v>ROSE BUD</v>
      </c>
      <c r="F317" s="36"/>
      <c r="G317" s="35" t="s">
        <v>57</v>
      </c>
      <c r="H317" s="35" t="str">
        <f aca="false">CONCATENATE(C317,"-",G317)</f>
        <v>I002AF-023-XS</v>
      </c>
      <c r="I317" s="130"/>
      <c r="J317" s="35" t="n">
        <v>24</v>
      </c>
      <c r="K317" s="155" t="n">
        <v>44988</v>
      </c>
      <c r="L317" s="156" t="n">
        <f aca="false">VLOOKUP(C317,CATALOGO!A:F,6,0)</f>
        <v>0.16</v>
      </c>
      <c r="M317" s="157" t="n">
        <f aca="false">L317*J317</f>
        <v>3.84</v>
      </c>
      <c r="N317" s="35" t="s">
        <v>60</v>
      </c>
      <c r="O317" s="35" t="s">
        <v>40</v>
      </c>
      <c r="P317" s="33"/>
      <c r="Q317" s="33"/>
      <c r="R317" s="33"/>
      <c r="S317" s="33"/>
      <c r="T317" s="33"/>
      <c r="U317" s="33"/>
      <c r="V317" s="33" t="s">
        <v>1009</v>
      </c>
      <c r="W317" s="35" t="s">
        <v>62</v>
      </c>
      <c r="X317" s="12" t="s">
        <v>1010</v>
      </c>
      <c r="Y317" s="13" t="n">
        <v>22.1676</v>
      </c>
      <c r="Z317" s="37" t="n">
        <v>44965</v>
      </c>
      <c r="AA317" s="33"/>
      <c r="AB317" s="158" t="s">
        <v>44</v>
      </c>
      <c r="AC317" s="33"/>
      <c r="AD317" s="33" t="s">
        <v>803</v>
      </c>
      <c r="AE317" s="33"/>
    </row>
    <row r="318" customFormat="false" ht="15" hidden="false" customHeight="false" outlineLevel="0" collapsed="false">
      <c r="A318" s="33" t="n">
        <v>9030</v>
      </c>
      <c r="B318" s="155" t="n">
        <v>44963</v>
      </c>
      <c r="C318" s="35" t="s">
        <v>1011</v>
      </c>
      <c r="D318" s="6" t="str">
        <f aca="false">VLOOKUP(C318,CATALOGO!A:B,2,0)</f>
        <v>TOP MUJER</v>
      </c>
      <c r="E318" s="6" t="str">
        <f aca="false">VLOOKUP(C318,CATALOGO!A:E,5,0)</f>
        <v>NAVAL</v>
      </c>
      <c r="F318" s="36"/>
      <c r="G318" s="35" t="s">
        <v>38</v>
      </c>
      <c r="H318" s="35" t="str">
        <f aca="false">CONCATENATE(C318,"-",G318)</f>
        <v>I002AF-027-S</v>
      </c>
      <c r="I318" s="130"/>
      <c r="J318" s="35" t="n">
        <v>24</v>
      </c>
      <c r="K318" s="155" t="n">
        <v>44988</v>
      </c>
      <c r="L318" s="156" t="n">
        <f aca="false">VLOOKUP(C318,CATALOGO!A:F,6,0)</f>
        <v>0.16</v>
      </c>
      <c r="M318" s="157" t="n">
        <f aca="false">L318*J318</f>
        <v>3.84</v>
      </c>
      <c r="N318" s="35" t="s">
        <v>60</v>
      </c>
      <c r="O318" s="35" t="s">
        <v>40</v>
      </c>
      <c r="P318" s="33"/>
      <c r="Q318" s="33"/>
      <c r="R318" s="33"/>
      <c r="S318" s="33"/>
      <c r="T318" s="33"/>
      <c r="U318" s="33"/>
      <c r="V318" s="33" t="s">
        <v>1012</v>
      </c>
      <c r="W318" s="35" t="s">
        <v>68</v>
      </c>
      <c r="X318" s="12" t="s">
        <v>1010</v>
      </c>
      <c r="Y318" s="13" t="n">
        <v>22.1676</v>
      </c>
      <c r="Z318" s="37" t="n">
        <v>44965</v>
      </c>
      <c r="AA318" s="33"/>
      <c r="AB318" s="158" t="s">
        <v>44</v>
      </c>
      <c r="AC318" s="33"/>
      <c r="AD318" s="33" t="s">
        <v>803</v>
      </c>
      <c r="AE318" s="33"/>
    </row>
    <row r="319" customFormat="false" ht="15" hidden="false" customHeight="false" outlineLevel="0" collapsed="false">
      <c r="A319" s="33" t="n">
        <v>9031</v>
      </c>
      <c r="B319" s="155" t="n">
        <v>44963</v>
      </c>
      <c r="C319" s="35" t="s">
        <v>1011</v>
      </c>
      <c r="D319" s="6" t="str">
        <f aca="false">VLOOKUP(C319,CATALOGO!A:B,2,0)</f>
        <v>TOP MUJER</v>
      </c>
      <c r="E319" s="6" t="str">
        <f aca="false">VLOOKUP(C319,CATALOGO!A:E,5,0)</f>
        <v>NAVAL</v>
      </c>
      <c r="F319" s="36"/>
      <c r="G319" s="35" t="s">
        <v>57</v>
      </c>
      <c r="H319" s="35" t="str">
        <f aca="false">CONCATENATE(C319,"-",G319)</f>
        <v>I002AF-027-XS</v>
      </c>
      <c r="I319" s="130"/>
      <c r="J319" s="35" t="n">
        <v>24</v>
      </c>
      <c r="K319" s="155" t="n">
        <v>44988</v>
      </c>
      <c r="L319" s="156" t="n">
        <f aca="false">VLOOKUP(C319,CATALOGO!A:F,6,0)</f>
        <v>0.16</v>
      </c>
      <c r="M319" s="157" t="n">
        <f aca="false">L319*J319</f>
        <v>3.84</v>
      </c>
      <c r="N319" s="35" t="s">
        <v>60</v>
      </c>
      <c r="O319" s="35" t="s">
        <v>40</v>
      </c>
      <c r="P319" s="33"/>
      <c r="Q319" s="33"/>
      <c r="R319" s="33"/>
      <c r="S319" s="33"/>
      <c r="T319" s="33"/>
      <c r="U319" s="33"/>
      <c r="V319" s="33" t="s">
        <v>1012</v>
      </c>
      <c r="W319" s="35" t="s">
        <v>68</v>
      </c>
      <c r="X319" s="12" t="s">
        <v>1010</v>
      </c>
      <c r="Y319" s="13" t="n">
        <v>22.1676</v>
      </c>
      <c r="Z319" s="37" t="n">
        <v>44965</v>
      </c>
      <c r="AA319" s="33"/>
      <c r="AB319" s="158" t="s">
        <v>44</v>
      </c>
      <c r="AC319" s="33"/>
      <c r="AD319" s="33" t="s">
        <v>803</v>
      </c>
      <c r="AE319" s="33"/>
    </row>
    <row r="320" customFormat="false" ht="15" hidden="false" customHeight="false" outlineLevel="0" collapsed="false">
      <c r="A320" s="33" t="n">
        <v>8996</v>
      </c>
      <c r="B320" s="155" t="n">
        <v>44956</v>
      </c>
      <c r="C320" s="35" t="s">
        <v>1013</v>
      </c>
      <c r="D320" s="6" t="str">
        <f aca="false">VLOOKUP(C320,CATALOGO!A:B,2,0)</f>
        <v>Top Dama</v>
      </c>
      <c r="E320" s="6" t="str">
        <f aca="false">VLOOKUP(C320,CATALOGO!A:E,5,0)</f>
        <v>NAVAL</v>
      </c>
      <c r="F320" s="36"/>
      <c r="G320" s="35" t="s">
        <v>57</v>
      </c>
      <c r="H320" s="35" t="str">
        <f aca="false">CONCATENATE(C320,"-",G320)</f>
        <v>A011-027-XS</v>
      </c>
      <c r="I320" s="130"/>
      <c r="J320" s="35" t="n">
        <v>36</v>
      </c>
      <c r="K320" s="155" t="n">
        <v>44988</v>
      </c>
      <c r="L320" s="156" t="n">
        <f aca="false">VLOOKUP(C320,CATALOGO!A:F,6,0)</f>
        <v>0.375</v>
      </c>
      <c r="M320" s="157" t="n">
        <f aca="false">L320*J320</f>
        <v>13.5</v>
      </c>
      <c r="N320" s="35" t="s">
        <v>39</v>
      </c>
      <c r="O320" s="35" t="s">
        <v>40</v>
      </c>
      <c r="P320" s="33"/>
      <c r="Q320" s="33"/>
      <c r="R320" s="33"/>
      <c r="S320" s="33"/>
      <c r="T320" s="33"/>
      <c r="U320" s="33"/>
      <c r="V320" s="194" t="s">
        <v>1014</v>
      </c>
      <c r="W320" s="40" t="str">
        <f aca="false">VLOOKUP(C320,CATALOGOMEDA1,4,FALSE())</f>
        <v>TTR-19-4027TCX-MEDIEVAL</v>
      </c>
      <c r="X320" s="194" t="str">
        <f aca="false">MID(C320,1,FIND("-",C320)-1)</f>
        <v>A011</v>
      </c>
      <c r="Y320" s="194" t="n">
        <f aca="false">(VLOOKUP(X320,ESTILO3,3,FALSE()))*J320</f>
        <v>46.8</v>
      </c>
      <c r="Z320" s="37" t="n">
        <v>44972</v>
      </c>
      <c r="AA320" s="33"/>
      <c r="AB320" s="158" t="s">
        <v>44</v>
      </c>
      <c r="AC320" s="33"/>
      <c r="AD320" s="33" t="s">
        <v>784</v>
      </c>
      <c r="AE320" s="33"/>
    </row>
    <row r="321" customFormat="false" ht="15" hidden="false" customHeight="false" outlineLevel="0" collapsed="false">
      <c r="A321" s="33" t="n">
        <v>8997</v>
      </c>
      <c r="B321" s="155" t="n">
        <v>44956</v>
      </c>
      <c r="C321" s="35" t="s">
        <v>1013</v>
      </c>
      <c r="D321" s="6" t="str">
        <f aca="false">VLOOKUP(C321,CATALOGO!A:B,2,0)</f>
        <v>Top Dama</v>
      </c>
      <c r="E321" s="6" t="str">
        <f aca="false">VLOOKUP(C321,CATALOGO!A:E,5,0)</f>
        <v>NAVAL</v>
      </c>
      <c r="F321" s="36"/>
      <c r="G321" s="35" t="s">
        <v>38</v>
      </c>
      <c r="H321" s="35" t="str">
        <f aca="false">CONCATENATE(C321,"-",G321)</f>
        <v>A011-027-S</v>
      </c>
      <c r="I321" s="130"/>
      <c r="J321" s="35" t="n">
        <v>108</v>
      </c>
      <c r="K321" s="155" t="n">
        <v>44988</v>
      </c>
      <c r="L321" s="156" t="n">
        <f aca="false">VLOOKUP(C321,CATALOGO!A:F,6,0)</f>
        <v>0.375</v>
      </c>
      <c r="M321" s="157" t="n">
        <f aca="false">L321*J321</f>
        <v>40.5</v>
      </c>
      <c r="N321" s="35" t="s">
        <v>39</v>
      </c>
      <c r="O321" s="35" t="s">
        <v>40</v>
      </c>
      <c r="P321" s="33"/>
      <c r="Q321" s="33"/>
      <c r="R321" s="33"/>
      <c r="S321" s="33"/>
      <c r="T321" s="33"/>
      <c r="U321" s="33"/>
      <c r="V321" s="194" t="s">
        <v>1014</v>
      </c>
      <c r="W321" s="40" t="str">
        <f aca="false">VLOOKUP(C321,CATALOGOMEDA1,4,FALSE())</f>
        <v>TTR-19-4027TCX-MEDIEVAL</v>
      </c>
      <c r="X321" s="194" t="str">
        <f aca="false">MID(C321,1,FIND("-",C321)-1)</f>
        <v>A011</v>
      </c>
      <c r="Y321" s="194" t="n">
        <f aca="false">(VLOOKUP(X321,ESTILO3,3,FALSE()))*J321</f>
        <v>140.4</v>
      </c>
      <c r="Z321" s="37" t="n">
        <v>44972</v>
      </c>
      <c r="AA321" s="33"/>
      <c r="AB321" s="158" t="s">
        <v>44</v>
      </c>
      <c r="AC321" s="33"/>
      <c r="AD321" s="33" t="s">
        <v>784</v>
      </c>
      <c r="AE321" s="33"/>
    </row>
    <row r="322" customFormat="false" ht="15" hidden="false" customHeight="false" outlineLevel="0" collapsed="false">
      <c r="A322" s="33" t="n">
        <v>8998</v>
      </c>
      <c r="B322" s="155" t="n">
        <v>44956</v>
      </c>
      <c r="C322" s="35" t="s">
        <v>1013</v>
      </c>
      <c r="D322" s="6" t="str">
        <f aca="false">VLOOKUP(C322,CATALOGO!A:B,2,0)</f>
        <v>Top Dama</v>
      </c>
      <c r="E322" s="6" t="str">
        <f aca="false">VLOOKUP(C322,CATALOGO!A:E,5,0)</f>
        <v>NAVAL</v>
      </c>
      <c r="F322" s="36"/>
      <c r="G322" s="35" t="s">
        <v>76</v>
      </c>
      <c r="H322" s="35" t="str">
        <f aca="false">CONCATENATE(C322,"-",G322)</f>
        <v>A011-027-M</v>
      </c>
      <c r="I322" s="130"/>
      <c r="J322" s="35" t="n">
        <v>96</v>
      </c>
      <c r="K322" s="155" t="n">
        <v>44988</v>
      </c>
      <c r="L322" s="156" t="n">
        <f aca="false">VLOOKUP(C322,CATALOGO!A:F,6,0)</f>
        <v>0.375</v>
      </c>
      <c r="M322" s="157" t="n">
        <f aca="false">L322*J322</f>
        <v>36</v>
      </c>
      <c r="N322" s="35" t="s">
        <v>39</v>
      </c>
      <c r="O322" s="35" t="s">
        <v>40</v>
      </c>
      <c r="P322" s="33"/>
      <c r="Q322" s="33"/>
      <c r="R322" s="33"/>
      <c r="S322" s="33"/>
      <c r="T322" s="33"/>
      <c r="U322" s="33"/>
      <c r="V322" s="194" t="s">
        <v>1014</v>
      </c>
      <c r="W322" s="40" t="str">
        <f aca="false">VLOOKUP(C322,CATALOGOMEDA1,4,FALSE())</f>
        <v>TTR-19-4027TCX-MEDIEVAL</v>
      </c>
      <c r="X322" s="194" t="str">
        <f aca="false">MID(C322,1,FIND("-",C322)-1)</f>
        <v>A011</v>
      </c>
      <c r="Y322" s="194" t="n">
        <f aca="false">(VLOOKUP(X322,ESTILO3,3,FALSE()))*J322</f>
        <v>124.8</v>
      </c>
      <c r="Z322" s="37" t="n">
        <v>44972</v>
      </c>
      <c r="AA322" s="33"/>
      <c r="AB322" s="158" t="s">
        <v>44</v>
      </c>
      <c r="AC322" s="33"/>
      <c r="AD322" s="33" t="s">
        <v>784</v>
      </c>
      <c r="AE322" s="33"/>
    </row>
    <row r="323" customFormat="false" ht="15" hidden="false" customHeight="false" outlineLevel="0" collapsed="false">
      <c r="A323" s="33" t="n">
        <v>8999</v>
      </c>
      <c r="B323" s="155" t="n">
        <v>44956</v>
      </c>
      <c r="C323" s="35" t="s">
        <v>1013</v>
      </c>
      <c r="D323" s="6" t="str">
        <f aca="false">VLOOKUP(C323,CATALOGO!A:B,2,0)</f>
        <v>Top Dama</v>
      </c>
      <c r="E323" s="6" t="str">
        <f aca="false">VLOOKUP(C323,CATALOGO!A:E,5,0)</f>
        <v>NAVAL</v>
      </c>
      <c r="F323" s="36"/>
      <c r="G323" s="35" t="s">
        <v>48</v>
      </c>
      <c r="H323" s="35" t="str">
        <f aca="false">CONCATENATE(C323,"-",G323)</f>
        <v>A011-027-L</v>
      </c>
      <c r="I323" s="130"/>
      <c r="J323" s="35" t="n">
        <v>24</v>
      </c>
      <c r="K323" s="155" t="n">
        <v>44988</v>
      </c>
      <c r="L323" s="156" t="n">
        <f aca="false">VLOOKUP(C323,CATALOGO!A:F,6,0)</f>
        <v>0.375</v>
      </c>
      <c r="M323" s="157" t="n">
        <f aca="false">L323*J323</f>
        <v>9</v>
      </c>
      <c r="N323" s="35" t="s">
        <v>39</v>
      </c>
      <c r="O323" s="35" t="s">
        <v>40</v>
      </c>
      <c r="P323" s="33"/>
      <c r="Q323" s="33"/>
      <c r="R323" s="33"/>
      <c r="S323" s="33"/>
      <c r="T323" s="33"/>
      <c r="U323" s="33"/>
      <c r="V323" s="194" t="s">
        <v>1014</v>
      </c>
      <c r="W323" s="40" t="str">
        <f aca="false">VLOOKUP(C323,CATALOGOMEDA1,4,FALSE())</f>
        <v>TTR-19-4027TCX-MEDIEVAL</v>
      </c>
      <c r="X323" s="194" t="str">
        <f aca="false">MID(C323,1,FIND("-",C323)-1)</f>
        <v>A011</v>
      </c>
      <c r="Y323" s="194" t="n">
        <f aca="false">(VLOOKUP(X323,ESTILO3,3,FALSE()))*J323</f>
        <v>31.2</v>
      </c>
      <c r="Z323" s="37" t="n">
        <v>44972</v>
      </c>
      <c r="AA323" s="33"/>
      <c r="AB323" s="158" t="s">
        <v>44</v>
      </c>
      <c r="AC323" s="33"/>
      <c r="AD323" s="33" t="s">
        <v>784</v>
      </c>
      <c r="AE323" s="33"/>
    </row>
    <row r="324" customFormat="false" ht="15" hidden="false" customHeight="false" outlineLevel="0" collapsed="false">
      <c r="A324" s="33" t="n">
        <v>9000</v>
      </c>
      <c r="B324" s="155" t="n">
        <v>44956</v>
      </c>
      <c r="C324" s="35" t="s">
        <v>1013</v>
      </c>
      <c r="D324" s="6" t="str">
        <f aca="false">VLOOKUP(C324,CATALOGO!A:B,2,0)</f>
        <v>Top Dama</v>
      </c>
      <c r="E324" s="6" t="str">
        <f aca="false">VLOOKUP(C324,CATALOGO!A:E,5,0)</f>
        <v>NAVAL</v>
      </c>
      <c r="F324" s="36"/>
      <c r="G324" s="35" t="s">
        <v>52</v>
      </c>
      <c r="H324" s="35" t="str">
        <f aca="false">CONCATENATE(C324,"-",G324)</f>
        <v>A011-027-XL</v>
      </c>
      <c r="I324" s="130"/>
      <c r="J324" s="35" t="n">
        <v>24</v>
      </c>
      <c r="K324" s="155" t="n">
        <v>44988</v>
      </c>
      <c r="L324" s="156" t="n">
        <f aca="false">VLOOKUP(C324,CATALOGO!A:F,6,0)</f>
        <v>0.375</v>
      </c>
      <c r="M324" s="157" t="n">
        <f aca="false">L324*J324</f>
        <v>9</v>
      </c>
      <c r="N324" s="35" t="s">
        <v>39</v>
      </c>
      <c r="O324" s="35" t="s">
        <v>40</v>
      </c>
      <c r="P324" s="33"/>
      <c r="Q324" s="33"/>
      <c r="R324" s="33"/>
      <c r="S324" s="33"/>
      <c r="T324" s="33"/>
      <c r="U324" s="33"/>
      <c r="V324" s="194" t="s">
        <v>1014</v>
      </c>
      <c r="W324" s="40" t="str">
        <f aca="false">VLOOKUP(C324,CATALOGOMEDA1,4,FALSE())</f>
        <v>TTR-19-4027TCX-MEDIEVAL</v>
      </c>
      <c r="X324" s="194" t="str">
        <f aca="false">MID(C324,1,FIND("-",C324)-1)</f>
        <v>A011</v>
      </c>
      <c r="Y324" s="194" t="n">
        <f aca="false">(VLOOKUP(X324,ESTILO3,3,FALSE()))*J324</f>
        <v>31.2</v>
      </c>
      <c r="Z324" s="37" t="n">
        <v>44972</v>
      </c>
      <c r="AA324" s="33"/>
      <c r="AB324" s="158" t="s">
        <v>44</v>
      </c>
      <c r="AC324" s="33"/>
      <c r="AD324" s="33" t="s">
        <v>784</v>
      </c>
      <c r="AE324" s="33"/>
    </row>
    <row r="325" customFormat="false" ht="15" hidden="false" customHeight="false" outlineLevel="0" collapsed="false">
      <c r="A325" s="33" t="n">
        <v>9098</v>
      </c>
      <c r="B325" s="155" t="n">
        <v>44970</v>
      </c>
      <c r="C325" s="35" t="s">
        <v>46</v>
      </c>
      <c r="D325" s="6" t="str">
        <f aca="false">VLOOKUP(C325,CATALOGO!A:B,2,0)</f>
        <v>TOP MUJER</v>
      </c>
      <c r="E325" s="6" t="str">
        <f aca="false">VLOOKUP(C325,CATALOGO!A:E,5,0)</f>
        <v>CELTA</v>
      </c>
      <c r="F325" s="36"/>
      <c r="G325" s="35" t="s">
        <v>76</v>
      </c>
      <c r="H325" s="35" t="str">
        <f aca="false">CONCATENATE(C325,"-",G325)</f>
        <v>A005-024-M</v>
      </c>
      <c r="I325" s="130"/>
      <c r="J325" s="35" t="n">
        <v>48</v>
      </c>
      <c r="K325" s="155" t="n">
        <v>44988</v>
      </c>
      <c r="L325" s="156" t="n">
        <f aca="false">VLOOKUP(C325,CATALOGO!A:F,6,0)</f>
        <v>0.347</v>
      </c>
      <c r="M325" s="157" t="n">
        <f aca="false">L325*J325</f>
        <v>16.656</v>
      </c>
      <c r="N325" s="35" t="s">
        <v>39</v>
      </c>
      <c r="O325" s="35" t="s">
        <v>40</v>
      </c>
      <c r="P325" s="33"/>
      <c r="Q325" s="33"/>
      <c r="R325" s="33"/>
      <c r="S325" s="33"/>
      <c r="T325" s="33"/>
      <c r="U325" s="33"/>
      <c r="V325" s="33" t="s">
        <v>1015</v>
      </c>
      <c r="W325" s="35" t="str">
        <f aca="false">VLOOKUP(C325,CATALOGOMEDA1,4,FALSE())</f>
        <v>TTR-17-5024TCX-TEAL BLUE</v>
      </c>
      <c r="X325" s="33" t="str">
        <f aca="false">MID(C325,1,FIND("-",C325)-1)</f>
        <v>A005</v>
      </c>
      <c r="Y325" s="33" t="n">
        <f aca="false">(VLOOKUP(X325,ESTILO3,3,FALSE()))*J325</f>
        <v>50.03544</v>
      </c>
      <c r="Z325" s="37" t="n">
        <v>44972</v>
      </c>
      <c r="AA325" s="33"/>
      <c r="AB325" s="158" t="s">
        <v>44</v>
      </c>
      <c r="AC325" s="33"/>
      <c r="AD325" s="33" t="s">
        <v>784</v>
      </c>
      <c r="AE325" s="33"/>
    </row>
    <row r="326" customFormat="false" ht="15" hidden="false" customHeight="false" outlineLevel="0" collapsed="false">
      <c r="A326" s="33" t="n">
        <v>9099</v>
      </c>
      <c r="B326" s="155" t="n">
        <v>44970</v>
      </c>
      <c r="C326" s="35" t="s">
        <v>1016</v>
      </c>
      <c r="D326" s="6" t="str">
        <f aca="false">VLOOKUP(C326,CATALOGO!A:B,2,0)</f>
        <v>Top Dama</v>
      </c>
      <c r="E326" s="6" t="str">
        <f aca="false">VLOOKUP(C326,CATALOGO!A:E,5,0)</f>
        <v>Flamingo</v>
      </c>
      <c r="F326" s="36"/>
      <c r="G326" s="35" t="s">
        <v>57</v>
      </c>
      <c r="H326" s="35" t="str">
        <f aca="false">CONCATENATE(C326,"-",G326)</f>
        <v>A005-656-XS</v>
      </c>
      <c r="I326" s="130"/>
      <c r="J326" s="35" t="n">
        <v>96</v>
      </c>
      <c r="K326" s="155" t="n">
        <v>44988</v>
      </c>
      <c r="L326" s="156" t="n">
        <f aca="false">VLOOKUP(C326,CATALOGO!A:F,6,0)</f>
        <v>0.347</v>
      </c>
      <c r="M326" s="157" t="n">
        <f aca="false">L326*J326</f>
        <v>33.312</v>
      </c>
      <c r="N326" s="35" t="s">
        <v>39</v>
      </c>
      <c r="O326" s="35" t="s">
        <v>40</v>
      </c>
      <c r="P326" s="33"/>
      <c r="Q326" s="33"/>
      <c r="R326" s="33"/>
      <c r="S326" s="33"/>
      <c r="T326" s="33"/>
      <c r="U326" s="33"/>
      <c r="V326" s="33" t="s">
        <v>1017</v>
      </c>
      <c r="W326" s="35" t="str">
        <f aca="false">VLOOKUP(C326,CATALOGOMEDA1,4,FALSE())</f>
        <v>TTRC#2 17-1656TCX HOT CORAL</v>
      </c>
      <c r="X326" s="33" t="str">
        <f aca="false">MID(C326,1,FIND("-",C326)-1)</f>
        <v>A005</v>
      </c>
      <c r="Y326" s="33" t="n">
        <f aca="false">(VLOOKUP(X326,ESTILO3,3,FALSE()))*J326</f>
        <v>100.07088</v>
      </c>
      <c r="Z326" s="37" t="n">
        <v>44972</v>
      </c>
      <c r="AA326" s="33"/>
      <c r="AB326" s="158" t="s">
        <v>44</v>
      </c>
      <c r="AC326" s="33"/>
      <c r="AD326" s="33" t="s">
        <v>953</v>
      </c>
      <c r="AE326" s="33"/>
    </row>
    <row r="327" customFormat="false" ht="15" hidden="false" customHeight="false" outlineLevel="0" collapsed="false">
      <c r="A327" s="33" t="n">
        <v>9100</v>
      </c>
      <c r="B327" s="155" t="n">
        <v>44970</v>
      </c>
      <c r="C327" s="35" t="s">
        <v>1016</v>
      </c>
      <c r="D327" s="6" t="str">
        <f aca="false">VLOOKUP(C327,CATALOGO!A:B,2,0)</f>
        <v>Top Dama</v>
      </c>
      <c r="E327" s="6" t="str">
        <f aca="false">VLOOKUP(C327,CATALOGO!A:E,5,0)</f>
        <v>Flamingo</v>
      </c>
      <c r="F327" s="36"/>
      <c r="G327" s="35" t="s">
        <v>38</v>
      </c>
      <c r="H327" s="35" t="str">
        <f aca="false">CONCATENATE(C327,"-",G327)</f>
        <v>A005-656-S</v>
      </c>
      <c r="I327" s="130"/>
      <c r="J327" s="35" t="n">
        <v>84</v>
      </c>
      <c r="K327" s="155" t="n">
        <v>44988</v>
      </c>
      <c r="L327" s="156" t="n">
        <f aca="false">VLOOKUP(C327,CATALOGO!A:F,6,0)</f>
        <v>0.347</v>
      </c>
      <c r="M327" s="157" t="n">
        <f aca="false">L327*J327</f>
        <v>29.148</v>
      </c>
      <c r="N327" s="35" t="s">
        <v>39</v>
      </c>
      <c r="O327" s="35" t="s">
        <v>40</v>
      </c>
      <c r="P327" s="33"/>
      <c r="Q327" s="33"/>
      <c r="R327" s="33"/>
      <c r="S327" s="33"/>
      <c r="T327" s="33"/>
      <c r="U327" s="33"/>
      <c r="V327" s="33" t="s">
        <v>1017</v>
      </c>
      <c r="W327" s="35" t="str">
        <f aca="false">VLOOKUP(C327,CATALOGOMEDA1,4,FALSE())</f>
        <v>TTRC#2 17-1656TCX HOT CORAL</v>
      </c>
      <c r="X327" s="33" t="str">
        <f aca="false">MID(C327,1,FIND("-",C327)-1)</f>
        <v>A005</v>
      </c>
      <c r="Y327" s="33" t="n">
        <f aca="false">(VLOOKUP(X327,ESTILO3,3,FALSE()))*J327</f>
        <v>87.56202</v>
      </c>
      <c r="Z327" s="37" t="n">
        <v>44972</v>
      </c>
      <c r="AA327" s="33"/>
      <c r="AB327" s="158" t="s">
        <v>44</v>
      </c>
      <c r="AC327" s="33"/>
      <c r="AD327" s="33" t="s">
        <v>953</v>
      </c>
      <c r="AE327" s="33"/>
    </row>
    <row r="328" customFormat="false" ht="15" hidden="false" customHeight="false" outlineLevel="0" collapsed="false">
      <c r="A328" s="33" t="n">
        <v>9101</v>
      </c>
      <c r="B328" s="155" t="n">
        <v>44970</v>
      </c>
      <c r="C328" s="35" t="s">
        <v>1016</v>
      </c>
      <c r="D328" s="6" t="str">
        <f aca="false">VLOOKUP(C328,CATALOGO!A:B,2,0)</f>
        <v>Top Dama</v>
      </c>
      <c r="E328" s="6" t="str">
        <f aca="false">VLOOKUP(C328,CATALOGO!A:E,5,0)</f>
        <v>Flamingo</v>
      </c>
      <c r="F328" s="36"/>
      <c r="G328" s="35" t="s">
        <v>76</v>
      </c>
      <c r="H328" s="35" t="str">
        <f aca="false">CONCATENATE(C328,"-",G328)</f>
        <v>A005-656-M</v>
      </c>
      <c r="I328" s="130"/>
      <c r="J328" s="35" t="n">
        <v>72</v>
      </c>
      <c r="K328" s="155" t="n">
        <v>44988</v>
      </c>
      <c r="L328" s="156" t="n">
        <f aca="false">VLOOKUP(C328,CATALOGO!A:F,6,0)</f>
        <v>0.347</v>
      </c>
      <c r="M328" s="157" t="n">
        <f aca="false">L328*J328</f>
        <v>24.984</v>
      </c>
      <c r="N328" s="35" t="s">
        <v>39</v>
      </c>
      <c r="O328" s="35" t="s">
        <v>40</v>
      </c>
      <c r="P328" s="33"/>
      <c r="Q328" s="33"/>
      <c r="R328" s="33"/>
      <c r="S328" s="33"/>
      <c r="T328" s="33"/>
      <c r="U328" s="33"/>
      <c r="V328" s="33" t="s">
        <v>1017</v>
      </c>
      <c r="W328" s="35" t="str">
        <f aca="false">VLOOKUP(C328,CATALOGOMEDA1,4,FALSE())</f>
        <v>TTRC#2 17-1656TCX HOT CORAL</v>
      </c>
      <c r="X328" s="33" t="str">
        <f aca="false">MID(C328,1,FIND("-",C328)-1)</f>
        <v>A005</v>
      </c>
      <c r="Y328" s="33" t="n">
        <f aca="false">(VLOOKUP(X328,ESTILO3,3,FALSE()))*J328</f>
        <v>75.05316</v>
      </c>
      <c r="Z328" s="37" t="n">
        <v>44972</v>
      </c>
      <c r="AA328" s="33"/>
      <c r="AB328" s="158" t="s">
        <v>44</v>
      </c>
      <c r="AC328" s="33"/>
      <c r="AD328" s="33" t="s">
        <v>953</v>
      </c>
      <c r="AE328" s="33"/>
    </row>
    <row r="329" customFormat="false" ht="15" hidden="false" customHeight="false" outlineLevel="0" collapsed="false">
      <c r="A329" s="33" t="n">
        <v>9102</v>
      </c>
      <c r="B329" s="155" t="n">
        <v>44970</v>
      </c>
      <c r="C329" s="35" t="s">
        <v>1016</v>
      </c>
      <c r="D329" s="6" t="str">
        <f aca="false">VLOOKUP(C329,CATALOGO!A:B,2,0)</f>
        <v>Top Dama</v>
      </c>
      <c r="E329" s="6" t="str">
        <f aca="false">VLOOKUP(C329,CATALOGO!A:E,5,0)</f>
        <v>Flamingo</v>
      </c>
      <c r="F329" s="36"/>
      <c r="G329" s="35" t="s">
        <v>48</v>
      </c>
      <c r="H329" s="35" t="str">
        <f aca="false">CONCATENATE(C329,"-",G329)</f>
        <v>A005-656-L</v>
      </c>
      <c r="I329" s="130"/>
      <c r="J329" s="35" t="n">
        <v>24</v>
      </c>
      <c r="K329" s="155" t="n">
        <v>44988</v>
      </c>
      <c r="L329" s="156" t="n">
        <f aca="false">VLOOKUP(C329,CATALOGO!A:F,6,0)</f>
        <v>0.347</v>
      </c>
      <c r="M329" s="157" t="n">
        <f aca="false">L329*J329</f>
        <v>8.328</v>
      </c>
      <c r="N329" s="35" t="s">
        <v>39</v>
      </c>
      <c r="O329" s="35" t="s">
        <v>40</v>
      </c>
      <c r="P329" s="33"/>
      <c r="Q329" s="33"/>
      <c r="R329" s="33"/>
      <c r="S329" s="33"/>
      <c r="T329" s="33"/>
      <c r="U329" s="33"/>
      <c r="V329" s="33" t="s">
        <v>1017</v>
      </c>
      <c r="W329" s="35" t="str">
        <f aca="false">VLOOKUP(C329,CATALOGOMEDA1,4,FALSE())</f>
        <v>TTRC#2 17-1656TCX HOT CORAL</v>
      </c>
      <c r="X329" s="33" t="str">
        <f aca="false">MID(C329,1,FIND("-",C329)-1)</f>
        <v>A005</v>
      </c>
      <c r="Y329" s="33" t="n">
        <f aca="false">(VLOOKUP(X329,ESTILO3,3,FALSE()))*J329</f>
        <v>25.01772</v>
      </c>
      <c r="Z329" s="37" t="n">
        <v>44972</v>
      </c>
      <c r="AA329" s="33"/>
      <c r="AB329" s="158" t="s">
        <v>44</v>
      </c>
      <c r="AC329" s="33"/>
      <c r="AD329" s="33" t="s">
        <v>953</v>
      </c>
      <c r="AE329" s="33"/>
    </row>
    <row r="330" customFormat="false" ht="15" hidden="false" customHeight="false" outlineLevel="0" collapsed="false">
      <c r="A330" s="33" t="n">
        <v>9103</v>
      </c>
      <c r="B330" s="155" t="n">
        <v>44970</v>
      </c>
      <c r="C330" s="35" t="s">
        <v>1016</v>
      </c>
      <c r="D330" s="6" t="str">
        <f aca="false">VLOOKUP(C330,CATALOGO!A:B,2,0)</f>
        <v>Top Dama</v>
      </c>
      <c r="E330" s="6" t="str">
        <f aca="false">VLOOKUP(C330,CATALOGO!A:E,5,0)</f>
        <v>Flamingo</v>
      </c>
      <c r="F330" s="36"/>
      <c r="G330" s="35" t="s">
        <v>52</v>
      </c>
      <c r="H330" s="35" t="str">
        <f aca="false">CONCATENATE(C330,"-",G330)</f>
        <v>A005-656-XL</v>
      </c>
      <c r="I330" s="130"/>
      <c r="J330" s="35" t="n">
        <v>36</v>
      </c>
      <c r="K330" s="155" t="n">
        <v>44988</v>
      </c>
      <c r="L330" s="156" t="n">
        <f aca="false">VLOOKUP(C330,CATALOGO!A:F,6,0)</f>
        <v>0.347</v>
      </c>
      <c r="M330" s="157" t="n">
        <f aca="false">L330*J330</f>
        <v>12.492</v>
      </c>
      <c r="N330" s="35" t="s">
        <v>39</v>
      </c>
      <c r="O330" s="35" t="s">
        <v>40</v>
      </c>
      <c r="P330" s="33"/>
      <c r="Q330" s="33"/>
      <c r="R330" s="33"/>
      <c r="S330" s="33"/>
      <c r="T330" s="33"/>
      <c r="U330" s="33"/>
      <c r="V330" s="33" t="s">
        <v>1017</v>
      </c>
      <c r="W330" s="35" t="str">
        <f aca="false">VLOOKUP(C330,CATALOGOMEDA1,4,FALSE())</f>
        <v>TTRC#2 17-1656TCX HOT CORAL</v>
      </c>
      <c r="X330" s="33" t="str">
        <f aca="false">MID(C330,1,FIND("-",C330)-1)</f>
        <v>A005</v>
      </c>
      <c r="Y330" s="33" t="n">
        <f aca="false">(VLOOKUP(X330,ESTILO3,3,FALSE()))*J330</f>
        <v>37.52658</v>
      </c>
      <c r="Z330" s="37" t="n">
        <v>44972</v>
      </c>
      <c r="AA330" s="33"/>
      <c r="AB330" s="158" t="s">
        <v>44</v>
      </c>
      <c r="AC330" s="33"/>
      <c r="AD330" s="33" t="s">
        <v>953</v>
      </c>
      <c r="AE330" s="33"/>
    </row>
    <row r="331" customFormat="false" ht="15" hidden="false" customHeight="false" outlineLevel="0" collapsed="false">
      <c r="A331" s="33" t="n">
        <v>9104</v>
      </c>
      <c r="B331" s="155" t="n">
        <v>44970</v>
      </c>
      <c r="C331" s="35" t="s">
        <v>834</v>
      </c>
      <c r="D331" s="6" t="str">
        <f aca="false">VLOOKUP(C331,CATALOGO!A:B,2,0)</f>
        <v>TOP DAMA</v>
      </c>
      <c r="E331" s="6" t="str">
        <f aca="false">VLOOKUP(C331,CATALOGO!A:E,5,0)</f>
        <v>STORM</v>
      </c>
      <c r="F331" s="36"/>
      <c r="G331" s="35" t="s">
        <v>38</v>
      </c>
      <c r="H331" s="35" t="str">
        <f aca="false">CONCATENATE(C331,"-",G331)</f>
        <v>RF009-900-S</v>
      </c>
      <c r="I331" s="130"/>
      <c r="J331" s="35" t="n">
        <v>96</v>
      </c>
      <c r="K331" s="155" t="n">
        <v>44988</v>
      </c>
      <c r="L331" s="156" t="n">
        <f aca="false">VLOOKUP(C331,CATALOGO!A:F,6,0)</f>
        <v>0.3</v>
      </c>
      <c r="M331" s="157" t="n">
        <f aca="false">L331*J331</f>
        <v>28.8</v>
      </c>
      <c r="N331" s="35" t="s">
        <v>39</v>
      </c>
      <c r="O331" s="35" t="s">
        <v>40</v>
      </c>
      <c r="P331" s="33"/>
      <c r="Q331" s="33"/>
      <c r="R331" s="33"/>
      <c r="S331" s="33"/>
      <c r="T331" s="33"/>
      <c r="U331" s="33"/>
      <c r="V331" s="33" t="s">
        <v>1018</v>
      </c>
      <c r="W331" s="35" t="str">
        <f aca="false">VLOOKUP(C331,CATALOGOMEDA1,4,FALSE())</f>
        <v>TTR-GARY-C#4</v>
      </c>
      <c r="X331" s="33" t="str">
        <f aca="false">MID(C331,1,FIND("-",C331)-1)</f>
        <v>RF009</v>
      </c>
      <c r="Y331" s="33" t="n">
        <f aca="false">(VLOOKUP(X331,ESTILO3,3,FALSE()))*J331</f>
        <v>85.44</v>
      </c>
      <c r="Z331" s="37" t="n">
        <v>44972</v>
      </c>
      <c r="AA331" s="33"/>
      <c r="AB331" s="158" t="s">
        <v>44</v>
      </c>
      <c r="AC331" s="33"/>
      <c r="AD331" s="33" t="s">
        <v>817</v>
      </c>
      <c r="AE331" s="33"/>
    </row>
    <row r="332" customFormat="false" ht="15" hidden="false" customHeight="false" outlineLevel="0" collapsed="false">
      <c r="A332" s="33" t="n">
        <v>9105</v>
      </c>
      <c r="B332" s="155" t="n">
        <v>44970</v>
      </c>
      <c r="C332" s="35" t="s">
        <v>834</v>
      </c>
      <c r="D332" s="6" t="str">
        <f aca="false">VLOOKUP(C332,CATALOGO!A:B,2,0)</f>
        <v>TOP DAMA</v>
      </c>
      <c r="E332" s="6" t="str">
        <f aca="false">VLOOKUP(C332,CATALOGO!A:E,5,0)</f>
        <v>STORM</v>
      </c>
      <c r="F332" s="36"/>
      <c r="G332" s="35" t="s">
        <v>52</v>
      </c>
      <c r="H332" s="35" t="str">
        <f aca="false">CONCATENATE(C332,"-",G332)</f>
        <v>RF009-900-XL</v>
      </c>
      <c r="I332" s="130"/>
      <c r="J332" s="35" t="n">
        <v>24</v>
      </c>
      <c r="K332" s="155" t="n">
        <v>44988</v>
      </c>
      <c r="L332" s="156" t="n">
        <f aca="false">VLOOKUP(C332,CATALOGO!A:F,6,0)</f>
        <v>0.3</v>
      </c>
      <c r="M332" s="157" t="n">
        <f aca="false">L332*J332</f>
        <v>7.2</v>
      </c>
      <c r="N332" s="35" t="s">
        <v>39</v>
      </c>
      <c r="O332" s="35" t="s">
        <v>40</v>
      </c>
      <c r="P332" s="33"/>
      <c r="Q332" s="33"/>
      <c r="R332" s="33"/>
      <c r="S332" s="33"/>
      <c r="T332" s="33"/>
      <c r="U332" s="33"/>
      <c r="V332" s="33" t="s">
        <v>1018</v>
      </c>
      <c r="W332" s="35" t="str">
        <f aca="false">VLOOKUP(C332,CATALOGOMEDA1,4,FALSE())</f>
        <v>TTR-GARY-C#4</v>
      </c>
      <c r="X332" s="33" t="str">
        <f aca="false">MID(C332,1,FIND("-",C332)-1)</f>
        <v>RF009</v>
      </c>
      <c r="Y332" s="33" t="n">
        <f aca="false">(VLOOKUP(X332,ESTILO3,3,FALSE()))*J332</f>
        <v>21.36</v>
      </c>
      <c r="Z332" s="37" t="n">
        <v>44972</v>
      </c>
      <c r="AA332" s="33"/>
      <c r="AB332" s="158" t="s">
        <v>44</v>
      </c>
      <c r="AC332" s="33"/>
      <c r="AD332" s="33" t="s">
        <v>817</v>
      </c>
      <c r="AE332" s="33"/>
    </row>
    <row r="333" customFormat="false" ht="15" hidden="false" customHeight="false" outlineLevel="0" collapsed="false">
      <c r="A333" s="33" t="n">
        <v>9106</v>
      </c>
      <c r="B333" s="155" t="n">
        <v>44970</v>
      </c>
      <c r="C333" s="35" t="s">
        <v>1019</v>
      </c>
      <c r="D333" s="6" t="str">
        <f aca="false">VLOOKUP(C333,CATALOGO!A:B,2,0)</f>
        <v>Top Dama</v>
      </c>
      <c r="E333" s="6" t="str">
        <f aca="false">VLOOKUP(C333,CATALOGO!A:E,5,0)</f>
        <v>Aruba</v>
      </c>
      <c r="F333" s="36"/>
      <c r="G333" s="35" t="s">
        <v>144</v>
      </c>
      <c r="H333" s="35" t="str">
        <f aca="false">CONCATENATE(C333,"-",G333)</f>
        <v>RF009-313-XXS</v>
      </c>
      <c r="I333" s="130"/>
      <c r="J333" s="35" t="n">
        <v>24</v>
      </c>
      <c r="K333" s="155" t="n">
        <v>44988</v>
      </c>
      <c r="L333" s="156" t="n">
        <f aca="false">VLOOKUP(C333,CATALOGO!A:F,6,0)</f>
        <v>0.3</v>
      </c>
      <c r="M333" s="157" t="n">
        <f aca="false">L333*J333</f>
        <v>7.2</v>
      </c>
      <c r="N333" s="35" t="s">
        <v>39</v>
      </c>
      <c r="O333" s="35" t="s">
        <v>40</v>
      </c>
      <c r="P333" s="33"/>
      <c r="Q333" s="33"/>
      <c r="R333" s="33"/>
      <c r="S333" s="33"/>
      <c r="T333" s="33"/>
      <c r="U333" s="33"/>
      <c r="V333" s="33" t="s">
        <v>1020</v>
      </c>
      <c r="W333" s="35" t="str">
        <f aca="false">VLOOKUP(C333,CATALOGOMEDA1,4,FALSE())</f>
        <v>TTRC#1 13-5313TCX ARUBA BLUE</v>
      </c>
      <c r="X333" s="33" t="str">
        <f aca="false">MID(C333,1,FIND("-",C333)-1)</f>
        <v>RF009</v>
      </c>
      <c r="Y333" s="33" t="n">
        <f aca="false">(VLOOKUP(X333,ESTILO3,3,FALSE()))*J333</f>
        <v>21.36</v>
      </c>
      <c r="Z333" s="37" t="n">
        <v>44972</v>
      </c>
      <c r="AA333" s="33"/>
      <c r="AB333" s="158" t="s">
        <v>44</v>
      </c>
      <c r="AC333" s="33"/>
      <c r="AD333" s="33" t="s">
        <v>953</v>
      </c>
      <c r="AE333" s="33"/>
    </row>
    <row r="334" customFormat="false" ht="15" hidden="false" customHeight="false" outlineLevel="0" collapsed="false">
      <c r="A334" s="33" t="n">
        <v>9107</v>
      </c>
      <c r="B334" s="155" t="n">
        <v>44970</v>
      </c>
      <c r="C334" s="35" t="s">
        <v>1019</v>
      </c>
      <c r="D334" s="6" t="str">
        <f aca="false">VLOOKUP(C334,CATALOGO!A:B,2,0)</f>
        <v>Top Dama</v>
      </c>
      <c r="E334" s="6" t="str">
        <f aca="false">VLOOKUP(C334,CATALOGO!A:E,5,0)</f>
        <v>Aruba</v>
      </c>
      <c r="F334" s="36"/>
      <c r="G334" s="35" t="s">
        <v>57</v>
      </c>
      <c r="H334" s="35" t="str">
        <f aca="false">CONCATENATE(C334,"-",G334)</f>
        <v>RF009-313-XS</v>
      </c>
      <c r="I334" s="130"/>
      <c r="J334" s="35" t="n">
        <v>84</v>
      </c>
      <c r="K334" s="155" t="n">
        <v>44988</v>
      </c>
      <c r="L334" s="156" t="n">
        <f aca="false">VLOOKUP(C334,CATALOGO!A:F,6,0)</f>
        <v>0.3</v>
      </c>
      <c r="M334" s="157" t="n">
        <f aca="false">L334*J334</f>
        <v>25.2</v>
      </c>
      <c r="N334" s="35" t="s">
        <v>39</v>
      </c>
      <c r="O334" s="35" t="s">
        <v>40</v>
      </c>
      <c r="P334" s="33"/>
      <c r="Q334" s="33"/>
      <c r="R334" s="33"/>
      <c r="S334" s="33"/>
      <c r="T334" s="33"/>
      <c r="U334" s="33"/>
      <c r="V334" s="33" t="s">
        <v>1020</v>
      </c>
      <c r="W334" s="35" t="str">
        <f aca="false">VLOOKUP(C334,CATALOGOMEDA1,4,FALSE())</f>
        <v>TTRC#1 13-5313TCX ARUBA BLUE</v>
      </c>
      <c r="X334" s="33" t="str">
        <f aca="false">MID(C334,1,FIND("-",C334)-1)</f>
        <v>RF009</v>
      </c>
      <c r="Y334" s="33" t="n">
        <f aca="false">(VLOOKUP(X334,ESTILO3,3,FALSE()))*J334</f>
        <v>74.76</v>
      </c>
      <c r="Z334" s="37" t="n">
        <v>44972</v>
      </c>
      <c r="AA334" s="33"/>
      <c r="AB334" s="158" t="s">
        <v>44</v>
      </c>
      <c r="AC334" s="33"/>
      <c r="AD334" s="33" t="s">
        <v>953</v>
      </c>
      <c r="AE334" s="33"/>
    </row>
    <row r="335" customFormat="false" ht="15" hidden="false" customHeight="false" outlineLevel="0" collapsed="false">
      <c r="A335" s="33" t="n">
        <v>9108</v>
      </c>
      <c r="B335" s="155" t="n">
        <v>44970</v>
      </c>
      <c r="C335" s="35" t="s">
        <v>1019</v>
      </c>
      <c r="D335" s="6" t="str">
        <f aca="false">VLOOKUP(C335,CATALOGO!A:B,2,0)</f>
        <v>Top Dama</v>
      </c>
      <c r="E335" s="6" t="str">
        <f aca="false">VLOOKUP(C335,CATALOGO!A:E,5,0)</f>
        <v>Aruba</v>
      </c>
      <c r="F335" s="36"/>
      <c r="G335" s="35" t="s">
        <v>38</v>
      </c>
      <c r="H335" s="35" t="str">
        <f aca="false">CONCATENATE(C335,"-",G335)</f>
        <v>RF009-313-S</v>
      </c>
      <c r="I335" s="130"/>
      <c r="J335" s="35" t="n">
        <v>72</v>
      </c>
      <c r="K335" s="155" t="n">
        <v>44988</v>
      </c>
      <c r="L335" s="156" t="n">
        <f aca="false">VLOOKUP(C335,CATALOGO!A:F,6,0)</f>
        <v>0.3</v>
      </c>
      <c r="M335" s="157" t="n">
        <f aca="false">L335*J335</f>
        <v>21.6</v>
      </c>
      <c r="N335" s="35" t="s">
        <v>39</v>
      </c>
      <c r="O335" s="35" t="s">
        <v>40</v>
      </c>
      <c r="P335" s="33"/>
      <c r="Q335" s="33"/>
      <c r="R335" s="33"/>
      <c r="S335" s="33"/>
      <c r="T335" s="33"/>
      <c r="U335" s="33"/>
      <c r="V335" s="33" t="s">
        <v>1020</v>
      </c>
      <c r="W335" s="35" t="str">
        <f aca="false">VLOOKUP(C335,CATALOGOMEDA1,4,FALSE())</f>
        <v>TTRC#1 13-5313TCX ARUBA BLUE</v>
      </c>
      <c r="X335" s="33" t="str">
        <f aca="false">MID(C335,1,FIND("-",C335)-1)</f>
        <v>RF009</v>
      </c>
      <c r="Y335" s="33" t="n">
        <f aca="false">(VLOOKUP(X335,ESTILO3,3,FALSE()))*J335</f>
        <v>64.08</v>
      </c>
      <c r="Z335" s="37" t="n">
        <v>44972</v>
      </c>
      <c r="AA335" s="33"/>
      <c r="AB335" s="158" t="s">
        <v>44</v>
      </c>
      <c r="AC335" s="33"/>
      <c r="AD335" s="33" t="s">
        <v>953</v>
      </c>
      <c r="AE335" s="33"/>
    </row>
    <row r="336" customFormat="false" ht="15" hidden="false" customHeight="false" outlineLevel="0" collapsed="false">
      <c r="A336" s="33" t="n">
        <v>9109</v>
      </c>
      <c r="B336" s="155" t="n">
        <v>44970</v>
      </c>
      <c r="C336" s="35" t="s">
        <v>1019</v>
      </c>
      <c r="D336" s="6" t="str">
        <f aca="false">VLOOKUP(C336,CATALOGO!A:B,2,0)</f>
        <v>Top Dama</v>
      </c>
      <c r="E336" s="6" t="str">
        <f aca="false">VLOOKUP(C336,CATALOGO!A:E,5,0)</f>
        <v>Aruba</v>
      </c>
      <c r="F336" s="36"/>
      <c r="G336" s="35" t="s">
        <v>76</v>
      </c>
      <c r="H336" s="35" t="str">
        <f aca="false">CONCATENATE(C336,"-",G336)</f>
        <v>RF009-313-M</v>
      </c>
      <c r="I336" s="130"/>
      <c r="J336" s="35" t="n">
        <v>72</v>
      </c>
      <c r="K336" s="155" t="n">
        <v>44988</v>
      </c>
      <c r="L336" s="156" t="n">
        <f aca="false">VLOOKUP(C336,CATALOGO!A:F,6,0)</f>
        <v>0.3</v>
      </c>
      <c r="M336" s="157" t="n">
        <f aca="false">L336*J336</f>
        <v>21.6</v>
      </c>
      <c r="N336" s="35" t="s">
        <v>39</v>
      </c>
      <c r="O336" s="35" t="s">
        <v>40</v>
      </c>
      <c r="P336" s="33"/>
      <c r="Q336" s="33"/>
      <c r="R336" s="33"/>
      <c r="S336" s="33"/>
      <c r="T336" s="33"/>
      <c r="U336" s="33"/>
      <c r="V336" s="33" t="s">
        <v>1020</v>
      </c>
      <c r="W336" s="35" t="str">
        <f aca="false">VLOOKUP(C336,CATALOGOMEDA1,4,FALSE())</f>
        <v>TTRC#1 13-5313TCX ARUBA BLUE</v>
      </c>
      <c r="X336" s="33" t="str">
        <f aca="false">MID(C336,1,FIND("-",C336)-1)</f>
        <v>RF009</v>
      </c>
      <c r="Y336" s="33" t="n">
        <f aca="false">(VLOOKUP(X336,ESTILO3,3,FALSE()))*J336</f>
        <v>64.08</v>
      </c>
      <c r="Z336" s="37" t="n">
        <v>44972</v>
      </c>
      <c r="AA336" s="33"/>
      <c r="AB336" s="158" t="s">
        <v>44</v>
      </c>
      <c r="AC336" s="33"/>
      <c r="AD336" s="33" t="s">
        <v>953</v>
      </c>
      <c r="AE336" s="33"/>
    </row>
    <row r="337" customFormat="false" ht="15" hidden="false" customHeight="false" outlineLevel="0" collapsed="false">
      <c r="A337" s="33" t="n">
        <v>9110</v>
      </c>
      <c r="B337" s="155" t="n">
        <v>44970</v>
      </c>
      <c r="C337" s="35" t="s">
        <v>1019</v>
      </c>
      <c r="D337" s="6" t="str">
        <f aca="false">VLOOKUP(C337,CATALOGO!A:B,2,0)</f>
        <v>Top Dama</v>
      </c>
      <c r="E337" s="6" t="str">
        <f aca="false">VLOOKUP(C337,CATALOGO!A:E,5,0)</f>
        <v>Aruba</v>
      </c>
      <c r="F337" s="36"/>
      <c r="G337" s="35" t="s">
        <v>48</v>
      </c>
      <c r="H337" s="35" t="str">
        <f aca="false">CONCATENATE(C337,"-",G337)</f>
        <v>RF009-313-L</v>
      </c>
      <c r="I337" s="130"/>
      <c r="J337" s="35" t="n">
        <v>48</v>
      </c>
      <c r="K337" s="155" t="n">
        <v>44988</v>
      </c>
      <c r="L337" s="156" t="n">
        <f aca="false">VLOOKUP(C337,CATALOGO!A:F,6,0)</f>
        <v>0.3</v>
      </c>
      <c r="M337" s="157" t="n">
        <f aca="false">L337*J337</f>
        <v>14.4</v>
      </c>
      <c r="N337" s="35" t="s">
        <v>39</v>
      </c>
      <c r="O337" s="35" t="s">
        <v>40</v>
      </c>
      <c r="P337" s="33"/>
      <c r="Q337" s="33"/>
      <c r="R337" s="33"/>
      <c r="S337" s="33"/>
      <c r="T337" s="33"/>
      <c r="U337" s="33"/>
      <c r="V337" s="33" t="s">
        <v>1020</v>
      </c>
      <c r="W337" s="35" t="str">
        <f aca="false">VLOOKUP(C337,CATALOGOMEDA1,4,FALSE())</f>
        <v>TTRC#1 13-5313TCX ARUBA BLUE</v>
      </c>
      <c r="X337" s="33" t="str">
        <f aca="false">MID(C337,1,FIND("-",C337)-1)</f>
        <v>RF009</v>
      </c>
      <c r="Y337" s="33" t="n">
        <f aca="false">(VLOOKUP(X337,ESTILO3,3,FALSE()))*J337</f>
        <v>42.72</v>
      </c>
      <c r="Z337" s="37" t="n">
        <v>44972</v>
      </c>
      <c r="AA337" s="33"/>
      <c r="AB337" s="158" t="s">
        <v>44</v>
      </c>
      <c r="AC337" s="33"/>
      <c r="AD337" s="33" t="s">
        <v>953</v>
      </c>
      <c r="AE337" s="33"/>
    </row>
    <row r="338" customFormat="false" ht="15" hidden="false" customHeight="false" outlineLevel="0" collapsed="false">
      <c r="A338" s="33" t="n">
        <v>9111</v>
      </c>
      <c r="B338" s="155" t="n">
        <v>44970</v>
      </c>
      <c r="C338" s="35" t="s">
        <v>1019</v>
      </c>
      <c r="D338" s="6" t="str">
        <f aca="false">VLOOKUP(C338,CATALOGO!A:B,2,0)</f>
        <v>Top Dama</v>
      </c>
      <c r="E338" s="6" t="str">
        <f aca="false">VLOOKUP(C338,CATALOGO!A:E,5,0)</f>
        <v>Aruba</v>
      </c>
      <c r="F338" s="36"/>
      <c r="G338" s="35" t="s">
        <v>52</v>
      </c>
      <c r="H338" s="35" t="str">
        <f aca="false">CONCATENATE(C338,"-",G338)</f>
        <v>RF009-313-XL</v>
      </c>
      <c r="I338" s="130"/>
      <c r="J338" s="35" t="n">
        <v>36</v>
      </c>
      <c r="K338" s="155" t="n">
        <v>44988</v>
      </c>
      <c r="L338" s="156" t="n">
        <f aca="false">VLOOKUP(C338,CATALOGO!A:F,6,0)</f>
        <v>0.3</v>
      </c>
      <c r="M338" s="157" t="n">
        <f aca="false">L338*J338</f>
        <v>10.8</v>
      </c>
      <c r="N338" s="35" t="s">
        <v>39</v>
      </c>
      <c r="O338" s="35" t="s">
        <v>40</v>
      </c>
      <c r="P338" s="33"/>
      <c r="Q338" s="33"/>
      <c r="R338" s="33"/>
      <c r="S338" s="33"/>
      <c r="T338" s="33"/>
      <c r="U338" s="33"/>
      <c r="V338" s="33" t="s">
        <v>1020</v>
      </c>
      <c r="W338" s="35" t="str">
        <f aca="false">VLOOKUP(C338,CATALOGOMEDA1,4,FALSE())</f>
        <v>TTRC#1 13-5313TCX ARUBA BLUE</v>
      </c>
      <c r="X338" s="33" t="str">
        <f aca="false">MID(C338,1,FIND("-",C338)-1)</f>
        <v>RF009</v>
      </c>
      <c r="Y338" s="33" t="n">
        <f aca="false">(VLOOKUP(X338,ESTILO3,3,FALSE()))*J338</f>
        <v>32.04</v>
      </c>
      <c r="Z338" s="37" t="n">
        <v>44972</v>
      </c>
      <c r="AA338" s="33"/>
      <c r="AB338" s="158" t="s">
        <v>44</v>
      </c>
      <c r="AC338" s="33"/>
      <c r="AD338" s="33" t="s">
        <v>953</v>
      </c>
      <c r="AE338" s="33"/>
    </row>
    <row r="339" s="191" customFormat="true" ht="15" hidden="false" customHeight="false" outlineLevel="0" collapsed="false">
      <c r="A339" s="181" t="n">
        <v>8967</v>
      </c>
      <c r="B339" s="182" t="n">
        <v>44949</v>
      </c>
      <c r="C339" s="183" t="s">
        <v>118</v>
      </c>
      <c r="D339" s="184" t="str">
        <f aca="false">VLOOKUP(C339,CATALOGO!A:B,2,0)</f>
        <v>PANT HOMBRE</v>
      </c>
      <c r="E339" s="184" t="str">
        <f aca="false">VLOOKUP(C339,CATALOGO!A:E,5,0)</f>
        <v>NAVAL</v>
      </c>
      <c r="F339" s="185"/>
      <c r="G339" s="183" t="s">
        <v>38</v>
      </c>
      <c r="H339" s="183" t="str">
        <f aca="false">CONCATENATE(C339,"-",G339)</f>
        <v>AH103-027-S</v>
      </c>
      <c r="I339" s="187"/>
      <c r="J339" s="183" t="n">
        <v>168</v>
      </c>
      <c r="K339" s="182" t="n">
        <v>44988</v>
      </c>
      <c r="L339" s="188" t="n">
        <f aca="false">VLOOKUP(C339,CATALOGO!A:F,6,0)</f>
        <v>0.376</v>
      </c>
      <c r="M339" s="189" t="n">
        <f aca="false">L339*J339</f>
        <v>63.168</v>
      </c>
      <c r="N339" s="183" t="s">
        <v>39</v>
      </c>
      <c r="O339" s="183" t="s">
        <v>85</v>
      </c>
      <c r="P339" s="181"/>
      <c r="Q339" s="181"/>
      <c r="R339" s="181"/>
      <c r="S339" s="181"/>
      <c r="T339" s="181"/>
      <c r="U339" s="181"/>
      <c r="V339" s="181" t="s">
        <v>1021</v>
      </c>
      <c r="W339" s="184" t="s">
        <v>110</v>
      </c>
      <c r="X339" s="184" t="s">
        <v>117</v>
      </c>
      <c r="Y339" s="193" t="n">
        <v>230.16</v>
      </c>
      <c r="Z339" s="190" t="n">
        <v>44952</v>
      </c>
      <c r="AA339" s="181"/>
      <c r="AB339" s="158" t="s">
        <v>44</v>
      </c>
      <c r="AC339" s="181"/>
      <c r="AD339" s="181" t="s">
        <v>784</v>
      </c>
      <c r="AE339" s="181"/>
    </row>
    <row r="340" s="191" customFormat="true" ht="15" hidden="false" customHeight="false" outlineLevel="0" collapsed="false">
      <c r="A340" s="181" t="n">
        <v>8968</v>
      </c>
      <c r="B340" s="182" t="n">
        <v>44949</v>
      </c>
      <c r="C340" s="183" t="s">
        <v>118</v>
      </c>
      <c r="D340" s="184" t="str">
        <f aca="false">VLOOKUP(C340,CATALOGO!A:B,2,0)</f>
        <v>PANT HOMBRE</v>
      </c>
      <c r="E340" s="184" t="str">
        <f aca="false">VLOOKUP(C340,CATALOGO!A:E,5,0)</f>
        <v>NAVAL</v>
      </c>
      <c r="F340" s="185"/>
      <c r="G340" s="183" t="s">
        <v>52</v>
      </c>
      <c r="H340" s="183" t="str">
        <f aca="false">CONCATENATE(C340,"-",G340)</f>
        <v>AH103-027-XL</v>
      </c>
      <c r="I340" s="187"/>
      <c r="J340" s="183" t="n">
        <v>24</v>
      </c>
      <c r="K340" s="182" t="n">
        <v>44988</v>
      </c>
      <c r="L340" s="188" t="n">
        <f aca="false">VLOOKUP(C340,CATALOGO!A:F,6,0)</f>
        <v>0.376</v>
      </c>
      <c r="M340" s="189" t="n">
        <f aca="false">L340*J340</f>
        <v>9.024</v>
      </c>
      <c r="N340" s="183" t="s">
        <v>39</v>
      </c>
      <c r="O340" s="183" t="s">
        <v>85</v>
      </c>
      <c r="P340" s="181"/>
      <c r="Q340" s="181"/>
      <c r="R340" s="181"/>
      <c r="S340" s="181"/>
      <c r="T340" s="181"/>
      <c r="U340" s="181"/>
      <c r="V340" s="181" t="s">
        <v>1021</v>
      </c>
      <c r="W340" s="184" t="s">
        <v>110</v>
      </c>
      <c r="X340" s="184" t="s">
        <v>117</v>
      </c>
      <c r="Y340" s="193" t="n">
        <v>32.88</v>
      </c>
      <c r="Z340" s="190" t="n">
        <v>44952</v>
      </c>
      <c r="AA340" s="181"/>
      <c r="AB340" s="158" t="s">
        <v>44</v>
      </c>
      <c r="AC340" s="181"/>
      <c r="AD340" s="181" t="s">
        <v>784</v>
      </c>
      <c r="AE340" s="181"/>
    </row>
    <row r="341" s="191" customFormat="true" ht="15" hidden="false" customHeight="false" outlineLevel="0" collapsed="false">
      <c r="A341" s="181" t="n">
        <v>9018</v>
      </c>
      <c r="B341" s="182" t="n">
        <v>44956</v>
      </c>
      <c r="C341" s="183" t="s">
        <v>1022</v>
      </c>
      <c r="D341" s="184" t="str">
        <f aca="false">VLOOKUP(C341,CATALOGO!A:B,2,0)</f>
        <v>Pantalon Caballero</v>
      </c>
      <c r="E341" s="184" t="str">
        <f aca="false">VLOOKUP(C341,CATALOGO!A:E,5,0)</f>
        <v>Flamingo</v>
      </c>
      <c r="F341" s="185"/>
      <c r="G341" s="183" t="s">
        <v>57</v>
      </c>
      <c r="H341" s="183" t="str">
        <f aca="false">CONCATENATE(C341,"-",G341)</f>
        <v>AH103-656-XS</v>
      </c>
      <c r="I341" s="187"/>
      <c r="J341" s="183" t="n">
        <v>12</v>
      </c>
      <c r="K341" s="182" t="n">
        <v>44988</v>
      </c>
      <c r="L341" s="188" t="n">
        <f aca="false">VLOOKUP(C341,CATALOGO!A:F,6,0)</f>
        <v>0.2791</v>
      </c>
      <c r="M341" s="189" t="n">
        <f aca="false">L341*J341</f>
        <v>3.3492</v>
      </c>
      <c r="N341" s="183" t="s">
        <v>39</v>
      </c>
      <c r="O341" s="183" t="s">
        <v>85</v>
      </c>
      <c r="P341" s="181"/>
      <c r="Q341" s="181"/>
      <c r="R341" s="181"/>
      <c r="S341" s="181"/>
      <c r="T341" s="181"/>
      <c r="U341" s="181"/>
      <c r="V341" s="181" t="s">
        <v>1023</v>
      </c>
      <c r="W341" s="183" t="str">
        <f aca="false">VLOOKUP(C341,CATALOGOMEDA1,4,FALSE())</f>
        <v>TTRC#2 17-1656TCX HOT CORAL</v>
      </c>
      <c r="X341" s="181" t="str">
        <f aca="false">MID(C341,1,FIND("-",C341)-1)</f>
        <v>AH103</v>
      </c>
      <c r="Y341" s="181" t="n">
        <f aca="false">(VLOOKUP(X341,ESTILO3,3,FALSE()))*J341</f>
        <v>16.44</v>
      </c>
      <c r="Z341" s="190"/>
      <c r="AA341" s="181"/>
      <c r="AB341" s="158" t="s">
        <v>44</v>
      </c>
      <c r="AC341" s="181"/>
      <c r="AD341" s="181" t="s">
        <v>953</v>
      </c>
      <c r="AE341" s="181"/>
    </row>
    <row r="342" s="191" customFormat="true" ht="15" hidden="false" customHeight="false" outlineLevel="0" collapsed="false">
      <c r="A342" s="181" t="n">
        <v>9019</v>
      </c>
      <c r="B342" s="182" t="n">
        <v>44956</v>
      </c>
      <c r="C342" s="183" t="s">
        <v>1022</v>
      </c>
      <c r="D342" s="184" t="str">
        <f aca="false">VLOOKUP(C342,CATALOGO!A:B,2,0)</f>
        <v>Pantalon Caballero</v>
      </c>
      <c r="E342" s="184" t="str">
        <f aca="false">VLOOKUP(C342,CATALOGO!A:E,5,0)</f>
        <v>Flamingo</v>
      </c>
      <c r="F342" s="185"/>
      <c r="G342" s="183" t="s">
        <v>38</v>
      </c>
      <c r="H342" s="183" t="str">
        <f aca="false">CONCATENATE(C342,"-",G342)</f>
        <v>AH103-656-S</v>
      </c>
      <c r="I342" s="187"/>
      <c r="J342" s="183" t="n">
        <v>60</v>
      </c>
      <c r="K342" s="182" t="n">
        <v>44988</v>
      </c>
      <c r="L342" s="188" t="n">
        <f aca="false">VLOOKUP(C342,CATALOGO!A:F,6,0)</f>
        <v>0.2791</v>
      </c>
      <c r="M342" s="189" t="n">
        <f aca="false">L342*J342</f>
        <v>16.746</v>
      </c>
      <c r="N342" s="183" t="s">
        <v>39</v>
      </c>
      <c r="O342" s="183" t="s">
        <v>85</v>
      </c>
      <c r="P342" s="181"/>
      <c r="Q342" s="181"/>
      <c r="R342" s="181"/>
      <c r="S342" s="181"/>
      <c r="T342" s="181"/>
      <c r="U342" s="181"/>
      <c r="V342" s="181" t="s">
        <v>1023</v>
      </c>
      <c r="W342" s="183" t="str">
        <f aca="false">VLOOKUP(C342,CATALOGOMEDA1,4,FALSE())</f>
        <v>TTRC#2 17-1656TCX HOT CORAL</v>
      </c>
      <c r="X342" s="181" t="str">
        <f aca="false">MID(C342,1,FIND("-",C342)-1)</f>
        <v>AH103</v>
      </c>
      <c r="Y342" s="181" t="n">
        <f aca="false">(VLOOKUP(X342,ESTILO3,3,FALSE()))*J342</f>
        <v>82.2</v>
      </c>
      <c r="Z342" s="190"/>
      <c r="AA342" s="181"/>
      <c r="AB342" s="158" t="s">
        <v>44</v>
      </c>
      <c r="AC342" s="181"/>
      <c r="AD342" s="181" t="s">
        <v>953</v>
      </c>
      <c r="AE342" s="181"/>
    </row>
    <row r="343" s="191" customFormat="true" ht="15" hidden="false" customHeight="false" outlineLevel="0" collapsed="false">
      <c r="A343" s="181" t="n">
        <v>9020</v>
      </c>
      <c r="B343" s="182" t="n">
        <v>44956</v>
      </c>
      <c r="C343" s="183" t="s">
        <v>1022</v>
      </c>
      <c r="D343" s="184" t="str">
        <f aca="false">VLOOKUP(C343,CATALOGO!A:B,2,0)</f>
        <v>Pantalon Caballero</v>
      </c>
      <c r="E343" s="184" t="str">
        <f aca="false">VLOOKUP(C343,CATALOGO!A:E,5,0)</f>
        <v>Flamingo</v>
      </c>
      <c r="F343" s="185"/>
      <c r="G343" s="183" t="s">
        <v>76</v>
      </c>
      <c r="H343" s="183" t="str">
        <f aca="false">CONCATENATE(C343,"-",G343)</f>
        <v>AH103-656-M</v>
      </c>
      <c r="I343" s="187"/>
      <c r="J343" s="183" t="n">
        <v>60</v>
      </c>
      <c r="K343" s="182" t="n">
        <v>44988</v>
      </c>
      <c r="L343" s="188" t="n">
        <f aca="false">VLOOKUP(C343,CATALOGO!A:F,6,0)</f>
        <v>0.2791</v>
      </c>
      <c r="M343" s="189" t="n">
        <f aca="false">L343*J343</f>
        <v>16.746</v>
      </c>
      <c r="N343" s="183" t="s">
        <v>39</v>
      </c>
      <c r="O343" s="183" t="s">
        <v>85</v>
      </c>
      <c r="P343" s="181"/>
      <c r="Q343" s="181"/>
      <c r="R343" s="181"/>
      <c r="S343" s="181"/>
      <c r="T343" s="181"/>
      <c r="U343" s="181"/>
      <c r="V343" s="181" t="s">
        <v>1023</v>
      </c>
      <c r="W343" s="183" t="str">
        <f aca="false">VLOOKUP(C343,CATALOGOMEDA1,4,FALSE())</f>
        <v>TTRC#2 17-1656TCX HOT CORAL</v>
      </c>
      <c r="X343" s="181" t="str">
        <f aca="false">MID(C343,1,FIND("-",C343)-1)</f>
        <v>AH103</v>
      </c>
      <c r="Y343" s="181" t="n">
        <f aca="false">(VLOOKUP(X343,ESTILO3,3,FALSE()))*J343</f>
        <v>82.2</v>
      </c>
      <c r="Z343" s="190"/>
      <c r="AA343" s="181"/>
      <c r="AB343" s="158" t="s">
        <v>44</v>
      </c>
      <c r="AC343" s="181"/>
      <c r="AD343" s="181" t="s">
        <v>953</v>
      </c>
      <c r="AE343" s="181"/>
    </row>
    <row r="344" s="191" customFormat="true" ht="15" hidden="false" customHeight="false" outlineLevel="0" collapsed="false">
      <c r="A344" s="181" t="n">
        <v>9021</v>
      </c>
      <c r="B344" s="182" t="n">
        <v>44956</v>
      </c>
      <c r="C344" s="183" t="s">
        <v>1022</v>
      </c>
      <c r="D344" s="184" t="str">
        <f aca="false">VLOOKUP(C344,CATALOGO!A:B,2,0)</f>
        <v>Pantalon Caballero</v>
      </c>
      <c r="E344" s="184" t="str">
        <f aca="false">VLOOKUP(C344,CATALOGO!A:E,5,0)</f>
        <v>Flamingo</v>
      </c>
      <c r="F344" s="185"/>
      <c r="G344" s="183" t="s">
        <v>48</v>
      </c>
      <c r="H344" s="183" t="str">
        <f aca="false">CONCATENATE(C344,"-",G344)</f>
        <v>AH103-656-L</v>
      </c>
      <c r="I344" s="187"/>
      <c r="J344" s="183" t="n">
        <v>48</v>
      </c>
      <c r="K344" s="182" t="n">
        <v>44988</v>
      </c>
      <c r="L344" s="188" t="n">
        <f aca="false">VLOOKUP(C344,CATALOGO!A:F,6,0)</f>
        <v>0.2791</v>
      </c>
      <c r="M344" s="189" t="n">
        <f aca="false">L344*J344</f>
        <v>13.3968</v>
      </c>
      <c r="N344" s="183" t="s">
        <v>39</v>
      </c>
      <c r="O344" s="183" t="s">
        <v>85</v>
      </c>
      <c r="P344" s="181"/>
      <c r="Q344" s="181"/>
      <c r="R344" s="181"/>
      <c r="S344" s="181"/>
      <c r="T344" s="181"/>
      <c r="U344" s="181"/>
      <c r="V344" s="181" t="s">
        <v>1023</v>
      </c>
      <c r="W344" s="183" t="str">
        <f aca="false">VLOOKUP(C344,CATALOGOMEDA1,4,FALSE())</f>
        <v>TTRC#2 17-1656TCX HOT CORAL</v>
      </c>
      <c r="X344" s="181" t="str">
        <f aca="false">MID(C344,1,FIND("-",C344)-1)</f>
        <v>AH103</v>
      </c>
      <c r="Y344" s="181" t="n">
        <f aca="false">(VLOOKUP(X344,ESTILO3,3,FALSE()))*J344</f>
        <v>65.76</v>
      </c>
      <c r="Z344" s="190"/>
      <c r="AA344" s="181"/>
      <c r="AB344" s="158" t="s">
        <v>44</v>
      </c>
      <c r="AC344" s="181"/>
      <c r="AD344" s="181" t="s">
        <v>953</v>
      </c>
      <c r="AE344" s="181"/>
    </row>
    <row r="345" s="191" customFormat="true" ht="15" hidden="false" customHeight="false" outlineLevel="0" collapsed="false">
      <c r="A345" s="181" t="n">
        <v>9022</v>
      </c>
      <c r="B345" s="182" t="n">
        <v>44956</v>
      </c>
      <c r="C345" s="183" t="s">
        <v>1022</v>
      </c>
      <c r="D345" s="184" t="str">
        <f aca="false">VLOOKUP(C345,CATALOGO!A:B,2,0)</f>
        <v>Pantalon Caballero</v>
      </c>
      <c r="E345" s="184" t="str">
        <f aca="false">VLOOKUP(C345,CATALOGO!A:E,5,0)</f>
        <v>Flamingo</v>
      </c>
      <c r="F345" s="185"/>
      <c r="G345" s="183" t="s">
        <v>52</v>
      </c>
      <c r="H345" s="183" t="str">
        <f aca="false">CONCATENATE(C345,"-",G345)</f>
        <v>AH103-656-XL</v>
      </c>
      <c r="I345" s="187"/>
      <c r="J345" s="183" t="n">
        <v>24</v>
      </c>
      <c r="K345" s="182" t="n">
        <v>44988</v>
      </c>
      <c r="L345" s="188" t="n">
        <f aca="false">VLOOKUP(C345,CATALOGO!A:F,6,0)</f>
        <v>0.2791</v>
      </c>
      <c r="M345" s="189" t="n">
        <f aca="false">L345*J345</f>
        <v>6.6984</v>
      </c>
      <c r="N345" s="183" t="s">
        <v>39</v>
      </c>
      <c r="O345" s="183" t="s">
        <v>85</v>
      </c>
      <c r="P345" s="181"/>
      <c r="Q345" s="181"/>
      <c r="R345" s="181"/>
      <c r="S345" s="181"/>
      <c r="T345" s="181"/>
      <c r="U345" s="181"/>
      <c r="V345" s="181" t="s">
        <v>1023</v>
      </c>
      <c r="W345" s="183" t="str">
        <f aca="false">VLOOKUP(C345,CATALOGOMEDA1,4,FALSE())</f>
        <v>TTRC#2 17-1656TCX HOT CORAL</v>
      </c>
      <c r="X345" s="181" t="str">
        <f aca="false">MID(C345,1,FIND("-",C345)-1)</f>
        <v>AH103</v>
      </c>
      <c r="Y345" s="181" t="n">
        <f aca="false">(VLOOKUP(X345,ESTILO3,3,FALSE()))*J345</f>
        <v>32.88</v>
      </c>
      <c r="Z345" s="190"/>
      <c r="AA345" s="181"/>
      <c r="AB345" s="158" t="s">
        <v>44</v>
      </c>
      <c r="AC345" s="181"/>
      <c r="AD345" s="181" t="s">
        <v>953</v>
      </c>
      <c r="AE345" s="181"/>
    </row>
    <row r="346" s="191" customFormat="true" ht="15" hidden="false" customHeight="false" outlineLevel="0" collapsed="false">
      <c r="A346" s="181" t="n">
        <v>9091</v>
      </c>
      <c r="B346" s="182" t="n">
        <v>44963</v>
      </c>
      <c r="C346" s="183" t="s">
        <v>1003</v>
      </c>
      <c r="D346" s="184" t="str">
        <f aca="false">VLOOKUP(C346,CATALOGO!A:B,2,0)</f>
        <v>Pantalon Dama</v>
      </c>
      <c r="E346" s="184" t="str">
        <f aca="false">VLOOKUP(C346,CATALOGO!A:E,5,0)</f>
        <v>Aruba</v>
      </c>
      <c r="F346" s="185"/>
      <c r="G346" s="183" t="s">
        <v>144</v>
      </c>
      <c r="H346" s="183" t="str">
        <f aca="false">CONCATENATE(C346,"-",G346)</f>
        <v>RF106P-313-XXS</v>
      </c>
      <c r="I346" s="187"/>
      <c r="J346" s="183" t="n">
        <v>24</v>
      </c>
      <c r="K346" s="182" t="n">
        <v>44988</v>
      </c>
      <c r="L346" s="188" t="n">
        <f aca="false">VLOOKUP(C346,CATALOGO!A:F,6,0)</f>
        <v>0.3958</v>
      </c>
      <c r="M346" s="189" t="n">
        <f aca="false">L346*J346</f>
        <v>9.4992</v>
      </c>
      <c r="N346" s="183" t="s">
        <v>39</v>
      </c>
      <c r="O346" s="183" t="s">
        <v>85</v>
      </c>
      <c r="P346" s="181"/>
      <c r="Q346" s="181"/>
      <c r="R346" s="181"/>
      <c r="S346" s="181"/>
      <c r="T346" s="181"/>
      <c r="U346" s="181"/>
      <c r="V346" s="181" t="s">
        <v>1024</v>
      </c>
      <c r="W346" s="183" t="s">
        <v>1001</v>
      </c>
      <c r="X346" s="181" t="s">
        <v>848</v>
      </c>
      <c r="Y346" s="181" t="n">
        <v>24</v>
      </c>
      <c r="Z346" s="190" t="n">
        <v>44965</v>
      </c>
      <c r="AA346" s="181"/>
      <c r="AB346" s="158" t="s">
        <v>44</v>
      </c>
      <c r="AC346" s="181"/>
      <c r="AD346" s="181" t="s">
        <v>953</v>
      </c>
      <c r="AE346" s="181"/>
    </row>
    <row r="347" s="191" customFormat="true" ht="15" hidden="false" customHeight="false" outlineLevel="0" collapsed="false">
      <c r="A347" s="181" t="n">
        <v>9092</v>
      </c>
      <c r="B347" s="182" t="n">
        <v>44963</v>
      </c>
      <c r="C347" s="183" t="s">
        <v>1003</v>
      </c>
      <c r="D347" s="184" t="str">
        <f aca="false">VLOOKUP(C347,CATALOGO!A:B,2,0)</f>
        <v>Pantalon Dama</v>
      </c>
      <c r="E347" s="184" t="str">
        <f aca="false">VLOOKUP(C347,CATALOGO!A:E,5,0)</f>
        <v>Aruba</v>
      </c>
      <c r="F347" s="185"/>
      <c r="G347" s="183" t="s">
        <v>38</v>
      </c>
      <c r="H347" s="183" t="str">
        <f aca="false">CONCATENATE(C347,"-",G347)</f>
        <v>RF106P-313-S</v>
      </c>
      <c r="I347" s="187"/>
      <c r="J347" s="183" t="n">
        <v>48</v>
      </c>
      <c r="K347" s="182" t="n">
        <v>44988</v>
      </c>
      <c r="L347" s="188" t="n">
        <f aca="false">VLOOKUP(C347,CATALOGO!A:F,6,0)</f>
        <v>0.3958</v>
      </c>
      <c r="M347" s="189" t="n">
        <f aca="false">L347*J347</f>
        <v>18.9984</v>
      </c>
      <c r="N347" s="183" t="s">
        <v>39</v>
      </c>
      <c r="O347" s="183" t="s">
        <v>85</v>
      </c>
      <c r="P347" s="181"/>
      <c r="Q347" s="181"/>
      <c r="R347" s="181"/>
      <c r="S347" s="181"/>
      <c r="T347" s="181"/>
      <c r="U347" s="181"/>
      <c r="V347" s="181" t="s">
        <v>1024</v>
      </c>
      <c r="W347" s="183" t="s">
        <v>1001</v>
      </c>
      <c r="X347" s="181" t="s">
        <v>848</v>
      </c>
      <c r="Y347" s="181" t="n">
        <v>48</v>
      </c>
      <c r="Z347" s="190" t="n">
        <v>44965</v>
      </c>
      <c r="AA347" s="181"/>
      <c r="AB347" s="158" t="s">
        <v>44</v>
      </c>
      <c r="AC347" s="181"/>
      <c r="AD347" s="181" t="s">
        <v>953</v>
      </c>
      <c r="AE347" s="181"/>
    </row>
    <row r="348" s="191" customFormat="true" ht="15" hidden="false" customHeight="false" outlineLevel="0" collapsed="false">
      <c r="A348" s="181" t="n">
        <v>9093</v>
      </c>
      <c r="B348" s="182" t="n">
        <v>44963</v>
      </c>
      <c r="C348" s="183" t="s">
        <v>1003</v>
      </c>
      <c r="D348" s="184" t="str">
        <f aca="false">VLOOKUP(C348,CATALOGO!A:B,2,0)</f>
        <v>Pantalon Dama</v>
      </c>
      <c r="E348" s="184" t="str">
        <f aca="false">VLOOKUP(C348,CATALOGO!A:E,5,0)</f>
        <v>Aruba</v>
      </c>
      <c r="F348" s="185"/>
      <c r="G348" s="183" t="s">
        <v>76</v>
      </c>
      <c r="H348" s="183" t="str">
        <f aca="false">CONCATENATE(C348,"-",G348)</f>
        <v>RF106P-313-M</v>
      </c>
      <c r="I348" s="187"/>
      <c r="J348" s="183" t="n">
        <v>48</v>
      </c>
      <c r="K348" s="182" t="n">
        <v>44988</v>
      </c>
      <c r="L348" s="188" t="n">
        <f aca="false">VLOOKUP(C348,CATALOGO!A:F,6,0)</f>
        <v>0.3958</v>
      </c>
      <c r="M348" s="189" t="n">
        <f aca="false">L348*J348</f>
        <v>18.9984</v>
      </c>
      <c r="N348" s="183" t="s">
        <v>39</v>
      </c>
      <c r="O348" s="183" t="s">
        <v>85</v>
      </c>
      <c r="P348" s="181"/>
      <c r="Q348" s="181"/>
      <c r="R348" s="181"/>
      <c r="S348" s="181"/>
      <c r="T348" s="181"/>
      <c r="U348" s="181"/>
      <c r="V348" s="181" t="s">
        <v>1024</v>
      </c>
      <c r="W348" s="183" t="s">
        <v>1001</v>
      </c>
      <c r="X348" s="181" t="s">
        <v>848</v>
      </c>
      <c r="Y348" s="181" t="n">
        <v>48</v>
      </c>
      <c r="Z348" s="190" t="n">
        <v>44965</v>
      </c>
      <c r="AA348" s="181"/>
      <c r="AB348" s="158" t="s">
        <v>44</v>
      </c>
      <c r="AC348" s="181"/>
      <c r="AD348" s="181" t="s">
        <v>953</v>
      </c>
      <c r="AE348" s="181"/>
    </row>
    <row r="349" s="191" customFormat="true" ht="15" hidden="false" customHeight="false" outlineLevel="0" collapsed="false">
      <c r="A349" s="181" t="n">
        <v>9094</v>
      </c>
      <c r="B349" s="182" t="n">
        <v>44963</v>
      </c>
      <c r="C349" s="183" t="s">
        <v>1005</v>
      </c>
      <c r="D349" s="184" t="str">
        <f aca="false">VLOOKUP(C349,CATALOGO!A:B,2,0)</f>
        <v>Pantalon Dama</v>
      </c>
      <c r="E349" s="184" t="str">
        <f aca="false">VLOOKUP(C349,CATALOGO!A:E,5,0)</f>
        <v>Aruba</v>
      </c>
      <c r="F349" s="185"/>
      <c r="G349" s="183" t="s">
        <v>38</v>
      </c>
      <c r="H349" s="183" t="str">
        <f aca="false">CONCATENATE(C349,"-",G349)</f>
        <v>RF106R-313-S</v>
      </c>
      <c r="I349" s="187"/>
      <c r="J349" s="183" t="n">
        <v>48</v>
      </c>
      <c r="K349" s="182" t="n">
        <v>44988</v>
      </c>
      <c r="L349" s="188" t="n">
        <f aca="false">VLOOKUP(C349,CATALOGO!A:F,6,0)</f>
        <v>0.3958</v>
      </c>
      <c r="M349" s="189" t="n">
        <f aca="false">L349*J349</f>
        <v>18.9984</v>
      </c>
      <c r="N349" s="183" t="s">
        <v>39</v>
      </c>
      <c r="O349" s="183" t="s">
        <v>85</v>
      </c>
      <c r="P349" s="181"/>
      <c r="Q349" s="181"/>
      <c r="R349" s="181"/>
      <c r="S349" s="181"/>
      <c r="T349" s="181"/>
      <c r="U349" s="181"/>
      <c r="V349" s="181" t="s">
        <v>1015</v>
      </c>
      <c r="W349" s="183" t="s">
        <v>1001</v>
      </c>
      <c r="X349" s="181" t="s">
        <v>853</v>
      </c>
      <c r="Y349" s="181" t="n">
        <v>48</v>
      </c>
      <c r="Z349" s="190" t="n">
        <v>44965</v>
      </c>
      <c r="AA349" s="181"/>
      <c r="AB349" s="158" t="s">
        <v>44</v>
      </c>
      <c r="AC349" s="181"/>
      <c r="AD349" s="181" t="s">
        <v>953</v>
      </c>
      <c r="AE349" s="181"/>
    </row>
    <row r="350" s="191" customFormat="true" ht="15" hidden="false" customHeight="false" outlineLevel="0" collapsed="false">
      <c r="A350" s="181" t="n">
        <v>9095</v>
      </c>
      <c r="B350" s="182" t="n">
        <v>44963</v>
      </c>
      <c r="C350" s="183" t="s">
        <v>1005</v>
      </c>
      <c r="D350" s="184" t="str">
        <f aca="false">VLOOKUP(C350,CATALOGO!A:B,2,0)</f>
        <v>Pantalon Dama</v>
      </c>
      <c r="E350" s="184" t="str">
        <f aca="false">VLOOKUP(C350,CATALOGO!A:E,5,0)</f>
        <v>Aruba</v>
      </c>
      <c r="F350" s="185"/>
      <c r="G350" s="183" t="s">
        <v>76</v>
      </c>
      <c r="H350" s="183" t="str">
        <f aca="false">CONCATENATE(C350,"-",G350)</f>
        <v>RF106R-313-M</v>
      </c>
      <c r="I350" s="187"/>
      <c r="J350" s="183" t="n">
        <v>48</v>
      </c>
      <c r="K350" s="182" t="n">
        <v>44988</v>
      </c>
      <c r="L350" s="188" t="n">
        <f aca="false">VLOOKUP(C350,CATALOGO!A:F,6,0)</f>
        <v>0.3958</v>
      </c>
      <c r="M350" s="189" t="n">
        <f aca="false">L350*J350</f>
        <v>18.9984</v>
      </c>
      <c r="N350" s="183" t="s">
        <v>39</v>
      </c>
      <c r="O350" s="183" t="s">
        <v>85</v>
      </c>
      <c r="P350" s="181"/>
      <c r="Q350" s="181"/>
      <c r="R350" s="181"/>
      <c r="S350" s="181"/>
      <c r="T350" s="181"/>
      <c r="U350" s="181"/>
      <c r="V350" s="181" t="s">
        <v>1015</v>
      </c>
      <c r="W350" s="183" t="s">
        <v>1001</v>
      </c>
      <c r="X350" s="181" t="s">
        <v>853</v>
      </c>
      <c r="Y350" s="181" t="n">
        <v>48</v>
      </c>
      <c r="Z350" s="190" t="n">
        <v>44965</v>
      </c>
      <c r="AA350" s="181"/>
      <c r="AB350" s="158" t="s">
        <v>44</v>
      </c>
      <c r="AC350" s="181"/>
      <c r="AD350" s="181" t="s">
        <v>953</v>
      </c>
      <c r="AE350" s="181"/>
    </row>
    <row r="351" s="191" customFormat="true" ht="15" hidden="false" customHeight="false" outlineLevel="0" collapsed="false">
      <c r="A351" s="181" t="n">
        <v>9096</v>
      </c>
      <c r="B351" s="182" t="n">
        <v>44963</v>
      </c>
      <c r="C351" s="183" t="s">
        <v>1005</v>
      </c>
      <c r="D351" s="184" t="str">
        <f aca="false">VLOOKUP(C351,CATALOGO!A:B,2,0)</f>
        <v>Pantalon Dama</v>
      </c>
      <c r="E351" s="184" t="str">
        <f aca="false">VLOOKUP(C351,CATALOGO!A:E,5,0)</f>
        <v>Aruba</v>
      </c>
      <c r="F351" s="185"/>
      <c r="G351" s="183" t="s">
        <v>48</v>
      </c>
      <c r="H351" s="183" t="str">
        <f aca="false">CONCATENATE(C351,"-",G351)</f>
        <v>RF106R-313-L</v>
      </c>
      <c r="I351" s="187"/>
      <c r="J351" s="183" t="n">
        <v>24</v>
      </c>
      <c r="K351" s="182" t="n">
        <v>44988</v>
      </c>
      <c r="L351" s="188" t="n">
        <f aca="false">VLOOKUP(C351,CATALOGO!A:F,6,0)</f>
        <v>0.3958</v>
      </c>
      <c r="M351" s="189" t="n">
        <f aca="false">L351*J351</f>
        <v>9.4992</v>
      </c>
      <c r="N351" s="183" t="s">
        <v>39</v>
      </c>
      <c r="O351" s="183" t="s">
        <v>85</v>
      </c>
      <c r="P351" s="181"/>
      <c r="Q351" s="181"/>
      <c r="R351" s="181"/>
      <c r="S351" s="181"/>
      <c r="T351" s="181"/>
      <c r="U351" s="181"/>
      <c r="V351" s="181" t="s">
        <v>1015</v>
      </c>
      <c r="W351" s="183" t="s">
        <v>1001</v>
      </c>
      <c r="X351" s="181" t="s">
        <v>853</v>
      </c>
      <c r="Y351" s="181" t="n">
        <v>24</v>
      </c>
      <c r="Z351" s="190" t="n">
        <v>44965</v>
      </c>
      <c r="AA351" s="181"/>
      <c r="AB351" s="158" t="s">
        <v>44</v>
      </c>
      <c r="AC351" s="181"/>
      <c r="AD351" s="181" t="s">
        <v>953</v>
      </c>
      <c r="AE351" s="181"/>
    </row>
    <row r="352" customFormat="false" ht="15" hidden="false" customHeight="false" outlineLevel="0" collapsed="false">
      <c r="A352" s="33" t="n">
        <v>9052</v>
      </c>
      <c r="B352" s="155" t="n">
        <v>44963</v>
      </c>
      <c r="C352" s="35" t="s">
        <v>1025</v>
      </c>
      <c r="D352" s="6" t="str">
        <f aca="false">VLOOKUP(C352,CATALOGO!A:B,2,0)</f>
        <v>Pantalon Dama</v>
      </c>
      <c r="E352" s="6" t="str">
        <f aca="false">VLOOKUP(C352,CATALOGO!A:E,5,0)</f>
        <v>Violeta</v>
      </c>
      <c r="F352" s="36"/>
      <c r="G352" s="35" t="s">
        <v>76</v>
      </c>
      <c r="H352" s="35" t="str">
        <f aca="false">CONCATENATE(C352,"-",G352)</f>
        <v>A102-528-M</v>
      </c>
      <c r="I352" s="130"/>
      <c r="J352" s="35" t="n">
        <v>120</v>
      </c>
      <c r="K352" s="155" t="n">
        <v>44988</v>
      </c>
      <c r="L352" s="156" t="n">
        <f aca="false">VLOOKUP(C352,CATALOGO!A:F,6,0)</f>
        <v>0.26</v>
      </c>
      <c r="M352" s="157" t="n">
        <f aca="false">L352*J352</f>
        <v>31.2</v>
      </c>
      <c r="N352" s="35" t="s">
        <v>39</v>
      </c>
      <c r="O352" s="35" t="s">
        <v>85</v>
      </c>
      <c r="P352" s="33"/>
      <c r="Q352" s="33"/>
      <c r="R352" s="33"/>
      <c r="S352" s="33"/>
      <c r="T352" s="33"/>
      <c r="U352" s="33"/>
      <c r="V352" s="33" t="s">
        <v>1026</v>
      </c>
      <c r="W352" s="35" t="s">
        <v>899</v>
      </c>
      <c r="X352" s="12" t="s">
        <v>88</v>
      </c>
      <c r="Y352" s="13" t="n">
        <v>166.866</v>
      </c>
      <c r="Z352" s="37" t="n">
        <v>44965</v>
      </c>
      <c r="AA352" s="33"/>
      <c r="AB352" s="158" t="s">
        <v>44</v>
      </c>
      <c r="AC352" s="33"/>
      <c r="AD352" s="33" t="s">
        <v>784</v>
      </c>
      <c r="AE352" s="33"/>
    </row>
    <row r="353" customFormat="false" ht="15" hidden="false" customHeight="false" outlineLevel="0" collapsed="false">
      <c r="A353" s="33" t="n">
        <v>9053</v>
      </c>
      <c r="B353" s="155" t="n">
        <v>44963</v>
      </c>
      <c r="C353" s="35" t="s">
        <v>1025</v>
      </c>
      <c r="D353" s="6" t="str">
        <f aca="false">VLOOKUP(C353,CATALOGO!A:B,2,0)</f>
        <v>Pantalon Dama</v>
      </c>
      <c r="E353" s="6" t="str">
        <f aca="false">VLOOKUP(C353,CATALOGO!A:E,5,0)</f>
        <v>Violeta</v>
      </c>
      <c r="F353" s="36"/>
      <c r="G353" s="35" t="s">
        <v>52</v>
      </c>
      <c r="H353" s="35" t="str">
        <f aca="false">CONCATENATE(C353,"-",G353)</f>
        <v>A102-528-XL</v>
      </c>
      <c r="I353" s="130"/>
      <c r="J353" s="35" t="n">
        <v>48</v>
      </c>
      <c r="K353" s="155" t="n">
        <v>44988</v>
      </c>
      <c r="L353" s="156" t="n">
        <f aca="false">VLOOKUP(C353,CATALOGO!A:F,6,0)</f>
        <v>0.26</v>
      </c>
      <c r="M353" s="157" t="n">
        <f aca="false">L353*J353</f>
        <v>12.48</v>
      </c>
      <c r="N353" s="35" t="s">
        <v>39</v>
      </c>
      <c r="O353" s="35" t="s">
        <v>85</v>
      </c>
      <c r="P353" s="33"/>
      <c r="Q353" s="33"/>
      <c r="R353" s="33"/>
      <c r="S353" s="33"/>
      <c r="T353" s="33"/>
      <c r="U353" s="33"/>
      <c r="V353" s="33" t="s">
        <v>1026</v>
      </c>
      <c r="W353" s="35" t="s">
        <v>899</v>
      </c>
      <c r="X353" s="12" t="s">
        <v>88</v>
      </c>
      <c r="Y353" s="13" t="n">
        <v>66.7464</v>
      </c>
      <c r="Z353" s="37" t="n">
        <v>44965</v>
      </c>
      <c r="AA353" s="33"/>
      <c r="AB353" s="158" t="s">
        <v>44</v>
      </c>
      <c r="AC353" s="33"/>
      <c r="AD353" s="33" t="s">
        <v>784</v>
      </c>
      <c r="AE353" s="33"/>
    </row>
    <row r="354" customFormat="false" ht="15" hidden="false" customHeight="false" outlineLevel="0" collapsed="false">
      <c r="A354" s="33" t="n">
        <v>9054</v>
      </c>
      <c r="B354" s="155" t="n">
        <v>44963</v>
      </c>
      <c r="C354" s="35" t="s">
        <v>1027</v>
      </c>
      <c r="D354" s="6" t="str">
        <f aca="false">VLOOKUP(C354,CATALOGO!A:B,2,0)</f>
        <v>Pantalon Dama</v>
      </c>
      <c r="E354" s="6" t="str">
        <f aca="false">VLOOKUP(C354,CATALOGO!A:E,5,0)</f>
        <v>Flamingo</v>
      </c>
      <c r="F354" s="36"/>
      <c r="G354" s="35" t="s">
        <v>57</v>
      </c>
      <c r="H354" s="35" t="str">
        <f aca="false">CONCATENATE(C354,"-",G354)</f>
        <v>A102-656-XS</v>
      </c>
      <c r="I354" s="130"/>
      <c r="J354" s="35" t="n">
        <v>24</v>
      </c>
      <c r="K354" s="155" t="n">
        <v>44988</v>
      </c>
      <c r="L354" s="156" t="n">
        <f aca="false">VLOOKUP(C354,CATALOGO!A:F,6,0)</f>
        <v>0.26</v>
      </c>
      <c r="M354" s="157" t="n">
        <f aca="false">L354*J354</f>
        <v>6.24</v>
      </c>
      <c r="N354" s="35" t="s">
        <v>39</v>
      </c>
      <c r="O354" s="35" t="s">
        <v>85</v>
      </c>
      <c r="P354" s="33"/>
      <c r="Q354" s="33"/>
      <c r="R354" s="33"/>
      <c r="S354" s="33"/>
      <c r="T354" s="33"/>
      <c r="U354" s="33"/>
      <c r="V354" s="33" t="s">
        <v>1028</v>
      </c>
      <c r="W354" s="35" t="s">
        <v>903</v>
      </c>
      <c r="X354" s="12" t="s">
        <v>88</v>
      </c>
      <c r="Y354" s="13" t="n">
        <v>33.3732</v>
      </c>
      <c r="Z354" s="37" t="n">
        <v>44965</v>
      </c>
      <c r="AA354" s="33"/>
      <c r="AB354" s="158" t="s">
        <v>44</v>
      </c>
      <c r="AC354" s="33"/>
      <c r="AD354" s="33" t="s">
        <v>953</v>
      </c>
      <c r="AE354" s="33"/>
    </row>
    <row r="355" customFormat="false" ht="15" hidden="false" customHeight="false" outlineLevel="0" collapsed="false">
      <c r="A355" s="33" t="n">
        <v>9055</v>
      </c>
      <c r="B355" s="155" t="n">
        <v>44963</v>
      </c>
      <c r="C355" s="35" t="s">
        <v>1027</v>
      </c>
      <c r="D355" s="6" t="str">
        <f aca="false">VLOOKUP(C355,CATALOGO!A:B,2,0)</f>
        <v>Pantalon Dama</v>
      </c>
      <c r="E355" s="6" t="str">
        <f aca="false">VLOOKUP(C355,CATALOGO!A:E,5,0)</f>
        <v>Flamingo</v>
      </c>
      <c r="F355" s="36"/>
      <c r="G355" s="35" t="s">
        <v>38</v>
      </c>
      <c r="H355" s="35" t="str">
        <f aca="false">CONCATENATE(C355,"-",G355)</f>
        <v>A102-656-S</v>
      </c>
      <c r="I355" s="130"/>
      <c r="J355" s="35" t="n">
        <v>72</v>
      </c>
      <c r="K355" s="155" t="n">
        <v>44988</v>
      </c>
      <c r="L355" s="156" t="n">
        <f aca="false">VLOOKUP(C355,CATALOGO!A:F,6,0)</f>
        <v>0.26</v>
      </c>
      <c r="M355" s="157" t="n">
        <f aca="false">L355*J355</f>
        <v>18.72</v>
      </c>
      <c r="N355" s="35" t="s">
        <v>39</v>
      </c>
      <c r="O355" s="35" t="s">
        <v>85</v>
      </c>
      <c r="P355" s="33"/>
      <c r="Q355" s="33"/>
      <c r="R355" s="33"/>
      <c r="S355" s="33"/>
      <c r="T355" s="33"/>
      <c r="U355" s="33"/>
      <c r="V355" s="33" t="s">
        <v>1028</v>
      </c>
      <c r="W355" s="35" t="s">
        <v>903</v>
      </c>
      <c r="X355" s="12" t="s">
        <v>88</v>
      </c>
      <c r="Y355" s="13" t="n">
        <v>100.1196</v>
      </c>
      <c r="Z355" s="37" t="n">
        <v>44965</v>
      </c>
      <c r="AA355" s="33"/>
      <c r="AB355" s="158" t="s">
        <v>44</v>
      </c>
      <c r="AC355" s="33"/>
      <c r="AD355" s="33" t="s">
        <v>953</v>
      </c>
      <c r="AE355" s="33"/>
    </row>
    <row r="356" customFormat="false" ht="15" hidden="false" customHeight="false" outlineLevel="0" collapsed="false">
      <c r="A356" s="33" t="n">
        <v>9056</v>
      </c>
      <c r="B356" s="155" t="n">
        <v>44963</v>
      </c>
      <c r="C356" s="35" t="s">
        <v>1027</v>
      </c>
      <c r="D356" s="6" t="str">
        <f aca="false">VLOOKUP(C356,CATALOGO!A:B,2,0)</f>
        <v>Pantalon Dama</v>
      </c>
      <c r="E356" s="6" t="str">
        <f aca="false">VLOOKUP(C356,CATALOGO!A:E,5,0)</f>
        <v>Flamingo</v>
      </c>
      <c r="F356" s="36"/>
      <c r="G356" s="35" t="s">
        <v>76</v>
      </c>
      <c r="H356" s="35" t="str">
        <f aca="false">CONCATENATE(C356,"-",G356)</f>
        <v>A102-656-M</v>
      </c>
      <c r="I356" s="130"/>
      <c r="J356" s="35" t="n">
        <v>96</v>
      </c>
      <c r="K356" s="155" t="n">
        <v>44988</v>
      </c>
      <c r="L356" s="156" t="n">
        <f aca="false">VLOOKUP(C356,CATALOGO!A:F,6,0)</f>
        <v>0.26</v>
      </c>
      <c r="M356" s="157" t="n">
        <f aca="false">L356*J356</f>
        <v>24.96</v>
      </c>
      <c r="N356" s="35" t="s">
        <v>39</v>
      </c>
      <c r="O356" s="35" t="s">
        <v>85</v>
      </c>
      <c r="P356" s="33"/>
      <c r="Q356" s="33"/>
      <c r="R356" s="33"/>
      <c r="S356" s="33"/>
      <c r="T356" s="33"/>
      <c r="U356" s="33"/>
      <c r="V356" s="33" t="s">
        <v>1028</v>
      </c>
      <c r="W356" s="35" t="s">
        <v>903</v>
      </c>
      <c r="X356" s="12" t="s">
        <v>88</v>
      </c>
      <c r="Y356" s="13" t="n">
        <v>133.4928</v>
      </c>
      <c r="Z356" s="37" t="n">
        <v>44965</v>
      </c>
      <c r="AA356" s="33"/>
      <c r="AB356" s="158" t="s">
        <v>44</v>
      </c>
      <c r="AC356" s="33"/>
      <c r="AD356" s="33" t="s">
        <v>953</v>
      </c>
      <c r="AE356" s="33"/>
    </row>
    <row r="357" customFormat="false" ht="15" hidden="false" customHeight="false" outlineLevel="0" collapsed="false">
      <c r="A357" s="33" t="n">
        <v>9057</v>
      </c>
      <c r="B357" s="155" t="n">
        <v>44963</v>
      </c>
      <c r="C357" s="35" t="s">
        <v>1027</v>
      </c>
      <c r="D357" s="6" t="str">
        <f aca="false">VLOOKUP(C357,CATALOGO!A:B,2,0)</f>
        <v>Pantalon Dama</v>
      </c>
      <c r="E357" s="6" t="str">
        <f aca="false">VLOOKUP(C357,CATALOGO!A:E,5,0)</f>
        <v>Flamingo</v>
      </c>
      <c r="F357" s="36"/>
      <c r="G357" s="35" t="s">
        <v>48</v>
      </c>
      <c r="H357" s="35" t="str">
        <f aca="false">CONCATENATE(C357,"-",G357)</f>
        <v>A102-656-L</v>
      </c>
      <c r="I357" s="130"/>
      <c r="J357" s="35" t="n">
        <v>24</v>
      </c>
      <c r="K357" s="155" t="n">
        <v>44988</v>
      </c>
      <c r="L357" s="156" t="n">
        <f aca="false">VLOOKUP(C357,CATALOGO!A:F,6,0)</f>
        <v>0.26</v>
      </c>
      <c r="M357" s="157" t="n">
        <f aca="false">L357*J357</f>
        <v>6.24</v>
      </c>
      <c r="N357" s="35" t="s">
        <v>39</v>
      </c>
      <c r="O357" s="35" t="s">
        <v>85</v>
      </c>
      <c r="P357" s="33"/>
      <c r="Q357" s="33"/>
      <c r="R357" s="33"/>
      <c r="S357" s="33"/>
      <c r="T357" s="33"/>
      <c r="U357" s="33"/>
      <c r="V357" s="33" t="s">
        <v>1028</v>
      </c>
      <c r="W357" s="35" t="s">
        <v>903</v>
      </c>
      <c r="X357" s="12" t="s">
        <v>88</v>
      </c>
      <c r="Y357" s="13" t="n">
        <v>33.3732</v>
      </c>
      <c r="Z357" s="37" t="n">
        <v>44965</v>
      </c>
      <c r="AA357" s="33"/>
      <c r="AB357" s="158" t="s">
        <v>44</v>
      </c>
      <c r="AC357" s="33"/>
      <c r="AD357" s="33" t="s">
        <v>953</v>
      </c>
      <c r="AE357" s="33"/>
    </row>
    <row r="358" customFormat="false" ht="15" hidden="false" customHeight="false" outlineLevel="0" collapsed="false">
      <c r="A358" s="33" t="n">
        <v>9058</v>
      </c>
      <c r="B358" s="155" t="n">
        <v>44963</v>
      </c>
      <c r="C358" s="35" t="s">
        <v>1027</v>
      </c>
      <c r="D358" s="6" t="str">
        <f aca="false">VLOOKUP(C358,CATALOGO!A:B,2,0)</f>
        <v>Pantalon Dama</v>
      </c>
      <c r="E358" s="6" t="str">
        <f aca="false">VLOOKUP(C358,CATALOGO!A:E,5,0)</f>
        <v>Flamingo</v>
      </c>
      <c r="F358" s="36"/>
      <c r="G358" s="35" t="s">
        <v>52</v>
      </c>
      <c r="H358" s="35" t="str">
        <f aca="false">CONCATENATE(C358,"-",G358)</f>
        <v>A102-656-XL</v>
      </c>
      <c r="I358" s="130"/>
      <c r="J358" s="35" t="n">
        <v>48</v>
      </c>
      <c r="K358" s="155" t="n">
        <v>44988</v>
      </c>
      <c r="L358" s="156" t="n">
        <f aca="false">VLOOKUP(C358,CATALOGO!A:F,6,0)</f>
        <v>0.26</v>
      </c>
      <c r="M358" s="157" t="n">
        <f aca="false">L358*J358</f>
        <v>12.48</v>
      </c>
      <c r="N358" s="35" t="s">
        <v>39</v>
      </c>
      <c r="O358" s="35" t="s">
        <v>85</v>
      </c>
      <c r="P358" s="33"/>
      <c r="Q358" s="33"/>
      <c r="R358" s="33"/>
      <c r="S358" s="33"/>
      <c r="T358" s="33"/>
      <c r="U358" s="33"/>
      <c r="V358" s="33" t="s">
        <v>1028</v>
      </c>
      <c r="W358" s="35" t="s">
        <v>903</v>
      </c>
      <c r="X358" s="12" t="s">
        <v>88</v>
      </c>
      <c r="Y358" s="13" t="n">
        <v>66.7464</v>
      </c>
      <c r="Z358" s="37" t="n">
        <v>44965</v>
      </c>
      <c r="AA358" s="33"/>
      <c r="AB358" s="158" t="s">
        <v>44</v>
      </c>
      <c r="AC358" s="33"/>
      <c r="AD358" s="33" t="s">
        <v>953</v>
      </c>
      <c r="AE358" s="33"/>
    </row>
    <row r="359" customFormat="false" ht="15" hidden="false" customHeight="false" outlineLevel="0" collapsed="false">
      <c r="A359" s="33"/>
      <c r="B359" s="33"/>
      <c r="C359" s="35"/>
      <c r="D359" s="35"/>
      <c r="E359" s="33"/>
      <c r="F359" s="36"/>
      <c r="G359" s="35"/>
      <c r="H359" s="35"/>
      <c r="I359" s="130"/>
      <c r="J359" s="97" t="n">
        <f aca="false">SUM(J316:J358)</f>
        <v>2268</v>
      </c>
      <c r="K359" s="35"/>
      <c r="L359" s="40" t="n">
        <v>15.41</v>
      </c>
      <c r="M359" s="97" t="n">
        <f aca="false">SUM(M316:M358)</f>
        <v>721.5204</v>
      </c>
      <c r="N359" s="33"/>
      <c r="O359" s="35"/>
      <c r="P359" s="33"/>
      <c r="Q359" s="33"/>
      <c r="R359" s="33"/>
      <c r="S359" s="33"/>
      <c r="T359" s="33"/>
      <c r="U359" s="33"/>
      <c r="V359" s="33"/>
      <c r="W359" s="35"/>
      <c r="X359" s="33"/>
      <c r="Y359" s="33"/>
      <c r="Z359" s="37"/>
      <c r="AA359" s="33"/>
      <c r="AB359" s="33"/>
      <c r="AC359" s="33"/>
      <c r="AD359" s="33"/>
      <c r="AE359" s="33"/>
    </row>
    <row r="360" customFormat="false" ht="15" hidden="false" customHeight="false" outlineLevel="0" collapsed="false">
      <c r="A360" s="33"/>
      <c r="B360" s="33"/>
      <c r="C360" s="35"/>
      <c r="D360" s="35"/>
      <c r="E360" s="33"/>
      <c r="F360" s="36"/>
      <c r="G360" s="35"/>
      <c r="H360" s="35"/>
      <c r="I360" s="130"/>
      <c r="J360" s="95"/>
      <c r="K360" s="35"/>
      <c r="L360" s="40"/>
      <c r="M360" s="40"/>
      <c r="N360" s="33"/>
      <c r="O360" s="35"/>
      <c r="P360" s="33"/>
      <c r="Q360" s="33"/>
      <c r="R360" s="33"/>
      <c r="S360" s="33"/>
      <c r="T360" s="33"/>
      <c r="U360" s="33"/>
      <c r="V360" s="33"/>
      <c r="W360" s="35"/>
      <c r="X360" s="33"/>
      <c r="Y360" s="33"/>
      <c r="Z360" s="37"/>
      <c r="AA360" s="33"/>
      <c r="AB360" s="33"/>
      <c r="AC360" s="33"/>
      <c r="AD360" s="33"/>
      <c r="AE360" s="33"/>
    </row>
    <row r="361" customFormat="false" ht="15" hidden="false" customHeight="false" outlineLevel="0" collapsed="false">
      <c r="A361" s="33"/>
      <c r="B361" s="195"/>
      <c r="C361" s="196" t="s">
        <v>1029</v>
      </c>
      <c r="D361" s="197"/>
      <c r="E361" s="33"/>
      <c r="F361" s="36"/>
      <c r="G361" s="35"/>
      <c r="H361" s="35"/>
      <c r="I361" s="130"/>
      <c r="J361" s="35"/>
      <c r="K361" s="35"/>
      <c r="N361" s="33"/>
      <c r="O361" s="35"/>
      <c r="P361" s="33"/>
      <c r="Q361" s="33"/>
      <c r="R361" s="33"/>
      <c r="S361" s="33"/>
      <c r="T361" s="33"/>
      <c r="U361" s="33"/>
      <c r="V361" s="33"/>
      <c r="W361" s="35"/>
      <c r="X361" s="33"/>
      <c r="Y361" s="33"/>
      <c r="Z361" s="37"/>
      <c r="AA361" s="33"/>
      <c r="AB361" s="33"/>
      <c r="AC361" s="33"/>
      <c r="AD361" s="33"/>
      <c r="AE361" s="33"/>
    </row>
    <row r="362" customFormat="false" ht="15" hidden="false" customHeight="false" outlineLevel="0" collapsed="false">
      <c r="A362" s="33" t="n">
        <v>9075</v>
      </c>
      <c r="B362" s="155" t="n">
        <v>44963</v>
      </c>
      <c r="C362" s="35" t="s">
        <v>1030</v>
      </c>
      <c r="D362" s="35" t="s">
        <v>1031</v>
      </c>
      <c r="E362" s="33"/>
      <c r="F362" s="36"/>
      <c r="G362" s="35" t="s">
        <v>57</v>
      </c>
      <c r="H362" s="35" t="str">
        <f aca="false">CONCATENATE(C362,"-",G362)</f>
        <v>TBH-TWF--WHIT-64-XS</v>
      </c>
      <c r="I362" s="130"/>
      <c r="J362" s="35" t="n">
        <v>18</v>
      </c>
      <c r="K362" s="155" t="n">
        <v>44988</v>
      </c>
      <c r="L362" s="156" t="n">
        <f aca="false">VLOOKUP(C362,CATALOGO!A:F,6,0)</f>
        <v>0.2033</v>
      </c>
      <c r="M362" s="157" t="n">
        <f aca="false">L362*J362</f>
        <v>3.6594</v>
      </c>
      <c r="N362" s="35" t="s">
        <v>60</v>
      </c>
      <c r="O362" s="35" t="s">
        <v>40</v>
      </c>
      <c r="P362" s="33"/>
      <c r="Q362" s="33"/>
      <c r="R362" s="33"/>
      <c r="S362" s="33"/>
      <c r="T362" s="33"/>
      <c r="U362" s="33"/>
      <c r="V362" s="33" t="s">
        <v>1032</v>
      </c>
      <c r="W362" s="35" t="s">
        <v>1033</v>
      </c>
      <c r="X362" s="33" t="s">
        <v>1034</v>
      </c>
      <c r="Y362" s="33" t="n">
        <v>23.4</v>
      </c>
      <c r="Z362" s="37" t="n">
        <v>44965</v>
      </c>
      <c r="AA362" s="33"/>
      <c r="AB362" s="158" t="s">
        <v>44</v>
      </c>
      <c r="AC362" s="33" t="s">
        <v>1035</v>
      </c>
      <c r="AD362" s="33"/>
      <c r="AE362" s="33"/>
    </row>
    <row r="363" customFormat="false" ht="15" hidden="false" customHeight="false" outlineLevel="0" collapsed="false">
      <c r="A363" s="33" t="n">
        <v>9076</v>
      </c>
      <c r="B363" s="155" t="n">
        <v>44963</v>
      </c>
      <c r="C363" s="35" t="s">
        <v>1030</v>
      </c>
      <c r="D363" s="35" t="s">
        <v>1031</v>
      </c>
      <c r="E363" s="33"/>
      <c r="F363" s="36"/>
      <c r="G363" s="35" t="s">
        <v>38</v>
      </c>
      <c r="H363" s="35" t="str">
        <f aca="false">CONCATENATE(C363,"-",G363)</f>
        <v>TBH-TWF--WHIT-64-S</v>
      </c>
      <c r="I363" s="130"/>
      <c r="J363" s="35" t="n">
        <v>18</v>
      </c>
      <c r="K363" s="155" t="n">
        <v>44988</v>
      </c>
      <c r="L363" s="156" t="n">
        <f aca="false">VLOOKUP(C363,CATALOGO!A:F,6,0)</f>
        <v>0.2033</v>
      </c>
      <c r="M363" s="157" t="n">
        <f aca="false">L363*J363</f>
        <v>3.6594</v>
      </c>
      <c r="N363" s="35" t="s">
        <v>60</v>
      </c>
      <c r="O363" s="35" t="s">
        <v>40</v>
      </c>
      <c r="P363" s="33"/>
      <c r="Q363" s="33"/>
      <c r="R363" s="33"/>
      <c r="S363" s="33"/>
      <c r="T363" s="33"/>
      <c r="U363" s="33"/>
      <c r="V363" s="33" t="s">
        <v>1032</v>
      </c>
      <c r="W363" s="35" t="s">
        <v>1033</v>
      </c>
      <c r="X363" s="33" t="s">
        <v>1034</v>
      </c>
      <c r="Y363" s="33" t="n">
        <v>23.4</v>
      </c>
      <c r="Z363" s="37" t="n">
        <v>44965</v>
      </c>
      <c r="AA363" s="33"/>
      <c r="AB363" s="158" t="s">
        <v>44</v>
      </c>
      <c r="AC363" s="33" t="s">
        <v>1035</v>
      </c>
      <c r="AD363" s="33"/>
      <c r="AE363" s="33"/>
    </row>
    <row r="364" customFormat="false" ht="15" hidden="false" customHeight="false" outlineLevel="0" collapsed="false">
      <c r="A364" s="33" t="n">
        <v>9077</v>
      </c>
      <c r="B364" s="155" t="n">
        <v>44963</v>
      </c>
      <c r="C364" s="35" t="s">
        <v>1030</v>
      </c>
      <c r="D364" s="35" t="s">
        <v>1031</v>
      </c>
      <c r="E364" s="33"/>
      <c r="F364" s="36"/>
      <c r="G364" s="35" t="s">
        <v>76</v>
      </c>
      <c r="H364" s="35" t="str">
        <f aca="false">CONCATENATE(C364,"-",G364)</f>
        <v>TBH-TWF--WHIT-64-M</v>
      </c>
      <c r="I364" s="130"/>
      <c r="J364" s="35" t="n">
        <v>18</v>
      </c>
      <c r="K364" s="155" t="n">
        <v>44988</v>
      </c>
      <c r="L364" s="156" t="n">
        <f aca="false">VLOOKUP(C364,CATALOGO!A:F,6,0)</f>
        <v>0.2033</v>
      </c>
      <c r="M364" s="157" t="n">
        <f aca="false">L364*J364</f>
        <v>3.6594</v>
      </c>
      <c r="N364" s="35" t="s">
        <v>60</v>
      </c>
      <c r="O364" s="35" t="s">
        <v>40</v>
      </c>
      <c r="P364" s="33"/>
      <c r="Q364" s="33"/>
      <c r="R364" s="33"/>
      <c r="S364" s="33"/>
      <c r="T364" s="33"/>
      <c r="U364" s="33"/>
      <c r="V364" s="33" t="s">
        <v>1032</v>
      </c>
      <c r="W364" s="35" t="s">
        <v>1033</v>
      </c>
      <c r="X364" s="33" t="s">
        <v>1034</v>
      </c>
      <c r="Y364" s="33" t="n">
        <v>23.4</v>
      </c>
      <c r="Z364" s="37" t="n">
        <v>44965</v>
      </c>
      <c r="AA364" s="33"/>
      <c r="AB364" s="158" t="s">
        <v>44</v>
      </c>
      <c r="AC364" s="33" t="s">
        <v>1035</v>
      </c>
      <c r="AD364" s="33"/>
      <c r="AE364" s="33"/>
    </row>
    <row r="365" customFormat="false" ht="15" hidden="false" customHeight="false" outlineLevel="0" collapsed="false">
      <c r="A365" s="33" t="n">
        <v>9078</v>
      </c>
      <c r="B365" s="155" t="n">
        <v>44963</v>
      </c>
      <c r="C365" s="35" t="s">
        <v>1030</v>
      </c>
      <c r="D365" s="35" t="s">
        <v>1031</v>
      </c>
      <c r="E365" s="33"/>
      <c r="F365" s="36"/>
      <c r="G365" s="35" t="s">
        <v>48</v>
      </c>
      <c r="H365" s="35" t="str">
        <f aca="false">CONCATENATE(C365,"-",G365)</f>
        <v>TBH-TWF--WHIT-64-L</v>
      </c>
      <c r="I365" s="130"/>
      <c r="J365" s="35" t="n">
        <v>6</v>
      </c>
      <c r="K365" s="155" t="n">
        <v>44988</v>
      </c>
      <c r="L365" s="156" t="n">
        <f aca="false">VLOOKUP(C365,CATALOGO!A:F,6,0)</f>
        <v>0.2033</v>
      </c>
      <c r="M365" s="157" t="n">
        <f aca="false">L365*J365</f>
        <v>1.2198</v>
      </c>
      <c r="N365" s="35" t="s">
        <v>60</v>
      </c>
      <c r="O365" s="35" t="s">
        <v>40</v>
      </c>
      <c r="P365" s="33"/>
      <c r="Q365" s="33"/>
      <c r="R365" s="33"/>
      <c r="S365" s="33"/>
      <c r="T365" s="33"/>
      <c r="U365" s="33"/>
      <c r="V365" s="33" t="s">
        <v>1032</v>
      </c>
      <c r="W365" s="35" t="s">
        <v>1033</v>
      </c>
      <c r="X365" s="33" t="s">
        <v>1034</v>
      </c>
      <c r="Y365" s="33" t="n">
        <v>7.8</v>
      </c>
      <c r="Z365" s="37" t="n">
        <v>44965</v>
      </c>
      <c r="AA365" s="33"/>
      <c r="AB365" s="158" t="s">
        <v>44</v>
      </c>
      <c r="AC365" s="33" t="s">
        <v>1035</v>
      </c>
      <c r="AD365" s="33"/>
      <c r="AE365" s="33"/>
    </row>
    <row r="366" customFormat="false" ht="15" hidden="false" customHeight="false" outlineLevel="0" collapsed="false">
      <c r="A366" s="33" t="n">
        <v>9079</v>
      </c>
      <c r="B366" s="155" t="n">
        <v>44963</v>
      </c>
      <c r="C366" s="35" t="s">
        <v>1037</v>
      </c>
      <c r="D366" s="35" t="s">
        <v>1038</v>
      </c>
      <c r="E366" s="33"/>
      <c r="F366" s="36"/>
      <c r="G366" s="35" t="s">
        <v>57</v>
      </c>
      <c r="H366" s="35" t="str">
        <f aca="false">CONCATENATE(C366,"-",G366)</f>
        <v>PBH-TWF--WHIT-64-XS</v>
      </c>
      <c r="I366" s="130"/>
      <c r="J366" s="35" t="n">
        <v>18</v>
      </c>
      <c r="K366" s="155" t="n">
        <v>44988</v>
      </c>
      <c r="L366" s="156" t="n">
        <v>0.2033</v>
      </c>
      <c r="M366" s="157" t="n">
        <f aca="false">L366*J366</f>
        <v>3.6594</v>
      </c>
      <c r="N366" s="35" t="s">
        <v>60</v>
      </c>
      <c r="O366" s="35" t="s">
        <v>85</v>
      </c>
      <c r="P366" s="33"/>
      <c r="Q366" s="33"/>
      <c r="R366" s="33"/>
      <c r="S366" s="33"/>
      <c r="T366" s="33"/>
      <c r="U366" s="33"/>
      <c r="V366" s="33" t="s">
        <v>1039</v>
      </c>
      <c r="W366" s="35" t="s">
        <v>1033</v>
      </c>
      <c r="X366" s="33" t="s">
        <v>1034</v>
      </c>
      <c r="Y366" s="33" t="n">
        <v>23.4</v>
      </c>
      <c r="Z366" s="37" t="n">
        <v>44965</v>
      </c>
      <c r="AA366" s="33"/>
      <c r="AB366" s="158" t="s">
        <v>44</v>
      </c>
      <c r="AC366" s="33" t="s">
        <v>1040</v>
      </c>
      <c r="AD366" s="33"/>
      <c r="AE366" s="33"/>
    </row>
    <row r="367" customFormat="false" ht="15" hidden="false" customHeight="false" outlineLevel="0" collapsed="false">
      <c r="A367" s="33" t="n">
        <v>9080</v>
      </c>
      <c r="B367" s="155" t="n">
        <v>44963</v>
      </c>
      <c r="C367" s="35" t="s">
        <v>1041</v>
      </c>
      <c r="D367" s="35" t="s">
        <v>1038</v>
      </c>
      <c r="E367" s="33"/>
      <c r="F367" s="36"/>
      <c r="G367" s="35" t="s">
        <v>38</v>
      </c>
      <c r="H367" s="35" t="str">
        <f aca="false">CONCATENATE(C367,"-",G367)</f>
        <v>PBH-TWF-WHIT-64-S</v>
      </c>
      <c r="I367" s="130"/>
      <c r="J367" s="35" t="n">
        <v>18</v>
      </c>
      <c r="K367" s="155" t="n">
        <v>44988</v>
      </c>
      <c r="L367" s="156" t="n">
        <f aca="false">VLOOKUP(C367,CATALOGO!A:F,6,0)</f>
        <v>0.1725</v>
      </c>
      <c r="M367" s="157" t="n">
        <f aca="false">L367*J367</f>
        <v>3.105</v>
      </c>
      <c r="N367" s="35" t="s">
        <v>60</v>
      </c>
      <c r="O367" s="35" t="s">
        <v>85</v>
      </c>
      <c r="P367" s="33"/>
      <c r="Q367" s="33"/>
      <c r="R367" s="33"/>
      <c r="S367" s="33"/>
      <c r="T367" s="33"/>
      <c r="U367" s="33"/>
      <c r="V367" s="33" t="s">
        <v>1042</v>
      </c>
      <c r="W367" s="35" t="s">
        <v>1033</v>
      </c>
      <c r="X367" s="33" t="s">
        <v>1043</v>
      </c>
      <c r="Y367" s="33" t="n">
        <v>27</v>
      </c>
      <c r="Z367" s="37" t="n">
        <v>44965</v>
      </c>
      <c r="AA367" s="33"/>
      <c r="AB367" s="158" t="s">
        <v>44</v>
      </c>
      <c r="AC367" s="33" t="s">
        <v>1040</v>
      </c>
      <c r="AD367" s="33"/>
      <c r="AE367" s="33"/>
    </row>
    <row r="368" customFormat="false" ht="15" hidden="false" customHeight="false" outlineLevel="0" collapsed="false">
      <c r="A368" s="33" t="n">
        <v>9081</v>
      </c>
      <c r="B368" s="155" t="n">
        <v>44963</v>
      </c>
      <c r="C368" s="35" t="s">
        <v>1041</v>
      </c>
      <c r="D368" s="35" t="s">
        <v>1038</v>
      </c>
      <c r="E368" s="33"/>
      <c r="F368" s="36"/>
      <c r="G368" s="35" t="s">
        <v>76</v>
      </c>
      <c r="H368" s="35" t="str">
        <f aca="false">CONCATENATE(C368,"-",G368)</f>
        <v>PBH-TWF-WHIT-64-M</v>
      </c>
      <c r="I368" s="130"/>
      <c r="J368" s="35" t="n">
        <v>18</v>
      </c>
      <c r="K368" s="155" t="n">
        <v>44988</v>
      </c>
      <c r="L368" s="156" t="n">
        <f aca="false">VLOOKUP(C368,CATALOGO!A:F,6,0)</f>
        <v>0.1725</v>
      </c>
      <c r="M368" s="157" t="n">
        <f aca="false">L368*J368</f>
        <v>3.105</v>
      </c>
      <c r="N368" s="35" t="s">
        <v>60</v>
      </c>
      <c r="O368" s="35" t="s">
        <v>85</v>
      </c>
      <c r="P368" s="33"/>
      <c r="Q368" s="33"/>
      <c r="R368" s="33"/>
      <c r="S368" s="33"/>
      <c r="T368" s="33"/>
      <c r="U368" s="33"/>
      <c r="V368" s="33" t="s">
        <v>1042</v>
      </c>
      <c r="W368" s="35" t="s">
        <v>1033</v>
      </c>
      <c r="X368" s="33" t="s">
        <v>1043</v>
      </c>
      <c r="Y368" s="33" t="n">
        <v>27</v>
      </c>
      <c r="Z368" s="37" t="n">
        <v>44965</v>
      </c>
      <c r="AA368" s="33"/>
      <c r="AB368" s="158" t="s">
        <v>44</v>
      </c>
      <c r="AC368" s="33" t="s">
        <v>1040</v>
      </c>
      <c r="AD368" s="33"/>
      <c r="AE368" s="33"/>
    </row>
    <row r="369" customFormat="false" ht="15" hidden="false" customHeight="false" outlineLevel="0" collapsed="false">
      <c r="A369" s="33" t="n">
        <v>9082</v>
      </c>
      <c r="B369" s="155" t="n">
        <v>44963</v>
      </c>
      <c r="C369" s="35" t="s">
        <v>1041</v>
      </c>
      <c r="D369" s="35" t="s">
        <v>1038</v>
      </c>
      <c r="E369" s="33"/>
      <c r="F369" s="36"/>
      <c r="G369" s="35" t="s">
        <v>48</v>
      </c>
      <c r="H369" s="35" t="str">
        <f aca="false">CONCATENATE(C369,"-",G369)</f>
        <v>PBH-TWF-WHIT-64-L</v>
      </c>
      <c r="I369" s="130"/>
      <c r="J369" s="35" t="n">
        <v>6</v>
      </c>
      <c r="K369" s="155" t="n">
        <v>44988</v>
      </c>
      <c r="L369" s="156" t="n">
        <f aca="false">VLOOKUP(C369,CATALOGO!A:F,6,0)</f>
        <v>0.1725</v>
      </c>
      <c r="M369" s="157" t="n">
        <f aca="false">L369*J369</f>
        <v>1.035</v>
      </c>
      <c r="N369" s="35" t="s">
        <v>60</v>
      </c>
      <c r="O369" s="35" t="s">
        <v>85</v>
      </c>
      <c r="P369" s="33"/>
      <c r="Q369" s="33"/>
      <c r="R369" s="33"/>
      <c r="S369" s="33"/>
      <c r="T369" s="33"/>
      <c r="U369" s="33"/>
      <c r="V369" s="33" t="s">
        <v>1042</v>
      </c>
      <c r="W369" s="35" t="s">
        <v>1033</v>
      </c>
      <c r="X369" s="33" t="s">
        <v>1043</v>
      </c>
      <c r="Y369" s="33" t="n">
        <v>9</v>
      </c>
      <c r="Z369" s="37" t="n">
        <v>44965</v>
      </c>
      <c r="AA369" s="33"/>
      <c r="AB369" s="158" t="s">
        <v>44</v>
      </c>
      <c r="AC369" s="33" t="s">
        <v>1040</v>
      </c>
      <c r="AD369" s="33"/>
      <c r="AE369" s="33"/>
    </row>
    <row r="370" customFormat="false" ht="15" hidden="false" customHeight="false" outlineLevel="0" collapsed="false">
      <c r="A370" s="33" t="n">
        <v>9083</v>
      </c>
      <c r="B370" s="155" t="n">
        <v>44963</v>
      </c>
      <c r="C370" s="35" t="s">
        <v>1044</v>
      </c>
      <c r="D370" s="35" t="s">
        <v>1045</v>
      </c>
      <c r="E370" s="33"/>
      <c r="F370" s="36"/>
      <c r="G370" s="35" t="s">
        <v>57</v>
      </c>
      <c r="H370" s="35" t="str">
        <f aca="false">CONCATENATE(C370,"-",G370)</f>
        <v>15113-WHITH-46225-XS</v>
      </c>
      <c r="I370" s="130"/>
      <c r="J370" s="35" t="n">
        <v>12</v>
      </c>
      <c r="K370" s="155" t="n">
        <v>44988</v>
      </c>
      <c r="L370" s="156" t="n">
        <f aca="false">VLOOKUP(C370,CATALOGO!A:F,6,0)</f>
        <v>0.242</v>
      </c>
      <c r="M370" s="157" t="n">
        <f aca="false">L370*J370</f>
        <v>2.904</v>
      </c>
      <c r="N370" s="35" t="s">
        <v>136</v>
      </c>
      <c r="O370" s="35" t="s">
        <v>137</v>
      </c>
      <c r="P370" s="33"/>
      <c r="Q370" s="33"/>
      <c r="R370" s="33"/>
      <c r="S370" s="33"/>
      <c r="T370" s="33"/>
      <c r="U370" s="33"/>
      <c r="V370" s="33" t="s">
        <v>1046</v>
      </c>
      <c r="W370" s="35" t="s">
        <v>1047</v>
      </c>
      <c r="X370" s="33" t="n">
        <v>15113</v>
      </c>
      <c r="Y370" s="33" t="n">
        <v>18</v>
      </c>
      <c r="Z370" s="37" t="n">
        <v>44971</v>
      </c>
      <c r="AA370" s="33"/>
      <c r="AB370" s="158" t="s">
        <v>44</v>
      </c>
      <c r="AC370" s="33"/>
      <c r="AD370" s="33"/>
      <c r="AE370" s="33"/>
    </row>
    <row r="371" customFormat="false" ht="15" hidden="false" customHeight="false" outlineLevel="0" collapsed="false">
      <c r="A371" s="33" t="n">
        <v>9084</v>
      </c>
      <c r="B371" s="155" t="n">
        <v>44963</v>
      </c>
      <c r="C371" s="35" t="s">
        <v>1044</v>
      </c>
      <c r="D371" s="35" t="s">
        <v>1045</v>
      </c>
      <c r="E371" s="33"/>
      <c r="F371" s="36"/>
      <c r="G371" s="35" t="s">
        <v>38</v>
      </c>
      <c r="H371" s="35" t="str">
        <f aca="false">CONCATENATE(C371,"-",G371)</f>
        <v>15113-WHITH-46225-S</v>
      </c>
      <c r="I371" s="130"/>
      <c r="J371" s="35" t="n">
        <v>12</v>
      </c>
      <c r="K371" s="155" t="n">
        <v>44988</v>
      </c>
      <c r="L371" s="156" t="n">
        <f aca="false">VLOOKUP(C371,CATALOGO!A:F,6,0)</f>
        <v>0.242</v>
      </c>
      <c r="M371" s="157" t="n">
        <f aca="false">L371*J371</f>
        <v>2.904</v>
      </c>
      <c r="N371" s="35" t="s">
        <v>136</v>
      </c>
      <c r="O371" s="35" t="s">
        <v>137</v>
      </c>
      <c r="P371" s="33"/>
      <c r="Q371" s="33"/>
      <c r="R371" s="33"/>
      <c r="S371" s="33"/>
      <c r="T371" s="33"/>
      <c r="U371" s="33"/>
      <c r="V371" s="33" t="s">
        <v>1046</v>
      </c>
      <c r="W371" s="35" t="s">
        <v>1047</v>
      </c>
      <c r="X371" s="33" t="n">
        <v>15113</v>
      </c>
      <c r="Y371" s="33" t="n">
        <v>18</v>
      </c>
      <c r="Z371" s="37" t="n">
        <v>44971</v>
      </c>
      <c r="AA371" s="33"/>
      <c r="AB371" s="158" t="s">
        <v>44</v>
      </c>
      <c r="AC371" s="33"/>
      <c r="AD371" s="33"/>
      <c r="AE371" s="33"/>
    </row>
    <row r="372" customFormat="false" ht="15" hidden="false" customHeight="false" outlineLevel="0" collapsed="false">
      <c r="A372" s="33" t="n">
        <v>9085</v>
      </c>
      <c r="B372" s="155" t="n">
        <v>44963</v>
      </c>
      <c r="C372" s="35" t="s">
        <v>1044</v>
      </c>
      <c r="D372" s="35" t="s">
        <v>1045</v>
      </c>
      <c r="E372" s="33"/>
      <c r="F372" s="36"/>
      <c r="G372" s="35" t="s">
        <v>76</v>
      </c>
      <c r="H372" s="35" t="str">
        <f aca="false">CONCATENATE(C372,"-",G372)</f>
        <v>15113-WHITH-46225-M</v>
      </c>
      <c r="I372" s="130"/>
      <c r="J372" s="35" t="n">
        <v>12</v>
      </c>
      <c r="K372" s="155" t="n">
        <v>44988</v>
      </c>
      <c r="L372" s="156" t="n">
        <f aca="false">VLOOKUP(C372,CATALOGO!A:F,6,0)</f>
        <v>0.242</v>
      </c>
      <c r="M372" s="157" t="n">
        <f aca="false">L372*J372</f>
        <v>2.904</v>
      </c>
      <c r="N372" s="35" t="s">
        <v>136</v>
      </c>
      <c r="O372" s="35" t="s">
        <v>137</v>
      </c>
      <c r="P372" s="33"/>
      <c r="Q372" s="33"/>
      <c r="R372" s="33"/>
      <c r="S372" s="33"/>
      <c r="T372" s="33"/>
      <c r="U372" s="33"/>
      <c r="V372" s="33" t="s">
        <v>1046</v>
      </c>
      <c r="W372" s="35" t="s">
        <v>1047</v>
      </c>
      <c r="X372" s="33" t="n">
        <v>15113</v>
      </c>
      <c r="Y372" s="33" t="n">
        <v>18</v>
      </c>
      <c r="Z372" s="37" t="n">
        <v>44971</v>
      </c>
      <c r="AA372" s="33"/>
      <c r="AB372" s="158" t="s">
        <v>44</v>
      </c>
      <c r="AC372" s="33"/>
      <c r="AD372" s="33"/>
      <c r="AE372" s="33"/>
    </row>
    <row r="373" customFormat="false" ht="15" hidden="false" customHeight="false" outlineLevel="0" collapsed="false">
      <c r="A373" s="33" t="n">
        <v>9086</v>
      </c>
      <c r="B373" s="155" t="n">
        <v>44963</v>
      </c>
      <c r="C373" s="35" t="s">
        <v>1048</v>
      </c>
      <c r="D373" s="35" t="s">
        <v>1049</v>
      </c>
      <c r="E373" s="33"/>
      <c r="F373" s="36"/>
      <c r="G373" s="35" t="s">
        <v>38</v>
      </c>
      <c r="H373" s="35" t="str">
        <f aca="false">CONCATENATE(C373,"-",G373)</f>
        <v>15112-WHITH-46225-S</v>
      </c>
      <c r="I373" s="130"/>
      <c r="J373" s="35" t="n">
        <v>12</v>
      </c>
      <c r="K373" s="155" t="n">
        <v>44988</v>
      </c>
      <c r="L373" s="156" t="n">
        <f aca="false">VLOOKUP(C373,CATALOGO!A:F,6,0)</f>
        <v>0.255</v>
      </c>
      <c r="M373" s="157" t="n">
        <f aca="false">L373*J373</f>
        <v>3.06</v>
      </c>
      <c r="N373" s="35" t="s">
        <v>136</v>
      </c>
      <c r="O373" s="35" t="s">
        <v>137</v>
      </c>
      <c r="P373" s="33"/>
      <c r="Q373" s="33"/>
      <c r="R373" s="33"/>
      <c r="S373" s="33"/>
      <c r="T373" s="33"/>
      <c r="U373" s="33"/>
      <c r="V373" s="33" t="s">
        <v>1050</v>
      </c>
      <c r="W373" s="35" t="s">
        <v>1047</v>
      </c>
      <c r="X373" s="33" t="n">
        <v>15113</v>
      </c>
      <c r="Y373" s="33" t="n">
        <v>18</v>
      </c>
      <c r="Z373" s="37" t="n">
        <v>44971</v>
      </c>
      <c r="AA373" s="33"/>
      <c r="AB373" s="158" t="s">
        <v>44</v>
      </c>
      <c r="AC373" s="33"/>
      <c r="AD373" s="33"/>
      <c r="AE373" s="33"/>
    </row>
    <row r="374" customFormat="false" ht="15" hidden="false" customHeight="false" outlineLevel="0" collapsed="false">
      <c r="A374" s="33" t="n">
        <v>9087</v>
      </c>
      <c r="B374" s="155" t="n">
        <v>44963</v>
      </c>
      <c r="C374" s="35" t="s">
        <v>1048</v>
      </c>
      <c r="D374" s="35" t="s">
        <v>1049</v>
      </c>
      <c r="E374" s="33"/>
      <c r="F374" s="36"/>
      <c r="G374" s="35" t="s">
        <v>76</v>
      </c>
      <c r="H374" s="35" t="str">
        <f aca="false">CONCATENATE(C374,"-",G374)</f>
        <v>15112-WHITH-46225-M</v>
      </c>
      <c r="I374" s="130"/>
      <c r="J374" s="35" t="n">
        <v>12</v>
      </c>
      <c r="K374" s="155" t="n">
        <v>44988</v>
      </c>
      <c r="L374" s="156" t="n">
        <f aca="false">VLOOKUP(C374,CATALOGO!A:F,6,0)</f>
        <v>0.255</v>
      </c>
      <c r="M374" s="157" t="n">
        <f aca="false">L374*J374</f>
        <v>3.06</v>
      </c>
      <c r="N374" s="35" t="s">
        <v>136</v>
      </c>
      <c r="O374" s="35" t="s">
        <v>137</v>
      </c>
      <c r="P374" s="33"/>
      <c r="Q374" s="33"/>
      <c r="R374" s="33"/>
      <c r="S374" s="33"/>
      <c r="T374" s="33"/>
      <c r="U374" s="33"/>
      <c r="V374" s="33" t="s">
        <v>1050</v>
      </c>
      <c r="W374" s="35" t="s">
        <v>1047</v>
      </c>
      <c r="X374" s="33" t="n">
        <v>15112</v>
      </c>
      <c r="Y374" s="33" t="n">
        <v>18</v>
      </c>
      <c r="Z374" s="37" t="n">
        <v>44971</v>
      </c>
      <c r="AA374" s="33"/>
      <c r="AB374" s="158" t="s">
        <v>44</v>
      </c>
      <c r="AC374" s="33"/>
      <c r="AD374" s="33"/>
      <c r="AE374" s="33"/>
    </row>
    <row r="375" customFormat="false" ht="15" hidden="false" customHeight="false" outlineLevel="0" collapsed="false">
      <c r="A375" s="33" t="n">
        <v>9088</v>
      </c>
      <c r="B375" s="155" t="n">
        <v>44963</v>
      </c>
      <c r="C375" s="35" t="s">
        <v>1048</v>
      </c>
      <c r="D375" s="35" t="s">
        <v>1049</v>
      </c>
      <c r="E375" s="33"/>
      <c r="F375" s="36"/>
      <c r="G375" s="35" t="s">
        <v>48</v>
      </c>
      <c r="H375" s="35" t="str">
        <f aca="false">CONCATENATE(C375,"-",G375)</f>
        <v>15112-WHITH-46225-L</v>
      </c>
      <c r="I375" s="130"/>
      <c r="J375" s="35" t="n">
        <v>12</v>
      </c>
      <c r="K375" s="155" t="n">
        <v>44988</v>
      </c>
      <c r="L375" s="156" t="n">
        <f aca="false">VLOOKUP(C375,CATALOGO!A:F,6,0)</f>
        <v>0.255</v>
      </c>
      <c r="M375" s="157" t="n">
        <f aca="false">L375*J375</f>
        <v>3.06</v>
      </c>
      <c r="N375" s="35" t="s">
        <v>136</v>
      </c>
      <c r="O375" s="35" t="s">
        <v>137</v>
      </c>
      <c r="P375" s="33"/>
      <c r="Q375" s="33"/>
      <c r="R375" s="33"/>
      <c r="S375" s="33"/>
      <c r="T375" s="33"/>
      <c r="U375" s="33"/>
      <c r="V375" s="33" t="s">
        <v>1050</v>
      </c>
      <c r="W375" s="35" t="s">
        <v>1047</v>
      </c>
      <c r="X375" s="33" t="n">
        <v>15112</v>
      </c>
      <c r="Y375" s="33" t="n">
        <v>18</v>
      </c>
      <c r="Z375" s="37" t="n">
        <v>44971</v>
      </c>
      <c r="AA375" s="33"/>
      <c r="AB375" s="158" t="s">
        <v>44</v>
      </c>
      <c r="AC375" s="33"/>
      <c r="AD375" s="33"/>
      <c r="AE375" s="33"/>
    </row>
    <row r="376" customFormat="false" ht="15" hidden="false" customHeight="false" outlineLevel="0" collapsed="false">
      <c r="A376" s="33" t="n">
        <v>9089</v>
      </c>
      <c r="B376" s="155" t="n">
        <v>44963</v>
      </c>
      <c r="C376" s="35" t="s">
        <v>1048</v>
      </c>
      <c r="D376" s="35" t="s">
        <v>1049</v>
      </c>
      <c r="E376" s="33"/>
      <c r="F376" s="36"/>
      <c r="G376" s="35" t="s">
        <v>52</v>
      </c>
      <c r="H376" s="35" t="str">
        <f aca="false">CONCATENATE(C376,"-",G376)</f>
        <v>15112-WHITH-46225-XL</v>
      </c>
      <c r="I376" s="130"/>
      <c r="J376" s="35" t="n">
        <v>12</v>
      </c>
      <c r="K376" s="155" t="n">
        <v>44988</v>
      </c>
      <c r="L376" s="156" t="n">
        <f aca="false">VLOOKUP(C376,CATALOGO!A:F,6,0)</f>
        <v>0.255</v>
      </c>
      <c r="M376" s="157" t="n">
        <f aca="false">L376*J376</f>
        <v>3.06</v>
      </c>
      <c r="N376" s="35" t="s">
        <v>136</v>
      </c>
      <c r="O376" s="35" t="s">
        <v>137</v>
      </c>
      <c r="P376" s="33"/>
      <c r="Q376" s="33"/>
      <c r="R376" s="33"/>
      <c r="S376" s="33"/>
      <c r="T376" s="33"/>
      <c r="U376" s="33"/>
      <c r="V376" s="33" t="s">
        <v>1050</v>
      </c>
      <c r="W376" s="35" t="s">
        <v>1047</v>
      </c>
      <c r="X376" s="33" t="n">
        <v>15112</v>
      </c>
      <c r="Y376" s="33" t="n">
        <v>18</v>
      </c>
      <c r="Z376" s="37" t="n">
        <v>44971</v>
      </c>
      <c r="AA376" s="33"/>
      <c r="AB376" s="158" t="s">
        <v>44</v>
      </c>
      <c r="AC376" s="33"/>
      <c r="AD376" s="33"/>
      <c r="AE376" s="33"/>
    </row>
    <row r="377" customFormat="false" ht="15" hidden="false" customHeight="false" outlineLevel="0" collapsed="false">
      <c r="A377" s="33" t="n">
        <v>9090</v>
      </c>
      <c r="B377" s="155" t="n">
        <v>44963</v>
      </c>
      <c r="C377" s="35" t="s">
        <v>1048</v>
      </c>
      <c r="D377" s="35" t="s">
        <v>1049</v>
      </c>
      <c r="E377" s="33"/>
      <c r="F377" s="36"/>
      <c r="G377" s="35" t="s">
        <v>89</v>
      </c>
      <c r="H377" s="35" t="str">
        <f aca="false">CONCATENATE(C377,"-",G377)</f>
        <v>15112-WHITH-46225-XXL</v>
      </c>
      <c r="I377" s="130"/>
      <c r="J377" s="35" t="n">
        <v>6</v>
      </c>
      <c r="K377" s="155" t="n">
        <v>44988</v>
      </c>
      <c r="L377" s="156" t="n">
        <f aca="false">VLOOKUP(C377,CATALOGO!A:F,6,0)</f>
        <v>0.255</v>
      </c>
      <c r="M377" s="157" t="n">
        <f aca="false">L377*J377</f>
        <v>1.53</v>
      </c>
      <c r="N377" s="35" t="s">
        <v>136</v>
      </c>
      <c r="O377" s="35" t="s">
        <v>137</v>
      </c>
      <c r="P377" s="33"/>
      <c r="Q377" s="33"/>
      <c r="R377" s="33"/>
      <c r="S377" s="33"/>
      <c r="T377" s="33"/>
      <c r="U377" s="33"/>
      <c r="V377" s="33" t="s">
        <v>1050</v>
      </c>
      <c r="W377" s="35" t="s">
        <v>1047</v>
      </c>
      <c r="X377" s="33" t="n">
        <v>15112</v>
      </c>
      <c r="Y377" s="33" t="n">
        <v>9</v>
      </c>
      <c r="Z377" s="37" t="n">
        <v>44971</v>
      </c>
      <c r="AA377" s="33"/>
      <c r="AB377" s="158" t="s">
        <v>44</v>
      </c>
      <c r="AC377" s="33"/>
      <c r="AD377" s="33"/>
      <c r="AE377" s="33"/>
    </row>
    <row r="378" customFormat="false" ht="15" hidden="false" customHeight="false" outlineLevel="0" collapsed="false">
      <c r="A378" s="33"/>
      <c r="B378" s="33"/>
      <c r="C378" s="35"/>
      <c r="D378" s="35"/>
      <c r="E378" s="33"/>
      <c r="F378" s="36"/>
      <c r="G378" s="35"/>
      <c r="H378" s="35"/>
      <c r="I378" s="130"/>
      <c r="J378" s="95" t="n">
        <v>210</v>
      </c>
      <c r="K378" s="35"/>
      <c r="L378" s="40" t="n">
        <v>3.535</v>
      </c>
      <c r="M378" s="40" t="n">
        <v>46</v>
      </c>
      <c r="N378" s="33"/>
      <c r="O378" s="35"/>
      <c r="P378" s="33"/>
      <c r="Q378" s="33"/>
      <c r="R378" s="33"/>
      <c r="S378" s="33"/>
      <c r="T378" s="33"/>
      <c r="U378" s="33"/>
      <c r="V378" s="33"/>
      <c r="W378" s="35"/>
      <c r="X378" s="33"/>
      <c r="Y378" s="33"/>
      <c r="Z378" s="37"/>
      <c r="AA378" s="33"/>
      <c r="AB378" s="33"/>
      <c r="AC378" s="33"/>
      <c r="AD378" s="33"/>
      <c r="AE378" s="33"/>
    </row>
    <row r="379" customFormat="false" ht="15" hidden="false" customHeight="false" outlineLevel="0" collapsed="false">
      <c r="A379" s="33"/>
      <c r="B379" s="105"/>
      <c r="C379" s="198"/>
      <c r="D379" s="199"/>
      <c r="E379" s="33"/>
      <c r="F379" s="36"/>
      <c r="G379" s="35"/>
      <c r="H379" s="35"/>
      <c r="I379" s="130"/>
      <c r="J379" s="95" t="n">
        <f aca="false">SUM(J359+J378)</f>
        <v>2478</v>
      </c>
      <c r="K379" s="35"/>
      <c r="L379" s="40" t="n">
        <f aca="false">L359+L378</f>
        <v>18.945</v>
      </c>
      <c r="M379" s="40" t="n">
        <f aca="false">SUM(M359+M378)</f>
        <v>767.5204</v>
      </c>
      <c r="N379" s="33"/>
      <c r="O379" s="35"/>
      <c r="P379" s="33"/>
      <c r="Q379" s="33"/>
      <c r="R379" s="33"/>
      <c r="S379" s="33"/>
      <c r="T379" s="33"/>
      <c r="U379" s="33"/>
      <c r="V379" s="33"/>
      <c r="W379" s="35"/>
      <c r="X379" s="33"/>
      <c r="Y379" s="33"/>
      <c r="Z379" s="37"/>
      <c r="AA379" s="33"/>
      <c r="AB379" s="33"/>
      <c r="AC379" s="33"/>
      <c r="AD379" s="33"/>
      <c r="AE379" s="33"/>
    </row>
    <row r="380" customFormat="false" ht="18.75" hidden="false" customHeight="false" outlineLevel="0" collapsed="false">
      <c r="A380" s="33"/>
      <c r="B380" s="166" t="s">
        <v>1051</v>
      </c>
      <c r="C380" s="167"/>
      <c r="D380" s="168"/>
      <c r="E380" s="33"/>
      <c r="F380" s="36"/>
      <c r="G380" s="35"/>
      <c r="H380" s="35"/>
      <c r="I380" s="130"/>
      <c r="J380" s="35"/>
      <c r="K380" s="35"/>
      <c r="N380" s="33"/>
      <c r="O380" s="35"/>
      <c r="P380" s="33"/>
      <c r="Q380" s="33"/>
      <c r="R380" s="33"/>
      <c r="S380" s="33"/>
      <c r="T380" s="33"/>
      <c r="U380" s="33"/>
      <c r="V380" s="33"/>
      <c r="W380" s="35"/>
      <c r="X380" s="33"/>
      <c r="Y380" s="33"/>
      <c r="Z380" s="37"/>
      <c r="AA380" s="33"/>
      <c r="AB380" s="33"/>
      <c r="AC380" s="33"/>
      <c r="AD380" s="33"/>
      <c r="AE380" s="33"/>
    </row>
    <row r="381" customFormat="false" ht="15" hidden="false" customHeight="false" outlineLevel="0" collapsed="false">
      <c r="A381" s="33" t="n">
        <v>9097</v>
      </c>
      <c r="B381" s="155" t="n">
        <v>44970</v>
      </c>
      <c r="C381" s="35" t="s">
        <v>1052</v>
      </c>
      <c r="D381" s="6" t="str">
        <f aca="false">VLOOKUP(C381,CATALOGO!A:B,2,0)</f>
        <v>GORRITOS</v>
      </c>
      <c r="E381" s="6" t="str">
        <f aca="false">VLOOKUP(C381,CATALOGO!A:E,5,0)</f>
        <v>Naval</v>
      </c>
      <c r="F381" s="36"/>
      <c r="G381" s="35" t="s">
        <v>38</v>
      </c>
      <c r="H381" s="35" t="str">
        <f aca="false">CONCATENATE(C381,"-",G381)</f>
        <v>AGM002-027-S</v>
      </c>
      <c r="I381" s="130"/>
      <c r="J381" s="35" t="n">
        <v>24</v>
      </c>
      <c r="K381" s="155" t="n">
        <v>44995</v>
      </c>
      <c r="L381" s="156" t="n">
        <f aca="false">VLOOKUP(C381,CATALOGO!A:F,6,0)</f>
        <v>0.085</v>
      </c>
      <c r="M381" s="157" t="n">
        <f aca="false">L381*J381</f>
        <v>2.04</v>
      </c>
      <c r="N381" s="35" t="s">
        <v>39</v>
      </c>
      <c r="O381" s="35" t="s">
        <v>40</v>
      </c>
      <c r="P381" s="33"/>
      <c r="Q381" s="33"/>
      <c r="R381" s="33"/>
      <c r="S381" s="33"/>
      <c r="T381" s="33"/>
      <c r="U381" s="33"/>
      <c r="V381" s="33" t="s">
        <v>1024</v>
      </c>
      <c r="W381" s="35" t="str">
        <f aca="false">VLOOKUP(C381,CATALOGOMEDA1,4,FALSE())</f>
        <v>TTR-19-4027TCX-MEDIEVAL</v>
      </c>
      <c r="X381" s="33" t="str">
        <f aca="false">MID(C381,1,FIND("-",C381)-1)</f>
        <v>AGM002</v>
      </c>
      <c r="Y381" s="33" t="n">
        <f aca="false">(VLOOKUP(X381,ESTILO3,3,FALSE()))*J381</f>
        <v>16.08</v>
      </c>
      <c r="Z381" s="37" t="n">
        <v>44972</v>
      </c>
      <c r="AA381" s="33"/>
      <c r="AB381" s="158" t="s">
        <v>44</v>
      </c>
      <c r="AC381" s="33"/>
      <c r="AD381" s="33" t="s">
        <v>784</v>
      </c>
      <c r="AE381" s="33"/>
    </row>
    <row r="382" customFormat="false" ht="15.75" hidden="false" customHeight="false" outlineLevel="0" collapsed="false">
      <c r="A382" s="33" t="n">
        <v>9001</v>
      </c>
      <c r="B382" s="155" t="n">
        <v>44956</v>
      </c>
      <c r="C382" s="35" t="s">
        <v>1053</v>
      </c>
      <c r="D382" s="6" t="str">
        <f aca="false">VLOOKUP(C382,CATALOGO!A:B,2,0)</f>
        <v>Top Dama</v>
      </c>
      <c r="E382" s="6" t="str">
        <f aca="false">VLOOKUP(C382,CATALOGO!A:E,5,0)</f>
        <v>Violeta</v>
      </c>
      <c r="F382" s="36"/>
      <c r="G382" s="35" t="s">
        <v>57</v>
      </c>
      <c r="H382" s="35" t="str">
        <f aca="false">CONCATENATE(C382,"-",G382)</f>
        <v>A011-528-XS</v>
      </c>
      <c r="I382" s="130"/>
      <c r="J382" s="35" t="n">
        <v>36</v>
      </c>
      <c r="K382" s="200" t="s">
        <v>1054</v>
      </c>
      <c r="L382" s="156" t="n">
        <f aca="false">VLOOKUP(C382,CATALOGO!A:F,6,0)</f>
        <v>0.375</v>
      </c>
      <c r="M382" s="157" t="n">
        <f aca="false">L382*J382</f>
        <v>13.5</v>
      </c>
      <c r="N382" s="35" t="s">
        <v>39</v>
      </c>
      <c r="O382" s="35" t="s">
        <v>40</v>
      </c>
      <c r="P382" s="33"/>
      <c r="Q382" s="33"/>
      <c r="R382" s="33"/>
      <c r="S382" s="33"/>
      <c r="T382" s="33"/>
      <c r="U382" s="33"/>
      <c r="V382" s="194" t="s">
        <v>1055</v>
      </c>
      <c r="W382" s="40" t="str">
        <f aca="false">VLOOKUP(C382,CATALOGOMEDA1,4,FALSE())</f>
        <v>TTR-19-3528TCX IMPERIAL PURPLE</v>
      </c>
      <c r="X382" s="194" t="str">
        <f aca="false">MID(C382,1,FIND("-",C382)-1)</f>
        <v>A011</v>
      </c>
      <c r="Y382" s="194" t="n">
        <f aca="false">(VLOOKUP(X382,ESTILO3,3,FALSE()))*J382</f>
        <v>46.8</v>
      </c>
      <c r="Z382" s="37" t="n">
        <v>44972</v>
      </c>
      <c r="AA382" s="33"/>
      <c r="AB382" s="158" t="s">
        <v>44</v>
      </c>
      <c r="AC382" s="33"/>
      <c r="AD382" s="33" t="s">
        <v>784</v>
      </c>
      <c r="AE382" s="33"/>
    </row>
    <row r="383" customFormat="false" ht="15.75" hidden="false" customHeight="false" outlineLevel="0" collapsed="false">
      <c r="A383" s="33" t="n">
        <v>9002</v>
      </c>
      <c r="B383" s="155" t="n">
        <v>44956</v>
      </c>
      <c r="C383" s="35" t="s">
        <v>1053</v>
      </c>
      <c r="D383" s="6" t="str">
        <f aca="false">VLOOKUP(C383,CATALOGO!A:B,2,0)</f>
        <v>Top Dama</v>
      </c>
      <c r="E383" s="6" t="str">
        <f aca="false">VLOOKUP(C383,CATALOGO!A:E,5,0)</f>
        <v>Violeta</v>
      </c>
      <c r="F383" s="36"/>
      <c r="G383" s="35" t="s">
        <v>38</v>
      </c>
      <c r="H383" s="35" t="str">
        <f aca="false">CONCATENATE(C383,"-",G383)</f>
        <v>A011-528-S</v>
      </c>
      <c r="I383" s="130"/>
      <c r="J383" s="35" t="n">
        <v>108</v>
      </c>
      <c r="K383" s="200" t="s">
        <v>1054</v>
      </c>
      <c r="L383" s="156" t="n">
        <f aca="false">VLOOKUP(C383,CATALOGO!A:F,6,0)</f>
        <v>0.375</v>
      </c>
      <c r="M383" s="157" t="n">
        <f aca="false">L383*J383</f>
        <v>40.5</v>
      </c>
      <c r="N383" s="35" t="s">
        <v>39</v>
      </c>
      <c r="O383" s="35" t="s">
        <v>40</v>
      </c>
      <c r="P383" s="33"/>
      <c r="Q383" s="33"/>
      <c r="R383" s="33"/>
      <c r="S383" s="33"/>
      <c r="T383" s="33"/>
      <c r="U383" s="33"/>
      <c r="V383" s="194" t="s">
        <v>1055</v>
      </c>
      <c r="W383" s="40" t="str">
        <f aca="false">VLOOKUP(C383,CATALOGOMEDA1,4,FALSE())</f>
        <v>TTR-19-3528TCX IMPERIAL PURPLE</v>
      </c>
      <c r="X383" s="194" t="str">
        <f aca="false">MID(C383,1,FIND("-",C383)-1)</f>
        <v>A011</v>
      </c>
      <c r="Y383" s="194" t="n">
        <f aca="false">(VLOOKUP(X383,ESTILO3,3,FALSE()))*J383</f>
        <v>140.4</v>
      </c>
      <c r="Z383" s="37" t="n">
        <v>44972</v>
      </c>
      <c r="AA383" s="33"/>
      <c r="AB383" s="158" t="s">
        <v>44</v>
      </c>
      <c r="AC383" s="33"/>
      <c r="AD383" s="33" t="s">
        <v>784</v>
      </c>
      <c r="AE383" s="33"/>
    </row>
    <row r="384" customFormat="false" ht="15.75" hidden="false" customHeight="false" outlineLevel="0" collapsed="false">
      <c r="A384" s="33" t="n">
        <v>9003</v>
      </c>
      <c r="B384" s="155" t="n">
        <v>44956</v>
      </c>
      <c r="C384" s="35" t="s">
        <v>1053</v>
      </c>
      <c r="D384" s="6" t="str">
        <f aca="false">VLOOKUP(C384,CATALOGO!A:B,2,0)</f>
        <v>Top Dama</v>
      </c>
      <c r="E384" s="6" t="str">
        <f aca="false">VLOOKUP(C384,CATALOGO!A:E,5,0)</f>
        <v>Violeta</v>
      </c>
      <c r="F384" s="36"/>
      <c r="G384" s="35" t="s">
        <v>76</v>
      </c>
      <c r="H384" s="35" t="str">
        <f aca="false">CONCATENATE(C384,"-",G384)</f>
        <v>A011-528-M</v>
      </c>
      <c r="I384" s="130"/>
      <c r="J384" s="35" t="n">
        <v>96</v>
      </c>
      <c r="K384" s="200" t="s">
        <v>1054</v>
      </c>
      <c r="L384" s="156" t="n">
        <f aca="false">VLOOKUP(C384,CATALOGO!A:F,6,0)</f>
        <v>0.375</v>
      </c>
      <c r="M384" s="157" t="n">
        <f aca="false">L384*J384</f>
        <v>36</v>
      </c>
      <c r="N384" s="35" t="s">
        <v>39</v>
      </c>
      <c r="O384" s="35" t="s">
        <v>40</v>
      </c>
      <c r="P384" s="33"/>
      <c r="Q384" s="33"/>
      <c r="R384" s="33"/>
      <c r="S384" s="33"/>
      <c r="T384" s="33"/>
      <c r="U384" s="33"/>
      <c r="V384" s="194" t="s">
        <v>1055</v>
      </c>
      <c r="W384" s="40" t="str">
        <f aca="false">VLOOKUP(C384,CATALOGOMEDA1,4,FALSE())</f>
        <v>TTR-19-3528TCX IMPERIAL PURPLE</v>
      </c>
      <c r="X384" s="194" t="str">
        <f aca="false">MID(C384,1,FIND("-",C384)-1)</f>
        <v>A011</v>
      </c>
      <c r="Y384" s="194" t="n">
        <f aca="false">(VLOOKUP(X384,ESTILO3,3,FALSE()))*J384</f>
        <v>124.8</v>
      </c>
      <c r="Z384" s="37" t="n">
        <v>44972</v>
      </c>
      <c r="AA384" s="33"/>
      <c r="AB384" s="158" t="s">
        <v>44</v>
      </c>
      <c r="AC384" s="33"/>
      <c r="AD384" s="33" t="s">
        <v>784</v>
      </c>
      <c r="AE384" s="33"/>
    </row>
    <row r="385" customFormat="false" ht="15.75" hidden="false" customHeight="false" outlineLevel="0" collapsed="false">
      <c r="A385" s="33" t="n">
        <v>9004</v>
      </c>
      <c r="B385" s="155" t="n">
        <v>44956</v>
      </c>
      <c r="C385" s="35" t="s">
        <v>1053</v>
      </c>
      <c r="D385" s="6" t="str">
        <f aca="false">VLOOKUP(C385,CATALOGO!A:B,2,0)</f>
        <v>Top Dama</v>
      </c>
      <c r="E385" s="6" t="str">
        <f aca="false">VLOOKUP(C385,CATALOGO!A:E,5,0)</f>
        <v>Violeta</v>
      </c>
      <c r="F385" s="36"/>
      <c r="G385" s="35" t="s">
        <v>48</v>
      </c>
      <c r="H385" s="35" t="str">
        <f aca="false">CONCATENATE(C385,"-",G385)</f>
        <v>A011-528-L</v>
      </c>
      <c r="I385" s="130"/>
      <c r="J385" s="35" t="n">
        <v>24</v>
      </c>
      <c r="K385" s="200" t="s">
        <v>1054</v>
      </c>
      <c r="L385" s="156" t="n">
        <f aca="false">VLOOKUP(C385,CATALOGO!A:F,6,0)</f>
        <v>0.375</v>
      </c>
      <c r="M385" s="157" t="n">
        <f aca="false">L385*J385</f>
        <v>9</v>
      </c>
      <c r="N385" s="35" t="s">
        <v>39</v>
      </c>
      <c r="O385" s="35" t="s">
        <v>40</v>
      </c>
      <c r="P385" s="33"/>
      <c r="Q385" s="33"/>
      <c r="R385" s="33"/>
      <c r="S385" s="33"/>
      <c r="T385" s="33"/>
      <c r="U385" s="33"/>
      <c r="V385" s="194" t="s">
        <v>1055</v>
      </c>
      <c r="W385" s="40" t="str">
        <f aca="false">VLOOKUP(C385,CATALOGOMEDA1,4,FALSE())</f>
        <v>TTR-19-3528TCX IMPERIAL PURPLE</v>
      </c>
      <c r="X385" s="194" t="str">
        <f aca="false">MID(C385,1,FIND("-",C385)-1)</f>
        <v>A011</v>
      </c>
      <c r="Y385" s="194" t="n">
        <f aca="false">(VLOOKUP(X385,ESTILO3,3,FALSE()))*J385</f>
        <v>31.2</v>
      </c>
      <c r="Z385" s="37" t="n">
        <v>44972</v>
      </c>
      <c r="AA385" s="33"/>
      <c r="AB385" s="158" t="s">
        <v>44</v>
      </c>
      <c r="AC385" s="33"/>
      <c r="AD385" s="33" t="s">
        <v>784</v>
      </c>
      <c r="AE385" s="33"/>
    </row>
    <row r="386" customFormat="false" ht="15.75" hidden="false" customHeight="false" outlineLevel="0" collapsed="false">
      <c r="A386" s="33" t="n">
        <v>9005</v>
      </c>
      <c r="B386" s="155" t="n">
        <v>44956</v>
      </c>
      <c r="C386" s="35" t="s">
        <v>1053</v>
      </c>
      <c r="D386" s="6" t="str">
        <f aca="false">VLOOKUP(C386,CATALOGO!A:B,2,0)</f>
        <v>Top Dama</v>
      </c>
      <c r="E386" s="6" t="str">
        <f aca="false">VLOOKUP(C386,CATALOGO!A:E,5,0)</f>
        <v>Violeta</v>
      </c>
      <c r="F386" s="36"/>
      <c r="G386" s="35" t="s">
        <v>52</v>
      </c>
      <c r="H386" s="35" t="str">
        <f aca="false">CONCATENATE(C386,"-",G386)</f>
        <v>A011-528-XL</v>
      </c>
      <c r="I386" s="130"/>
      <c r="J386" s="35" t="n">
        <v>24</v>
      </c>
      <c r="K386" s="200" t="s">
        <v>1054</v>
      </c>
      <c r="L386" s="156" t="n">
        <f aca="false">VLOOKUP(C386,CATALOGO!A:F,6,0)</f>
        <v>0.375</v>
      </c>
      <c r="M386" s="157" t="n">
        <f aca="false">L386*J386</f>
        <v>9</v>
      </c>
      <c r="N386" s="35" t="s">
        <v>39</v>
      </c>
      <c r="O386" s="35" t="s">
        <v>40</v>
      </c>
      <c r="P386" s="33"/>
      <c r="Q386" s="33"/>
      <c r="R386" s="33"/>
      <c r="S386" s="33"/>
      <c r="T386" s="33"/>
      <c r="U386" s="33"/>
      <c r="V386" s="194" t="s">
        <v>1055</v>
      </c>
      <c r="W386" s="40" t="str">
        <f aca="false">VLOOKUP(C386,CATALOGOMEDA1,4,FALSE())</f>
        <v>TTR-19-3528TCX IMPERIAL PURPLE</v>
      </c>
      <c r="X386" s="194" t="str">
        <f aca="false">MID(C386,1,FIND("-",C386)-1)</f>
        <v>A011</v>
      </c>
      <c r="Y386" s="194" t="n">
        <f aca="false">(VLOOKUP(X386,ESTILO3,3,FALSE()))*J386</f>
        <v>31.2</v>
      </c>
      <c r="Z386" s="37" t="n">
        <v>44972</v>
      </c>
      <c r="AA386" s="33"/>
      <c r="AB386" s="158" t="s">
        <v>44</v>
      </c>
      <c r="AC386" s="33"/>
      <c r="AD386" s="33" t="s">
        <v>784</v>
      </c>
      <c r="AE386" s="33"/>
    </row>
    <row r="387" customFormat="false" ht="15" hidden="false" customHeight="false" outlineLevel="0" collapsed="false">
      <c r="A387" s="33" t="n">
        <v>9112</v>
      </c>
      <c r="B387" s="155" t="n">
        <v>44970</v>
      </c>
      <c r="C387" s="35" t="s">
        <v>1056</v>
      </c>
      <c r="D387" s="6" t="str">
        <f aca="false">VLOOKUP(C387,CATALOGO!A:B,2,0)</f>
        <v>TOP DAMA</v>
      </c>
      <c r="E387" s="6" t="str">
        <f aca="false">VLOOKUP(C387,CATALOGO!A:E,5,0)</f>
        <v>BLANCO</v>
      </c>
      <c r="F387" s="36"/>
      <c r="G387" s="35" t="s">
        <v>57</v>
      </c>
      <c r="H387" s="35" t="str">
        <f aca="false">CONCATENATE(C387,"-",G387)</f>
        <v>A011-001-XS</v>
      </c>
      <c r="I387" s="130"/>
      <c r="J387" s="35" t="n">
        <v>36</v>
      </c>
      <c r="K387" s="155" t="n">
        <v>44995</v>
      </c>
      <c r="L387" s="156" t="n">
        <f aca="false">VLOOKUP(C387,CATALOGO!A:F,6,0)</f>
        <v>0.375</v>
      </c>
      <c r="M387" s="157" t="n">
        <f aca="false">L387*J387</f>
        <v>13.5</v>
      </c>
      <c r="N387" s="35" t="s">
        <v>39</v>
      </c>
      <c r="O387" s="35" t="s">
        <v>40</v>
      </c>
      <c r="P387" s="33"/>
      <c r="Q387" s="33"/>
      <c r="R387" s="33"/>
      <c r="S387" s="33"/>
      <c r="T387" s="33"/>
      <c r="U387" s="33"/>
      <c r="V387" s="33" t="s">
        <v>1057</v>
      </c>
      <c r="W387" s="35" t="str">
        <f aca="false">VLOOKUP(C387,CATALOGOMEDA1,4,FALSE())</f>
        <v>TTR-WHIT</v>
      </c>
      <c r="X387" s="33" t="str">
        <f aca="false">MID(C387,1,FIND("-",C387)-1)</f>
        <v>A011</v>
      </c>
      <c r="Y387" s="33" t="n">
        <f aca="false">(VLOOKUP(X387,ESTILO3,3,FALSE()))*J387</f>
        <v>46.8</v>
      </c>
      <c r="Z387" s="37" t="n">
        <v>44972</v>
      </c>
      <c r="AA387" s="33"/>
      <c r="AB387" s="158" t="s">
        <v>44</v>
      </c>
      <c r="AC387" s="33"/>
      <c r="AD387" s="33" t="s">
        <v>784</v>
      </c>
      <c r="AE387" s="33"/>
    </row>
    <row r="388" customFormat="false" ht="15" hidden="false" customHeight="false" outlineLevel="0" collapsed="false">
      <c r="A388" s="33" t="n">
        <v>9113</v>
      </c>
      <c r="B388" s="155" t="n">
        <v>44970</v>
      </c>
      <c r="C388" s="35" t="s">
        <v>1056</v>
      </c>
      <c r="D388" s="6" t="str">
        <f aca="false">VLOOKUP(C388,CATALOGO!A:B,2,0)</f>
        <v>TOP DAMA</v>
      </c>
      <c r="E388" s="6" t="str">
        <f aca="false">VLOOKUP(C388,CATALOGO!A:E,5,0)</f>
        <v>BLANCO</v>
      </c>
      <c r="F388" s="36"/>
      <c r="G388" s="35" t="s">
        <v>38</v>
      </c>
      <c r="H388" s="35" t="str">
        <f aca="false">CONCATENATE(C388,"-",G388)</f>
        <v>A011-001-S</v>
      </c>
      <c r="I388" s="130"/>
      <c r="J388" s="35" t="n">
        <v>108</v>
      </c>
      <c r="K388" s="155" t="n">
        <v>44995</v>
      </c>
      <c r="L388" s="156" t="n">
        <f aca="false">VLOOKUP(C388,CATALOGO!A:F,6,0)</f>
        <v>0.375</v>
      </c>
      <c r="M388" s="157" t="n">
        <f aca="false">L388*J388</f>
        <v>40.5</v>
      </c>
      <c r="N388" s="35" t="s">
        <v>39</v>
      </c>
      <c r="O388" s="35" t="s">
        <v>40</v>
      </c>
      <c r="P388" s="33"/>
      <c r="Q388" s="33"/>
      <c r="R388" s="33"/>
      <c r="S388" s="33"/>
      <c r="T388" s="33"/>
      <c r="U388" s="33"/>
      <c r="V388" s="33" t="s">
        <v>1057</v>
      </c>
      <c r="W388" s="35" t="str">
        <f aca="false">VLOOKUP(C388,CATALOGOMEDA1,4,FALSE())</f>
        <v>TTR-WHIT</v>
      </c>
      <c r="X388" s="33" t="str">
        <f aca="false">MID(C388,1,FIND("-",C388)-1)</f>
        <v>A011</v>
      </c>
      <c r="Y388" s="33" t="n">
        <f aca="false">(VLOOKUP(X388,ESTILO3,3,FALSE()))*J388</f>
        <v>140.4</v>
      </c>
      <c r="Z388" s="37" t="n">
        <v>44972</v>
      </c>
      <c r="AA388" s="33"/>
      <c r="AB388" s="158" t="s">
        <v>44</v>
      </c>
      <c r="AC388" s="33"/>
      <c r="AD388" s="33" t="s">
        <v>784</v>
      </c>
      <c r="AE388" s="33"/>
    </row>
    <row r="389" customFormat="false" ht="15" hidden="false" customHeight="false" outlineLevel="0" collapsed="false">
      <c r="A389" s="33" t="n">
        <v>9114</v>
      </c>
      <c r="B389" s="155" t="n">
        <v>44970</v>
      </c>
      <c r="C389" s="35" t="s">
        <v>1056</v>
      </c>
      <c r="D389" s="6" t="str">
        <f aca="false">VLOOKUP(C389,CATALOGO!A:B,2,0)</f>
        <v>TOP DAMA</v>
      </c>
      <c r="E389" s="6" t="str">
        <f aca="false">VLOOKUP(C389,CATALOGO!A:E,5,0)</f>
        <v>BLANCO</v>
      </c>
      <c r="F389" s="36"/>
      <c r="G389" s="35" t="s">
        <v>76</v>
      </c>
      <c r="H389" s="35" t="str">
        <f aca="false">CONCATENATE(C389,"-",G389)</f>
        <v>A011-001-M</v>
      </c>
      <c r="I389" s="130"/>
      <c r="J389" s="35" t="n">
        <v>96</v>
      </c>
      <c r="K389" s="155" t="n">
        <v>44995</v>
      </c>
      <c r="L389" s="156" t="n">
        <f aca="false">VLOOKUP(C389,CATALOGO!A:F,6,0)</f>
        <v>0.375</v>
      </c>
      <c r="M389" s="157" t="n">
        <f aca="false">L389*J389</f>
        <v>36</v>
      </c>
      <c r="N389" s="35" t="s">
        <v>39</v>
      </c>
      <c r="O389" s="35" t="s">
        <v>40</v>
      </c>
      <c r="P389" s="33"/>
      <c r="Q389" s="33"/>
      <c r="R389" s="33"/>
      <c r="S389" s="33"/>
      <c r="T389" s="33"/>
      <c r="U389" s="33"/>
      <c r="V389" s="33" t="s">
        <v>1057</v>
      </c>
      <c r="W389" s="35" t="str">
        <f aca="false">VLOOKUP(C389,CATALOGOMEDA1,4,FALSE())</f>
        <v>TTR-WHIT</v>
      </c>
      <c r="X389" s="33" t="str">
        <f aca="false">MID(C389,1,FIND("-",C389)-1)</f>
        <v>A011</v>
      </c>
      <c r="Y389" s="33" t="n">
        <f aca="false">(VLOOKUP(X389,ESTILO3,3,FALSE()))*J389</f>
        <v>124.8</v>
      </c>
      <c r="Z389" s="37" t="n">
        <v>44972</v>
      </c>
      <c r="AA389" s="33"/>
      <c r="AB389" s="158" t="s">
        <v>44</v>
      </c>
      <c r="AC389" s="33"/>
      <c r="AD389" s="33" t="s">
        <v>784</v>
      </c>
      <c r="AE389" s="33"/>
    </row>
    <row r="390" customFormat="false" ht="15" hidden="false" customHeight="false" outlineLevel="0" collapsed="false">
      <c r="A390" s="33" t="n">
        <v>9115</v>
      </c>
      <c r="B390" s="155" t="n">
        <v>44970</v>
      </c>
      <c r="C390" s="35" t="s">
        <v>1056</v>
      </c>
      <c r="D390" s="6" t="str">
        <f aca="false">VLOOKUP(C390,CATALOGO!A:B,2,0)</f>
        <v>TOP DAMA</v>
      </c>
      <c r="E390" s="6" t="str">
        <f aca="false">VLOOKUP(C390,CATALOGO!A:E,5,0)</f>
        <v>BLANCO</v>
      </c>
      <c r="F390" s="36"/>
      <c r="G390" s="35" t="s">
        <v>48</v>
      </c>
      <c r="H390" s="35" t="str">
        <f aca="false">CONCATENATE(C390,"-",G390)</f>
        <v>A011-001-L</v>
      </c>
      <c r="I390" s="130"/>
      <c r="J390" s="35" t="n">
        <v>24</v>
      </c>
      <c r="K390" s="155" t="n">
        <v>44995</v>
      </c>
      <c r="L390" s="156" t="n">
        <f aca="false">VLOOKUP(C390,CATALOGO!A:F,6,0)</f>
        <v>0.375</v>
      </c>
      <c r="M390" s="157" t="n">
        <f aca="false">L390*J390</f>
        <v>9</v>
      </c>
      <c r="N390" s="35" t="s">
        <v>39</v>
      </c>
      <c r="O390" s="35" t="s">
        <v>40</v>
      </c>
      <c r="P390" s="33"/>
      <c r="Q390" s="33"/>
      <c r="R390" s="33"/>
      <c r="S390" s="33"/>
      <c r="T390" s="33"/>
      <c r="U390" s="33"/>
      <c r="V390" s="33" t="s">
        <v>1057</v>
      </c>
      <c r="W390" s="35" t="str">
        <f aca="false">VLOOKUP(C390,CATALOGOMEDA1,4,FALSE())</f>
        <v>TTR-WHIT</v>
      </c>
      <c r="X390" s="33" t="str">
        <f aca="false">MID(C390,1,FIND("-",C390)-1)</f>
        <v>A011</v>
      </c>
      <c r="Y390" s="33" t="n">
        <f aca="false">(VLOOKUP(X390,ESTILO3,3,FALSE()))*J390</f>
        <v>31.2</v>
      </c>
      <c r="Z390" s="37" t="n">
        <v>44972</v>
      </c>
      <c r="AA390" s="33"/>
      <c r="AB390" s="158" t="s">
        <v>44</v>
      </c>
      <c r="AC390" s="33"/>
      <c r="AD390" s="33" t="s">
        <v>784</v>
      </c>
      <c r="AE390" s="33"/>
    </row>
    <row r="391" customFormat="false" ht="15" hidden="false" customHeight="false" outlineLevel="0" collapsed="false">
      <c r="A391" s="33" t="n">
        <v>9116</v>
      </c>
      <c r="B391" s="155" t="n">
        <v>44970</v>
      </c>
      <c r="C391" s="35" t="s">
        <v>1056</v>
      </c>
      <c r="D391" s="6" t="str">
        <f aca="false">VLOOKUP(C391,CATALOGO!A:B,2,0)</f>
        <v>TOP DAMA</v>
      </c>
      <c r="E391" s="6" t="str">
        <f aca="false">VLOOKUP(C391,CATALOGO!A:E,5,0)</f>
        <v>BLANCO</v>
      </c>
      <c r="F391" s="36"/>
      <c r="G391" s="35" t="s">
        <v>52</v>
      </c>
      <c r="H391" s="35" t="str">
        <f aca="false">CONCATENATE(C391,"-",G391)</f>
        <v>A011-001-XL</v>
      </c>
      <c r="I391" s="130"/>
      <c r="J391" s="35" t="n">
        <v>24</v>
      </c>
      <c r="K391" s="155" t="n">
        <v>44995</v>
      </c>
      <c r="L391" s="156" t="n">
        <f aca="false">VLOOKUP(C391,CATALOGO!A:F,6,0)</f>
        <v>0.375</v>
      </c>
      <c r="M391" s="157" t="n">
        <f aca="false">L391*J391</f>
        <v>9</v>
      </c>
      <c r="N391" s="35" t="s">
        <v>39</v>
      </c>
      <c r="O391" s="35" t="s">
        <v>40</v>
      </c>
      <c r="P391" s="33"/>
      <c r="Q391" s="33"/>
      <c r="R391" s="33"/>
      <c r="S391" s="33"/>
      <c r="T391" s="33"/>
      <c r="U391" s="33"/>
      <c r="V391" s="33" t="s">
        <v>1057</v>
      </c>
      <c r="W391" s="35" t="str">
        <f aca="false">VLOOKUP(C391,CATALOGOMEDA1,4,FALSE())</f>
        <v>TTR-WHIT</v>
      </c>
      <c r="X391" s="33" t="str">
        <f aca="false">MID(C391,1,FIND("-",C391)-1)</f>
        <v>A011</v>
      </c>
      <c r="Y391" s="33" t="n">
        <f aca="false">(VLOOKUP(X391,ESTILO3,3,FALSE()))*J391</f>
        <v>31.2</v>
      </c>
      <c r="Z391" s="37" t="n">
        <v>44972</v>
      </c>
      <c r="AA391" s="33"/>
      <c r="AB391" s="158" t="s">
        <v>44</v>
      </c>
      <c r="AC391" s="33"/>
      <c r="AD391" s="33" t="s">
        <v>784</v>
      </c>
      <c r="AE391" s="33"/>
    </row>
    <row r="392" s="178" customFormat="true" ht="15" hidden="false" customHeight="false" outlineLevel="0" collapsed="false">
      <c r="A392" s="176" t="n">
        <v>9135</v>
      </c>
      <c r="B392" s="201" t="n">
        <v>44977</v>
      </c>
      <c r="C392" s="172" t="s">
        <v>1058</v>
      </c>
      <c r="D392" s="202" t="s">
        <v>193</v>
      </c>
      <c r="E392" s="202" t="s">
        <v>1059</v>
      </c>
      <c r="F392" s="203"/>
      <c r="G392" s="172" t="s">
        <v>57</v>
      </c>
      <c r="H392" s="172" t="s">
        <v>1060</v>
      </c>
      <c r="I392" s="174"/>
      <c r="J392" s="172" t="n">
        <v>36</v>
      </c>
      <c r="K392" s="201" t="n">
        <v>45002</v>
      </c>
      <c r="L392" s="175" t="n">
        <v>0.3041</v>
      </c>
      <c r="M392" s="157" t="n">
        <v>10.9476</v>
      </c>
      <c r="N392" s="172" t="s">
        <v>39</v>
      </c>
      <c r="O392" s="172" t="s">
        <v>40</v>
      </c>
      <c r="P392" s="176"/>
      <c r="Q392" s="176"/>
      <c r="R392" s="176"/>
      <c r="S392" s="176"/>
      <c r="T392" s="176"/>
      <c r="U392" s="176"/>
      <c r="V392" s="176" t="s">
        <v>1061</v>
      </c>
      <c r="W392" s="172" t="s">
        <v>1001</v>
      </c>
      <c r="X392" s="202" t="s">
        <v>816</v>
      </c>
      <c r="Y392" s="204" t="n">
        <v>37.8</v>
      </c>
      <c r="Z392" s="177" t="n">
        <v>44979</v>
      </c>
      <c r="AA392" s="176"/>
      <c r="AB392" s="158" t="s">
        <v>44</v>
      </c>
      <c r="AC392" s="176"/>
      <c r="AD392" s="176" t="s">
        <v>953</v>
      </c>
      <c r="AE392" s="176"/>
    </row>
    <row r="393" s="178" customFormat="true" ht="15" hidden="false" customHeight="false" outlineLevel="0" collapsed="false">
      <c r="A393" s="176" t="n">
        <v>9136</v>
      </c>
      <c r="B393" s="201" t="n">
        <v>44977</v>
      </c>
      <c r="C393" s="172" t="s">
        <v>1058</v>
      </c>
      <c r="D393" s="202" t="s">
        <v>193</v>
      </c>
      <c r="E393" s="202" t="s">
        <v>1059</v>
      </c>
      <c r="F393" s="203"/>
      <c r="G393" s="172" t="s">
        <v>38</v>
      </c>
      <c r="H393" s="172" t="s">
        <v>1062</v>
      </c>
      <c r="I393" s="174"/>
      <c r="J393" s="172" t="n">
        <v>72</v>
      </c>
      <c r="K393" s="201" t="n">
        <v>45002</v>
      </c>
      <c r="L393" s="175" t="n">
        <v>0.3041</v>
      </c>
      <c r="M393" s="157" t="n">
        <v>21.8952</v>
      </c>
      <c r="N393" s="172" t="s">
        <v>39</v>
      </c>
      <c r="O393" s="172" t="s">
        <v>40</v>
      </c>
      <c r="P393" s="176"/>
      <c r="Q393" s="176"/>
      <c r="R393" s="176"/>
      <c r="S393" s="176"/>
      <c r="T393" s="176"/>
      <c r="U393" s="176"/>
      <c r="V393" s="176" t="s">
        <v>1061</v>
      </c>
      <c r="W393" s="172" t="s">
        <v>1001</v>
      </c>
      <c r="X393" s="202" t="s">
        <v>816</v>
      </c>
      <c r="Y393" s="204" t="n">
        <v>75.6</v>
      </c>
      <c r="Z393" s="177" t="n">
        <v>44979</v>
      </c>
      <c r="AA393" s="176"/>
      <c r="AB393" s="158" t="s">
        <v>44</v>
      </c>
      <c r="AC393" s="176"/>
      <c r="AD393" s="176" t="s">
        <v>953</v>
      </c>
      <c r="AE393" s="176"/>
    </row>
    <row r="394" s="178" customFormat="true" ht="15" hidden="false" customHeight="false" outlineLevel="0" collapsed="false">
      <c r="A394" s="176" t="n">
        <v>9137</v>
      </c>
      <c r="B394" s="201" t="n">
        <v>44977</v>
      </c>
      <c r="C394" s="172" t="s">
        <v>1058</v>
      </c>
      <c r="D394" s="202" t="s">
        <v>193</v>
      </c>
      <c r="E394" s="202" t="s">
        <v>1059</v>
      </c>
      <c r="F394" s="203"/>
      <c r="G394" s="172" t="s">
        <v>76</v>
      </c>
      <c r="H394" s="172" t="s">
        <v>1063</v>
      </c>
      <c r="I394" s="174"/>
      <c r="J394" s="172" t="n">
        <v>84</v>
      </c>
      <c r="K394" s="201" t="n">
        <v>45002</v>
      </c>
      <c r="L394" s="175" t="n">
        <v>0.3041</v>
      </c>
      <c r="M394" s="157" t="n">
        <v>25.5444</v>
      </c>
      <c r="N394" s="172" t="s">
        <v>39</v>
      </c>
      <c r="O394" s="172" t="s">
        <v>40</v>
      </c>
      <c r="P394" s="176"/>
      <c r="Q394" s="176"/>
      <c r="R394" s="176"/>
      <c r="S394" s="176"/>
      <c r="T394" s="176"/>
      <c r="U394" s="176"/>
      <c r="V394" s="176" t="s">
        <v>1061</v>
      </c>
      <c r="W394" s="172" t="s">
        <v>1001</v>
      </c>
      <c r="X394" s="202" t="s">
        <v>816</v>
      </c>
      <c r="Y394" s="204" t="n">
        <v>88.2</v>
      </c>
      <c r="Z394" s="177" t="n">
        <v>44979</v>
      </c>
      <c r="AA394" s="176"/>
      <c r="AB394" s="158" t="s">
        <v>44</v>
      </c>
      <c r="AC394" s="176"/>
      <c r="AD394" s="176" t="s">
        <v>953</v>
      </c>
      <c r="AE394" s="176"/>
    </row>
    <row r="395" s="178" customFormat="true" ht="15" hidden="false" customHeight="false" outlineLevel="0" collapsed="false">
      <c r="A395" s="176" t="n">
        <v>9138</v>
      </c>
      <c r="B395" s="201" t="n">
        <v>44977</v>
      </c>
      <c r="C395" s="172" t="s">
        <v>1058</v>
      </c>
      <c r="D395" s="202" t="s">
        <v>193</v>
      </c>
      <c r="E395" s="202" t="s">
        <v>1059</v>
      </c>
      <c r="F395" s="203"/>
      <c r="G395" s="172" t="s">
        <v>48</v>
      </c>
      <c r="H395" s="172" t="s">
        <v>1064</v>
      </c>
      <c r="I395" s="174"/>
      <c r="J395" s="172" t="n">
        <v>120</v>
      </c>
      <c r="K395" s="201" t="n">
        <v>45002</v>
      </c>
      <c r="L395" s="175" t="n">
        <v>0.3041</v>
      </c>
      <c r="M395" s="157" t="n">
        <v>36.492</v>
      </c>
      <c r="N395" s="172" t="s">
        <v>39</v>
      </c>
      <c r="O395" s="172" t="s">
        <v>40</v>
      </c>
      <c r="P395" s="176"/>
      <c r="Q395" s="176"/>
      <c r="R395" s="176"/>
      <c r="S395" s="176"/>
      <c r="T395" s="176"/>
      <c r="U395" s="176"/>
      <c r="V395" s="176" t="s">
        <v>1061</v>
      </c>
      <c r="W395" s="172" t="s">
        <v>1001</v>
      </c>
      <c r="X395" s="202" t="s">
        <v>816</v>
      </c>
      <c r="Y395" s="204" t="n">
        <v>126</v>
      </c>
      <c r="Z395" s="177" t="n">
        <v>44979</v>
      </c>
      <c r="AA395" s="176"/>
      <c r="AB395" s="158" t="s">
        <v>44</v>
      </c>
      <c r="AC395" s="176"/>
      <c r="AD395" s="176" t="s">
        <v>953</v>
      </c>
      <c r="AE395" s="176"/>
    </row>
    <row r="396" s="178" customFormat="true" ht="15" hidden="false" customHeight="false" outlineLevel="0" collapsed="false">
      <c r="A396" s="176" t="n">
        <v>9139</v>
      </c>
      <c r="B396" s="201" t="n">
        <v>44977</v>
      </c>
      <c r="C396" s="172" t="s">
        <v>1058</v>
      </c>
      <c r="D396" s="202" t="s">
        <v>193</v>
      </c>
      <c r="E396" s="202" t="s">
        <v>1059</v>
      </c>
      <c r="F396" s="203"/>
      <c r="G396" s="172" t="s">
        <v>52</v>
      </c>
      <c r="H396" s="172" t="s">
        <v>1065</v>
      </c>
      <c r="I396" s="174"/>
      <c r="J396" s="172" t="n">
        <v>24</v>
      </c>
      <c r="K396" s="201" t="n">
        <v>45002</v>
      </c>
      <c r="L396" s="175" t="n">
        <v>0.3041</v>
      </c>
      <c r="M396" s="157" t="n">
        <v>7.2984</v>
      </c>
      <c r="N396" s="172" t="s">
        <v>39</v>
      </c>
      <c r="O396" s="172" t="s">
        <v>40</v>
      </c>
      <c r="P396" s="176"/>
      <c r="Q396" s="176"/>
      <c r="R396" s="176"/>
      <c r="S396" s="176"/>
      <c r="T396" s="176"/>
      <c r="U396" s="176"/>
      <c r="V396" s="176" t="s">
        <v>1061</v>
      </c>
      <c r="W396" s="172" t="s">
        <v>1001</v>
      </c>
      <c r="X396" s="202" t="s">
        <v>816</v>
      </c>
      <c r="Y396" s="204" t="n">
        <v>25.2</v>
      </c>
      <c r="Z396" s="177" t="n">
        <v>44979</v>
      </c>
      <c r="AA396" s="176"/>
      <c r="AB396" s="158" t="s">
        <v>44</v>
      </c>
      <c r="AC396" s="176"/>
      <c r="AD396" s="176" t="s">
        <v>953</v>
      </c>
      <c r="AE396" s="176"/>
    </row>
    <row r="397" customFormat="false" ht="15" hidden="false" customHeight="false" outlineLevel="0" collapsed="false">
      <c r="A397" s="33" t="n">
        <v>9117</v>
      </c>
      <c r="B397" s="155" t="n">
        <v>44970</v>
      </c>
      <c r="C397" s="35" t="s">
        <v>559</v>
      </c>
      <c r="D397" s="6" t="str">
        <f aca="false">VLOOKUP(C397,CATALOGO!A:B,2,0)</f>
        <v>BATA MUJER</v>
      </c>
      <c r="E397" s="6" t="str">
        <f aca="false">VLOOKUP(C397,CATALOGO!A:E,5,0)</f>
        <v>BLANCO</v>
      </c>
      <c r="F397" s="36"/>
      <c r="G397" s="35" t="s">
        <v>57</v>
      </c>
      <c r="H397" s="35" t="str">
        <f aca="false">CONCATENATE(C397,"-",G397)</f>
        <v>E202-001-XS</v>
      </c>
      <c r="I397" s="130"/>
      <c r="J397" s="35" t="n">
        <v>96</v>
      </c>
      <c r="K397" s="155" t="n">
        <v>44995</v>
      </c>
      <c r="L397" s="156" t="n">
        <f aca="false">VLOOKUP(C397,CATALOGO!A:F,6,0)</f>
        <v>0.4908</v>
      </c>
      <c r="M397" s="157" t="n">
        <f aca="false">L397*J397</f>
        <v>47.1168</v>
      </c>
      <c r="N397" s="35" t="s">
        <v>136</v>
      </c>
      <c r="O397" s="35" t="s">
        <v>137</v>
      </c>
      <c r="P397" s="33"/>
      <c r="Q397" s="33"/>
      <c r="R397" s="33"/>
      <c r="S397" s="33"/>
      <c r="T397" s="33"/>
      <c r="U397" s="33"/>
      <c r="V397" s="33" t="s">
        <v>1066</v>
      </c>
      <c r="W397" s="35" t="str">
        <f aca="false">VLOOKUP(C397,CATALOGOMEDA1,4,FALSE())</f>
        <v>T/C-WHITE</v>
      </c>
      <c r="X397" s="33" t="str">
        <f aca="false">MID(C397,1,FIND("-",C397)-1)</f>
        <v>E202</v>
      </c>
      <c r="Y397" s="33" t="n">
        <f aca="false">(VLOOKUP(X397,ESTILO3,3,FALSE()))*J397</f>
        <v>168.5712</v>
      </c>
      <c r="Z397" s="37" t="n">
        <v>44972</v>
      </c>
      <c r="AA397" s="33"/>
      <c r="AB397" s="158" t="s">
        <v>44</v>
      </c>
      <c r="AC397" s="33"/>
      <c r="AD397" s="33" t="s">
        <v>803</v>
      </c>
      <c r="AE397" s="33"/>
    </row>
    <row r="398" customFormat="false" ht="15" hidden="false" customHeight="false" outlineLevel="0" collapsed="false">
      <c r="A398" s="33" t="n">
        <v>9118</v>
      </c>
      <c r="B398" s="155" t="n">
        <v>44970</v>
      </c>
      <c r="C398" s="35" t="s">
        <v>266</v>
      </c>
      <c r="D398" s="6" t="str">
        <f aca="false">VLOOKUP(C398,CATALOGO!A:B,2,0)</f>
        <v>BATA HOMBRE</v>
      </c>
      <c r="E398" s="6" t="str">
        <f aca="false">VLOOKUP(C398,CATALOGO!A:E,5,0)</f>
        <v>BLANCO</v>
      </c>
      <c r="F398" s="36"/>
      <c r="G398" s="35" t="s">
        <v>76</v>
      </c>
      <c r="H398" s="35" t="str">
        <f aca="false">CONCATENATE(C398,"-",G398)</f>
        <v>EH202-001-M</v>
      </c>
      <c r="I398" s="130"/>
      <c r="J398" s="35" t="n">
        <v>120</v>
      </c>
      <c r="K398" s="155" t="n">
        <v>44995</v>
      </c>
      <c r="L398" s="156" t="n">
        <f aca="false">VLOOKUP(C398,CATALOGO!A:F,6,0)</f>
        <v>0.3433</v>
      </c>
      <c r="M398" s="157" t="n">
        <f aca="false">L398*J398</f>
        <v>41.196</v>
      </c>
      <c r="N398" s="35" t="s">
        <v>136</v>
      </c>
      <c r="O398" s="35" t="s">
        <v>137</v>
      </c>
      <c r="P398" s="33"/>
      <c r="Q398" s="33"/>
      <c r="R398" s="33"/>
      <c r="S398" s="33"/>
      <c r="T398" s="33"/>
      <c r="U398" s="33"/>
      <c r="V398" s="33" t="s">
        <v>1067</v>
      </c>
      <c r="W398" s="35" t="str">
        <f aca="false">VLOOKUP(C398,CATALOGOMEDA1,4,FALSE())</f>
        <v>T/C-WHITE</v>
      </c>
      <c r="X398" s="33" t="str">
        <f aca="false">MID(C398,1,FIND("-",C398)-1)</f>
        <v>EH202</v>
      </c>
      <c r="Y398" s="33" t="n">
        <f aca="false">(VLOOKUP(X398,ESTILO3,3,FALSE()))*J398</f>
        <v>215.586</v>
      </c>
      <c r="Z398" s="37" t="n">
        <v>44972</v>
      </c>
      <c r="AA398" s="33"/>
      <c r="AB398" s="158" t="s">
        <v>44</v>
      </c>
      <c r="AC398" s="33"/>
      <c r="AD398" s="33" t="s">
        <v>803</v>
      </c>
      <c r="AE398" s="33"/>
    </row>
    <row r="399" s="178" customFormat="true" ht="15" hidden="false" customHeight="false" outlineLevel="0" collapsed="false">
      <c r="A399" s="176" t="n">
        <v>9140</v>
      </c>
      <c r="B399" s="201" t="n">
        <v>44977</v>
      </c>
      <c r="C399" s="172" t="s">
        <v>1068</v>
      </c>
      <c r="D399" s="202" t="s">
        <v>83</v>
      </c>
      <c r="E399" s="202" t="s">
        <v>1069</v>
      </c>
      <c r="F399" s="203"/>
      <c r="G399" s="172" t="s">
        <v>57</v>
      </c>
      <c r="H399" s="172" t="s">
        <v>1070</v>
      </c>
      <c r="I399" s="174"/>
      <c r="J399" s="172" t="n">
        <v>48</v>
      </c>
      <c r="K399" s="201" t="n">
        <v>45002</v>
      </c>
      <c r="L399" s="175" t="n">
        <v>0.4633</v>
      </c>
      <c r="M399" s="157" t="n">
        <v>22.2384</v>
      </c>
      <c r="N399" s="172" t="s">
        <v>39</v>
      </c>
      <c r="O399" s="172" t="s">
        <v>85</v>
      </c>
      <c r="P399" s="176"/>
      <c r="Q399" s="176"/>
      <c r="R399" s="176"/>
      <c r="S399" s="176"/>
      <c r="T399" s="176"/>
      <c r="U399" s="176"/>
      <c r="V399" s="176" t="s">
        <v>1071</v>
      </c>
      <c r="W399" s="172" t="s">
        <v>903</v>
      </c>
      <c r="X399" s="202" t="s">
        <v>94</v>
      </c>
      <c r="Y399" s="204" t="n">
        <v>56.16</v>
      </c>
      <c r="Z399" s="177" t="n">
        <v>44979</v>
      </c>
      <c r="AA399" s="176"/>
      <c r="AB399" s="158" t="s">
        <v>44</v>
      </c>
      <c r="AC399" s="176"/>
      <c r="AD399" s="176" t="s">
        <v>953</v>
      </c>
      <c r="AE399" s="176"/>
    </row>
    <row r="400" s="178" customFormat="true" ht="15" hidden="false" customHeight="false" outlineLevel="0" collapsed="false">
      <c r="A400" s="176" t="n">
        <v>9141</v>
      </c>
      <c r="B400" s="201" t="n">
        <v>44977</v>
      </c>
      <c r="C400" s="172" t="s">
        <v>1068</v>
      </c>
      <c r="D400" s="202" t="s">
        <v>83</v>
      </c>
      <c r="E400" s="202" t="s">
        <v>1069</v>
      </c>
      <c r="F400" s="203"/>
      <c r="G400" s="172" t="s">
        <v>38</v>
      </c>
      <c r="H400" s="172" t="s">
        <v>1072</v>
      </c>
      <c r="I400" s="174"/>
      <c r="J400" s="172" t="n">
        <v>96</v>
      </c>
      <c r="K400" s="201" t="n">
        <v>45002</v>
      </c>
      <c r="L400" s="175" t="n">
        <v>0.4633</v>
      </c>
      <c r="M400" s="157" t="n">
        <v>44.4768</v>
      </c>
      <c r="N400" s="172" t="s">
        <v>39</v>
      </c>
      <c r="O400" s="172" t="s">
        <v>85</v>
      </c>
      <c r="P400" s="176"/>
      <c r="Q400" s="176"/>
      <c r="R400" s="176"/>
      <c r="S400" s="176"/>
      <c r="T400" s="176"/>
      <c r="U400" s="176"/>
      <c r="V400" s="176" t="s">
        <v>1071</v>
      </c>
      <c r="W400" s="172" t="s">
        <v>903</v>
      </c>
      <c r="X400" s="202" t="s">
        <v>94</v>
      </c>
      <c r="Y400" s="204" t="n">
        <v>112.32</v>
      </c>
      <c r="Z400" s="177" t="n">
        <v>44979</v>
      </c>
      <c r="AA400" s="176"/>
      <c r="AB400" s="158" t="s">
        <v>44</v>
      </c>
      <c r="AC400" s="176"/>
      <c r="AD400" s="176" t="s">
        <v>953</v>
      </c>
      <c r="AE400" s="176"/>
    </row>
    <row r="401" s="178" customFormat="true" ht="15" hidden="false" customHeight="false" outlineLevel="0" collapsed="false">
      <c r="A401" s="176" t="n">
        <v>9142</v>
      </c>
      <c r="B401" s="201" t="n">
        <v>44977</v>
      </c>
      <c r="C401" s="172" t="s">
        <v>1068</v>
      </c>
      <c r="D401" s="202" t="s">
        <v>83</v>
      </c>
      <c r="E401" s="202" t="s">
        <v>1069</v>
      </c>
      <c r="F401" s="203"/>
      <c r="G401" s="172" t="s">
        <v>76</v>
      </c>
      <c r="H401" s="172" t="s">
        <v>1073</v>
      </c>
      <c r="I401" s="174"/>
      <c r="J401" s="172" t="n">
        <v>96</v>
      </c>
      <c r="K401" s="201" t="n">
        <v>45002</v>
      </c>
      <c r="L401" s="175" t="n">
        <v>0.4633</v>
      </c>
      <c r="M401" s="157" t="n">
        <v>44.4768</v>
      </c>
      <c r="N401" s="172" t="s">
        <v>39</v>
      </c>
      <c r="O401" s="172" t="s">
        <v>85</v>
      </c>
      <c r="P401" s="176"/>
      <c r="Q401" s="176"/>
      <c r="R401" s="176"/>
      <c r="S401" s="176"/>
      <c r="T401" s="176"/>
      <c r="U401" s="176"/>
      <c r="V401" s="176" t="s">
        <v>1071</v>
      </c>
      <c r="W401" s="172" t="s">
        <v>903</v>
      </c>
      <c r="X401" s="202" t="s">
        <v>94</v>
      </c>
      <c r="Y401" s="204" t="n">
        <v>112.32</v>
      </c>
      <c r="Z401" s="177" t="n">
        <v>44979</v>
      </c>
      <c r="AA401" s="176"/>
      <c r="AB401" s="158" t="s">
        <v>44</v>
      </c>
      <c r="AC401" s="176"/>
      <c r="AD401" s="176" t="s">
        <v>953</v>
      </c>
      <c r="AE401" s="176"/>
    </row>
    <row r="402" s="178" customFormat="true" ht="15" hidden="false" customHeight="false" outlineLevel="0" collapsed="false">
      <c r="A402" s="176" t="n">
        <v>9143</v>
      </c>
      <c r="B402" s="201" t="n">
        <v>44977</v>
      </c>
      <c r="C402" s="172" t="s">
        <v>1068</v>
      </c>
      <c r="D402" s="202" t="s">
        <v>83</v>
      </c>
      <c r="E402" s="202" t="s">
        <v>1069</v>
      </c>
      <c r="F402" s="203"/>
      <c r="G402" s="172" t="s">
        <v>48</v>
      </c>
      <c r="H402" s="172" t="s">
        <v>1074</v>
      </c>
      <c r="I402" s="174"/>
      <c r="J402" s="172" t="n">
        <v>36</v>
      </c>
      <c r="K402" s="201" t="n">
        <v>45002</v>
      </c>
      <c r="L402" s="175" t="n">
        <v>0.4633</v>
      </c>
      <c r="M402" s="157" t="n">
        <v>16.6788</v>
      </c>
      <c r="N402" s="172" t="s">
        <v>39</v>
      </c>
      <c r="O402" s="172" t="s">
        <v>85</v>
      </c>
      <c r="P402" s="176"/>
      <c r="Q402" s="176"/>
      <c r="R402" s="176"/>
      <c r="S402" s="176"/>
      <c r="T402" s="176"/>
      <c r="U402" s="176"/>
      <c r="V402" s="176" t="s">
        <v>1071</v>
      </c>
      <c r="W402" s="172" t="s">
        <v>903</v>
      </c>
      <c r="X402" s="202" t="s">
        <v>94</v>
      </c>
      <c r="Y402" s="204" t="n">
        <v>42.12</v>
      </c>
      <c r="Z402" s="177" t="n">
        <v>44979</v>
      </c>
      <c r="AA402" s="176"/>
      <c r="AB402" s="158" t="s">
        <v>44</v>
      </c>
      <c r="AC402" s="176"/>
      <c r="AD402" s="176" t="s">
        <v>953</v>
      </c>
      <c r="AE402" s="176"/>
    </row>
    <row r="403" s="178" customFormat="true" ht="15" hidden="false" customHeight="false" outlineLevel="0" collapsed="false">
      <c r="A403" s="176" t="n">
        <v>9144</v>
      </c>
      <c r="B403" s="201" t="n">
        <v>44977</v>
      </c>
      <c r="C403" s="172" t="s">
        <v>1068</v>
      </c>
      <c r="D403" s="202" t="s">
        <v>83</v>
      </c>
      <c r="E403" s="202" t="s">
        <v>1069</v>
      </c>
      <c r="F403" s="203"/>
      <c r="G403" s="172" t="s">
        <v>52</v>
      </c>
      <c r="H403" s="172" t="s">
        <v>1075</v>
      </c>
      <c r="I403" s="174"/>
      <c r="J403" s="172" t="n">
        <v>24</v>
      </c>
      <c r="K403" s="201" t="n">
        <v>45002</v>
      </c>
      <c r="L403" s="175" t="n">
        <v>0.4633</v>
      </c>
      <c r="M403" s="157" t="n">
        <v>11.1192</v>
      </c>
      <c r="N403" s="172" t="s">
        <v>39</v>
      </c>
      <c r="O403" s="172" t="s">
        <v>85</v>
      </c>
      <c r="P403" s="176"/>
      <c r="Q403" s="176"/>
      <c r="R403" s="176"/>
      <c r="S403" s="176"/>
      <c r="T403" s="176"/>
      <c r="U403" s="176"/>
      <c r="V403" s="176" t="s">
        <v>1071</v>
      </c>
      <c r="W403" s="172" t="s">
        <v>903</v>
      </c>
      <c r="X403" s="202" t="s">
        <v>94</v>
      </c>
      <c r="Y403" s="204" t="n">
        <v>28.08</v>
      </c>
      <c r="Z403" s="177" t="n">
        <v>44979</v>
      </c>
      <c r="AA403" s="176"/>
      <c r="AB403" s="158" t="s">
        <v>44</v>
      </c>
      <c r="AC403" s="176"/>
      <c r="AD403" s="176" t="s">
        <v>953</v>
      </c>
      <c r="AE403" s="176"/>
    </row>
    <row r="404" s="178" customFormat="true" ht="15" hidden="false" customHeight="false" outlineLevel="0" collapsed="false">
      <c r="A404" s="176" t="n">
        <v>9145</v>
      </c>
      <c r="B404" s="201" t="n">
        <v>44977</v>
      </c>
      <c r="C404" s="172" t="s">
        <v>1076</v>
      </c>
      <c r="D404" s="202" t="s">
        <v>83</v>
      </c>
      <c r="E404" s="202" t="s">
        <v>1069</v>
      </c>
      <c r="F404" s="203"/>
      <c r="G404" s="172" t="s">
        <v>57</v>
      </c>
      <c r="H404" s="172" t="s">
        <v>1077</v>
      </c>
      <c r="I404" s="174"/>
      <c r="J404" s="172" t="n">
        <v>36</v>
      </c>
      <c r="K404" s="201" t="n">
        <v>45002</v>
      </c>
      <c r="L404" s="175" t="n">
        <v>0.4633</v>
      </c>
      <c r="M404" s="157" t="n">
        <v>16.6788</v>
      </c>
      <c r="N404" s="172" t="s">
        <v>39</v>
      </c>
      <c r="O404" s="172" t="s">
        <v>85</v>
      </c>
      <c r="P404" s="176"/>
      <c r="Q404" s="176"/>
      <c r="R404" s="176"/>
      <c r="S404" s="176"/>
      <c r="T404" s="176"/>
      <c r="U404" s="176"/>
      <c r="V404" s="176" t="s">
        <v>1078</v>
      </c>
      <c r="W404" s="172" t="s">
        <v>903</v>
      </c>
      <c r="X404" s="202" t="s">
        <v>104</v>
      </c>
      <c r="Y404" s="204" t="n">
        <v>42.12</v>
      </c>
      <c r="Z404" s="177" t="n">
        <v>44979</v>
      </c>
      <c r="AA404" s="176"/>
      <c r="AB404" s="158" t="s">
        <v>44</v>
      </c>
      <c r="AC404" s="176"/>
      <c r="AD404" s="176" t="s">
        <v>953</v>
      </c>
      <c r="AE404" s="176"/>
    </row>
    <row r="405" s="178" customFormat="true" ht="15" hidden="false" customHeight="false" outlineLevel="0" collapsed="false">
      <c r="A405" s="176" t="n">
        <v>9146</v>
      </c>
      <c r="B405" s="201" t="n">
        <v>44977</v>
      </c>
      <c r="C405" s="172" t="s">
        <v>1076</v>
      </c>
      <c r="D405" s="202" t="s">
        <v>83</v>
      </c>
      <c r="E405" s="202" t="s">
        <v>1069</v>
      </c>
      <c r="F405" s="203"/>
      <c r="G405" s="172" t="s">
        <v>38</v>
      </c>
      <c r="H405" s="172" t="s">
        <v>1079</v>
      </c>
      <c r="I405" s="174"/>
      <c r="J405" s="172" t="n">
        <v>96</v>
      </c>
      <c r="K405" s="201" t="n">
        <v>45002</v>
      </c>
      <c r="L405" s="175" t="n">
        <v>0.4633</v>
      </c>
      <c r="M405" s="157" t="n">
        <v>44.4768</v>
      </c>
      <c r="N405" s="172" t="s">
        <v>39</v>
      </c>
      <c r="O405" s="172" t="s">
        <v>85</v>
      </c>
      <c r="P405" s="176"/>
      <c r="Q405" s="176"/>
      <c r="R405" s="176"/>
      <c r="S405" s="176"/>
      <c r="T405" s="176"/>
      <c r="U405" s="176"/>
      <c r="V405" s="176" t="s">
        <v>1078</v>
      </c>
      <c r="W405" s="172" t="s">
        <v>903</v>
      </c>
      <c r="X405" s="202" t="s">
        <v>104</v>
      </c>
      <c r="Y405" s="204" t="n">
        <v>112.32</v>
      </c>
      <c r="Z405" s="177" t="n">
        <v>44979</v>
      </c>
      <c r="AA405" s="176"/>
      <c r="AB405" s="158" t="s">
        <v>44</v>
      </c>
      <c r="AC405" s="176"/>
      <c r="AD405" s="176" t="s">
        <v>953</v>
      </c>
      <c r="AE405" s="176"/>
    </row>
    <row r="406" s="178" customFormat="true" ht="15" hidden="false" customHeight="false" outlineLevel="0" collapsed="false">
      <c r="A406" s="176" t="n">
        <v>9147</v>
      </c>
      <c r="B406" s="201" t="n">
        <v>44977</v>
      </c>
      <c r="C406" s="172" t="s">
        <v>1076</v>
      </c>
      <c r="D406" s="202" t="s">
        <v>83</v>
      </c>
      <c r="E406" s="202" t="s">
        <v>1069</v>
      </c>
      <c r="F406" s="203"/>
      <c r="G406" s="172" t="s">
        <v>76</v>
      </c>
      <c r="H406" s="172" t="s">
        <v>1080</v>
      </c>
      <c r="I406" s="174"/>
      <c r="J406" s="172" t="n">
        <v>96</v>
      </c>
      <c r="K406" s="201" t="n">
        <v>45002</v>
      </c>
      <c r="L406" s="175" t="n">
        <v>0.4633</v>
      </c>
      <c r="M406" s="157" t="n">
        <v>44.4768</v>
      </c>
      <c r="N406" s="172" t="s">
        <v>39</v>
      </c>
      <c r="O406" s="172" t="s">
        <v>85</v>
      </c>
      <c r="P406" s="176"/>
      <c r="Q406" s="176"/>
      <c r="R406" s="176"/>
      <c r="S406" s="176"/>
      <c r="T406" s="176"/>
      <c r="U406" s="176"/>
      <c r="V406" s="176" t="s">
        <v>1078</v>
      </c>
      <c r="W406" s="172" t="s">
        <v>903</v>
      </c>
      <c r="X406" s="202" t="s">
        <v>104</v>
      </c>
      <c r="Y406" s="204" t="n">
        <v>112.32</v>
      </c>
      <c r="Z406" s="177" t="n">
        <v>44979</v>
      </c>
      <c r="AA406" s="176"/>
      <c r="AB406" s="158" t="s">
        <v>44</v>
      </c>
      <c r="AC406" s="176"/>
      <c r="AD406" s="176" t="s">
        <v>953</v>
      </c>
      <c r="AE406" s="176"/>
    </row>
    <row r="407" s="178" customFormat="true" ht="15" hidden="false" customHeight="false" outlineLevel="0" collapsed="false">
      <c r="A407" s="176" t="n">
        <v>9148</v>
      </c>
      <c r="B407" s="201" t="n">
        <v>44977</v>
      </c>
      <c r="C407" s="172" t="s">
        <v>1076</v>
      </c>
      <c r="D407" s="202" t="s">
        <v>83</v>
      </c>
      <c r="E407" s="202" t="s">
        <v>1069</v>
      </c>
      <c r="F407" s="203"/>
      <c r="G407" s="172" t="s">
        <v>48</v>
      </c>
      <c r="H407" s="172" t="s">
        <v>1081</v>
      </c>
      <c r="I407" s="174"/>
      <c r="J407" s="172" t="n">
        <v>48</v>
      </c>
      <c r="K407" s="201" t="n">
        <v>45002</v>
      </c>
      <c r="L407" s="175" t="n">
        <v>0.4633</v>
      </c>
      <c r="M407" s="157" t="n">
        <v>22.2384</v>
      </c>
      <c r="N407" s="172" t="s">
        <v>39</v>
      </c>
      <c r="O407" s="172" t="s">
        <v>85</v>
      </c>
      <c r="P407" s="176"/>
      <c r="Q407" s="176"/>
      <c r="R407" s="176"/>
      <c r="S407" s="176"/>
      <c r="T407" s="176"/>
      <c r="U407" s="176"/>
      <c r="V407" s="176" t="s">
        <v>1078</v>
      </c>
      <c r="W407" s="172" t="s">
        <v>903</v>
      </c>
      <c r="X407" s="202" t="s">
        <v>104</v>
      </c>
      <c r="Y407" s="204" t="n">
        <v>56.16</v>
      </c>
      <c r="Z407" s="177" t="n">
        <v>44979</v>
      </c>
      <c r="AA407" s="176"/>
      <c r="AB407" s="158" t="s">
        <v>44</v>
      </c>
      <c r="AC407" s="176"/>
      <c r="AD407" s="176" t="s">
        <v>953</v>
      </c>
      <c r="AE407" s="176"/>
    </row>
    <row r="408" s="178" customFormat="true" ht="15" hidden="false" customHeight="false" outlineLevel="0" collapsed="false">
      <c r="A408" s="176" t="n">
        <v>9149</v>
      </c>
      <c r="B408" s="201" t="n">
        <v>44977</v>
      </c>
      <c r="C408" s="172" t="s">
        <v>1076</v>
      </c>
      <c r="D408" s="202" t="s">
        <v>83</v>
      </c>
      <c r="E408" s="202" t="s">
        <v>1069</v>
      </c>
      <c r="F408" s="203"/>
      <c r="G408" s="172" t="s">
        <v>52</v>
      </c>
      <c r="H408" s="172" t="s">
        <v>1082</v>
      </c>
      <c r="I408" s="174"/>
      <c r="J408" s="172" t="n">
        <v>24</v>
      </c>
      <c r="K408" s="201" t="n">
        <v>45002</v>
      </c>
      <c r="L408" s="175" t="n">
        <v>0.4633</v>
      </c>
      <c r="M408" s="157" t="n">
        <v>11.1192</v>
      </c>
      <c r="N408" s="172" t="s">
        <v>39</v>
      </c>
      <c r="O408" s="172" t="s">
        <v>85</v>
      </c>
      <c r="P408" s="176"/>
      <c r="Q408" s="176"/>
      <c r="R408" s="176"/>
      <c r="S408" s="176"/>
      <c r="T408" s="176"/>
      <c r="U408" s="176"/>
      <c r="V408" s="176" t="s">
        <v>1078</v>
      </c>
      <c r="W408" s="172" t="s">
        <v>903</v>
      </c>
      <c r="X408" s="202" t="s">
        <v>104</v>
      </c>
      <c r="Y408" s="204" t="n">
        <v>28.08</v>
      </c>
      <c r="Z408" s="177" t="n">
        <v>44979</v>
      </c>
      <c r="AA408" s="176"/>
      <c r="AB408" s="158" t="s">
        <v>44</v>
      </c>
      <c r="AC408" s="176"/>
      <c r="AD408" s="176" t="s">
        <v>953</v>
      </c>
      <c r="AE408" s="176"/>
    </row>
    <row r="409" s="191" customFormat="true" ht="15" hidden="false" customHeight="false" outlineLevel="0" collapsed="false">
      <c r="A409" s="181" t="n">
        <v>9059</v>
      </c>
      <c r="B409" s="182" t="n">
        <v>44963</v>
      </c>
      <c r="C409" s="183" t="s">
        <v>1083</v>
      </c>
      <c r="D409" s="184" t="str">
        <f aca="false">VLOOKUP(C409,CATALOGO!A:B,2,0)</f>
        <v>Pantalon Dama</v>
      </c>
      <c r="E409" s="184" t="str">
        <f aca="false">VLOOKUP(C409,CATALOGO!A:E,5,0)</f>
        <v>Lima</v>
      </c>
      <c r="F409" s="185"/>
      <c r="G409" s="183" t="s">
        <v>57</v>
      </c>
      <c r="H409" s="183" t="str">
        <f aca="false">CONCATENATE(C409,"-",G409)</f>
        <v>A102-340-XS</v>
      </c>
      <c r="I409" s="187"/>
      <c r="J409" s="183" t="n">
        <v>48</v>
      </c>
      <c r="K409" s="182" t="n">
        <v>44995</v>
      </c>
      <c r="L409" s="188" t="n">
        <f aca="false">VLOOKUP(C409,CATALOGO!A:F,6,0)</f>
        <v>0.26</v>
      </c>
      <c r="M409" s="189" t="n">
        <f aca="false">L409*J409</f>
        <v>12.48</v>
      </c>
      <c r="N409" s="183" t="s">
        <v>39</v>
      </c>
      <c r="O409" s="183" t="s">
        <v>85</v>
      </c>
      <c r="P409" s="181"/>
      <c r="Q409" s="181"/>
      <c r="R409" s="181"/>
      <c r="S409" s="181"/>
      <c r="T409" s="181"/>
      <c r="U409" s="181"/>
      <c r="V409" s="181" t="s">
        <v>1084</v>
      </c>
      <c r="W409" s="183" t="s">
        <v>956</v>
      </c>
      <c r="X409" s="184" t="s">
        <v>88</v>
      </c>
      <c r="Y409" s="193" t="n">
        <v>66.7464</v>
      </c>
      <c r="Z409" s="190" t="n">
        <v>44965</v>
      </c>
      <c r="AA409" s="181"/>
      <c r="AB409" s="158" t="s">
        <v>44</v>
      </c>
      <c r="AC409" s="181"/>
      <c r="AD409" s="181" t="s">
        <v>953</v>
      </c>
      <c r="AE409" s="181"/>
    </row>
    <row r="410" s="191" customFormat="true" ht="15" hidden="false" customHeight="false" outlineLevel="0" collapsed="false">
      <c r="A410" s="181" t="n">
        <v>9060</v>
      </c>
      <c r="B410" s="182" t="n">
        <v>44963</v>
      </c>
      <c r="C410" s="183" t="s">
        <v>1083</v>
      </c>
      <c r="D410" s="184" t="str">
        <f aca="false">VLOOKUP(C410,CATALOGO!A:B,2,0)</f>
        <v>Pantalon Dama</v>
      </c>
      <c r="E410" s="184" t="str">
        <f aca="false">VLOOKUP(C410,CATALOGO!A:E,5,0)</f>
        <v>Lima</v>
      </c>
      <c r="F410" s="185"/>
      <c r="G410" s="183" t="s">
        <v>38</v>
      </c>
      <c r="H410" s="183" t="str">
        <f aca="false">CONCATENATE(C410,"-",G410)</f>
        <v>A102-340-S</v>
      </c>
      <c r="I410" s="187"/>
      <c r="J410" s="183" t="n">
        <v>96</v>
      </c>
      <c r="K410" s="182" t="n">
        <v>44995</v>
      </c>
      <c r="L410" s="188" t="n">
        <f aca="false">VLOOKUP(C410,CATALOGO!A:F,6,0)</f>
        <v>0.26</v>
      </c>
      <c r="M410" s="189" t="n">
        <f aca="false">L410*J410</f>
        <v>24.96</v>
      </c>
      <c r="N410" s="183" t="s">
        <v>39</v>
      </c>
      <c r="O410" s="183" t="s">
        <v>85</v>
      </c>
      <c r="P410" s="181"/>
      <c r="Q410" s="181"/>
      <c r="R410" s="181"/>
      <c r="S410" s="181"/>
      <c r="T410" s="181"/>
      <c r="U410" s="181"/>
      <c r="V410" s="181" t="s">
        <v>1084</v>
      </c>
      <c r="W410" s="183" t="s">
        <v>956</v>
      </c>
      <c r="X410" s="184" t="s">
        <v>88</v>
      </c>
      <c r="Y410" s="193" t="n">
        <v>133.4928</v>
      </c>
      <c r="Z410" s="190" t="n">
        <v>44965</v>
      </c>
      <c r="AA410" s="181"/>
      <c r="AB410" s="158" t="s">
        <v>44</v>
      </c>
      <c r="AC410" s="181"/>
      <c r="AD410" s="181" t="s">
        <v>953</v>
      </c>
      <c r="AE410" s="181"/>
    </row>
    <row r="411" s="191" customFormat="true" ht="15" hidden="false" customHeight="false" outlineLevel="0" collapsed="false">
      <c r="A411" s="181" t="n">
        <v>9061</v>
      </c>
      <c r="B411" s="182" t="n">
        <v>44963</v>
      </c>
      <c r="C411" s="183" t="s">
        <v>1083</v>
      </c>
      <c r="D411" s="184" t="str">
        <f aca="false">VLOOKUP(C411,CATALOGO!A:B,2,0)</f>
        <v>Pantalon Dama</v>
      </c>
      <c r="E411" s="184" t="str">
        <f aca="false">VLOOKUP(C411,CATALOGO!A:E,5,0)</f>
        <v>Lima</v>
      </c>
      <c r="F411" s="185"/>
      <c r="G411" s="183" t="s">
        <v>76</v>
      </c>
      <c r="H411" s="183" t="str">
        <f aca="false">CONCATENATE(C411,"-",G411)</f>
        <v>A102-340-M</v>
      </c>
      <c r="I411" s="187"/>
      <c r="J411" s="183" t="n">
        <v>120</v>
      </c>
      <c r="K411" s="182" t="n">
        <v>44995</v>
      </c>
      <c r="L411" s="188" t="n">
        <f aca="false">VLOOKUP(C411,CATALOGO!A:F,6,0)</f>
        <v>0.26</v>
      </c>
      <c r="M411" s="189" t="n">
        <f aca="false">L411*J411</f>
        <v>31.2</v>
      </c>
      <c r="N411" s="183" t="s">
        <v>39</v>
      </c>
      <c r="O411" s="183" t="s">
        <v>85</v>
      </c>
      <c r="P411" s="181"/>
      <c r="Q411" s="181"/>
      <c r="R411" s="181"/>
      <c r="S411" s="181"/>
      <c r="T411" s="181"/>
      <c r="U411" s="181"/>
      <c r="V411" s="181" t="s">
        <v>1084</v>
      </c>
      <c r="W411" s="183" t="s">
        <v>956</v>
      </c>
      <c r="X411" s="184" t="s">
        <v>88</v>
      </c>
      <c r="Y411" s="193" t="n">
        <v>166.866</v>
      </c>
      <c r="Z411" s="190" t="n">
        <v>44965</v>
      </c>
      <c r="AA411" s="181"/>
      <c r="AB411" s="158" t="s">
        <v>44</v>
      </c>
      <c r="AC411" s="181"/>
      <c r="AD411" s="181" t="s">
        <v>953</v>
      </c>
      <c r="AE411" s="181"/>
    </row>
    <row r="412" s="191" customFormat="true" ht="15" hidden="false" customHeight="false" outlineLevel="0" collapsed="false">
      <c r="A412" s="181" t="n">
        <v>9062</v>
      </c>
      <c r="B412" s="182" t="n">
        <v>44963</v>
      </c>
      <c r="C412" s="183" t="s">
        <v>1083</v>
      </c>
      <c r="D412" s="184" t="str">
        <f aca="false">VLOOKUP(C412,CATALOGO!A:B,2,0)</f>
        <v>Pantalon Dama</v>
      </c>
      <c r="E412" s="184" t="str">
        <f aca="false">VLOOKUP(C412,CATALOGO!A:E,5,0)</f>
        <v>Lima</v>
      </c>
      <c r="F412" s="185"/>
      <c r="G412" s="183" t="s">
        <v>48</v>
      </c>
      <c r="H412" s="183" t="str">
        <f aca="false">CONCATENATE(C412,"-",G412)</f>
        <v>A102-340-L</v>
      </c>
      <c r="I412" s="187"/>
      <c r="J412" s="183" t="n">
        <v>60</v>
      </c>
      <c r="K412" s="182" t="n">
        <v>44995</v>
      </c>
      <c r="L412" s="188" t="n">
        <f aca="false">VLOOKUP(C412,CATALOGO!A:F,6,0)</f>
        <v>0.26</v>
      </c>
      <c r="M412" s="189" t="n">
        <f aca="false">L412*J412</f>
        <v>15.6</v>
      </c>
      <c r="N412" s="183" t="s">
        <v>39</v>
      </c>
      <c r="O412" s="183" t="s">
        <v>85</v>
      </c>
      <c r="P412" s="181"/>
      <c r="Q412" s="181"/>
      <c r="R412" s="181"/>
      <c r="S412" s="181"/>
      <c r="T412" s="181"/>
      <c r="U412" s="181"/>
      <c r="V412" s="181" t="s">
        <v>1084</v>
      </c>
      <c r="W412" s="183" t="s">
        <v>956</v>
      </c>
      <c r="X412" s="184" t="s">
        <v>88</v>
      </c>
      <c r="Y412" s="193" t="n">
        <v>83.433</v>
      </c>
      <c r="Z412" s="190" t="n">
        <v>44965</v>
      </c>
      <c r="AA412" s="181"/>
      <c r="AB412" s="158" t="s">
        <v>44</v>
      </c>
      <c r="AC412" s="181"/>
      <c r="AD412" s="181" t="s">
        <v>953</v>
      </c>
      <c r="AE412" s="181"/>
    </row>
    <row r="413" s="191" customFormat="true" ht="15" hidden="false" customHeight="false" outlineLevel="0" collapsed="false">
      <c r="A413" s="181" t="n">
        <v>9063</v>
      </c>
      <c r="B413" s="182" t="n">
        <v>44963</v>
      </c>
      <c r="C413" s="183" t="s">
        <v>1083</v>
      </c>
      <c r="D413" s="184" t="str">
        <f aca="false">VLOOKUP(C413,CATALOGO!A:B,2,0)</f>
        <v>Pantalon Dama</v>
      </c>
      <c r="E413" s="184" t="str">
        <f aca="false">VLOOKUP(C413,CATALOGO!A:E,5,0)</f>
        <v>Lima</v>
      </c>
      <c r="F413" s="185"/>
      <c r="G413" s="183" t="s">
        <v>52</v>
      </c>
      <c r="H413" s="183" t="str">
        <f aca="false">CONCATENATE(C413,"-",G413)</f>
        <v>A102-340-XL</v>
      </c>
      <c r="I413" s="187"/>
      <c r="J413" s="183" t="n">
        <v>24</v>
      </c>
      <c r="K413" s="182" t="n">
        <v>44995</v>
      </c>
      <c r="L413" s="188" t="n">
        <f aca="false">VLOOKUP(C413,CATALOGO!A:F,6,0)</f>
        <v>0.26</v>
      </c>
      <c r="M413" s="189" t="n">
        <f aca="false">L413*J413</f>
        <v>6.24</v>
      </c>
      <c r="N413" s="183" t="s">
        <v>39</v>
      </c>
      <c r="O413" s="183" t="s">
        <v>85</v>
      </c>
      <c r="P413" s="181"/>
      <c r="Q413" s="181"/>
      <c r="R413" s="181"/>
      <c r="S413" s="181"/>
      <c r="T413" s="181"/>
      <c r="U413" s="181"/>
      <c r="V413" s="181" t="s">
        <v>1084</v>
      </c>
      <c r="W413" s="183" t="s">
        <v>956</v>
      </c>
      <c r="X413" s="184" t="s">
        <v>88</v>
      </c>
      <c r="Y413" s="193" t="n">
        <v>33.3732</v>
      </c>
      <c r="Z413" s="190" t="n">
        <v>44965</v>
      </c>
      <c r="AA413" s="181"/>
      <c r="AB413" s="158" t="s">
        <v>44</v>
      </c>
      <c r="AC413" s="181"/>
      <c r="AD413" s="181" t="s">
        <v>953</v>
      </c>
      <c r="AE413" s="181"/>
    </row>
    <row r="414" customFormat="false" ht="15" hidden="false" customHeight="false" outlineLevel="0" collapsed="false">
      <c r="A414" s="33"/>
      <c r="B414" s="33"/>
      <c r="C414" s="35"/>
      <c r="D414" s="35"/>
      <c r="E414" s="33"/>
      <c r="F414" s="36"/>
      <c r="G414" s="35"/>
      <c r="H414" s="35"/>
      <c r="I414" s="130"/>
      <c r="J414" s="97" t="n">
        <f aca="false">SUM(J381:J413)</f>
        <v>2100</v>
      </c>
      <c r="K414" s="95"/>
      <c r="L414" s="97" t="n">
        <f aca="false">SUM(L381:L413)</f>
        <v>12.1226</v>
      </c>
      <c r="M414" s="97" t="n">
        <f aca="false">SUM(M381:M413)</f>
        <v>776.9904</v>
      </c>
      <c r="N414" s="33"/>
      <c r="O414" s="35"/>
      <c r="P414" s="33"/>
      <c r="Q414" s="33"/>
      <c r="R414" s="33"/>
      <c r="S414" s="33"/>
      <c r="T414" s="33"/>
      <c r="U414" s="33"/>
      <c r="V414" s="33"/>
      <c r="W414" s="35"/>
      <c r="X414" s="33"/>
      <c r="Y414" s="33"/>
      <c r="Z414" s="37"/>
      <c r="AA414" s="33"/>
      <c r="AB414" s="158"/>
      <c r="AC414" s="33"/>
      <c r="AD414" s="33"/>
      <c r="AE414" s="33"/>
    </row>
    <row r="415" customFormat="false" ht="15" hidden="false" customHeight="false" outlineLevel="0" collapsed="false">
      <c r="A415" s="33"/>
      <c r="B415" s="33"/>
      <c r="C415" s="35"/>
      <c r="D415" s="35"/>
      <c r="E415" s="33"/>
      <c r="F415" s="36"/>
      <c r="G415" s="35"/>
      <c r="H415" s="35"/>
      <c r="I415" s="130"/>
      <c r="J415" s="35"/>
      <c r="K415" s="35"/>
      <c r="N415" s="33"/>
      <c r="O415" s="35"/>
      <c r="P415" s="33"/>
      <c r="Q415" s="33"/>
      <c r="R415" s="33"/>
      <c r="S415" s="33"/>
      <c r="T415" s="33"/>
      <c r="U415" s="33"/>
      <c r="V415" s="33"/>
      <c r="W415" s="35"/>
      <c r="X415" s="33"/>
      <c r="Y415" s="33"/>
      <c r="Z415" s="37"/>
      <c r="AA415" s="33"/>
      <c r="AB415" s="158"/>
      <c r="AC415" s="33"/>
      <c r="AD415" s="33"/>
      <c r="AE415" s="33"/>
    </row>
    <row r="416" customFormat="false" ht="15" hidden="false" customHeight="false" outlineLevel="0" collapsed="false">
      <c r="A416" s="33"/>
      <c r="B416" s="33"/>
      <c r="C416" s="35"/>
      <c r="D416" s="35"/>
      <c r="E416" s="33"/>
      <c r="F416" s="36"/>
      <c r="G416" s="35"/>
      <c r="H416" s="35"/>
      <c r="I416" s="130"/>
      <c r="J416" s="35"/>
      <c r="K416" s="35"/>
      <c r="N416" s="33"/>
      <c r="O416" s="35"/>
      <c r="P416" s="33"/>
      <c r="Q416" s="33"/>
      <c r="R416" s="33"/>
      <c r="S416" s="33"/>
      <c r="T416" s="33"/>
      <c r="U416" s="33"/>
      <c r="V416" s="33"/>
      <c r="W416" s="35"/>
      <c r="X416" s="33"/>
      <c r="Y416" s="33"/>
      <c r="Z416" s="37"/>
      <c r="AA416" s="33"/>
      <c r="AB416" s="158"/>
      <c r="AC416" s="33"/>
      <c r="AD416" s="33"/>
      <c r="AE416" s="33"/>
    </row>
    <row r="417" customFormat="false" ht="18.75" hidden="false" customHeight="false" outlineLevel="0" collapsed="false">
      <c r="A417" s="33"/>
      <c r="B417" s="166" t="s">
        <v>1085</v>
      </c>
      <c r="C417" s="167"/>
      <c r="D417" s="168"/>
      <c r="E417" s="33"/>
      <c r="F417" s="36"/>
      <c r="G417" s="35"/>
      <c r="H417" s="35"/>
      <c r="I417" s="130"/>
      <c r="J417" s="35"/>
      <c r="K417" s="35"/>
      <c r="N417" s="33"/>
      <c r="O417" s="35"/>
      <c r="P417" s="33"/>
      <c r="Q417" s="33"/>
      <c r="R417" s="33"/>
      <c r="S417" s="33"/>
      <c r="T417" s="33"/>
      <c r="U417" s="33"/>
      <c r="V417" s="33"/>
      <c r="W417" s="35"/>
      <c r="X417" s="33"/>
      <c r="Y417" s="33"/>
      <c r="Z417" s="37"/>
      <c r="AA417" s="33"/>
      <c r="AB417" s="158"/>
      <c r="AC417" s="33"/>
      <c r="AD417" s="33"/>
      <c r="AE417" s="33"/>
    </row>
    <row r="418" customFormat="false" ht="15" hidden="false" customHeight="false" outlineLevel="0" collapsed="false">
      <c r="A418" s="33" t="n">
        <v>9042</v>
      </c>
      <c r="B418" s="155" t="n">
        <v>44963</v>
      </c>
      <c r="C418" s="35" t="s">
        <v>1086</v>
      </c>
      <c r="D418" s="6" t="str">
        <f aca="false">VLOOKUP(C418,CATALOGO!A:B,2,0)</f>
        <v>Top Dama</v>
      </c>
      <c r="E418" s="6" t="str">
        <f aca="false">VLOOKUP(C418,CATALOGO!A:E,5,0)</f>
        <v>Negro</v>
      </c>
      <c r="F418" s="36"/>
      <c r="G418" s="35" t="s">
        <v>57</v>
      </c>
      <c r="H418" s="35" t="str">
        <f aca="false">CONCATENATE(C418,"-",G418)</f>
        <v>A011-570-XS</v>
      </c>
      <c r="I418" s="130"/>
      <c r="J418" s="35" t="n">
        <v>36</v>
      </c>
      <c r="K418" s="155" t="n">
        <v>44988</v>
      </c>
      <c r="L418" s="156" t="n">
        <f aca="false">VLOOKUP(C418,CATALOGO!A:F,6,0)</f>
        <v>0.375</v>
      </c>
      <c r="M418" s="157" t="n">
        <f aca="false">L418*J418</f>
        <v>13.5</v>
      </c>
      <c r="N418" s="35" t="s">
        <v>39</v>
      </c>
      <c r="O418" s="35" t="s">
        <v>40</v>
      </c>
      <c r="P418" s="33"/>
      <c r="Q418" s="33"/>
      <c r="R418" s="33"/>
      <c r="S418" s="33"/>
      <c r="T418" s="33"/>
      <c r="U418" s="33"/>
      <c r="V418" s="33" t="s">
        <v>1087</v>
      </c>
      <c r="W418" s="35" t="s">
        <v>56</v>
      </c>
      <c r="X418" s="12" t="s">
        <v>1088</v>
      </c>
      <c r="Y418" s="13" t="n">
        <v>46.8</v>
      </c>
      <c r="Z418" s="37" t="n">
        <v>44972</v>
      </c>
      <c r="AA418" s="33"/>
      <c r="AB418" s="158" t="s">
        <v>44</v>
      </c>
      <c r="AC418" s="33"/>
      <c r="AD418" s="33" t="s">
        <v>784</v>
      </c>
      <c r="AE418" s="33"/>
    </row>
    <row r="419" customFormat="false" ht="15" hidden="false" customHeight="false" outlineLevel="0" collapsed="false">
      <c r="A419" s="33" t="n">
        <v>9043</v>
      </c>
      <c r="B419" s="155" t="n">
        <v>44963</v>
      </c>
      <c r="C419" s="35" t="s">
        <v>1086</v>
      </c>
      <c r="D419" s="6" t="str">
        <f aca="false">VLOOKUP(C419,CATALOGO!A:B,2,0)</f>
        <v>Top Dama</v>
      </c>
      <c r="E419" s="6" t="str">
        <f aca="false">VLOOKUP(C419,CATALOGO!A:E,5,0)</f>
        <v>Negro</v>
      </c>
      <c r="F419" s="36"/>
      <c r="G419" s="35" t="s">
        <v>38</v>
      </c>
      <c r="H419" s="35" t="str">
        <f aca="false">CONCATENATE(C419,"-",G419)</f>
        <v>A011-570-S</v>
      </c>
      <c r="I419" s="130"/>
      <c r="J419" s="35" t="n">
        <v>108</v>
      </c>
      <c r="K419" s="155" t="n">
        <v>44988</v>
      </c>
      <c r="L419" s="156" t="n">
        <f aca="false">VLOOKUP(C419,CATALOGO!A:F,6,0)</f>
        <v>0.375</v>
      </c>
      <c r="M419" s="157" t="n">
        <f aca="false">L419*J419</f>
        <v>40.5</v>
      </c>
      <c r="N419" s="35" t="s">
        <v>39</v>
      </c>
      <c r="O419" s="35" t="s">
        <v>40</v>
      </c>
      <c r="P419" s="33"/>
      <c r="Q419" s="33"/>
      <c r="R419" s="33"/>
      <c r="S419" s="33"/>
      <c r="T419" s="33"/>
      <c r="U419" s="33"/>
      <c r="V419" s="33" t="s">
        <v>1087</v>
      </c>
      <c r="W419" s="35" t="s">
        <v>56</v>
      </c>
      <c r="X419" s="12" t="s">
        <v>1088</v>
      </c>
      <c r="Y419" s="13" t="n">
        <v>140.4</v>
      </c>
      <c r="Z419" s="37" t="n">
        <v>44972</v>
      </c>
      <c r="AA419" s="33"/>
      <c r="AB419" s="158" t="s">
        <v>44</v>
      </c>
      <c r="AC419" s="33"/>
      <c r="AD419" s="33" t="s">
        <v>784</v>
      </c>
      <c r="AE419" s="33"/>
    </row>
    <row r="420" customFormat="false" ht="15" hidden="false" customHeight="false" outlineLevel="0" collapsed="false">
      <c r="A420" s="33" t="n">
        <v>9044</v>
      </c>
      <c r="B420" s="155" t="n">
        <v>44963</v>
      </c>
      <c r="C420" s="35" t="s">
        <v>1086</v>
      </c>
      <c r="D420" s="6" t="str">
        <f aca="false">VLOOKUP(C420,CATALOGO!A:B,2,0)</f>
        <v>Top Dama</v>
      </c>
      <c r="E420" s="6" t="str">
        <f aca="false">VLOOKUP(C420,CATALOGO!A:E,5,0)</f>
        <v>Negro</v>
      </c>
      <c r="F420" s="36"/>
      <c r="G420" s="35" t="s">
        <v>76</v>
      </c>
      <c r="H420" s="35" t="str">
        <f aca="false">CONCATENATE(C420,"-",G420)</f>
        <v>A011-570-M</v>
      </c>
      <c r="I420" s="130"/>
      <c r="J420" s="35" t="n">
        <v>96</v>
      </c>
      <c r="K420" s="155" t="n">
        <v>44988</v>
      </c>
      <c r="L420" s="156" t="n">
        <f aca="false">VLOOKUP(C420,CATALOGO!A:F,6,0)</f>
        <v>0.375</v>
      </c>
      <c r="M420" s="157" t="n">
        <f aca="false">L420*J420</f>
        <v>36</v>
      </c>
      <c r="N420" s="35" t="s">
        <v>39</v>
      </c>
      <c r="O420" s="35" t="s">
        <v>40</v>
      </c>
      <c r="P420" s="33"/>
      <c r="Q420" s="33"/>
      <c r="R420" s="33"/>
      <c r="S420" s="33"/>
      <c r="T420" s="33"/>
      <c r="U420" s="33"/>
      <c r="V420" s="33" t="s">
        <v>1087</v>
      </c>
      <c r="W420" s="35" t="s">
        <v>56</v>
      </c>
      <c r="X420" s="12" t="s">
        <v>1088</v>
      </c>
      <c r="Y420" s="13" t="n">
        <v>124.8</v>
      </c>
      <c r="Z420" s="37" t="n">
        <v>44972</v>
      </c>
      <c r="AA420" s="33"/>
      <c r="AB420" s="158" t="s">
        <v>44</v>
      </c>
      <c r="AC420" s="33"/>
      <c r="AD420" s="33" t="s">
        <v>784</v>
      </c>
      <c r="AE420" s="33"/>
    </row>
    <row r="421" customFormat="false" ht="15" hidden="false" customHeight="false" outlineLevel="0" collapsed="false">
      <c r="A421" s="33" t="n">
        <v>9045</v>
      </c>
      <c r="B421" s="155" t="n">
        <v>44963</v>
      </c>
      <c r="C421" s="35" t="s">
        <v>1086</v>
      </c>
      <c r="D421" s="6" t="str">
        <f aca="false">VLOOKUP(C421,CATALOGO!A:B,2,0)</f>
        <v>Top Dama</v>
      </c>
      <c r="E421" s="6" t="str">
        <f aca="false">VLOOKUP(C421,CATALOGO!A:E,5,0)</f>
        <v>Negro</v>
      </c>
      <c r="F421" s="36"/>
      <c r="G421" s="35" t="s">
        <v>48</v>
      </c>
      <c r="H421" s="35" t="str">
        <f aca="false">CONCATENATE(C421,"-",G421)</f>
        <v>A011-570-L</v>
      </c>
      <c r="I421" s="130"/>
      <c r="J421" s="35" t="n">
        <v>24</v>
      </c>
      <c r="K421" s="155" t="n">
        <v>44988</v>
      </c>
      <c r="L421" s="156" t="n">
        <f aca="false">VLOOKUP(C421,CATALOGO!A:F,6,0)</f>
        <v>0.375</v>
      </c>
      <c r="M421" s="157" t="n">
        <f aca="false">L421*J421</f>
        <v>9</v>
      </c>
      <c r="N421" s="35" t="s">
        <v>39</v>
      </c>
      <c r="O421" s="35" t="s">
        <v>40</v>
      </c>
      <c r="P421" s="33"/>
      <c r="Q421" s="33"/>
      <c r="R421" s="33"/>
      <c r="S421" s="33"/>
      <c r="T421" s="33"/>
      <c r="U421" s="33"/>
      <c r="V421" s="33" t="s">
        <v>1087</v>
      </c>
      <c r="W421" s="35" t="s">
        <v>56</v>
      </c>
      <c r="X421" s="12" t="s">
        <v>1088</v>
      </c>
      <c r="Y421" s="13" t="n">
        <v>31.2</v>
      </c>
      <c r="Z421" s="37" t="n">
        <v>44972</v>
      </c>
      <c r="AA421" s="33"/>
      <c r="AB421" s="158" t="s">
        <v>44</v>
      </c>
      <c r="AC421" s="33"/>
      <c r="AD421" s="33" t="s">
        <v>784</v>
      </c>
      <c r="AE421" s="33"/>
    </row>
    <row r="422" customFormat="false" ht="15" hidden="false" customHeight="false" outlineLevel="0" collapsed="false">
      <c r="A422" s="33" t="n">
        <v>9046</v>
      </c>
      <c r="B422" s="155" t="n">
        <v>44963</v>
      </c>
      <c r="C422" s="35" t="s">
        <v>1086</v>
      </c>
      <c r="D422" s="6" t="str">
        <f aca="false">VLOOKUP(C422,CATALOGO!A:B,2,0)</f>
        <v>Top Dama</v>
      </c>
      <c r="E422" s="6" t="str">
        <f aca="false">VLOOKUP(C422,CATALOGO!A:E,5,0)</f>
        <v>Negro</v>
      </c>
      <c r="F422" s="36"/>
      <c r="G422" s="35" t="s">
        <v>52</v>
      </c>
      <c r="H422" s="35" t="str">
        <f aca="false">CONCATENATE(C422,"-",G422)</f>
        <v>A011-570-XL</v>
      </c>
      <c r="I422" s="130"/>
      <c r="J422" s="35" t="n">
        <v>24</v>
      </c>
      <c r="K422" s="155" t="n">
        <v>44988</v>
      </c>
      <c r="L422" s="156" t="n">
        <f aca="false">VLOOKUP(C422,CATALOGO!A:F,6,0)</f>
        <v>0.375</v>
      </c>
      <c r="M422" s="157" t="n">
        <f aca="false">L422*J422</f>
        <v>9</v>
      </c>
      <c r="N422" s="35" t="s">
        <v>39</v>
      </c>
      <c r="O422" s="35" t="s">
        <v>40</v>
      </c>
      <c r="P422" s="33"/>
      <c r="Q422" s="33"/>
      <c r="R422" s="33"/>
      <c r="S422" s="33"/>
      <c r="T422" s="33"/>
      <c r="U422" s="33"/>
      <c r="V422" s="33" t="s">
        <v>1087</v>
      </c>
      <c r="W422" s="35" t="s">
        <v>56</v>
      </c>
      <c r="X422" s="12" t="s">
        <v>1088</v>
      </c>
      <c r="Y422" s="13" t="n">
        <v>31.2</v>
      </c>
      <c r="Z422" s="37" t="n">
        <v>44972</v>
      </c>
      <c r="AA422" s="33"/>
      <c r="AB422" s="158" t="s">
        <v>44</v>
      </c>
      <c r="AC422" s="33"/>
      <c r="AD422" s="33" t="s">
        <v>784</v>
      </c>
      <c r="AE422" s="33"/>
    </row>
    <row r="423" customFormat="false" ht="15" hidden="false" customHeight="false" outlineLevel="0" collapsed="false">
      <c r="A423" s="33" t="n">
        <v>9047</v>
      </c>
      <c r="B423" s="155" t="n">
        <v>44963</v>
      </c>
      <c r="C423" s="35" t="s">
        <v>1089</v>
      </c>
      <c r="D423" s="6" t="str">
        <f aca="false">VLOOKUP(C423,CATALOGO!A:B,2,0)</f>
        <v>Top Dama</v>
      </c>
      <c r="E423" s="6" t="str">
        <f aca="false">VLOOKUP(C423,CATALOGO!A:E,5,0)</f>
        <v>AVENTURINI</v>
      </c>
      <c r="F423" s="36"/>
      <c r="G423" s="35" t="s">
        <v>57</v>
      </c>
      <c r="H423" s="35" t="str">
        <f aca="false">CONCATENATE(C423,"-",G423)</f>
        <v>A011-421-XS</v>
      </c>
      <c r="I423" s="130"/>
      <c r="J423" s="35" t="n">
        <v>36</v>
      </c>
      <c r="K423" s="155" t="n">
        <v>44988</v>
      </c>
      <c r="L423" s="156" t="n">
        <f aca="false">VLOOKUP(C423,CATALOGO!A:F,6,0)</f>
        <v>0.375</v>
      </c>
      <c r="M423" s="157" t="n">
        <f aca="false">L423*J423</f>
        <v>13.5</v>
      </c>
      <c r="N423" s="35" t="s">
        <v>39</v>
      </c>
      <c r="O423" s="35" t="s">
        <v>40</v>
      </c>
      <c r="P423" s="33"/>
      <c r="Q423" s="33"/>
      <c r="R423" s="33"/>
      <c r="S423" s="33"/>
      <c r="T423" s="33"/>
      <c r="U423" s="33"/>
      <c r="V423" s="33" t="s">
        <v>1090</v>
      </c>
      <c r="W423" s="35" t="s">
        <v>87</v>
      </c>
      <c r="X423" s="12" t="s">
        <v>1088</v>
      </c>
      <c r="Y423" s="13" t="n">
        <v>46.8</v>
      </c>
      <c r="Z423" s="37" t="n">
        <v>44972</v>
      </c>
      <c r="AA423" s="33"/>
      <c r="AB423" s="158" t="s">
        <v>44</v>
      </c>
      <c r="AC423" s="33"/>
      <c r="AD423" s="33" t="s">
        <v>784</v>
      </c>
      <c r="AE423" s="33"/>
    </row>
    <row r="424" customFormat="false" ht="15" hidden="false" customHeight="false" outlineLevel="0" collapsed="false">
      <c r="A424" s="33" t="n">
        <v>9048</v>
      </c>
      <c r="B424" s="155" t="n">
        <v>44963</v>
      </c>
      <c r="C424" s="35" t="s">
        <v>1089</v>
      </c>
      <c r="D424" s="6" t="str">
        <f aca="false">VLOOKUP(C424,CATALOGO!A:B,2,0)</f>
        <v>Top Dama</v>
      </c>
      <c r="E424" s="6" t="str">
        <f aca="false">VLOOKUP(C424,CATALOGO!A:E,5,0)</f>
        <v>AVENTURINI</v>
      </c>
      <c r="F424" s="36"/>
      <c r="G424" s="35" t="s">
        <v>38</v>
      </c>
      <c r="H424" s="35" t="str">
        <f aca="false">CONCATENATE(C424,"-",G424)</f>
        <v>A011-421-S</v>
      </c>
      <c r="I424" s="130"/>
      <c r="J424" s="35" t="n">
        <v>108</v>
      </c>
      <c r="K424" s="155" t="n">
        <v>44988</v>
      </c>
      <c r="L424" s="156" t="n">
        <f aca="false">VLOOKUP(C424,CATALOGO!A:F,6,0)</f>
        <v>0.375</v>
      </c>
      <c r="M424" s="157" t="n">
        <f aca="false">L424*J424</f>
        <v>40.5</v>
      </c>
      <c r="N424" s="35" t="s">
        <v>39</v>
      </c>
      <c r="O424" s="35" t="s">
        <v>40</v>
      </c>
      <c r="P424" s="33"/>
      <c r="Q424" s="33"/>
      <c r="R424" s="33"/>
      <c r="S424" s="33"/>
      <c r="T424" s="33"/>
      <c r="U424" s="33"/>
      <c r="V424" s="33" t="s">
        <v>1090</v>
      </c>
      <c r="W424" s="35" t="s">
        <v>87</v>
      </c>
      <c r="X424" s="12" t="s">
        <v>1088</v>
      </c>
      <c r="Y424" s="13" t="n">
        <v>140.4</v>
      </c>
      <c r="Z424" s="37" t="n">
        <v>44972</v>
      </c>
      <c r="AA424" s="33"/>
      <c r="AB424" s="158" t="s">
        <v>44</v>
      </c>
      <c r="AC424" s="33"/>
      <c r="AD424" s="33" t="s">
        <v>784</v>
      </c>
      <c r="AE424" s="33"/>
    </row>
    <row r="425" customFormat="false" ht="15" hidden="false" customHeight="false" outlineLevel="0" collapsed="false">
      <c r="A425" s="33" t="n">
        <v>9049</v>
      </c>
      <c r="B425" s="155" t="n">
        <v>44963</v>
      </c>
      <c r="C425" s="35" t="s">
        <v>1089</v>
      </c>
      <c r="D425" s="6" t="str">
        <f aca="false">VLOOKUP(C425,CATALOGO!A:B,2,0)</f>
        <v>Top Dama</v>
      </c>
      <c r="E425" s="6" t="str">
        <f aca="false">VLOOKUP(C425,CATALOGO!A:E,5,0)</f>
        <v>AVENTURINI</v>
      </c>
      <c r="F425" s="36"/>
      <c r="G425" s="35" t="s">
        <v>76</v>
      </c>
      <c r="H425" s="35" t="str">
        <f aca="false">CONCATENATE(C425,"-",G425)</f>
        <v>A011-421-M</v>
      </c>
      <c r="I425" s="130"/>
      <c r="J425" s="35" t="n">
        <v>96</v>
      </c>
      <c r="K425" s="155" t="n">
        <v>44988</v>
      </c>
      <c r="L425" s="156" t="n">
        <f aca="false">VLOOKUP(C425,CATALOGO!A:F,6,0)</f>
        <v>0.375</v>
      </c>
      <c r="M425" s="157" t="n">
        <f aca="false">L425*J425</f>
        <v>36</v>
      </c>
      <c r="N425" s="35" t="s">
        <v>39</v>
      </c>
      <c r="O425" s="35" t="s">
        <v>40</v>
      </c>
      <c r="P425" s="33"/>
      <c r="Q425" s="33"/>
      <c r="R425" s="33"/>
      <c r="S425" s="33"/>
      <c r="T425" s="33"/>
      <c r="U425" s="33"/>
      <c r="V425" s="33" t="s">
        <v>1090</v>
      </c>
      <c r="W425" s="35" t="s">
        <v>87</v>
      </c>
      <c r="X425" s="12" t="s">
        <v>1088</v>
      </c>
      <c r="Y425" s="13" t="n">
        <v>124.8</v>
      </c>
      <c r="Z425" s="37" t="n">
        <v>44972</v>
      </c>
      <c r="AA425" s="33"/>
      <c r="AB425" s="158" t="s">
        <v>44</v>
      </c>
      <c r="AC425" s="33"/>
      <c r="AD425" s="33" t="s">
        <v>784</v>
      </c>
      <c r="AE425" s="33"/>
    </row>
    <row r="426" customFormat="false" ht="15" hidden="false" customHeight="false" outlineLevel="0" collapsed="false">
      <c r="A426" s="33" t="n">
        <v>9050</v>
      </c>
      <c r="B426" s="155" t="n">
        <v>44963</v>
      </c>
      <c r="C426" s="35" t="s">
        <v>1089</v>
      </c>
      <c r="D426" s="6" t="str">
        <f aca="false">VLOOKUP(C426,CATALOGO!A:B,2,0)</f>
        <v>Top Dama</v>
      </c>
      <c r="E426" s="6" t="str">
        <f aca="false">VLOOKUP(C426,CATALOGO!A:E,5,0)</f>
        <v>AVENTURINI</v>
      </c>
      <c r="F426" s="36"/>
      <c r="G426" s="35" t="s">
        <v>48</v>
      </c>
      <c r="H426" s="35" t="str">
        <f aca="false">CONCATENATE(C426,"-",G426)</f>
        <v>A011-421-L</v>
      </c>
      <c r="I426" s="130"/>
      <c r="J426" s="35" t="n">
        <v>24</v>
      </c>
      <c r="K426" s="155" t="n">
        <v>44988</v>
      </c>
      <c r="L426" s="156" t="n">
        <f aca="false">VLOOKUP(C426,CATALOGO!A:F,6,0)</f>
        <v>0.375</v>
      </c>
      <c r="M426" s="157" t="n">
        <f aca="false">L426*J426</f>
        <v>9</v>
      </c>
      <c r="N426" s="35" t="s">
        <v>39</v>
      </c>
      <c r="O426" s="35" t="s">
        <v>40</v>
      </c>
      <c r="P426" s="33"/>
      <c r="Q426" s="33"/>
      <c r="R426" s="33"/>
      <c r="S426" s="33"/>
      <c r="T426" s="33"/>
      <c r="U426" s="33"/>
      <c r="V426" s="33" t="s">
        <v>1090</v>
      </c>
      <c r="W426" s="35" t="s">
        <v>87</v>
      </c>
      <c r="X426" s="12" t="s">
        <v>1088</v>
      </c>
      <c r="Y426" s="13" t="n">
        <v>31.2</v>
      </c>
      <c r="Z426" s="37" t="n">
        <v>44972</v>
      </c>
      <c r="AA426" s="33"/>
      <c r="AB426" s="158" t="s">
        <v>44</v>
      </c>
      <c r="AC426" s="33"/>
      <c r="AD426" s="33" t="s">
        <v>784</v>
      </c>
      <c r="AE426" s="33"/>
    </row>
    <row r="427" customFormat="false" ht="15" hidden="false" customHeight="false" outlineLevel="0" collapsed="false">
      <c r="A427" s="33" t="n">
        <v>9051</v>
      </c>
      <c r="B427" s="155" t="n">
        <v>44963</v>
      </c>
      <c r="C427" s="35" t="s">
        <v>1089</v>
      </c>
      <c r="D427" s="6" t="str">
        <f aca="false">VLOOKUP(C427,CATALOGO!A:B,2,0)</f>
        <v>Top Dama</v>
      </c>
      <c r="E427" s="6" t="str">
        <f aca="false">VLOOKUP(C427,CATALOGO!A:E,5,0)</f>
        <v>AVENTURINI</v>
      </c>
      <c r="F427" s="36"/>
      <c r="G427" s="35" t="s">
        <v>52</v>
      </c>
      <c r="H427" s="35" t="str">
        <f aca="false">CONCATENATE(C427,"-",G427)</f>
        <v>A011-421-XL</v>
      </c>
      <c r="I427" s="130"/>
      <c r="J427" s="35" t="n">
        <v>24</v>
      </c>
      <c r="K427" s="155" t="n">
        <v>44988</v>
      </c>
      <c r="L427" s="156" t="n">
        <f aca="false">VLOOKUP(C427,CATALOGO!A:F,6,0)</f>
        <v>0.375</v>
      </c>
      <c r="M427" s="157" t="n">
        <f aca="false">L427*J427</f>
        <v>9</v>
      </c>
      <c r="N427" s="35" t="s">
        <v>39</v>
      </c>
      <c r="O427" s="35" t="s">
        <v>40</v>
      </c>
      <c r="P427" s="33"/>
      <c r="Q427" s="33"/>
      <c r="R427" s="33"/>
      <c r="S427" s="33"/>
      <c r="T427" s="33"/>
      <c r="U427" s="33"/>
      <c r="V427" s="33" t="s">
        <v>1090</v>
      </c>
      <c r="W427" s="35" t="s">
        <v>87</v>
      </c>
      <c r="X427" s="12" t="s">
        <v>1088</v>
      </c>
      <c r="Y427" s="13" t="n">
        <v>31.2</v>
      </c>
      <c r="Z427" s="37" t="n">
        <v>44972</v>
      </c>
      <c r="AA427" s="33"/>
      <c r="AB427" s="158" t="s">
        <v>44</v>
      </c>
      <c r="AC427" s="33"/>
      <c r="AD427" s="33" t="s">
        <v>784</v>
      </c>
      <c r="AE427" s="33"/>
    </row>
    <row r="428" s="178" customFormat="true" ht="15" hidden="false" customHeight="false" outlineLevel="0" collapsed="false">
      <c r="A428" s="176" t="n">
        <v>9159</v>
      </c>
      <c r="B428" s="201" t="n">
        <v>44984</v>
      </c>
      <c r="C428" s="172" t="s">
        <v>1091</v>
      </c>
      <c r="D428" s="202" t="s">
        <v>1092</v>
      </c>
      <c r="E428" s="202" t="s">
        <v>1093</v>
      </c>
      <c r="F428" s="203"/>
      <c r="G428" s="172" t="s">
        <v>57</v>
      </c>
      <c r="H428" s="172" t="s">
        <v>1094</v>
      </c>
      <c r="I428" s="174"/>
      <c r="J428" s="172" t="n">
        <v>48</v>
      </c>
      <c r="K428" s="201" t="n">
        <v>45009</v>
      </c>
      <c r="L428" s="175" t="n">
        <v>0.347</v>
      </c>
      <c r="M428" s="157" t="n">
        <v>16.656</v>
      </c>
      <c r="N428" s="172" t="s">
        <v>39</v>
      </c>
      <c r="O428" s="172" t="s">
        <v>40</v>
      </c>
      <c r="P428" s="176"/>
      <c r="Q428" s="176"/>
      <c r="R428" s="176"/>
      <c r="S428" s="176"/>
      <c r="T428" s="176"/>
      <c r="U428" s="176"/>
      <c r="V428" s="176" t="s">
        <v>1095</v>
      </c>
      <c r="W428" s="172" t="s">
        <v>956</v>
      </c>
      <c r="X428" s="202" t="s">
        <v>51</v>
      </c>
      <c r="Y428" s="204" t="n">
        <v>50.03544</v>
      </c>
      <c r="Z428" s="177" t="n">
        <v>44986</v>
      </c>
      <c r="AA428" s="176"/>
      <c r="AB428" s="158" t="s">
        <v>44</v>
      </c>
      <c r="AC428" s="176"/>
      <c r="AD428" s="176" t="s">
        <v>953</v>
      </c>
      <c r="AE428" s="176"/>
    </row>
    <row r="429" s="178" customFormat="true" ht="15" hidden="false" customHeight="false" outlineLevel="0" collapsed="false">
      <c r="A429" s="176" t="n">
        <v>9160</v>
      </c>
      <c r="B429" s="201" t="n">
        <v>44984</v>
      </c>
      <c r="C429" s="172" t="s">
        <v>1091</v>
      </c>
      <c r="D429" s="202" t="s">
        <v>1092</v>
      </c>
      <c r="E429" s="202" t="s">
        <v>1093</v>
      </c>
      <c r="F429" s="203"/>
      <c r="G429" s="172" t="s">
        <v>38</v>
      </c>
      <c r="H429" s="172" t="s">
        <v>1096</v>
      </c>
      <c r="I429" s="174"/>
      <c r="J429" s="172" t="n">
        <v>108</v>
      </c>
      <c r="K429" s="201" t="n">
        <v>45009</v>
      </c>
      <c r="L429" s="175" t="n">
        <v>0.347</v>
      </c>
      <c r="M429" s="157" t="n">
        <v>37.476</v>
      </c>
      <c r="N429" s="172" t="s">
        <v>39</v>
      </c>
      <c r="O429" s="172" t="s">
        <v>40</v>
      </c>
      <c r="P429" s="176"/>
      <c r="Q429" s="176"/>
      <c r="R429" s="176"/>
      <c r="S429" s="176"/>
      <c r="T429" s="176"/>
      <c r="U429" s="176"/>
      <c r="V429" s="176" t="s">
        <v>1095</v>
      </c>
      <c r="W429" s="172" t="s">
        <v>956</v>
      </c>
      <c r="X429" s="202" t="s">
        <v>51</v>
      </c>
      <c r="Y429" s="204" t="n">
        <v>112.57974</v>
      </c>
      <c r="Z429" s="177" t="n">
        <v>44986</v>
      </c>
      <c r="AA429" s="176"/>
      <c r="AB429" s="158" t="s">
        <v>44</v>
      </c>
      <c r="AC429" s="176"/>
      <c r="AD429" s="176" t="s">
        <v>953</v>
      </c>
      <c r="AE429" s="176"/>
    </row>
    <row r="430" s="178" customFormat="true" ht="15" hidden="false" customHeight="false" outlineLevel="0" collapsed="false">
      <c r="A430" s="176" t="n">
        <v>9161</v>
      </c>
      <c r="B430" s="201" t="n">
        <v>44984</v>
      </c>
      <c r="C430" s="172" t="s">
        <v>1091</v>
      </c>
      <c r="D430" s="202" t="s">
        <v>1092</v>
      </c>
      <c r="E430" s="202" t="s">
        <v>1093</v>
      </c>
      <c r="F430" s="203"/>
      <c r="G430" s="172" t="s">
        <v>76</v>
      </c>
      <c r="H430" s="172" t="s">
        <v>1097</v>
      </c>
      <c r="I430" s="174"/>
      <c r="J430" s="172" t="n">
        <v>108</v>
      </c>
      <c r="K430" s="201" t="n">
        <v>45009</v>
      </c>
      <c r="L430" s="175" t="n">
        <v>0.347</v>
      </c>
      <c r="M430" s="157" t="n">
        <v>37.476</v>
      </c>
      <c r="N430" s="172" t="s">
        <v>39</v>
      </c>
      <c r="O430" s="172" t="s">
        <v>40</v>
      </c>
      <c r="P430" s="176"/>
      <c r="Q430" s="176"/>
      <c r="R430" s="176"/>
      <c r="S430" s="176"/>
      <c r="T430" s="176"/>
      <c r="U430" s="176"/>
      <c r="V430" s="176" t="s">
        <v>1095</v>
      </c>
      <c r="W430" s="172" t="s">
        <v>956</v>
      </c>
      <c r="X430" s="202" t="s">
        <v>51</v>
      </c>
      <c r="Y430" s="204" t="n">
        <v>112.57974</v>
      </c>
      <c r="Z430" s="177" t="n">
        <v>44986</v>
      </c>
      <c r="AA430" s="176"/>
      <c r="AB430" s="158" t="s">
        <v>44</v>
      </c>
      <c r="AC430" s="176"/>
      <c r="AD430" s="176" t="s">
        <v>953</v>
      </c>
      <c r="AE430" s="176"/>
    </row>
    <row r="431" s="178" customFormat="true" ht="15" hidden="false" customHeight="false" outlineLevel="0" collapsed="false">
      <c r="A431" s="176" t="n">
        <v>9162</v>
      </c>
      <c r="B431" s="201" t="n">
        <v>44984</v>
      </c>
      <c r="C431" s="172" t="s">
        <v>1091</v>
      </c>
      <c r="D431" s="202" t="s">
        <v>1092</v>
      </c>
      <c r="E431" s="202" t="s">
        <v>1093</v>
      </c>
      <c r="F431" s="203"/>
      <c r="G431" s="172" t="s">
        <v>48</v>
      </c>
      <c r="H431" s="172" t="s">
        <v>1098</v>
      </c>
      <c r="I431" s="174"/>
      <c r="J431" s="172" t="n">
        <v>48</v>
      </c>
      <c r="K431" s="201" t="n">
        <v>45009</v>
      </c>
      <c r="L431" s="175" t="n">
        <v>0.347</v>
      </c>
      <c r="M431" s="157" t="n">
        <v>16.656</v>
      </c>
      <c r="N431" s="172" t="s">
        <v>39</v>
      </c>
      <c r="O431" s="172" t="s">
        <v>40</v>
      </c>
      <c r="P431" s="176"/>
      <c r="Q431" s="176"/>
      <c r="R431" s="176"/>
      <c r="S431" s="176"/>
      <c r="T431" s="176"/>
      <c r="U431" s="176"/>
      <c r="V431" s="176" t="s">
        <v>1095</v>
      </c>
      <c r="W431" s="172" t="s">
        <v>956</v>
      </c>
      <c r="X431" s="202" t="s">
        <v>51</v>
      </c>
      <c r="Y431" s="204" t="n">
        <v>50.03544</v>
      </c>
      <c r="Z431" s="177" t="n">
        <v>44986</v>
      </c>
      <c r="AA431" s="176"/>
      <c r="AB431" s="158" t="s">
        <v>44</v>
      </c>
      <c r="AC431" s="176"/>
      <c r="AD431" s="176" t="s">
        <v>953</v>
      </c>
      <c r="AE431" s="176"/>
    </row>
    <row r="432" s="178" customFormat="true" ht="15" hidden="false" customHeight="false" outlineLevel="0" collapsed="false">
      <c r="A432" s="176" t="n">
        <v>9163</v>
      </c>
      <c r="B432" s="201" t="n">
        <v>44984</v>
      </c>
      <c r="C432" s="172" t="s">
        <v>1091</v>
      </c>
      <c r="D432" s="202" t="s">
        <v>1092</v>
      </c>
      <c r="E432" s="202" t="s">
        <v>1093</v>
      </c>
      <c r="F432" s="203"/>
      <c r="G432" s="172" t="s">
        <v>52</v>
      </c>
      <c r="H432" s="172" t="s">
        <v>1099</v>
      </c>
      <c r="I432" s="174"/>
      <c r="J432" s="172" t="n">
        <v>24</v>
      </c>
      <c r="K432" s="201" t="n">
        <v>45009</v>
      </c>
      <c r="L432" s="175" t="n">
        <v>0.347</v>
      </c>
      <c r="M432" s="157" t="n">
        <v>8.328</v>
      </c>
      <c r="N432" s="172" t="s">
        <v>39</v>
      </c>
      <c r="O432" s="172" t="s">
        <v>40</v>
      </c>
      <c r="P432" s="176"/>
      <c r="Q432" s="176"/>
      <c r="R432" s="176"/>
      <c r="S432" s="176"/>
      <c r="T432" s="176"/>
      <c r="U432" s="176"/>
      <c r="V432" s="176" t="s">
        <v>1095</v>
      </c>
      <c r="W432" s="172" t="s">
        <v>956</v>
      </c>
      <c r="X432" s="202" t="s">
        <v>51</v>
      </c>
      <c r="Y432" s="204" t="n">
        <v>25.01772</v>
      </c>
      <c r="Z432" s="177" t="n">
        <v>44986</v>
      </c>
      <c r="AA432" s="176"/>
      <c r="AB432" s="158" t="s">
        <v>44</v>
      </c>
      <c r="AC432" s="176"/>
      <c r="AD432" s="176" t="s">
        <v>953</v>
      </c>
      <c r="AE432" s="176"/>
    </row>
    <row r="433" s="178" customFormat="true" ht="15" hidden="false" customHeight="false" outlineLevel="0" collapsed="false">
      <c r="A433" s="176" t="n">
        <v>9129</v>
      </c>
      <c r="B433" s="201" t="n">
        <v>44977</v>
      </c>
      <c r="C433" s="172" t="s">
        <v>1100</v>
      </c>
      <c r="D433" s="202" t="s">
        <v>1101</v>
      </c>
      <c r="E433" s="202" t="s">
        <v>1059</v>
      </c>
      <c r="F433" s="203"/>
      <c r="G433" s="172" t="s">
        <v>144</v>
      </c>
      <c r="H433" s="172" t="s">
        <v>1102</v>
      </c>
      <c r="I433" s="174"/>
      <c r="J433" s="172" t="n">
        <v>48</v>
      </c>
      <c r="K433" s="201" t="n">
        <v>45002</v>
      </c>
      <c r="L433" s="175" t="n">
        <v>0.3416</v>
      </c>
      <c r="M433" s="157" t="n">
        <v>16.3968</v>
      </c>
      <c r="N433" s="172" t="s">
        <v>39</v>
      </c>
      <c r="O433" s="172" t="s">
        <v>40</v>
      </c>
      <c r="P433" s="176"/>
      <c r="Q433" s="176"/>
      <c r="R433" s="176"/>
      <c r="S433" s="176"/>
      <c r="T433" s="176"/>
      <c r="U433" s="176"/>
      <c r="V433" s="176" t="s">
        <v>1103</v>
      </c>
      <c r="W433" s="172" t="s">
        <v>1001</v>
      </c>
      <c r="X433" s="202" t="s">
        <v>925</v>
      </c>
      <c r="Y433" s="204" t="n">
        <v>45.6</v>
      </c>
      <c r="Z433" s="177" t="n">
        <v>44979</v>
      </c>
      <c r="AA433" s="176"/>
      <c r="AB433" s="158" t="s">
        <v>44</v>
      </c>
      <c r="AC433" s="176"/>
      <c r="AD433" s="176" t="s">
        <v>953</v>
      </c>
      <c r="AE433" s="176"/>
    </row>
    <row r="434" s="178" customFormat="true" ht="15" hidden="false" customHeight="false" outlineLevel="0" collapsed="false">
      <c r="A434" s="176" t="n">
        <v>9130</v>
      </c>
      <c r="B434" s="201" t="n">
        <v>44977</v>
      </c>
      <c r="C434" s="172" t="s">
        <v>1100</v>
      </c>
      <c r="D434" s="202" t="s">
        <v>1101</v>
      </c>
      <c r="E434" s="202" t="s">
        <v>1059</v>
      </c>
      <c r="F434" s="203"/>
      <c r="G434" s="172" t="s">
        <v>57</v>
      </c>
      <c r="H434" s="172" t="s">
        <v>1104</v>
      </c>
      <c r="I434" s="174"/>
      <c r="J434" s="172" t="n">
        <v>72</v>
      </c>
      <c r="K434" s="201" t="n">
        <v>45002</v>
      </c>
      <c r="L434" s="175" t="n">
        <v>0.3416</v>
      </c>
      <c r="M434" s="157" t="n">
        <v>24.5952</v>
      </c>
      <c r="N434" s="172" t="s">
        <v>39</v>
      </c>
      <c r="O434" s="172" t="s">
        <v>40</v>
      </c>
      <c r="P434" s="176"/>
      <c r="Q434" s="176"/>
      <c r="R434" s="176"/>
      <c r="S434" s="176"/>
      <c r="T434" s="176"/>
      <c r="U434" s="176"/>
      <c r="V434" s="176" t="s">
        <v>1103</v>
      </c>
      <c r="W434" s="172" t="s">
        <v>1001</v>
      </c>
      <c r="X434" s="202" t="s">
        <v>925</v>
      </c>
      <c r="Y434" s="204" t="n">
        <v>68.4</v>
      </c>
      <c r="Z434" s="177" t="n">
        <v>44979</v>
      </c>
      <c r="AA434" s="176"/>
      <c r="AB434" s="158" t="s">
        <v>44</v>
      </c>
      <c r="AC434" s="176"/>
      <c r="AD434" s="176" t="s">
        <v>953</v>
      </c>
      <c r="AE434" s="176"/>
    </row>
    <row r="435" s="178" customFormat="true" ht="15" hidden="false" customHeight="false" outlineLevel="0" collapsed="false">
      <c r="A435" s="176" t="n">
        <v>9131</v>
      </c>
      <c r="B435" s="201" t="n">
        <v>44977</v>
      </c>
      <c r="C435" s="172" t="s">
        <v>1100</v>
      </c>
      <c r="D435" s="202" t="s">
        <v>1101</v>
      </c>
      <c r="E435" s="202" t="s">
        <v>1059</v>
      </c>
      <c r="F435" s="203"/>
      <c r="G435" s="172" t="s">
        <v>38</v>
      </c>
      <c r="H435" s="172" t="s">
        <v>1105</v>
      </c>
      <c r="I435" s="174"/>
      <c r="J435" s="172" t="n">
        <v>84</v>
      </c>
      <c r="K435" s="201" t="n">
        <v>45002</v>
      </c>
      <c r="L435" s="175" t="n">
        <v>0.3416</v>
      </c>
      <c r="M435" s="157" t="n">
        <v>28.6944</v>
      </c>
      <c r="N435" s="172" t="s">
        <v>39</v>
      </c>
      <c r="O435" s="172" t="s">
        <v>40</v>
      </c>
      <c r="P435" s="176"/>
      <c r="Q435" s="176"/>
      <c r="R435" s="176"/>
      <c r="S435" s="176"/>
      <c r="T435" s="176"/>
      <c r="U435" s="176"/>
      <c r="V435" s="176" t="s">
        <v>1103</v>
      </c>
      <c r="W435" s="172" t="s">
        <v>1001</v>
      </c>
      <c r="X435" s="202" t="s">
        <v>925</v>
      </c>
      <c r="Y435" s="204" t="n">
        <v>79.8</v>
      </c>
      <c r="Z435" s="177" t="n">
        <v>44979</v>
      </c>
      <c r="AA435" s="176"/>
      <c r="AB435" s="158" t="s">
        <v>44</v>
      </c>
      <c r="AC435" s="176"/>
      <c r="AD435" s="176" t="s">
        <v>953</v>
      </c>
      <c r="AE435" s="176"/>
    </row>
    <row r="436" s="178" customFormat="true" ht="15" hidden="false" customHeight="false" outlineLevel="0" collapsed="false">
      <c r="A436" s="176" t="n">
        <v>9132</v>
      </c>
      <c r="B436" s="201" t="n">
        <v>44977</v>
      </c>
      <c r="C436" s="172" t="s">
        <v>1100</v>
      </c>
      <c r="D436" s="202" t="s">
        <v>1101</v>
      </c>
      <c r="E436" s="202" t="s">
        <v>1059</v>
      </c>
      <c r="F436" s="203"/>
      <c r="G436" s="172" t="s">
        <v>76</v>
      </c>
      <c r="H436" s="172" t="s">
        <v>1106</v>
      </c>
      <c r="I436" s="174"/>
      <c r="J436" s="172" t="n">
        <v>84</v>
      </c>
      <c r="K436" s="201" t="n">
        <v>45002</v>
      </c>
      <c r="L436" s="175" t="n">
        <v>0.3416</v>
      </c>
      <c r="M436" s="157" t="n">
        <v>28.6944</v>
      </c>
      <c r="N436" s="172" t="s">
        <v>39</v>
      </c>
      <c r="O436" s="172" t="s">
        <v>40</v>
      </c>
      <c r="P436" s="176"/>
      <c r="Q436" s="176"/>
      <c r="R436" s="176"/>
      <c r="S436" s="176"/>
      <c r="T436" s="176"/>
      <c r="U436" s="176"/>
      <c r="V436" s="176" t="s">
        <v>1103</v>
      </c>
      <c r="W436" s="172" t="s">
        <v>1001</v>
      </c>
      <c r="X436" s="202" t="s">
        <v>925</v>
      </c>
      <c r="Y436" s="204" t="n">
        <v>79.8</v>
      </c>
      <c r="Z436" s="177" t="n">
        <v>44979</v>
      </c>
      <c r="AA436" s="176"/>
      <c r="AB436" s="158" t="s">
        <v>44</v>
      </c>
      <c r="AC436" s="176"/>
      <c r="AD436" s="176" t="s">
        <v>953</v>
      </c>
      <c r="AE436" s="176"/>
    </row>
    <row r="437" s="178" customFormat="true" ht="15" hidden="false" customHeight="false" outlineLevel="0" collapsed="false">
      <c r="A437" s="176" t="n">
        <v>9133</v>
      </c>
      <c r="B437" s="201" t="n">
        <v>44977</v>
      </c>
      <c r="C437" s="172" t="s">
        <v>1100</v>
      </c>
      <c r="D437" s="202" t="s">
        <v>1101</v>
      </c>
      <c r="E437" s="202" t="s">
        <v>1059</v>
      </c>
      <c r="F437" s="203"/>
      <c r="G437" s="172" t="s">
        <v>48</v>
      </c>
      <c r="H437" s="172" t="s">
        <v>1107</v>
      </c>
      <c r="I437" s="174"/>
      <c r="J437" s="172" t="n">
        <v>36</v>
      </c>
      <c r="K437" s="201" t="n">
        <v>45002</v>
      </c>
      <c r="L437" s="175" t="n">
        <v>0.3416</v>
      </c>
      <c r="M437" s="157" t="n">
        <v>12.2976</v>
      </c>
      <c r="N437" s="172" t="s">
        <v>39</v>
      </c>
      <c r="O437" s="172" t="s">
        <v>40</v>
      </c>
      <c r="P437" s="176"/>
      <c r="Q437" s="176"/>
      <c r="R437" s="176"/>
      <c r="S437" s="176"/>
      <c r="T437" s="176"/>
      <c r="U437" s="176"/>
      <c r="V437" s="176" t="s">
        <v>1103</v>
      </c>
      <c r="W437" s="172" t="s">
        <v>1001</v>
      </c>
      <c r="X437" s="202" t="s">
        <v>925</v>
      </c>
      <c r="Y437" s="204" t="n">
        <v>34.2</v>
      </c>
      <c r="Z437" s="177" t="n">
        <v>44979</v>
      </c>
      <c r="AA437" s="176"/>
      <c r="AB437" s="158" t="s">
        <v>44</v>
      </c>
      <c r="AC437" s="176"/>
      <c r="AD437" s="176" t="s">
        <v>953</v>
      </c>
      <c r="AE437" s="176"/>
    </row>
    <row r="438" s="178" customFormat="true" ht="15" hidden="false" customHeight="false" outlineLevel="0" collapsed="false">
      <c r="A438" s="176" t="n">
        <v>9134</v>
      </c>
      <c r="B438" s="201" t="n">
        <v>44977</v>
      </c>
      <c r="C438" s="172" t="s">
        <v>1100</v>
      </c>
      <c r="D438" s="202" t="s">
        <v>1101</v>
      </c>
      <c r="E438" s="202" t="s">
        <v>1059</v>
      </c>
      <c r="F438" s="203"/>
      <c r="G438" s="172" t="s">
        <v>52</v>
      </c>
      <c r="H438" s="172" t="s">
        <v>1108</v>
      </c>
      <c r="I438" s="174"/>
      <c r="J438" s="172" t="n">
        <v>36</v>
      </c>
      <c r="K438" s="201" t="n">
        <v>45002</v>
      </c>
      <c r="L438" s="175" t="n">
        <v>0.3416</v>
      </c>
      <c r="M438" s="157" t="n">
        <v>12.2976</v>
      </c>
      <c r="N438" s="172" t="s">
        <v>39</v>
      </c>
      <c r="O438" s="172" t="s">
        <v>40</v>
      </c>
      <c r="P438" s="176"/>
      <c r="Q438" s="176"/>
      <c r="R438" s="176"/>
      <c r="S438" s="176"/>
      <c r="T438" s="176"/>
      <c r="U438" s="176"/>
      <c r="V438" s="176" t="s">
        <v>1103</v>
      </c>
      <c r="W438" s="172" t="s">
        <v>1001</v>
      </c>
      <c r="X438" s="202" t="s">
        <v>925</v>
      </c>
      <c r="Y438" s="204" t="n">
        <v>34.2</v>
      </c>
      <c r="Z438" s="177" t="n">
        <v>44979</v>
      </c>
      <c r="AA438" s="176"/>
      <c r="AB438" s="158" t="s">
        <v>44</v>
      </c>
      <c r="AC438" s="176"/>
      <c r="AD438" s="176" t="s">
        <v>953</v>
      </c>
      <c r="AE438" s="176"/>
    </row>
    <row r="439" s="191" customFormat="true" ht="13.5" hidden="false" customHeight="true" outlineLevel="0" collapsed="false">
      <c r="A439" s="181" t="n">
        <v>9023</v>
      </c>
      <c r="B439" s="182" t="n">
        <v>44956</v>
      </c>
      <c r="C439" s="183" t="s">
        <v>1109</v>
      </c>
      <c r="D439" s="184" t="str">
        <f aca="false">VLOOKUP(C439,CATALOGO!A:B,2,0)</f>
        <v>Pantalon Caballero</v>
      </c>
      <c r="E439" s="184" t="str">
        <f aca="false">VLOOKUP(C439,CATALOGO!A:E,5,0)</f>
        <v>Blanco</v>
      </c>
      <c r="F439" s="185"/>
      <c r="G439" s="183" t="s">
        <v>57</v>
      </c>
      <c r="H439" s="183" t="str">
        <f aca="false">CONCATENATE(C439,"-",G439)</f>
        <v>AH105-001-XS</v>
      </c>
      <c r="I439" s="187"/>
      <c r="J439" s="183" t="n">
        <v>24</v>
      </c>
      <c r="K439" s="205" t="s">
        <v>1054</v>
      </c>
      <c r="L439" s="188" t="n">
        <v>0.3841</v>
      </c>
      <c r="M439" s="189" t="n">
        <f aca="false">L439*J439</f>
        <v>9.2184</v>
      </c>
      <c r="N439" s="183" t="s">
        <v>39</v>
      </c>
      <c r="O439" s="183" t="s">
        <v>85</v>
      </c>
      <c r="P439" s="181"/>
      <c r="Q439" s="181"/>
      <c r="R439" s="181"/>
      <c r="S439" s="181"/>
      <c r="T439" s="181"/>
      <c r="U439" s="181"/>
      <c r="V439" s="206" t="s">
        <v>1110</v>
      </c>
      <c r="W439" s="207" t="str">
        <f aca="false">VLOOKUP(C439,CATALOGOMEDA1,4,FALSE())</f>
        <v>TTR-WHIT</v>
      </c>
      <c r="X439" s="206" t="str">
        <f aca="false">MID(C439,1,FIND("-",C439)-1)</f>
        <v>AH105</v>
      </c>
      <c r="Y439" s="206" t="n">
        <f aca="false">(VLOOKUP(X439,ESTILO3,3,FALSE()))*J439</f>
        <v>31.2</v>
      </c>
      <c r="Z439" s="190" t="n">
        <f aca="false">VLOOKUP(A439,'[3]BIMESTRE UNO'!$A$2:$S$307,19,FALSE())</f>
        <v>44981</v>
      </c>
      <c r="AA439" s="181"/>
      <c r="AB439" s="158" t="s">
        <v>44</v>
      </c>
      <c r="AC439" s="181"/>
      <c r="AD439" s="181" t="s">
        <v>784</v>
      </c>
      <c r="AE439" s="181"/>
    </row>
    <row r="440" s="191" customFormat="true" ht="15.75" hidden="false" customHeight="false" outlineLevel="0" collapsed="false">
      <c r="A440" s="181" t="n">
        <v>9024</v>
      </c>
      <c r="B440" s="182" t="n">
        <v>44956</v>
      </c>
      <c r="C440" s="183" t="s">
        <v>1109</v>
      </c>
      <c r="D440" s="184" t="str">
        <f aca="false">VLOOKUP(C440,CATALOGO!A:B,2,0)</f>
        <v>Pantalon Caballero</v>
      </c>
      <c r="E440" s="184" t="str">
        <f aca="false">VLOOKUP(C440,CATALOGO!A:E,5,0)</f>
        <v>Blanco</v>
      </c>
      <c r="F440" s="185"/>
      <c r="G440" s="183" t="s">
        <v>38</v>
      </c>
      <c r="H440" s="183" t="str">
        <f aca="false">CONCATENATE(C440,"-",G440)</f>
        <v>AH105-001-S</v>
      </c>
      <c r="I440" s="187"/>
      <c r="J440" s="183" t="n">
        <v>96</v>
      </c>
      <c r="K440" s="205" t="s">
        <v>1054</v>
      </c>
      <c r="L440" s="188" t="n">
        <v>0.3841</v>
      </c>
      <c r="M440" s="189" t="n">
        <f aca="false">L440*J440</f>
        <v>36.8736</v>
      </c>
      <c r="N440" s="183" t="s">
        <v>39</v>
      </c>
      <c r="O440" s="183" t="s">
        <v>85</v>
      </c>
      <c r="P440" s="181"/>
      <c r="Q440" s="181"/>
      <c r="R440" s="181"/>
      <c r="S440" s="181"/>
      <c r="T440" s="181"/>
      <c r="U440" s="181"/>
      <c r="V440" s="206" t="s">
        <v>1110</v>
      </c>
      <c r="W440" s="207" t="str">
        <f aca="false">VLOOKUP(C440,CATALOGOMEDA1,4,FALSE())</f>
        <v>TTR-WHIT</v>
      </c>
      <c r="X440" s="206" t="str">
        <f aca="false">MID(C440,1,FIND("-",C440)-1)</f>
        <v>AH105</v>
      </c>
      <c r="Y440" s="206" t="n">
        <f aca="false">(VLOOKUP(X440,ESTILO3,3,FALSE()))*J440</f>
        <v>124.8</v>
      </c>
      <c r="Z440" s="190" t="n">
        <v>44981</v>
      </c>
      <c r="AA440" s="181"/>
      <c r="AB440" s="158" t="s">
        <v>44</v>
      </c>
      <c r="AC440" s="181"/>
      <c r="AD440" s="181" t="s">
        <v>784</v>
      </c>
      <c r="AE440" s="181"/>
    </row>
    <row r="441" s="191" customFormat="true" ht="15.75" hidden="false" customHeight="false" outlineLevel="0" collapsed="false">
      <c r="A441" s="181" t="n">
        <v>9025</v>
      </c>
      <c r="B441" s="182" t="n">
        <v>44956</v>
      </c>
      <c r="C441" s="183" t="s">
        <v>1109</v>
      </c>
      <c r="D441" s="184" t="str">
        <f aca="false">VLOOKUP(C441,CATALOGO!A:B,2,0)</f>
        <v>Pantalon Caballero</v>
      </c>
      <c r="E441" s="184" t="str">
        <f aca="false">VLOOKUP(C441,CATALOGO!A:E,5,0)</f>
        <v>Blanco</v>
      </c>
      <c r="F441" s="185"/>
      <c r="G441" s="183" t="s">
        <v>76</v>
      </c>
      <c r="H441" s="183" t="str">
        <f aca="false">CONCATENATE(C441,"-",G441)</f>
        <v>AH105-001-M</v>
      </c>
      <c r="I441" s="187"/>
      <c r="J441" s="183" t="n">
        <v>96</v>
      </c>
      <c r="K441" s="205" t="s">
        <v>1054</v>
      </c>
      <c r="L441" s="188" t="n">
        <v>0.3841</v>
      </c>
      <c r="M441" s="189" t="n">
        <f aca="false">L441*J441</f>
        <v>36.8736</v>
      </c>
      <c r="N441" s="183" t="s">
        <v>39</v>
      </c>
      <c r="O441" s="183" t="s">
        <v>85</v>
      </c>
      <c r="P441" s="181"/>
      <c r="Q441" s="181"/>
      <c r="R441" s="181"/>
      <c r="S441" s="181"/>
      <c r="T441" s="181"/>
      <c r="U441" s="181"/>
      <c r="V441" s="206" t="s">
        <v>1110</v>
      </c>
      <c r="W441" s="207" t="str">
        <f aca="false">VLOOKUP(C441,CATALOGOMEDA1,4,FALSE())</f>
        <v>TTR-WHIT</v>
      </c>
      <c r="X441" s="206" t="str">
        <f aca="false">MID(C441,1,FIND("-",C441)-1)</f>
        <v>AH105</v>
      </c>
      <c r="Y441" s="206" t="n">
        <f aca="false">(VLOOKUP(X441,ESTILO3,3,FALSE()))*J441</f>
        <v>124.8</v>
      </c>
      <c r="Z441" s="190" t="n">
        <v>44981</v>
      </c>
      <c r="AA441" s="181"/>
      <c r="AB441" s="158" t="s">
        <v>44</v>
      </c>
      <c r="AC441" s="181"/>
      <c r="AD441" s="181" t="s">
        <v>784</v>
      </c>
      <c r="AE441" s="181"/>
    </row>
    <row r="442" s="191" customFormat="true" ht="15.75" hidden="false" customHeight="false" outlineLevel="0" collapsed="false">
      <c r="A442" s="181" t="n">
        <v>9026</v>
      </c>
      <c r="B442" s="182" t="n">
        <v>44956</v>
      </c>
      <c r="C442" s="183" t="s">
        <v>1109</v>
      </c>
      <c r="D442" s="184" t="str">
        <f aca="false">VLOOKUP(C442,CATALOGO!A:B,2,0)</f>
        <v>Pantalon Caballero</v>
      </c>
      <c r="E442" s="184" t="str">
        <f aca="false">VLOOKUP(C442,CATALOGO!A:E,5,0)</f>
        <v>Blanco</v>
      </c>
      <c r="F442" s="185"/>
      <c r="G442" s="183" t="s">
        <v>48</v>
      </c>
      <c r="H442" s="183" t="str">
        <f aca="false">CONCATENATE(C442,"-",G442)</f>
        <v>AH105-001-L</v>
      </c>
      <c r="I442" s="187"/>
      <c r="J442" s="183" t="n">
        <v>48</v>
      </c>
      <c r="K442" s="205" t="s">
        <v>1054</v>
      </c>
      <c r="L442" s="188" t="n">
        <v>0.3841</v>
      </c>
      <c r="M442" s="189" t="n">
        <f aca="false">L442*J442</f>
        <v>18.4368</v>
      </c>
      <c r="N442" s="183" t="s">
        <v>39</v>
      </c>
      <c r="O442" s="183" t="s">
        <v>85</v>
      </c>
      <c r="P442" s="181"/>
      <c r="Q442" s="181"/>
      <c r="R442" s="181"/>
      <c r="S442" s="181"/>
      <c r="T442" s="181"/>
      <c r="U442" s="181"/>
      <c r="V442" s="206" t="s">
        <v>1110</v>
      </c>
      <c r="W442" s="207" t="str">
        <f aca="false">VLOOKUP(C442,CATALOGOMEDA1,4,FALSE())</f>
        <v>TTR-WHIT</v>
      </c>
      <c r="X442" s="206" t="str">
        <f aca="false">MID(C442,1,FIND("-",C442)-1)</f>
        <v>AH105</v>
      </c>
      <c r="Y442" s="206" t="n">
        <f aca="false">(VLOOKUP(X442,ESTILO3,3,FALSE()))*J442</f>
        <v>62.4</v>
      </c>
      <c r="Z442" s="190" t="n">
        <v>44981</v>
      </c>
      <c r="AA442" s="181"/>
      <c r="AB442" s="158" t="s">
        <v>44</v>
      </c>
      <c r="AC442" s="181"/>
      <c r="AD442" s="181" t="s">
        <v>784</v>
      </c>
      <c r="AE442" s="181"/>
    </row>
    <row r="443" s="191" customFormat="true" ht="15.75" hidden="false" customHeight="false" outlineLevel="0" collapsed="false">
      <c r="A443" s="181" t="n">
        <v>9027</v>
      </c>
      <c r="B443" s="182" t="n">
        <v>44956</v>
      </c>
      <c r="C443" s="183" t="s">
        <v>1109</v>
      </c>
      <c r="D443" s="184" t="str">
        <f aca="false">VLOOKUP(C443,CATALOGO!A:B,2,0)</f>
        <v>Pantalon Caballero</v>
      </c>
      <c r="E443" s="184" t="str">
        <f aca="false">VLOOKUP(C443,CATALOGO!A:E,5,0)</f>
        <v>Blanco</v>
      </c>
      <c r="F443" s="185"/>
      <c r="G443" s="183" t="s">
        <v>52</v>
      </c>
      <c r="H443" s="183" t="str">
        <f aca="false">CONCATENATE(C443,"-",G443)</f>
        <v>AH105-001-XL</v>
      </c>
      <c r="I443" s="187"/>
      <c r="J443" s="183" t="n">
        <v>24</v>
      </c>
      <c r="K443" s="205" t="s">
        <v>1054</v>
      </c>
      <c r="L443" s="188" t="n">
        <v>0.3841</v>
      </c>
      <c r="M443" s="189" t="n">
        <f aca="false">L443*J443</f>
        <v>9.2184</v>
      </c>
      <c r="N443" s="183" t="s">
        <v>39</v>
      </c>
      <c r="O443" s="183" t="s">
        <v>85</v>
      </c>
      <c r="P443" s="181"/>
      <c r="Q443" s="181"/>
      <c r="R443" s="181"/>
      <c r="S443" s="181"/>
      <c r="T443" s="181"/>
      <c r="U443" s="181"/>
      <c r="V443" s="206" t="s">
        <v>1110</v>
      </c>
      <c r="W443" s="207" t="str">
        <f aca="false">VLOOKUP(C443,CATALOGOMEDA1,4,FALSE())</f>
        <v>TTR-WHIT</v>
      </c>
      <c r="X443" s="206" t="str">
        <f aca="false">MID(C443,1,FIND("-",C443)-1)</f>
        <v>AH105</v>
      </c>
      <c r="Y443" s="206" t="n">
        <f aca="false">(VLOOKUP(X443,ESTILO3,3,FALSE()))*J443</f>
        <v>31.2</v>
      </c>
      <c r="Z443" s="190" t="n">
        <v>44981</v>
      </c>
      <c r="AA443" s="181"/>
      <c r="AB443" s="158" t="s">
        <v>44</v>
      </c>
      <c r="AC443" s="181"/>
      <c r="AD443" s="181" t="s">
        <v>784</v>
      </c>
      <c r="AE443" s="181"/>
    </row>
    <row r="444" s="191" customFormat="true" ht="15" hidden="false" customHeight="false" outlineLevel="0" collapsed="false">
      <c r="A444" s="181" t="n">
        <v>9064</v>
      </c>
      <c r="B444" s="182" t="n">
        <v>44963</v>
      </c>
      <c r="C444" s="183" t="s">
        <v>1111</v>
      </c>
      <c r="D444" s="184" t="str">
        <f aca="false">VLOOKUP(C444,CATALOGO!A:B,2,0)</f>
        <v>Pantalon Dama</v>
      </c>
      <c r="E444" s="184" t="str">
        <f aca="false">VLOOKUP(C444,CATALOGO!A:E,5,0)</f>
        <v>Aruba</v>
      </c>
      <c r="F444" s="185"/>
      <c r="G444" s="183" t="s">
        <v>144</v>
      </c>
      <c r="H444" s="183" t="str">
        <f aca="false">CONCATENATE(C444,"-",G444)</f>
        <v>RF105-313-XXS</v>
      </c>
      <c r="I444" s="187"/>
      <c r="J444" s="183" t="n">
        <v>36</v>
      </c>
      <c r="K444" s="182" t="n">
        <v>44995</v>
      </c>
      <c r="L444" s="188" t="n">
        <f aca="false">VLOOKUP(C444,CATALOGO!A:F,6,0)</f>
        <v>0.4058</v>
      </c>
      <c r="M444" s="189" t="n">
        <f aca="false">L444*J444</f>
        <v>14.6088</v>
      </c>
      <c r="N444" s="183" t="s">
        <v>39</v>
      </c>
      <c r="O444" s="183" t="s">
        <v>85</v>
      </c>
      <c r="P444" s="181"/>
      <c r="Q444" s="181"/>
      <c r="R444" s="181"/>
      <c r="S444" s="181"/>
      <c r="T444" s="181"/>
      <c r="U444" s="181"/>
      <c r="V444" s="181" t="s">
        <v>1112</v>
      </c>
      <c r="W444" s="183" t="s">
        <v>1001</v>
      </c>
      <c r="X444" s="184" t="s">
        <v>838</v>
      </c>
      <c r="Y444" s="193" t="n">
        <v>39.6</v>
      </c>
      <c r="Z444" s="190" t="n">
        <v>44965</v>
      </c>
      <c r="AA444" s="181"/>
      <c r="AB444" s="158" t="s">
        <v>44</v>
      </c>
      <c r="AC444" s="181"/>
      <c r="AD444" s="181" t="s">
        <v>953</v>
      </c>
      <c r="AE444" s="181"/>
    </row>
    <row r="445" s="191" customFormat="true" ht="15" hidden="false" customHeight="false" outlineLevel="0" collapsed="false">
      <c r="A445" s="181" t="n">
        <v>9065</v>
      </c>
      <c r="B445" s="182" t="n">
        <v>44963</v>
      </c>
      <c r="C445" s="183" t="s">
        <v>1111</v>
      </c>
      <c r="D445" s="184" t="str">
        <f aca="false">VLOOKUP(C445,CATALOGO!A:B,2,0)</f>
        <v>Pantalon Dama</v>
      </c>
      <c r="E445" s="184" t="str">
        <f aca="false">VLOOKUP(C445,CATALOGO!A:E,5,0)</f>
        <v>Aruba</v>
      </c>
      <c r="F445" s="185"/>
      <c r="G445" s="183" t="s">
        <v>57</v>
      </c>
      <c r="H445" s="183" t="str">
        <f aca="false">CONCATENATE(C445,"-",G445)</f>
        <v>RF105-313-XS</v>
      </c>
      <c r="I445" s="187"/>
      <c r="J445" s="183" t="n">
        <v>48</v>
      </c>
      <c r="K445" s="182" t="n">
        <v>44995</v>
      </c>
      <c r="L445" s="188" t="n">
        <f aca="false">VLOOKUP(C445,CATALOGO!A:F,6,0)</f>
        <v>0.4058</v>
      </c>
      <c r="M445" s="189" t="n">
        <f aca="false">L445*J445</f>
        <v>19.4784</v>
      </c>
      <c r="N445" s="183" t="s">
        <v>39</v>
      </c>
      <c r="O445" s="183" t="s">
        <v>85</v>
      </c>
      <c r="P445" s="181"/>
      <c r="Q445" s="181"/>
      <c r="R445" s="181"/>
      <c r="S445" s="181"/>
      <c r="T445" s="181"/>
      <c r="U445" s="181"/>
      <c r="V445" s="181" t="s">
        <v>1112</v>
      </c>
      <c r="W445" s="183" t="s">
        <v>1001</v>
      </c>
      <c r="X445" s="184" t="s">
        <v>838</v>
      </c>
      <c r="Y445" s="193" t="n">
        <v>52.8</v>
      </c>
      <c r="Z445" s="190" t="n">
        <v>44965</v>
      </c>
      <c r="AA445" s="181"/>
      <c r="AB445" s="158" t="s">
        <v>44</v>
      </c>
      <c r="AC445" s="181"/>
      <c r="AD445" s="181" t="s">
        <v>953</v>
      </c>
      <c r="AE445" s="181"/>
    </row>
    <row r="446" s="191" customFormat="true" ht="15" hidden="false" customHeight="false" outlineLevel="0" collapsed="false">
      <c r="A446" s="181" t="n">
        <v>9066</v>
      </c>
      <c r="B446" s="182" t="n">
        <v>44963</v>
      </c>
      <c r="C446" s="183" t="s">
        <v>1111</v>
      </c>
      <c r="D446" s="184" t="str">
        <f aca="false">VLOOKUP(C446,CATALOGO!A:B,2,0)</f>
        <v>Pantalon Dama</v>
      </c>
      <c r="E446" s="184" t="str">
        <f aca="false">VLOOKUP(C446,CATALOGO!A:E,5,0)</f>
        <v>Aruba</v>
      </c>
      <c r="F446" s="185"/>
      <c r="G446" s="183" t="s">
        <v>38</v>
      </c>
      <c r="H446" s="183" t="str">
        <f aca="false">CONCATENATE(C446,"-",G446)</f>
        <v>RF105-313-S</v>
      </c>
      <c r="I446" s="187"/>
      <c r="J446" s="183" t="n">
        <v>72</v>
      </c>
      <c r="K446" s="182" t="n">
        <v>44995</v>
      </c>
      <c r="L446" s="188" t="n">
        <f aca="false">VLOOKUP(C446,CATALOGO!A:F,6,0)</f>
        <v>0.4058</v>
      </c>
      <c r="M446" s="189" t="n">
        <f aca="false">L446*J446</f>
        <v>29.2176</v>
      </c>
      <c r="N446" s="183" t="s">
        <v>39</v>
      </c>
      <c r="O446" s="183" t="s">
        <v>85</v>
      </c>
      <c r="P446" s="181"/>
      <c r="Q446" s="181"/>
      <c r="R446" s="181"/>
      <c r="S446" s="181"/>
      <c r="T446" s="181"/>
      <c r="U446" s="181"/>
      <c r="V446" s="181" t="s">
        <v>1112</v>
      </c>
      <c r="W446" s="183" t="s">
        <v>1001</v>
      </c>
      <c r="X446" s="184" t="s">
        <v>838</v>
      </c>
      <c r="Y446" s="193" t="n">
        <v>79.2</v>
      </c>
      <c r="Z446" s="190" t="n">
        <v>44965</v>
      </c>
      <c r="AA446" s="181"/>
      <c r="AB446" s="158" t="s">
        <v>44</v>
      </c>
      <c r="AC446" s="181"/>
      <c r="AD446" s="181" t="s">
        <v>953</v>
      </c>
      <c r="AE446" s="181"/>
    </row>
    <row r="447" s="191" customFormat="true" ht="15" hidden="false" customHeight="false" outlineLevel="0" collapsed="false">
      <c r="A447" s="181" t="n">
        <v>9067</v>
      </c>
      <c r="B447" s="182" t="n">
        <v>44963</v>
      </c>
      <c r="C447" s="183" t="s">
        <v>1111</v>
      </c>
      <c r="D447" s="184" t="str">
        <f aca="false">VLOOKUP(C447,CATALOGO!A:B,2,0)</f>
        <v>Pantalon Dama</v>
      </c>
      <c r="E447" s="184" t="str">
        <f aca="false">VLOOKUP(C447,CATALOGO!A:E,5,0)</f>
        <v>Aruba</v>
      </c>
      <c r="F447" s="185"/>
      <c r="G447" s="183" t="s">
        <v>76</v>
      </c>
      <c r="H447" s="183" t="str">
        <f aca="false">CONCATENATE(C447,"-",G447)</f>
        <v>RF105-313-M</v>
      </c>
      <c r="I447" s="187"/>
      <c r="J447" s="183" t="n">
        <v>72</v>
      </c>
      <c r="K447" s="182" t="n">
        <v>44995</v>
      </c>
      <c r="L447" s="188" t="n">
        <f aca="false">VLOOKUP(C447,CATALOGO!A:F,6,0)</f>
        <v>0.4058</v>
      </c>
      <c r="M447" s="189" t="n">
        <f aca="false">L447*J447</f>
        <v>29.2176</v>
      </c>
      <c r="N447" s="183" t="s">
        <v>39</v>
      </c>
      <c r="O447" s="183" t="s">
        <v>85</v>
      </c>
      <c r="P447" s="181"/>
      <c r="Q447" s="181"/>
      <c r="R447" s="181"/>
      <c r="S447" s="181"/>
      <c r="T447" s="181"/>
      <c r="U447" s="181"/>
      <c r="V447" s="181" t="s">
        <v>1112</v>
      </c>
      <c r="W447" s="183" t="s">
        <v>1001</v>
      </c>
      <c r="X447" s="184" t="s">
        <v>838</v>
      </c>
      <c r="Y447" s="193" t="n">
        <v>79.2</v>
      </c>
      <c r="Z447" s="190" t="n">
        <v>44965</v>
      </c>
      <c r="AA447" s="181"/>
      <c r="AB447" s="158" t="s">
        <v>44</v>
      </c>
      <c r="AC447" s="181"/>
      <c r="AD447" s="181" t="s">
        <v>953</v>
      </c>
      <c r="AE447" s="181"/>
    </row>
    <row r="448" s="191" customFormat="true" ht="15" hidden="false" customHeight="false" outlineLevel="0" collapsed="false">
      <c r="A448" s="181" t="n">
        <v>9068</v>
      </c>
      <c r="B448" s="182" t="n">
        <v>44963</v>
      </c>
      <c r="C448" s="183" t="s">
        <v>1111</v>
      </c>
      <c r="D448" s="184" t="str">
        <f aca="false">VLOOKUP(C448,CATALOGO!A:B,2,0)</f>
        <v>Pantalon Dama</v>
      </c>
      <c r="E448" s="184" t="str">
        <f aca="false">VLOOKUP(C448,CATALOGO!A:E,5,0)</f>
        <v>Aruba</v>
      </c>
      <c r="F448" s="185"/>
      <c r="G448" s="183" t="s">
        <v>48</v>
      </c>
      <c r="H448" s="183" t="str">
        <f aca="false">CONCATENATE(C448,"-",G448)</f>
        <v>RF105-313-L</v>
      </c>
      <c r="I448" s="187"/>
      <c r="J448" s="183" t="n">
        <v>36</v>
      </c>
      <c r="K448" s="182" t="n">
        <v>44995</v>
      </c>
      <c r="L448" s="188" t="n">
        <f aca="false">VLOOKUP(C448,CATALOGO!A:F,6,0)</f>
        <v>0.4058</v>
      </c>
      <c r="M448" s="189" t="n">
        <f aca="false">L448*J448</f>
        <v>14.6088</v>
      </c>
      <c r="N448" s="183" t="s">
        <v>39</v>
      </c>
      <c r="O448" s="183" t="s">
        <v>85</v>
      </c>
      <c r="P448" s="181"/>
      <c r="Q448" s="181"/>
      <c r="R448" s="181"/>
      <c r="S448" s="181"/>
      <c r="T448" s="181"/>
      <c r="U448" s="181"/>
      <c r="V448" s="181" t="s">
        <v>1112</v>
      </c>
      <c r="W448" s="183" t="s">
        <v>1001</v>
      </c>
      <c r="X448" s="184" t="s">
        <v>838</v>
      </c>
      <c r="Y448" s="193" t="n">
        <v>39.6</v>
      </c>
      <c r="Z448" s="190" t="n">
        <v>44965</v>
      </c>
      <c r="AA448" s="181"/>
      <c r="AB448" s="158" t="s">
        <v>44</v>
      </c>
      <c r="AC448" s="181"/>
      <c r="AD448" s="181" t="s">
        <v>953</v>
      </c>
      <c r="AE448" s="181"/>
    </row>
    <row r="449" s="191" customFormat="true" ht="15" hidden="false" customHeight="false" outlineLevel="0" collapsed="false">
      <c r="A449" s="181" t="n">
        <v>9069</v>
      </c>
      <c r="B449" s="182" t="n">
        <v>44963</v>
      </c>
      <c r="C449" s="183" t="s">
        <v>1111</v>
      </c>
      <c r="D449" s="184" t="str">
        <f aca="false">VLOOKUP(C449,CATALOGO!A:B,2,0)</f>
        <v>Pantalon Dama</v>
      </c>
      <c r="E449" s="184" t="str">
        <f aca="false">VLOOKUP(C449,CATALOGO!A:E,5,0)</f>
        <v>Aruba</v>
      </c>
      <c r="F449" s="185"/>
      <c r="G449" s="183" t="s">
        <v>52</v>
      </c>
      <c r="H449" s="183" t="str">
        <f aca="false">CONCATENATE(C449,"-",G449)</f>
        <v>RF105-313-XL</v>
      </c>
      <c r="I449" s="187"/>
      <c r="J449" s="183" t="n">
        <v>36</v>
      </c>
      <c r="K449" s="182" t="n">
        <v>44995</v>
      </c>
      <c r="L449" s="188" t="n">
        <f aca="false">VLOOKUP(C449,CATALOGO!A:F,6,0)</f>
        <v>0.4058</v>
      </c>
      <c r="M449" s="189" t="n">
        <f aca="false">L449*J449</f>
        <v>14.6088</v>
      </c>
      <c r="N449" s="183" t="s">
        <v>39</v>
      </c>
      <c r="O449" s="183" t="s">
        <v>85</v>
      </c>
      <c r="P449" s="181"/>
      <c r="Q449" s="181"/>
      <c r="R449" s="181"/>
      <c r="S449" s="181"/>
      <c r="T449" s="181"/>
      <c r="U449" s="181"/>
      <c r="V449" s="181" t="s">
        <v>1112</v>
      </c>
      <c r="W449" s="183" t="s">
        <v>1001</v>
      </c>
      <c r="X449" s="184" t="s">
        <v>838</v>
      </c>
      <c r="Y449" s="193" t="n">
        <v>39.6</v>
      </c>
      <c r="Z449" s="190" t="n">
        <v>44965</v>
      </c>
      <c r="AA449" s="181"/>
      <c r="AB449" s="158" t="s">
        <v>44</v>
      </c>
      <c r="AC449" s="181"/>
      <c r="AD449" s="181" t="s">
        <v>953</v>
      </c>
      <c r="AE449" s="181"/>
    </row>
    <row r="450" s="178" customFormat="true" ht="15" hidden="false" customHeight="false" outlineLevel="0" collapsed="false">
      <c r="A450" s="176" t="n">
        <v>9175</v>
      </c>
      <c r="B450" s="201" t="n">
        <v>44984</v>
      </c>
      <c r="C450" s="172" t="s">
        <v>1113</v>
      </c>
      <c r="D450" s="202" t="s">
        <v>106</v>
      </c>
      <c r="E450" s="202" t="s">
        <v>1093</v>
      </c>
      <c r="F450" s="203"/>
      <c r="G450" s="172" t="s">
        <v>57</v>
      </c>
      <c r="H450" s="172" t="s">
        <v>1114</v>
      </c>
      <c r="I450" s="174"/>
      <c r="J450" s="172" t="n">
        <v>12</v>
      </c>
      <c r="K450" s="201" t="n">
        <v>45009</v>
      </c>
      <c r="L450" s="175" t="n">
        <v>0.287</v>
      </c>
      <c r="M450" s="157" t="n">
        <v>3.444</v>
      </c>
      <c r="N450" s="172" t="s">
        <v>39</v>
      </c>
      <c r="O450" s="172" t="s">
        <v>85</v>
      </c>
      <c r="P450" s="176"/>
      <c r="Q450" s="176"/>
      <c r="R450" s="176"/>
      <c r="S450" s="176"/>
      <c r="T450" s="176"/>
      <c r="U450" s="176"/>
      <c r="V450" s="176" t="s">
        <v>1115</v>
      </c>
      <c r="W450" s="172" t="s">
        <v>956</v>
      </c>
      <c r="X450" s="202" t="s">
        <v>112</v>
      </c>
      <c r="Y450" s="204" t="n">
        <v>13.398</v>
      </c>
      <c r="Z450" s="177" t="n">
        <v>44986</v>
      </c>
      <c r="AA450" s="176"/>
      <c r="AB450" s="158" t="s">
        <v>44</v>
      </c>
      <c r="AC450" s="176"/>
      <c r="AD450" s="176" t="s">
        <v>953</v>
      </c>
      <c r="AE450" s="176"/>
    </row>
    <row r="451" s="178" customFormat="true" ht="15" hidden="false" customHeight="false" outlineLevel="0" collapsed="false">
      <c r="A451" s="176" t="n">
        <v>9176</v>
      </c>
      <c r="B451" s="201" t="n">
        <v>44984</v>
      </c>
      <c r="C451" s="172" t="s">
        <v>1113</v>
      </c>
      <c r="D451" s="202" t="s">
        <v>106</v>
      </c>
      <c r="E451" s="202" t="s">
        <v>1093</v>
      </c>
      <c r="F451" s="203"/>
      <c r="G451" s="172" t="s">
        <v>38</v>
      </c>
      <c r="H451" s="172" t="s">
        <v>1116</v>
      </c>
      <c r="I451" s="174"/>
      <c r="J451" s="172" t="n">
        <v>72</v>
      </c>
      <c r="K451" s="201" t="n">
        <v>45009</v>
      </c>
      <c r="L451" s="175" t="n">
        <v>0.287</v>
      </c>
      <c r="M451" s="157" t="n">
        <v>20.664</v>
      </c>
      <c r="N451" s="172" t="s">
        <v>39</v>
      </c>
      <c r="O451" s="172" t="s">
        <v>85</v>
      </c>
      <c r="P451" s="176"/>
      <c r="Q451" s="176"/>
      <c r="R451" s="176"/>
      <c r="S451" s="176"/>
      <c r="T451" s="176"/>
      <c r="U451" s="176"/>
      <c r="V451" s="176" t="s">
        <v>1117</v>
      </c>
      <c r="W451" s="172" t="s">
        <v>956</v>
      </c>
      <c r="X451" s="202" t="s">
        <v>112</v>
      </c>
      <c r="Y451" s="204" t="n">
        <v>80.388</v>
      </c>
      <c r="Z451" s="177" t="n">
        <v>44986</v>
      </c>
      <c r="AA451" s="176"/>
      <c r="AB451" s="158" t="s">
        <v>44</v>
      </c>
      <c r="AC451" s="176"/>
      <c r="AD451" s="176" t="s">
        <v>953</v>
      </c>
      <c r="AE451" s="176"/>
    </row>
    <row r="452" s="178" customFormat="true" ht="15" hidden="false" customHeight="false" outlineLevel="0" collapsed="false">
      <c r="A452" s="176" t="n">
        <v>9177</v>
      </c>
      <c r="B452" s="201" t="n">
        <v>44984</v>
      </c>
      <c r="C452" s="172" t="s">
        <v>1113</v>
      </c>
      <c r="D452" s="202" t="s">
        <v>106</v>
      </c>
      <c r="E452" s="202" t="s">
        <v>1093</v>
      </c>
      <c r="F452" s="203"/>
      <c r="G452" s="172" t="s">
        <v>76</v>
      </c>
      <c r="H452" s="172" t="s">
        <v>1118</v>
      </c>
      <c r="I452" s="174"/>
      <c r="J452" s="172" t="n">
        <v>108</v>
      </c>
      <c r="K452" s="201" t="n">
        <v>45009</v>
      </c>
      <c r="L452" s="175" t="n">
        <v>0.287</v>
      </c>
      <c r="M452" s="157" t="n">
        <v>30.996</v>
      </c>
      <c r="N452" s="172" t="s">
        <v>39</v>
      </c>
      <c r="O452" s="172" t="s">
        <v>85</v>
      </c>
      <c r="P452" s="176"/>
      <c r="Q452" s="176"/>
      <c r="R452" s="176"/>
      <c r="S452" s="176"/>
      <c r="T452" s="176"/>
      <c r="U452" s="176"/>
      <c r="V452" s="176" t="s">
        <v>1117</v>
      </c>
      <c r="W452" s="172" t="s">
        <v>956</v>
      </c>
      <c r="X452" s="202" t="s">
        <v>112</v>
      </c>
      <c r="Y452" s="204" t="n">
        <v>120.582</v>
      </c>
      <c r="Z452" s="177" t="n">
        <v>44986</v>
      </c>
      <c r="AA452" s="176"/>
      <c r="AB452" s="158" t="s">
        <v>44</v>
      </c>
      <c r="AC452" s="176"/>
      <c r="AD452" s="176" t="s">
        <v>953</v>
      </c>
      <c r="AE452" s="176"/>
    </row>
    <row r="453" s="178" customFormat="true" ht="15" hidden="false" customHeight="false" outlineLevel="0" collapsed="false">
      <c r="A453" s="176" t="n">
        <v>9178</v>
      </c>
      <c r="B453" s="201" t="n">
        <v>44984</v>
      </c>
      <c r="C453" s="172" t="s">
        <v>1113</v>
      </c>
      <c r="D453" s="202" t="s">
        <v>106</v>
      </c>
      <c r="E453" s="202" t="s">
        <v>1093</v>
      </c>
      <c r="F453" s="203"/>
      <c r="G453" s="172" t="s">
        <v>48</v>
      </c>
      <c r="H453" s="172" t="s">
        <v>1119</v>
      </c>
      <c r="I453" s="174"/>
      <c r="J453" s="172" t="n">
        <v>60</v>
      </c>
      <c r="K453" s="201" t="n">
        <v>45009</v>
      </c>
      <c r="L453" s="175" t="n">
        <v>0.287</v>
      </c>
      <c r="M453" s="157" t="n">
        <v>17.22</v>
      </c>
      <c r="N453" s="172" t="s">
        <v>39</v>
      </c>
      <c r="O453" s="172" t="s">
        <v>85</v>
      </c>
      <c r="P453" s="176"/>
      <c r="Q453" s="176"/>
      <c r="R453" s="176"/>
      <c r="S453" s="176"/>
      <c r="T453" s="176"/>
      <c r="U453" s="176"/>
      <c r="V453" s="176" t="s">
        <v>1117</v>
      </c>
      <c r="W453" s="172" t="s">
        <v>956</v>
      </c>
      <c r="X453" s="202" t="s">
        <v>112</v>
      </c>
      <c r="Y453" s="204" t="n">
        <v>66.99</v>
      </c>
      <c r="Z453" s="177" t="n">
        <v>44986</v>
      </c>
      <c r="AA453" s="176"/>
      <c r="AB453" s="158" t="s">
        <v>44</v>
      </c>
      <c r="AC453" s="176"/>
      <c r="AD453" s="176" t="s">
        <v>953</v>
      </c>
      <c r="AE453" s="176"/>
    </row>
    <row r="454" s="178" customFormat="true" ht="15" hidden="false" customHeight="false" outlineLevel="0" collapsed="false">
      <c r="A454" s="176" t="n">
        <v>9179</v>
      </c>
      <c r="B454" s="201" t="n">
        <v>44984</v>
      </c>
      <c r="C454" s="172" t="s">
        <v>1113</v>
      </c>
      <c r="D454" s="202" t="s">
        <v>106</v>
      </c>
      <c r="E454" s="202" t="s">
        <v>1093</v>
      </c>
      <c r="F454" s="203"/>
      <c r="G454" s="172" t="s">
        <v>52</v>
      </c>
      <c r="H454" s="172" t="s">
        <v>1120</v>
      </c>
      <c r="I454" s="174"/>
      <c r="J454" s="172" t="n">
        <v>24</v>
      </c>
      <c r="K454" s="201" t="n">
        <v>45009</v>
      </c>
      <c r="L454" s="175" t="n">
        <v>0.287</v>
      </c>
      <c r="M454" s="157" t="n">
        <v>6.888</v>
      </c>
      <c r="N454" s="172" t="s">
        <v>39</v>
      </c>
      <c r="O454" s="172" t="s">
        <v>85</v>
      </c>
      <c r="P454" s="176"/>
      <c r="Q454" s="176"/>
      <c r="R454" s="176"/>
      <c r="S454" s="176"/>
      <c r="T454" s="176"/>
      <c r="U454" s="176"/>
      <c r="V454" s="176" t="s">
        <v>1117</v>
      </c>
      <c r="W454" s="172" t="s">
        <v>956</v>
      </c>
      <c r="X454" s="202" t="s">
        <v>112</v>
      </c>
      <c r="Y454" s="204" t="n">
        <v>26.796</v>
      </c>
      <c r="Z454" s="177" t="n">
        <v>44986</v>
      </c>
      <c r="AA454" s="176"/>
      <c r="AB454" s="158" t="s">
        <v>44</v>
      </c>
      <c r="AC454" s="176"/>
      <c r="AD454" s="176" t="s">
        <v>953</v>
      </c>
      <c r="AE454" s="176"/>
    </row>
    <row r="455" s="178" customFormat="true" ht="18.75" hidden="false" customHeight="false" outlineLevel="0" collapsed="false">
      <c r="A455" s="176"/>
      <c r="B455" s="208" t="s">
        <v>1121</v>
      </c>
      <c r="C455" s="209"/>
      <c r="D455" s="202"/>
      <c r="E455" s="202"/>
      <c r="F455" s="203"/>
      <c r="G455" s="172"/>
      <c r="H455" s="172"/>
      <c r="I455" s="174"/>
      <c r="J455" s="157" t="n">
        <f aca="false">SUM(J418:J454)</f>
        <v>2136</v>
      </c>
      <c r="K455" s="201"/>
      <c r="L455" s="175"/>
      <c r="M455" s="157" t="n">
        <f aca="false">SUM(M418:M454)</f>
        <v>767.1408</v>
      </c>
      <c r="N455" s="172"/>
      <c r="O455" s="172"/>
      <c r="P455" s="176"/>
      <c r="Q455" s="176"/>
      <c r="R455" s="176"/>
      <c r="S455" s="176"/>
      <c r="T455" s="176"/>
      <c r="U455" s="176"/>
      <c r="V455" s="176"/>
      <c r="W455" s="172"/>
      <c r="X455" s="202"/>
      <c r="Y455" s="204"/>
      <c r="Z455" s="177"/>
      <c r="AA455" s="176"/>
      <c r="AB455" s="158"/>
      <c r="AC455" s="176"/>
      <c r="AD455" s="176"/>
      <c r="AE455" s="176"/>
    </row>
    <row r="456" s="178" customFormat="true" ht="15" hidden="false" customHeight="false" outlineLevel="0" collapsed="false">
      <c r="A456" s="176" t="n">
        <v>9150</v>
      </c>
      <c r="B456" s="201" t="n">
        <v>44977</v>
      </c>
      <c r="C456" s="172" t="s">
        <v>127</v>
      </c>
      <c r="D456" s="202" t="s">
        <v>106</v>
      </c>
      <c r="E456" s="202" t="s">
        <v>66</v>
      </c>
      <c r="F456" s="203"/>
      <c r="G456" s="172" t="s">
        <v>89</v>
      </c>
      <c r="H456" s="172" t="s">
        <v>1122</v>
      </c>
      <c r="I456" s="174"/>
      <c r="J456" s="172" t="n">
        <v>1</v>
      </c>
      <c r="K456" s="201"/>
      <c r="L456" s="175" t="n">
        <v>0.3841</v>
      </c>
      <c r="M456" s="157" t="n">
        <v>0.3841</v>
      </c>
      <c r="N456" s="172" t="s">
        <v>1123</v>
      </c>
      <c r="O456" s="172" t="s">
        <v>85</v>
      </c>
      <c r="P456" s="176"/>
      <c r="Q456" s="176"/>
      <c r="R456" s="176"/>
      <c r="S456" s="176"/>
      <c r="T456" s="176"/>
      <c r="U456" s="176"/>
      <c r="V456" s="176" t="s">
        <v>1124</v>
      </c>
      <c r="W456" s="172" t="s">
        <v>68</v>
      </c>
      <c r="X456" s="202" t="s">
        <v>129</v>
      </c>
      <c r="Y456" s="204" t="n">
        <v>1.5834</v>
      </c>
      <c r="Z456" s="177" t="n">
        <v>44986</v>
      </c>
      <c r="AA456" s="176"/>
      <c r="AB456" s="158" t="s">
        <v>44</v>
      </c>
      <c r="AC456" s="176"/>
      <c r="AD456" s="176" t="s">
        <v>803</v>
      </c>
      <c r="AE456" s="176"/>
    </row>
    <row r="457" s="178" customFormat="true" ht="15" hidden="false" customHeight="false" outlineLevel="0" collapsed="false">
      <c r="A457" s="176" t="n">
        <v>9151</v>
      </c>
      <c r="B457" s="201" t="n">
        <v>44977</v>
      </c>
      <c r="C457" s="172" t="s">
        <v>65</v>
      </c>
      <c r="D457" s="202" t="s">
        <v>36</v>
      </c>
      <c r="E457" s="202" t="s">
        <v>66</v>
      </c>
      <c r="F457" s="203"/>
      <c r="G457" s="172" t="s">
        <v>89</v>
      </c>
      <c r="H457" s="172" t="s">
        <v>1125</v>
      </c>
      <c r="I457" s="174"/>
      <c r="J457" s="172" t="n">
        <v>1</v>
      </c>
      <c r="K457" s="201"/>
      <c r="L457" s="175" t="n">
        <v>0.3841</v>
      </c>
      <c r="M457" s="157" t="n">
        <v>0.3841</v>
      </c>
      <c r="N457" s="172" t="s">
        <v>1123</v>
      </c>
      <c r="O457" s="172" t="s">
        <v>40</v>
      </c>
      <c r="P457" s="176"/>
      <c r="Q457" s="176"/>
      <c r="R457" s="176"/>
      <c r="S457" s="176"/>
      <c r="T457" s="176"/>
      <c r="U457" s="176"/>
      <c r="V457" s="176" t="s">
        <v>1126</v>
      </c>
      <c r="W457" s="172" t="s">
        <v>68</v>
      </c>
      <c r="X457" s="202" t="s">
        <v>63</v>
      </c>
      <c r="Y457" s="204" t="n">
        <v>0.9338</v>
      </c>
      <c r="Z457" s="177" t="n">
        <v>44986</v>
      </c>
      <c r="AA457" s="176"/>
      <c r="AB457" s="158" t="s">
        <v>44</v>
      </c>
      <c r="AC457" s="176"/>
      <c r="AD457" s="176" t="s">
        <v>803</v>
      </c>
      <c r="AE457" s="176"/>
    </row>
    <row r="458" customFormat="false" ht="15" hidden="false" customHeight="false" outlineLevel="0" collapsed="false">
      <c r="A458" s="33"/>
      <c r="B458" s="33"/>
      <c r="C458" s="35"/>
      <c r="D458" s="35"/>
      <c r="E458" s="33"/>
      <c r="F458" s="36"/>
      <c r="G458" s="35"/>
      <c r="H458" s="35"/>
      <c r="I458" s="130"/>
      <c r="J458" s="35"/>
      <c r="K458" s="35"/>
      <c r="N458" s="33"/>
      <c r="O458" s="35"/>
      <c r="P458" s="33"/>
      <c r="Q458" s="33"/>
      <c r="R458" s="33"/>
      <c r="S458" s="33"/>
      <c r="T458" s="33"/>
      <c r="U458" s="33"/>
      <c r="V458" s="33"/>
      <c r="W458" s="35"/>
      <c r="X458" s="33"/>
      <c r="Y458" s="33"/>
      <c r="Z458" s="37"/>
      <c r="AA458" s="33"/>
      <c r="AB458" s="158"/>
      <c r="AC458" s="33"/>
      <c r="AD458" s="33"/>
      <c r="AE458" s="33"/>
    </row>
    <row r="459" customFormat="false" ht="15" hidden="false" customHeight="false" outlineLevel="0" collapsed="false">
      <c r="A459" s="33"/>
      <c r="B459" s="33"/>
      <c r="C459" s="35"/>
      <c r="D459" s="35"/>
      <c r="E459" s="33"/>
      <c r="F459" s="36"/>
      <c r="G459" s="35"/>
      <c r="H459" s="35"/>
      <c r="I459" s="130"/>
      <c r="J459" s="35"/>
      <c r="K459" s="35"/>
      <c r="N459" s="33"/>
      <c r="O459" s="35"/>
      <c r="P459" s="33"/>
      <c r="Q459" s="33"/>
      <c r="R459" s="33"/>
      <c r="S459" s="33"/>
      <c r="T459" s="33"/>
      <c r="U459" s="33"/>
      <c r="V459" s="33"/>
      <c r="W459" s="35"/>
      <c r="X459" s="33"/>
      <c r="Y459" s="33"/>
      <c r="Z459" s="37"/>
      <c r="AA459" s="33"/>
      <c r="AB459" s="158"/>
      <c r="AC459" s="33"/>
      <c r="AD459" s="33"/>
      <c r="AE459" s="33"/>
    </row>
    <row r="460" customFormat="false" ht="15" hidden="false" customHeight="false" outlineLevel="0" collapsed="false">
      <c r="A460" s="33"/>
      <c r="B460" s="33"/>
      <c r="C460" s="35"/>
      <c r="D460" s="35"/>
      <c r="E460" s="33"/>
      <c r="F460" s="36"/>
      <c r="G460" s="35"/>
      <c r="H460" s="35"/>
      <c r="I460" s="130"/>
      <c r="J460" s="35"/>
      <c r="K460" s="35"/>
      <c r="N460" s="33"/>
      <c r="O460" s="35"/>
      <c r="P460" s="33"/>
      <c r="Q460" s="33"/>
      <c r="R460" s="33"/>
      <c r="S460" s="33"/>
      <c r="T460" s="33"/>
      <c r="U460" s="33"/>
      <c r="V460" s="33"/>
      <c r="W460" s="35"/>
      <c r="X460" s="33"/>
      <c r="Y460" s="33"/>
      <c r="Z460" s="37"/>
      <c r="AA460" s="33"/>
      <c r="AB460" s="158"/>
      <c r="AC460" s="33"/>
      <c r="AD460" s="33"/>
      <c r="AE460" s="33"/>
    </row>
    <row r="461" customFormat="false" ht="15" hidden="false" customHeight="false" outlineLevel="0" collapsed="false">
      <c r="A461" s="33"/>
      <c r="B461" s="33"/>
      <c r="C461" s="35"/>
      <c r="D461" s="35"/>
      <c r="E461" s="33"/>
      <c r="F461" s="36"/>
      <c r="G461" s="35"/>
      <c r="H461" s="35"/>
      <c r="I461" s="130"/>
      <c r="J461" s="35"/>
      <c r="K461" s="35"/>
      <c r="N461" s="33"/>
      <c r="O461" s="35"/>
      <c r="P461" s="33"/>
      <c r="Q461" s="33"/>
      <c r="R461" s="33"/>
      <c r="S461" s="33"/>
      <c r="T461" s="33"/>
      <c r="U461" s="33"/>
      <c r="V461" s="33"/>
      <c r="W461" s="35"/>
      <c r="X461" s="33"/>
      <c r="Y461" s="33"/>
      <c r="Z461" s="37"/>
      <c r="AA461" s="33"/>
      <c r="AB461" s="158"/>
      <c r="AC461" s="33"/>
      <c r="AD461" s="33"/>
      <c r="AE461" s="33"/>
    </row>
    <row r="462" customFormat="false" ht="15" hidden="false" customHeight="false" outlineLevel="0" collapsed="false">
      <c r="A462" s="33"/>
      <c r="B462" s="33"/>
      <c r="C462" s="35"/>
      <c r="D462" s="35"/>
      <c r="E462" s="33"/>
      <c r="F462" s="36"/>
      <c r="G462" s="35"/>
      <c r="H462" s="35"/>
      <c r="I462" s="130"/>
      <c r="J462" s="35"/>
      <c r="K462" s="35"/>
      <c r="N462" s="33"/>
      <c r="O462" s="35"/>
      <c r="P462" s="33"/>
      <c r="Q462" s="33"/>
      <c r="R462" s="33"/>
      <c r="S462" s="33"/>
      <c r="T462" s="33"/>
      <c r="U462" s="33"/>
      <c r="V462" s="33"/>
      <c r="W462" s="35"/>
      <c r="X462" s="33"/>
      <c r="Y462" s="33"/>
      <c r="Z462" s="37"/>
      <c r="AA462" s="33"/>
      <c r="AB462" s="158"/>
      <c r="AC462" s="33"/>
      <c r="AD462" s="33"/>
      <c r="AE462" s="33"/>
    </row>
    <row r="463" customFormat="false" ht="18.75" hidden="false" customHeight="false" outlineLevel="0" collapsed="false">
      <c r="A463" s="33"/>
      <c r="B463" s="210" t="s">
        <v>1286</v>
      </c>
      <c r="C463" s="225"/>
      <c r="D463" s="226"/>
      <c r="E463" s="33"/>
      <c r="F463" s="36"/>
      <c r="G463" s="35"/>
      <c r="H463" s="35"/>
      <c r="I463" s="130"/>
      <c r="J463" s="35"/>
      <c r="K463" s="35"/>
      <c r="N463" s="33"/>
      <c r="O463" s="35"/>
      <c r="P463" s="33"/>
      <c r="Q463" s="33"/>
      <c r="R463" s="33"/>
      <c r="S463" s="33"/>
      <c r="T463" s="33"/>
      <c r="U463" s="33"/>
      <c r="V463" s="33"/>
      <c r="W463" s="35"/>
      <c r="X463" s="33"/>
      <c r="Y463" s="33"/>
      <c r="Z463" s="37"/>
      <c r="AA463" s="33"/>
      <c r="AB463" s="158"/>
      <c r="AC463" s="33"/>
      <c r="AD463" s="33"/>
      <c r="AE463" s="33"/>
    </row>
    <row r="464" s="178" customFormat="true" ht="15" hidden="false" customHeight="false" outlineLevel="0" collapsed="false">
      <c r="A464" s="176" t="n">
        <v>9119</v>
      </c>
      <c r="B464" s="201" t="n">
        <v>44977</v>
      </c>
      <c r="C464" s="172" t="s">
        <v>1128</v>
      </c>
      <c r="D464" s="202" t="s">
        <v>1092</v>
      </c>
      <c r="E464" s="202" t="s">
        <v>1069</v>
      </c>
      <c r="F464" s="203"/>
      <c r="G464" s="172" t="s">
        <v>57</v>
      </c>
      <c r="H464" s="172" t="s">
        <v>1129</v>
      </c>
      <c r="I464" s="174"/>
      <c r="J464" s="172" t="n">
        <v>72</v>
      </c>
      <c r="K464" s="201" t="n">
        <v>45002</v>
      </c>
      <c r="L464" s="175" t="n">
        <v>0.375</v>
      </c>
      <c r="M464" s="157" t="n">
        <v>27</v>
      </c>
      <c r="N464" s="172" t="s">
        <v>39</v>
      </c>
      <c r="O464" s="172" t="s">
        <v>40</v>
      </c>
      <c r="P464" s="176"/>
      <c r="Q464" s="176"/>
      <c r="R464" s="176"/>
      <c r="S464" s="176"/>
      <c r="T464" s="176"/>
      <c r="U464" s="176"/>
      <c r="V464" s="176" t="s">
        <v>1130</v>
      </c>
      <c r="W464" s="172" t="s">
        <v>903</v>
      </c>
      <c r="X464" s="202" t="s">
        <v>1088</v>
      </c>
      <c r="Y464" s="204" t="n">
        <v>93.6</v>
      </c>
      <c r="Z464" s="177" t="n">
        <v>44979</v>
      </c>
      <c r="AA464" s="176"/>
      <c r="AB464" s="158" t="s">
        <v>44</v>
      </c>
      <c r="AC464" s="176"/>
      <c r="AD464" s="176" t="s">
        <v>953</v>
      </c>
      <c r="AE464" s="176"/>
    </row>
    <row r="465" s="178" customFormat="true" ht="15" hidden="false" customHeight="false" outlineLevel="0" collapsed="false">
      <c r="A465" s="176" t="n">
        <v>9120</v>
      </c>
      <c r="B465" s="201" t="n">
        <v>44977</v>
      </c>
      <c r="C465" s="172" t="s">
        <v>1128</v>
      </c>
      <c r="D465" s="202" t="s">
        <v>1092</v>
      </c>
      <c r="E465" s="202" t="s">
        <v>1069</v>
      </c>
      <c r="F465" s="203"/>
      <c r="G465" s="172" t="s">
        <v>38</v>
      </c>
      <c r="H465" s="172" t="s">
        <v>1131</v>
      </c>
      <c r="I465" s="174"/>
      <c r="J465" s="172" t="n">
        <v>84</v>
      </c>
      <c r="K465" s="201" t="n">
        <v>45002</v>
      </c>
      <c r="L465" s="175" t="n">
        <v>0.375</v>
      </c>
      <c r="M465" s="157" t="n">
        <v>31.5</v>
      </c>
      <c r="N465" s="172" t="s">
        <v>39</v>
      </c>
      <c r="O465" s="172" t="s">
        <v>40</v>
      </c>
      <c r="P465" s="176"/>
      <c r="Q465" s="176"/>
      <c r="R465" s="176"/>
      <c r="S465" s="176"/>
      <c r="T465" s="176"/>
      <c r="U465" s="176"/>
      <c r="V465" s="176" t="s">
        <v>1130</v>
      </c>
      <c r="W465" s="172" t="s">
        <v>903</v>
      </c>
      <c r="X465" s="202" t="s">
        <v>1088</v>
      </c>
      <c r="Y465" s="204" t="n">
        <v>109.2</v>
      </c>
      <c r="Z465" s="177" t="n">
        <v>44979</v>
      </c>
      <c r="AA465" s="176"/>
      <c r="AB465" s="158" t="s">
        <v>44</v>
      </c>
      <c r="AC465" s="176"/>
      <c r="AD465" s="176" t="s">
        <v>953</v>
      </c>
      <c r="AE465" s="176"/>
    </row>
    <row r="466" s="178" customFormat="true" ht="15" hidden="false" customHeight="false" outlineLevel="0" collapsed="false">
      <c r="A466" s="176" t="n">
        <v>9121</v>
      </c>
      <c r="B466" s="201" t="n">
        <v>44977</v>
      </c>
      <c r="C466" s="172" t="s">
        <v>1128</v>
      </c>
      <c r="D466" s="202" t="s">
        <v>1092</v>
      </c>
      <c r="E466" s="202" t="s">
        <v>1069</v>
      </c>
      <c r="F466" s="203"/>
      <c r="G466" s="172" t="s">
        <v>76</v>
      </c>
      <c r="H466" s="172" t="s">
        <v>1132</v>
      </c>
      <c r="I466" s="174"/>
      <c r="J466" s="172" t="n">
        <v>72</v>
      </c>
      <c r="K466" s="201" t="n">
        <v>45002</v>
      </c>
      <c r="L466" s="175" t="n">
        <v>0.375</v>
      </c>
      <c r="M466" s="157" t="n">
        <v>27</v>
      </c>
      <c r="N466" s="172" t="s">
        <v>39</v>
      </c>
      <c r="O466" s="172" t="s">
        <v>40</v>
      </c>
      <c r="P466" s="176"/>
      <c r="Q466" s="176"/>
      <c r="R466" s="176"/>
      <c r="S466" s="176"/>
      <c r="T466" s="176"/>
      <c r="U466" s="176"/>
      <c r="V466" s="176" t="s">
        <v>1130</v>
      </c>
      <c r="W466" s="172" t="s">
        <v>903</v>
      </c>
      <c r="X466" s="202" t="s">
        <v>1088</v>
      </c>
      <c r="Y466" s="204" t="n">
        <v>93.6</v>
      </c>
      <c r="Z466" s="177" t="n">
        <v>44979</v>
      </c>
      <c r="AA466" s="176"/>
      <c r="AB466" s="158" t="s">
        <v>44</v>
      </c>
      <c r="AC466" s="176"/>
      <c r="AD466" s="176" t="s">
        <v>953</v>
      </c>
      <c r="AE466" s="176"/>
    </row>
    <row r="467" s="178" customFormat="true" ht="15" hidden="false" customHeight="false" outlineLevel="0" collapsed="false">
      <c r="A467" s="176" t="n">
        <v>9122</v>
      </c>
      <c r="B467" s="201" t="n">
        <v>44977</v>
      </c>
      <c r="C467" s="172" t="s">
        <v>1128</v>
      </c>
      <c r="D467" s="202" t="s">
        <v>1092</v>
      </c>
      <c r="E467" s="202" t="s">
        <v>1069</v>
      </c>
      <c r="F467" s="203"/>
      <c r="G467" s="172" t="s">
        <v>48</v>
      </c>
      <c r="H467" s="172" t="s">
        <v>1133</v>
      </c>
      <c r="I467" s="174"/>
      <c r="J467" s="172" t="n">
        <v>24</v>
      </c>
      <c r="K467" s="201" t="n">
        <v>45002</v>
      </c>
      <c r="L467" s="175" t="n">
        <v>0.375</v>
      </c>
      <c r="M467" s="157" t="n">
        <v>9</v>
      </c>
      <c r="N467" s="172" t="s">
        <v>39</v>
      </c>
      <c r="O467" s="172" t="s">
        <v>40</v>
      </c>
      <c r="P467" s="176"/>
      <c r="Q467" s="176"/>
      <c r="R467" s="176"/>
      <c r="S467" s="176"/>
      <c r="T467" s="176"/>
      <c r="U467" s="176"/>
      <c r="V467" s="176" t="s">
        <v>1130</v>
      </c>
      <c r="W467" s="172" t="s">
        <v>903</v>
      </c>
      <c r="X467" s="202" t="s">
        <v>1088</v>
      </c>
      <c r="Y467" s="204" t="n">
        <v>31.2</v>
      </c>
      <c r="Z467" s="177" t="n">
        <v>44979</v>
      </c>
      <c r="AA467" s="176"/>
      <c r="AB467" s="158" t="s">
        <v>44</v>
      </c>
      <c r="AC467" s="176"/>
      <c r="AD467" s="176" t="s">
        <v>953</v>
      </c>
      <c r="AE467" s="176"/>
    </row>
    <row r="468" s="178" customFormat="true" ht="15" hidden="false" customHeight="false" outlineLevel="0" collapsed="false">
      <c r="A468" s="176" t="n">
        <v>9123</v>
      </c>
      <c r="B468" s="201" t="n">
        <v>44977</v>
      </c>
      <c r="C468" s="172" t="s">
        <v>1128</v>
      </c>
      <c r="D468" s="202" t="s">
        <v>1092</v>
      </c>
      <c r="E468" s="202" t="s">
        <v>1069</v>
      </c>
      <c r="F468" s="203"/>
      <c r="G468" s="172" t="s">
        <v>52</v>
      </c>
      <c r="H468" s="172" t="s">
        <v>1134</v>
      </c>
      <c r="I468" s="174"/>
      <c r="J468" s="172" t="n">
        <v>36</v>
      </c>
      <c r="K468" s="201" t="n">
        <v>45002</v>
      </c>
      <c r="L468" s="175" t="n">
        <v>0.375</v>
      </c>
      <c r="M468" s="157" t="n">
        <v>13.5</v>
      </c>
      <c r="N468" s="172" t="s">
        <v>39</v>
      </c>
      <c r="O468" s="172" t="s">
        <v>40</v>
      </c>
      <c r="P468" s="176"/>
      <c r="Q468" s="176"/>
      <c r="R468" s="176"/>
      <c r="S468" s="176"/>
      <c r="T468" s="176"/>
      <c r="U468" s="176"/>
      <c r="V468" s="176" t="s">
        <v>1135</v>
      </c>
      <c r="W468" s="172" t="s">
        <v>903</v>
      </c>
      <c r="X468" s="202" t="s">
        <v>1088</v>
      </c>
      <c r="Y468" s="204" t="n">
        <v>46.8</v>
      </c>
      <c r="Z468" s="177" t="n">
        <v>44979</v>
      </c>
      <c r="AA468" s="176"/>
      <c r="AB468" s="158" t="s">
        <v>44</v>
      </c>
      <c r="AC468" s="176"/>
      <c r="AD468" s="176" t="s">
        <v>953</v>
      </c>
      <c r="AE468" s="176"/>
    </row>
    <row r="469" s="178" customFormat="true" ht="15" hidden="false" customHeight="false" outlineLevel="0" collapsed="false">
      <c r="A469" s="176" t="n">
        <v>9124</v>
      </c>
      <c r="B469" s="201" t="n">
        <v>44977</v>
      </c>
      <c r="C469" s="172" t="s">
        <v>1136</v>
      </c>
      <c r="D469" s="202" t="s">
        <v>1092</v>
      </c>
      <c r="E469" s="202" t="s">
        <v>1093</v>
      </c>
      <c r="F469" s="203"/>
      <c r="G469" s="172" t="s">
        <v>57</v>
      </c>
      <c r="H469" s="172" t="s">
        <v>1137</v>
      </c>
      <c r="I469" s="174"/>
      <c r="J469" s="172" t="n">
        <v>24</v>
      </c>
      <c r="K469" s="201" t="n">
        <v>45002</v>
      </c>
      <c r="L469" s="175" t="n">
        <v>0.375</v>
      </c>
      <c r="M469" s="157" t="n">
        <v>9</v>
      </c>
      <c r="N469" s="172" t="s">
        <v>39</v>
      </c>
      <c r="O469" s="172" t="s">
        <v>40</v>
      </c>
      <c r="P469" s="176"/>
      <c r="Q469" s="176"/>
      <c r="R469" s="176"/>
      <c r="S469" s="176"/>
      <c r="T469" s="176"/>
      <c r="U469" s="176"/>
      <c r="V469" s="176" t="s">
        <v>1135</v>
      </c>
      <c r="W469" s="172" t="s">
        <v>956</v>
      </c>
      <c r="X469" s="202" t="s">
        <v>1088</v>
      </c>
      <c r="Y469" s="204" t="n">
        <v>31.2</v>
      </c>
      <c r="Z469" s="177" t="n">
        <v>44979</v>
      </c>
      <c r="AA469" s="176"/>
      <c r="AB469" s="158" t="s">
        <v>44</v>
      </c>
      <c r="AC469" s="176"/>
      <c r="AD469" s="176" t="s">
        <v>953</v>
      </c>
      <c r="AE469" s="176"/>
    </row>
    <row r="470" s="178" customFormat="true" ht="15" hidden="false" customHeight="false" outlineLevel="0" collapsed="false">
      <c r="A470" s="176" t="n">
        <v>9125</v>
      </c>
      <c r="B470" s="201" t="n">
        <v>44977</v>
      </c>
      <c r="C470" s="172" t="s">
        <v>1136</v>
      </c>
      <c r="D470" s="202" t="s">
        <v>1092</v>
      </c>
      <c r="E470" s="202" t="s">
        <v>1093</v>
      </c>
      <c r="F470" s="203"/>
      <c r="G470" s="172" t="s">
        <v>38</v>
      </c>
      <c r="H470" s="172" t="s">
        <v>1138</v>
      </c>
      <c r="I470" s="174"/>
      <c r="J470" s="172" t="n">
        <v>72</v>
      </c>
      <c r="K470" s="201" t="n">
        <v>45002</v>
      </c>
      <c r="L470" s="175" t="n">
        <v>0.375</v>
      </c>
      <c r="M470" s="157" t="n">
        <v>27</v>
      </c>
      <c r="N470" s="172" t="s">
        <v>39</v>
      </c>
      <c r="O470" s="172" t="s">
        <v>40</v>
      </c>
      <c r="P470" s="176"/>
      <c r="Q470" s="176"/>
      <c r="R470" s="176"/>
      <c r="S470" s="176"/>
      <c r="T470" s="176"/>
      <c r="U470" s="176"/>
      <c r="V470" s="176" t="s">
        <v>1135</v>
      </c>
      <c r="W470" s="172" t="s">
        <v>956</v>
      </c>
      <c r="X470" s="202" t="s">
        <v>1088</v>
      </c>
      <c r="Y470" s="204" t="n">
        <v>93.6</v>
      </c>
      <c r="Z470" s="177" t="n">
        <v>44979</v>
      </c>
      <c r="AA470" s="176"/>
      <c r="AB470" s="158" t="s">
        <v>44</v>
      </c>
      <c r="AC470" s="176"/>
      <c r="AD470" s="176" t="s">
        <v>953</v>
      </c>
      <c r="AE470" s="176"/>
    </row>
    <row r="471" s="178" customFormat="true" ht="15" hidden="false" customHeight="false" outlineLevel="0" collapsed="false">
      <c r="A471" s="176" t="n">
        <v>9126</v>
      </c>
      <c r="B471" s="201" t="n">
        <v>44977</v>
      </c>
      <c r="C471" s="172" t="s">
        <v>1136</v>
      </c>
      <c r="D471" s="202" t="s">
        <v>1092</v>
      </c>
      <c r="E471" s="202" t="s">
        <v>1093</v>
      </c>
      <c r="F471" s="203"/>
      <c r="G471" s="172" t="s">
        <v>76</v>
      </c>
      <c r="H471" s="172" t="s">
        <v>1139</v>
      </c>
      <c r="I471" s="174"/>
      <c r="J471" s="172" t="n">
        <v>72</v>
      </c>
      <c r="K471" s="201" t="n">
        <v>45002</v>
      </c>
      <c r="L471" s="175" t="n">
        <v>0.375</v>
      </c>
      <c r="M471" s="157" t="n">
        <v>27</v>
      </c>
      <c r="N471" s="172" t="s">
        <v>39</v>
      </c>
      <c r="O471" s="172" t="s">
        <v>40</v>
      </c>
      <c r="P471" s="176"/>
      <c r="Q471" s="176"/>
      <c r="R471" s="176"/>
      <c r="S471" s="176"/>
      <c r="T471" s="176"/>
      <c r="U471" s="176"/>
      <c r="V471" s="176" t="s">
        <v>1135</v>
      </c>
      <c r="W471" s="172" t="s">
        <v>956</v>
      </c>
      <c r="X471" s="202" t="s">
        <v>1088</v>
      </c>
      <c r="Y471" s="204" t="n">
        <v>93.6</v>
      </c>
      <c r="Z471" s="177" t="n">
        <v>44979</v>
      </c>
      <c r="AA471" s="176"/>
      <c r="AB471" s="158" t="s">
        <v>44</v>
      </c>
      <c r="AC471" s="176"/>
      <c r="AD471" s="176" t="s">
        <v>953</v>
      </c>
      <c r="AE471" s="176"/>
    </row>
    <row r="472" s="178" customFormat="true" ht="15" hidden="false" customHeight="false" outlineLevel="0" collapsed="false">
      <c r="A472" s="176" t="n">
        <v>9127</v>
      </c>
      <c r="B472" s="201" t="n">
        <v>44977</v>
      </c>
      <c r="C472" s="172" t="s">
        <v>1136</v>
      </c>
      <c r="D472" s="202" t="s">
        <v>1092</v>
      </c>
      <c r="E472" s="202" t="s">
        <v>1093</v>
      </c>
      <c r="F472" s="203"/>
      <c r="G472" s="172" t="s">
        <v>48</v>
      </c>
      <c r="H472" s="172" t="s">
        <v>1140</v>
      </c>
      <c r="I472" s="174"/>
      <c r="J472" s="172" t="n">
        <v>24</v>
      </c>
      <c r="K472" s="201" t="n">
        <v>45002</v>
      </c>
      <c r="L472" s="175" t="n">
        <v>0.375</v>
      </c>
      <c r="M472" s="157" t="n">
        <v>9</v>
      </c>
      <c r="N472" s="172" t="s">
        <v>39</v>
      </c>
      <c r="O472" s="172" t="s">
        <v>40</v>
      </c>
      <c r="P472" s="176"/>
      <c r="Q472" s="176"/>
      <c r="R472" s="176"/>
      <c r="S472" s="176"/>
      <c r="T472" s="176"/>
      <c r="U472" s="176"/>
      <c r="V472" s="176" t="s">
        <v>1135</v>
      </c>
      <c r="W472" s="172" t="s">
        <v>956</v>
      </c>
      <c r="X472" s="202" t="s">
        <v>1088</v>
      </c>
      <c r="Y472" s="204" t="n">
        <v>31.2</v>
      </c>
      <c r="Z472" s="177" t="n">
        <v>44979</v>
      </c>
      <c r="AA472" s="176"/>
      <c r="AB472" s="158" t="s">
        <v>44</v>
      </c>
      <c r="AC472" s="176"/>
      <c r="AD472" s="176" t="s">
        <v>953</v>
      </c>
      <c r="AE472" s="176"/>
    </row>
    <row r="473" s="178" customFormat="true" ht="15" hidden="false" customHeight="false" outlineLevel="0" collapsed="false">
      <c r="A473" s="176" t="n">
        <v>9128</v>
      </c>
      <c r="B473" s="201" t="n">
        <v>44977</v>
      </c>
      <c r="C473" s="172" t="s">
        <v>1136</v>
      </c>
      <c r="D473" s="202" t="s">
        <v>1092</v>
      </c>
      <c r="E473" s="202" t="s">
        <v>1093</v>
      </c>
      <c r="F473" s="203"/>
      <c r="G473" s="172" t="s">
        <v>52</v>
      </c>
      <c r="H473" s="172" t="s">
        <v>1141</v>
      </c>
      <c r="I473" s="174"/>
      <c r="J473" s="172" t="n">
        <v>24</v>
      </c>
      <c r="K473" s="201" t="n">
        <v>45002</v>
      </c>
      <c r="L473" s="175" t="n">
        <v>0.375</v>
      </c>
      <c r="M473" s="157" t="n">
        <v>9</v>
      </c>
      <c r="N473" s="172" t="s">
        <v>39</v>
      </c>
      <c r="O473" s="172" t="s">
        <v>40</v>
      </c>
      <c r="P473" s="176"/>
      <c r="Q473" s="176"/>
      <c r="R473" s="176"/>
      <c r="S473" s="176"/>
      <c r="T473" s="176"/>
      <c r="U473" s="176"/>
      <c r="V473" s="176" t="s">
        <v>1135</v>
      </c>
      <c r="W473" s="172" t="s">
        <v>956</v>
      </c>
      <c r="X473" s="202" t="s">
        <v>1088</v>
      </c>
      <c r="Y473" s="204" t="n">
        <v>31.2</v>
      </c>
      <c r="Z473" s="177" t="n">
        <v>44979</v>
      </c>
      <c r="AA473" s="176"/>
      <c r="AB473" s="158" t="s">
        <v>44</v>
      </c>
      <c r="AC473" s="176"/>
      <c r="AD473" s="176" t="s">
        <v>953</v>
      </c>
      <c r="AE473" s="176"/>
    </row>
    <row r="474" s="178" customFormat="true" ht="15" hidden="false" customHeight="false" outlineLevel="0" collapsed="false">
      <c r="A474" s="176" t="n">
        <v>9152</v>
      </c>
      <c r="B474" s="201" t="n">
        <v>44984</v>
      </c>
      <c r="C474" s="172" t="s">
        <v>477</v>
      </c>
      <c r="D474" s="202" t="s">
        <v>193</v>
      </c>
      <c r="E474" s="202" t="s">
        <v>97</v>
      </c>
      <c r="F474" s="203"/>
      <c r="G474" s="172" t="s">
        <v>48</v>
      </c>
      <c r="H474" s="172" t="s">
        <v>482</v>
      </c>
      <c r="I474" s="174"/>
      <c r="J474" s="172" t="n">
        <v>24</v>
      </c>
      <c r="K474" s="201" t="n">
        <v>45009</v>
      </c>
      <c r="L474" s="175" t="n">
        <v>0.293</v>
      </c>
      <c r="M474" s="157" t="n">
        <v>7.032</v>
      </c>
      <c r="N474" s="172" t="s">
        <v>39</v>
      </c>
      <c r="O474" s="172" t="s">
        <v>40</v>
      </c>
      <c r="P474" s="176"/>
      <c r="Q474" s="176"/>
      <c r="R474" s="176"/>
      <c r="S474" s="176"/>
      <c r="T474" s="176"/>
      <c r="U474" s="176"/>
      <c r="V474" s="176" t="s">
        <v>1142</v>
      </c>
      <c r="W474" s="172" t="s">
        <v>99</v>
      </c>
      <c r="X474" s="202" t="s">
        <v>207</v>
      </c>
      <c r="Y474" s="204" t="n">
        <v>23.04</v>
      </c>
      <c r="Z474" s="177" t="n">
        <v>44986</v>
      </c>
      <c r="AA474" s="176"/>
      <c r="AB474" s="158" t="s">
        <v>44</v>
      </c>
      <c r="AC474" s="176"/>
      <c r="AD474" s="176" t="s">
        <v>784</v>
      </c>
      <c r="AE474" s="176"/>
    </row>
    <row r="475" s="178" customFormat="true" ht="15" hidden="false" customHeight="false" outlineLevel="0" collapsed="false">
      <c r="A475" s="176" t="n">
        <v>9153</v>
      </c>
      <c r="B475" s="201" t="n">
        <v>44984</v>
      </c>
      <c r="C475" s="172" t="s">
        <v>477</v>
      </c>
      <c r="D475" s="202" t="s">
        <v>193</v>
      </c>
      <c r="E475" s="202" t="s">
        <v>97</v>
      </c>
      <c r="F475" s="203"/>
      <c r="G475" s="172" t="s">
        <v>76</v>
      </c>
      <c r="H475" s="172" t="s">
        <v>481</v>
      </c>
      <c r="I475" s="174"/>
      <c r="J475" s="172" t="n">
        <v>24</v>
      </c>
      <c r="K475" s="201" t="n">
        <v>45009</v>
      </c>
      <c r="L475" s="175" t="n">
        <v>0.293</v>
      </c>
      <c r="M475" s="157" t="n">
        <v>7.032</v>
      </c>
      <c r="N475" s="172" t="s">
        <v>39</v>
      </c>
      <c r="O475" s="172" t="s">
        <v>40</v>
      </c>
      <c r="P475" s="176"/>
      <c r="Q475" s="176"/>
      <c r="R475" s="176"/>
      <c r="S475" s="176"/>
      <c r="T475" s="176"/>
      <c r="U475" s="176"/>
      <c r="V475" s="176" t="s">
        <v>1142</v>
      </c>
      <c r="W475" s="172" t="s">
        <v>99</v>
      </c>
      <c r="X475" s="202" t="s">
        <v>207</v>
      </c>
      <c r="Y475" s="204" t="n">
        <v>23.04</v>
      </c>
      <c r="Z475" s="177" t="n">
        <v>44986</v>
      </c>
      <c r="AA475" s="176"/>
      <c r="AB475" s="158" t="s">
        <v>44</v>
      </c>
      <c r="AC475" s="176"/>
      <c r="AD475" s="176" t="s">
        <v>784</v>
      </c>
      <c r="AE475" s="176"/>
    </row>
    <row r="476" s="178" customFormat="true" ht="15" hidden="false" customHeight="false" outlineLevel="0" collapsed="false">
      <c r="A476" s="176" t="n">
        <v>9154</v>
      </c>
      <c r="B476" s="201" t="n">
        <v>44984</v>
      </c>
      <c r="C476" s="172" t="s">
        <v>477</v>
      </c>
      <c r="D476" s="202" t="s">
        <v>193</v>
      </c>
      <c r="E476" s="202" t="s">
        <v>97</v>
      </c>
      <c r="F476" s="203"/>
      <c r="G476" s="172" t="s">
        <v>52</v>
      </c>
      <c r="H476" s="172" t="s">
        <v>483</v>
      </c>
      <c r="I476" s="174"/>
      <c r="J476" s="172" t="n">
        <v>24</v>
      </c>
      <c r="K476" s="201" t="n">
        <v>45009</v>
      </c>
      <c r="L476" s="175" t="n">
        <v>0.293</v>
      </c>
      <c r="M476" s="157" t="n">
        <v>7.032</v>
      </c>
      <c r="N476" s="172" t="s">
        <v>39</v>
      </c>
      <c r="O476" s="172" t="s">
        <v>40</v>
      </c>
      <c r="P476" s="176"/>
      <c r="Q476" s="176"/>
      <c r="R476" s="176"/>
      <c r="S476" s="176"/>
      <c r="T476" s="176"/>
      <c r="U476" s="176"/>
      <c r="V476" s="176" t="s">
        <v>1142</v>
      </c>
      <c r="W476" s="172" t="s">
        <v>99</v>
      </c>
      <c r="X476" s="202" t="s">
        <v>207</v>
      </c>
      <c r="Y476" s="204" t="n">
        <v>23.04</v>
      </c>
      <c r="Z476" s="177" t="n">
        <v>44986</v>
      </c>
      <c r="AA476" s="176"/>
      <c r="AB476" s="158" t="s">
        <v>44</v>
      </c>
      <c r="AC476" s="176"/>
      <c r="AD476" s="176" t="s">
        <v>784</v>
      </c>
      <c r="AE476" s="176"/>
    </row>
    <row r="477" s="178" customFormat="true" ht="15" hidden="false" customHeight="false" outlineLevel="0" collapsed="false">
      <c r="A477" s="176" t="n">
        <v>9155</v>
      </c>
      <c r="B477" s="201" t="n">
        <v>44984</v>
      </c>
      <c r="C477" s="172" t="s">
        <v>422</v>
      </c>
      <c r="D477" s="202" t="s">
        <v>193</v>
      </c>
      <c r="E477" s="202" t="s">
        <v>494</v>
      </c>
      <c r="F477" s="203"/>
      <c r="G477" s="172" t="s">
        <v>76</v>
      </c>
      <c r="H477" s="172" t="s">
        <v>524</v>
      </c>
      <c r="I477" s="174"/>
      <c r="J477" s="172" t="n">
        <v>72</v>
      </c>
      <c r="K477" s="201" t="n">
        <v>45009</v>
      </c>
      <c r="L477" s="175" t="n">
        <v>0.293</v>
      </c>
      <c r="M477" s="157" t="n">
        <v>21.096</v>
      </c>
      <c r="N477" s="172" t="s">
        <v>39</v>
      </c>
      <c r="O477" s="172" t="s">
        <v>40</v>
      </c>
      <c r="P477" s="176"/>
      <c r="Q477" s="176"/>
      <c r="R477" s="176"/>
      <c r="S477" s="176"/>
      <c r="T477" s="176"/>
      <c r="U477" s="176"/>
      <c r="V477" s="176" t="s">
        <v>1143</v>
      </c>
      <c r="W477" s="172" t="s">
        <v>87</v>
      </c>
      <c r="X477" s="202" t="s">
        <v>207</v>
      </c>
      <c r="Y477" s="204" t="n">
        <v>69.12</v>
      </c>
      <c r="Z477" s="177" t="n">
        <v>44986</v>
      </c>
      <c r="AA477" s="176"/>
      <c r="AB477" s="158" t="s">
        <v>44</v>
      </c>
      <c r="AC477" s="176"/>
      <c r="AD477" s="176" t="s">
        <v>784</v>
      </c>
      <c r="AE477" s="176"/>
    </row>
    <row r="478" s="178" customFormat="true" ht="15" hidden="false" customHeight="false" outlineLevel="0" collapsed="false">
      <c r="A478" s="176" t="n">
        <v>9156</v>
      </c>
      <c r="B478" s="201" t="n">
        <v>44984</v>
      </c>
      <c r="C478" s="172" t="s">
        <v>422</v>
      </c>
      <c r="D478" s="202" t="s">
        <v>193</v>
      </c>
      <c r="E478" s="202" t="s">
        <v>494</v>
      </c>
      <c r="F478" s="203"/>
      <c r="G478" s="172" t="s">
        <v>38</v>
      </c>
      <c r="H478" s="172" t="s">
        <v>425</v>
      </c>
      <c r="I478" s="174"/>
      <c r="J478" s="172" t="n">
        <v>96</v>
      </c>
      <c r="K478" s="201" t="n">
        <v>45009</v>
      </c>
      <c r="L478" s="175" t="n">
        <v>0.293</v>
      </c>
      <c r="M478" s="157" t="n">
        <v>28.128</v>
      </c>
      <c r="N478" s="172" t="s">
        <v>39</v>
      </c>
      <c r="O478" s="172" t="s">
        <v>40</v>
      </c>
      <c r="P478" s="176"/>
      <c r="Q478" s="176"/>
      <c r="R478" s="176"/>
      <c r="S478" s="176"/>
      <c r="T478" s="176"/>
      <c r="U478" s="176"/>
      <c r="V478" s="176" t="s">
        <v>1143</v>
      </c>
      <c r="W478" s="172" t="s">
        <v>87</v>
      </c>
      <c r="X478" s="202" t="s">
        <v>207</v>
      </c>
      <c r="Y478" s="204" t="n">
        <v>92.16</v>
      </c>
      <c r="Z478" s="177" t="n">
        <v>44986</v>
      </c>
      <c r="AA478" s="176"/>
      <c r="AB478" s="158" t="s">
        <v>44</v>
      </c>
      <c r="AC478" s="176"/>
      <c r="AD478" s="176" t="s">
        <v>784</v>
      </c>
      <c r="AE478" s="176"/>
    </row>
    <row r="479" s="178" customFormat="true" ht="15" hidden="false" customHeight="false" outlineLevel="0" collapsed="false">
      <c r="A479" s="176" t="n">
        <v>9157</v>
      </c>
      <c r="B479" s="201" t="n">
        <v>44984</v>
      </c>
      <c r="C479" s="172" t="s">
        <v>422</v>
      </c>
      <c r="D479" s="202" t="s">
        <v>193</v>
      </c>
      <c r="E479" s="202" t="s">
        <v>494</v>
      </c>
      <c r="F479" s="203"/>
      <c r="G479" s="172" t="s">
        <v>52</v>
      </c>
      <c r="H479" s="172" t="s">
        <v>426</v>
      </c>
      <c r="I479" s="174"/>
      <c r="J479" s="172" t="n">
        <v>48</v>
      </c>
      <c r="K479" s="201" t="n">
        <v>45009</v>
      </c>
      <c r="L479" s="175" t="n">
        <v>0.293</v>
      </c>
      <c r="M479" s="157" t="n">
        <v>14.064</v>
      </c>
      <c r="N479" s="172" t="s">
        <v>39</v>
      </c>
      <c r="O479" s="172" t="s">
        <v>40</v>
      </c>
      <c r="P479" s="176"/>
      <c r="Q479" s="176"/>
      <c r="R479" s="176"/>
      <c r="S479" s="176"/>
      <c r="T479" s="176"/>
      <c r="U479" s="176"/>
      <c r="V479" s="176" t="s">
        <v>1143</v>
      </c>
      <c r="W479" s="172" t="s">
        <v>87</v>
      </c>
      <c r="X479" s="202" t="s">
        <v>207</v>
      </c>
      <c r="Y479" s="204" t="n">
        <v>46.08</v>
      </c>
      <c r="Z479" s="177" t="n">
        <v>44986</v>
      </c>
      <c r="AA479" s="176"/>
      <c r="AB479" s="158" t="s">
        <v>44</v>
      </c>
      <c r="AC479" s="176"/>
      <c r="AD479" s="176" t="s">
        <v>784</v>
      </c>
      <c r="AE479" s="176"/>
    </row>
    <row r="480" s="178" customFormat="true" ht="15" hidden="false" customHeight="false" outlineLevel="0" collapsed="false">
      <c r="A480" s="176" t="n">
        <v>9158</v>
      </c>
      <c r="B480" s="201" t="n">
        <v>44984</v>
      </c>
      <c r="C480" s="172" t="s">
        <v>422</v>
      </c>
      <c r="D480" s="202" t="s">
        <v>193</v>
      </c>
      <c r="E480" s="202" t="s">
        <v>494</v>
      </c>
      <c r="F480" s="203"/>
      <c r="G480" s="172" t="s">
        <v>57</v>
      </c>
      <c r="H480" s="172" t="s">
        <v>427</v>
      </c>
      <c r="I480" s="174"/>
      <c r="J480" s="172" t="n">
        <v>24</v>
      </c>
      <c r="K480" s="201" t="n">
        <v>45009</v>
      </c>
      <c r="L480" s="175" t="n">
        <v>0.293</v>
      </c>
      <c r="M480" s="157" t="n">
        <v>7.032</v>
      </c>
      <c r="N480" s="172" t="s">
        <v>39</v>
      </c>
      <c r="O480" s="172" t="s">
        <v>40</v>
      </c>
      <c r="P480" s="176"/>
      <c r="Q480" s="176"/>
      <c r="R480" s="176"/>
      <c r="S480" s="176"/>
      <c r="T480" s="176"/>
      <c r="U480" s="176"/>
      <c r="V480" s="176" t="s">
        <v>1143</v>
      </c>
      <c r="W480" s="172" t="s">
        <v>87</v>
      </c>
      <c r="X480" s="202" t="s">
        <v>207</v>
      </c>
      <c r="Y480" s="204" t="n">
        <v>23.04</v>
      </c>
      <c r="Z480" s="177" t="n">
        <v>44986</v>
      </c>
      <c r="AA480" s="176"/>
      <c r="AB480" s="158" t="s">
        <v>44</v>
      </c>
      <c r="AC480" s="176"/>
      <c r="AD480" s="176" t="s">
        <v>784</v>
      </c>
      <c r="AE480" s="176"/>
    </row>
    <row r="481" s="178" customFormat="true" ht="15" hidden="false" customHeight="false" outlineLevel="0" collapsed="false">
      <c r="A481" s="176" t="n">
        <v>9164</v>
      </c>
      <c r="B481" s="201" t="n">
        <v>44984</v>
      </c>
      <c r="C481" s="172" t="s">
        <v>1144</v>
      </c>
      <c r="D481" s="202" t="s">
        <v>1092</v>
      </c>
      <c r="E481" s="202" t="s">
        <v>1093</v>
      </c>
      <c r="F481" s="203"/>
      <c r="G481" s="172" t="s">
        <v>57</v>
      </c>
      <c r="H481" s="172" t="s">
        <v>1145</v>
      </c>
      <c r="I481" s="174"/>
      <c r="J481" s="172" t="n">
        <v>48</v>
      </c>
      <c r="K481" s="201" t="n">
        <v>45009</v>
      </c>
      <c r="L481" s="175" t="n">
        <v>0.4658</v>
      </c>
      <c r="M481" s="157" t="n">
        <v>22.3584</v>
      </c>
      <c r="N481" s="172" t="s">
        <v>39</v>
      </c>
      <c r="O481" s="172" t="s">
        <v>40</v>
      </c>
      <c r="P481" s="176"/>
      <c r="Q481" s="176"/>
      <c r="R481" s="176"/>
      <c r="S481" s="176"/>
      <c r="T481" s="176"/>
      <c r="U481" s="176"/>
      <c r="V481" s="176" t="s">
        <v>1146</v>
      </c>
      <c r="W481" s="172" t="s">
        <v>956</v>
      </c>
      <c r="X481" s="202" t="s">
        <v>188</v>
      </c>
      <c r="Y481" s="204" t="n">
        <v>47.04</v>
      </c>
      <c r="Z481" s="177" t="n">
        <v>44986</v>
      </c>
      <c r="AA481" s="176"/>
      <c r="AB481" s="158" t="s">
        <v>44</v>
      </c>
      <c r="AC481" s="176"/>
      <c r="AD481" s="176" t="s">
        <v>953</v>
      </c>
      <c r="AE481" s="176"/>
    </row>
    <row r="482" s="178" customFormat="true" ht="15" hidden="false" customHeight="false" outlineLevel="0" collapsed="false">
      <c r="A482" s="176" t="n">
        <v>9165</v>
      </c>
      <c r="B482" s="201" t="n">
        <v>44984</v>
      </c>
      <c r="C482" s="172" t="s">
        <v>1144</v>
      </c>
      <c r="D482" s="202" t="s">
        <v>1092</v>
      </c>
      <c r="E482" s="202" t="s">
        <v>1093</v>
      </c>
      <c r="F482" s="203"/>
      <c r="G482" s="172" t="s">
        <v>38</v>
      </c>
      <c r="H482" s="172" t="s">
        <v>1147</v>
      </c>
      <c r="I482" s="174"/>
      <c r="J482" s="172" t="n">
        <v>108</v>
      </c>
      <c r="K482" s="201" t="n">
        <v>45009</v>
      </c>
      <c r="L482" s="175" t="n">
        <v>0.4658</v>
      </c>
      <c r="M482" s="157" t="n">
        <v>50.3064</v>
      </c>
      <c r="N482" s="172" t="s">
        <v>39</v>
      </c>
      <c r="O482" s="172" t="s">
        <v>40</v>
      </c>
      <c r="P482" s="176"/>
      <c r="Q482" s="176"/>
      <c r="R482" s="176"/>
      <c r="S482" s="176"/>
      <c r="T482" s="176"/>
      <c r="U482" s="176"/>
      <c r="V482" s="176" t="s">
        <v>1146</v>
      </c>
      <c r="W482" s="172" t="s">
        <v>956</v>
      </c>
      <c r="X482" s="202" t="s">
        <v>188</v>
      </c>
      <c r="Y482" s="204" t="n">
        <v>105.84</v>
      </c>
      <c r="Z482" s="177" t="n">
        <v>44986</v>
      </c>
      <c r="AA482" s="176"/>
      <c r="AB482" s="158" t="s">
        <v>44</v>
      </c>
      <c r="AC482" s="176"/>
      <c r="AD482" s="176" t="s">
        <v>953</v>
      </c>
      <c r="AE482" s="176"/>
    </row>
    <row r="483" s="178" customFormat="true" ht="15" hidden="false" customHeight="false" outlineLevel="0" collapsed="false">
      <c r="A483" s="176" t="n">
        <v>9166</v>
      </c>
      <c r="B483" s="201" t="n">
        <v>44984</v>
      </c>
      <c r="C483" s="172" t="s">
        <v>1144</v>
      </c>
      <c r="D483" s="202" t="s">
        <v>1092</v>
      </c>
      <c r="E483" s="202" t="s">
        <v>1093</v>
      </c>
      <c r="F483" s="203"/>
      <c r="G483" s="172" t="s">
        <v>76</v>
      </c>
      <c r="H483" s="172" t="s">
        <v>1148</v>
      </c>
      <c r="I483" s="174"/>
      <c r="J483" s="172" t="n">
        <v>108</v>
      </c>
      <c r="K483" s="201" t="n">
        <v>45009</v>
      </c>
      <c r="L483" s="175" t="n">
        <v>0.4658</v>
      </c>
      <c r="M483" s="157" t="n">
        <v>50.3064</v>
      </c>
      <c r="N483" s="172" t="s">
        <v>39</v>
      </c>
      <c r="O483" s="172" t="s">
        <v>40</v>
      </c>
      <c r="P483" s="176"/>
      <c r="Q483" s="176"/>
      <c r="R483" s="176"/>
      <c r="S483" s="176"/>
      <c r="T483" s="176"/>
      <c r="U483" s="176"/>
      <c r="V483" s="176" t="s">
        <v>1146</v>
      </c>
      <c r="W483" s="172" t="s">
        <v>956</v>
      </c>
      <c r="X483" s="202" t="s">
        <v>188</v>
      </c>
      <c r="Y483" s="204" t="n">
        <v>105.84</v>
      </c>
      <c r="Z483" s="177" t="n">
        <v>44986</v>
      </c>
      <c r="AA483" s="176"/>
      <c r="AB483" s="158" t="s">
        <v>44</v>
      </c>
      <c r="AC483" s="176"/>
      <c r="AD483" s="176" t="s">
        <v>953</v>
      </c>
      <c r="AE483" s="176"/>
    </row>
    <row r="484" s="178" customFormat="true" ht="15" hidden="false" customHeight="false" outlineLevel="0" collapsed="false">
      <c r="A484" s="176" t="n">
        <v>9167</v>
      </c>
      <c r="B484" s="201" t="n">
        <v>44984</v>
      </c>
      <c r="C484" s="172" t="s">
        <v>1144</v>
      </c>
      <c r="D484" s="202" t="s">
        <v>1092</v>
      </c>
      <c r="E484" s="202" t="s">
        <v>1093</v>
      </c>
      <c r="F484" s="203"/>
      <c r="G484" s="172" t="s">
        <v>48</v>
      </c>
      <c r="H484" s="172" t="s">
        <v>1149</v>
      </c>
      <c r="I484" s="174"/>
      <c r="J484" s="172" t="n">
        <v>48</v>
      </c>
      <c r="K484" s="201" t="n">
        <v>45009</v>
      </c>
      <c r="L484" s="175" t="n">
        <v>0.4658</v>
      </c>
      <c r="M484" s="157" t="n">
        <v>22.3584</v>
      </c>
      <c r="N484" s="172" t="s">
        <v>39</v>
      </c>
      <c r="O484" s="172" t="s">
        <v>40</v>
      </c>
      <c r="P484" s="176"/>
      <c r="Q484" s="176"/>
      <c r="R484" s="176"/>
      <c r="S484" s="176"/>
      <c r="T484" s="176"/>
      <c r="U484" s="176"/>
      <c r="V484" s="176" t="s">
        <v>1146</v>
      </c>
      <c r="W484" s="172" t="s">
        <v>956</v>
      </c>
      <c r="X484" s="202" t="s">
        <v>188</v>
      </c>
      <c r="Y484" s="204" t="n">
        <v>47.04</v>
      </c>
      <c r="Z484" s="177" t="n">
        <v>44986</v>
      </c>
      <c r="AA484" s="176"/>
      <c r="AB484" s="158" t="s">
        <v>44</v>
      </c>
      <c r="AC484" s="176"/>
      <c r="AD484" s="176" t="s">
        <v>953</v>
      </c>
      <c r="AE484" s="176"/>
    </row>
    <row r="485" s="178" customFormat="true" ht="15" hidden="false" customHeight="false" outlineLevel="0" collapsed="false">
      <c r="A485" s="176" t="n">
        <v>9168</v>
      </c>
      <c r="B485" s="201" t="n">
        <v>44984</v>
      </c>
      <c r="C485" s="172" t="s">
        <v>1144</v>
      </c>
      <c r="D485" s="202" t="s">
        <v>1092</v>
      </c>
      <c r="E485" s="202" t="s">
        <v>1093</v>
      </c>
      <c r="F485" s="203"/>
      <c r="G485" s="172" t="s">
        <v>52</v>
      </c>
      <c r="H485" s="172" t="s">
        <v>1150</v>
      </c>
      <c r="I485" s="174"/>
      <c r="J485" s="172" t="n">
        <v>24</v>
      </c>
      <c r="K485" s="201" t="n">
        <v>45009</v>
      </c>
      <c r="L485" s="175" t="n">
        <v>0.4658</v>
      </c>
      <c r="M485" s="157" t="n">
        <v>11.1792</v>
      </c>
      <c r="N485" s="172" t="s">
        <v>39</v>
      </c>
      <c r="O485" s="172" t="s">
        <v>40</v>
      </c>
      <c r="P485" s="176"/>
      <c r="Q485" s="176"/>
      <c r="R485" s="176"/>
      <c r="S485" s="176"/>
      <c r="T485" s="176"/>
      <c r="U485" s="176"/>
      <c r="V485" s="176" t="s">
        <v>1146</v>
      </c>
      <c r="W485" s="172" t="s">
        <v>956</v>
      </c>
      <c r="X485" s="202" t="s">
        <v>188</v>
      </c>
      <c r="Y485" s="204" t="n">
        <v>23.52</v>
      </c>
      <c r="Z485" s="177" t="n">
        <v>44986</v>
      </c>
      <c r="AA485" s="176"/>
      <c r="AB485" s="158" t="s">
        <v>44</v>
      </c>
      <c r="AC485" s="176"/>
      <c r="AD485" s="176" t="s">
        <v>953</v>
      </c>
      <c r="AE485" s="176"/>
    </row>
    <row r="486" s="191" customFormat="true" ht="15.75" hidden="false" customHeight="false" outlineLevel="0" collapsed="false">
      <c r="A486" s="181" t="n">
        <v>9070</v>
      </c>
      <c r="B486" s="182" t="n">
        <v>44963</v>
      </c>
      <c r="C486" s="183" t="s">
        <v>1151</v>
      </c>
      <c r="D486" s="184" t="str">
        <f aca="false">VLOOKUP(C486,CATALOGO!A:B,2,0)</f>
        <v>Pantalon Caballero</v>
      </c>
      <c r="E486" s="184" t="str">
        <f aca="false">VLOOKUP(C486,CATALOGO!A:E,5,0)</f>
        <v>CENIZA</v>
      </c>
      <c r="F486" s="185"/>
      <c r="G486" s="183" t="s">
        <v>57</v>
      </c>
      <c r="H486" s="183" t="str">
        <f aca="false">CONCATENATE(C486,"-",G486)</f>
        <v>AH105-203-XS</v>
      </c>
      <c r="I486" s="187"/>
      <c r="J486" s="183" t="n">
        <v>24</v>
      </c>
      <c r="K486" s="205" t="s">
        <v>1054</v>
      </c>
      <c r="L486" s="188" t="n">
        <f aca="false">VLOOKUP(C486,CATALOGO!A:F,6,0)</f>
        <v>0.3841</v>
      </c>
      <c r="M486" s="189" t="n">
        <f aca="false">L486*J486</f>
        <v>9.2184</v>
      </c>
      <c r="N486" s="183" t="s">
        <v>39</v>
      </c>
      <c r="O486" s="183" t="s">
        <v>85</v>
      </c>
      <c r="P486" s="181"/>
      <c r="Q486" s="181"/>
      <c r="R486" s="181"/>
      <c r="S486" s="181"/>
      <c r="T486" s="181"/>
      <c r="U486" s="181"/>
      <c r="V486" s="181" t="s">
        <v>1152</v>
      </c>
      <c r="W486" s="183" t="s">
        <v>42</v>
      </c>
      <c r="X486" s="184" t="s">
        <v>1153</v>
      </c>
      <c r="Y486" s="193" t="n">
        <v>31.2</v>
      </c>
      <c r="Z486" s="190" t="n">
        <v>44981</v>
      </c>
      <c r="AA486" s="181"/>
      <c r="AB486" s="158" t="s">
        <v>44</v>
      </c>
      <c r="AC486" s="181"/>
      <c r="AD486" s="181" t="s">
        <v>784</v>
      </c>
      <c r="AE486" s="181"/>
    </row>
    <row r="487" s="191" customFormat="true" ht="15.75" hidden="false" customHeight="false" outlineLevel="0" collapsed="false">
      <c r="A487" s="181" t="n">
        <v>9071</v>
      </c>
      <c r="B487" s="182" t="n">
        <v>44963</v>
      </c>
      <c r="C487" s="183" t="s">
        <v>1151</v>
      </c>
      <c r="D487" s="184" t="str">
        <f aca="false">VLOOKUP(C487,CATALOGO!A:B,2,0)</f>
        <v>Pantalon Caballero</v>
      </c>
      <c r="E487" s="184" t="str">
        <f aca="false">VLOOKUP(C487,CATALOGO!A:E,5,0)</f>
        <v>CENIZA</v>
      </c>
      <c r="F487" s="185"/>
      <c r="G487" s="183" t="s">
        <v>38</v>
      </c>
      <c r="H487" s="183" t="str">
        <f aca="false">CONCATENATE(C487,"-",G487)</f>
        <v>AH105-203-S</v>
      </c>
      <c r="I487" s="187"/>
      <c r="J487" s="183" t="n">
        <v>96</v>
      </c>
      <c r="K487" s="205" t="s">
        <v>1054</v>
      </c>
      <c r="L487" s="188" t="n">
        <f aca="false">VLOOKUP(C487,CATALOGO!A:F,6,0)</f>
        <v>0.3841</v>
      </c>
      <c r="M487" s="189" t="n">
        <f aca="false">L487*J487</f>
        <v>36.8736</v>
      </c>
      <c r="N487" s="183" t="s">
        <v>39</v>
      </c>
      <c r="O487" s="183" t="s">
        <v>85</v>
      </c>
      <c r="P487" s="181"/>
      <c r="Q487" s="181"/>
      <c r="R487" s="181"/>
      <c r="S487" s="181"/>
      <c r="T487" s="181"/>
      <c r="U487" s="181"/>
      <c r="V487" s="181" t="s">
        <v>1152</v>
      </c>
      <c r="W487" s="183" t="s">
        <v>42</v>
      </c>
      <c r="X487" s="184" t="s">
        <v>1153</v>
      </c>
      <c r="Y487" s="193" t="n">
        <v>124.8</v>
      </c>
      <c r="Z487" s="190" t="n">
        <v>44981</v>
      </c>
      <c r="AA487" s="181"/>
      <c r="AB487" s="158" t="s">
        <v>44</v>
      </c>
      <c r="AC487" s="181"/>
      <c r="AD487" s="181" t="s">
        <v>784</v>
      </c>
      <c r="AE487" s="181"/>
    </row>
    <row r="488" s="191" customFormat="true" ht="15.75" hidden="false" customHeight="false" outlineLevel="0" collapsed="false">
      <c r="A488" s="181" t="n">
        <v>9072</v>
      </c>
      <c r="B488" s="182" t="n">
        <v>44963</v>
      </c>
      <c r="C488" s="183" t="s">
        <v>1151</v>
      </c>
      <c r="D488" s="184" t="str">
        <f aca="false">VLOOKUP(C488,CATALOGO!A:B,2,0)</f>
        <v>Pantalon Caballero</v>
      </c>
      <c r="E488" s="184" t="str">
        <f aca="false">VLOOKUP(C488,CATALOGO!A:E,5,0)</f>
        <v>CENIZA</v>
      </c>
      <c r="F488" s="185"/>
      <c r="G488" s="183" t="s">
        <v>76</v>
      </c>
      <c r="H488" s="183" t="str">
        <f aca="false">CONCATENATE(C488,"-",G488)</f>
        <v>AH105-203-M</v>
      </c>
      <c r="I488" s="187"/>
      <c r="J488" s="183" t="n">
        <v>96</v>
      </c>
      <c r="K488" s="205" t="s">
        <v>1054</v>
      </c>
      <c r="L488" s="188" t="n">
        <f aca="false">VLOOKUP(C488,CATALOGO!A:F,6,0)</f>
        <v>0.3841</v>
      </c>
      <c r="M488" s="189" t="n">
        <f aca="false">L488*J488</f>
        <v>36.8736</v>
      </c>
      <c r="N488" s="183" t="s">
        <v>39</v>
      </c>
      <c r="O488" s="183" t="s">
        <v>85</v>
      </c>
      <c r="P488" s="181"/>
      <c r="Q488" s="181"/>
      <c r="R488" s="181"/>
      <c r="S488" s="181"/>
      <c r="T488" s="181"/>
      <c r="U488" s="181"/>
      <c r="V488" s="181" t="s">
        <v>1152</v>
      </c>
      <c r="W488" s="183" t="s">
        <v>42</v>
      </c>
      <c r="X488" s="184" t="s">
        <v>1153</v>
      </c>
      <c r="Y488" s="193" t="n">
        <v>124.8</v>
      </c>
      <c r="Z488" s="190" t="n">
        <v>44981</v>
      </c>
      <c r="AA488" s="181"/>
      <c r="AB488" s="158" t="s">
        <v>44</v>
      </c>
      <c r="AC488" s="181"/>
      <c r="AD488" s="181" t="s">
        <v>784</v>
      </c>
      <c r="AE488" s="181"/>
    </row>
    <row r="489" s="191" customFormat="true" ht="15.75" hidden="false" customHeight="false" outlineLevel="0" collapsed="false">
      <c r="A489" s="181" t="n">
        <v>9073</v>
      </c>
      <c r="B489" s="182" t="n">
        <v>44963</v>
      </c>
      <c r="C489" s="183" t="s">
        <v>1151</v>
      </c>
      <c r="D489" s="184" t="str">
        <f aca="false">VLOOKUP(C489,CATALOGO!A:B,2,0)</f>
        <v>Pantalon Caballero</v>
      </c>
      <c r="E489" s="184" t="str">
        <f aca="false">VLOOKUP(C489,CATALOGO!A:E,5,0)</f>
        <v>CENIZA</v>
      </c>
      <c r="F489" s="185"/>
      <c r="G489" s="183" t="s">
        <v>48</v>
      </c>
      <c r="H489" s="183" t="str">
        <f aca="false">CONCATENATE(C489,"-",G489)</f>
        <v>AH105-203-L</v>
      </c>
      <c r="I489" s="187"/>
      <c r="J489" s="183" t="n">
        <v>48</v>
      </c>
      <c r="K489" s="205" t="s">
        <v>1054</v>
      </c>
      <c r="L489" s="188" t="n">
        <f aca="false">VLOOKUP(C489,CATALOGO!A:F,6,0)</f>
        <v>0.3841</v>
      </c>
      <c r="M489" s="189" t="n">
        <f aca="false">L489*J489</f>
        <v>18.4368</v>
      </c>
      <c r="N489" s="183" t="s">
        <v>39</v>
      </c>
      <c r="O489" s="183" t="s">
        <v>85</v>
      </c>
      <c r="P489" s="181"/>
      <c r="Q489" s="181"/>
      <c r="R489" s="181"/>
      <c r="S489" s="181"/>
      <c r="T489" s="181"/>
      <c r="U489" s="181"/>
      <c r="V489" s="181" t="s">
        <v>1152</v>
      </c>
      <c r="W489" s="183" t="s">
        <v>42</v>
      </c>
      <c r="X489" s="184" t="s">
        <v>1153</v>
      </c>
      <c r="Y489" s="193" t="n">
        <v>62.4</v>
      </c>
      <c r="Z489" s="190" t="n">
        <v>44981</v>
      </c>
      <c r="AA489" s="181"/>
      <c r="AB489" s="158" t="s">
        <v>44</v>
      </c>
      <c r="AC489" s="181"/>
      <c r="AD489" s="181" t="s">
        <v>784</v>
      </c>
      <c r="AE489" s="181"/>
    </row>
    <row r="490" s="191" customFormat="true" ht="15.75" hidden="false" customHeight="false" outlineLevel="0" collapsed="false">
      <c r="A490" s="181" t="n">
        <v>9074</v>
      </c>
      <c r="B490" s="182" t="n">
        <v>44963</v>
      </c>
      <c r="C490" s="183" t="s">
        <v>1151</v>
      </c>
      <c r="D490" s="184" t="str">
        <f aca="false">VLOOKUP(C490,CATALOGO!A:B,2,0)</f>
        <v>Pantalon Caballero</v>
      </c>
      <c r="E490" s="184" t="str">
        <f aca="false">VLOOKUP(C490,CATALOGO!A:E,5,0)</f>
        <v>CENIZA</v>
      </c>
      <c r="F490" s="185"/>
      <c r="G490" s="183" t="s">
        <v>52</v>
      </c>
      <c r="H490" s="183" t="str">
        <f aca="false">CONCATENATE(C490,"-",G490)</f>
        <v>AH105-203-XL</v>
      </c>
      <c r="I490" s="187"/>
      <c r="J490" s="183" t="n">
        <v>24</v>
      </c>
      <c r="K490" s="205" t="s">
        <v>1054</v>
      </c>
      <c r="L490" s="188" t="n">
        <f aca="false">VLOOKUP(C490,CATALOGO!A:F,6,0)</f>
        <v>0.3841</v>
      </c>
      <c r="M490" s="189" t="n">
        <f aca="false">L490*J490</f>
        <v>9.2184</v>
      </c>
      <c r="N490" s="183" t="s">
        <v>39</v>
      </c>
      <c r="O490" s="183" t="s">
        <v>85</v>
      </c>
      <c r="P490" s="181"/>
      <c r="Q490" s="181"/>
      <c r="R490" s="181"/>
      <c r="S490" s="181"/>
      <c r="T490" s="181"/>
      <c r="U490" s="181"/>
      <c r="V490" s="181" t="s">
        <v>1152</v>
      </c>
      <c r="W490" s="183" t="s">
        <v>42</v>
      </c>
      <c r="X490" s="184" t="s">
        <v>1153</v>
      </c>
      <c r="Y490" s="193" t="n">
        <v>31.2</v>
      </c>
      <c r="Z490" s="190" t="n">
        <v>44981</v>
      </c>
      <c r="AA490" s="181"/>
      <c r="AB490" s="158" t="s">
        <v>44</v>
      </c>
      <c r="AC490" s="181"/>
      <c r="AD490" s="181" t="s">
        <v>784</v>
      </c>
      <c r="AE490" s="181"/>
    </row>
    <row r="491" s="178" customFormat="true" ht="15" hidden="false" customHeight="false" outlineLevel="0" collapsed="false">
      <c r="A491" s="176" t="n">
        <v>9169</v>
      </c>
      <c r="B491" s="201" t="n">
        <v>44984</v>
      </c>
      <c r="C491" s="172" t="s">
        <v>228</v>
      </c>
      <c r="D491" s="202" t="s">
        <v>83</v>
      </c>
      <c r="E491" s="202" t="s">
        <v>37</v>
      </c>
      <c r="F491" s="203"/>
      <c r="G491" s="172" t="s">
        <v>76</v>
      </c>
      <c r="H491" s="172" t="s">
        <v>229</v>
      </c>
      <c r="I491" s="174"/>
      <c r="J491" s="172" t="n">
        <v>48</v>
      </c>
      <c r="K491" s="201" t="n">
        <v>45009</v>
      </c>
      <c r="L491" s="175" t="n">
        <v>0.26</v>
      </c>
      <c r="M491" s="157" t="n">
        <v>12.48</v>
      </c>
      <c r="N491" s="172" t="s">
        <v>39</v>
      </c>
      <c r="O491" s="172" t="s">
        <v>85</v>
      </c>
      <c r="P491" s="176"/>
      <c r="Q491" s="176"/>
      <c r="R491" s="176"/>
      <c r="S491" s="176"/>
      <c r="T491" s="176"/>
      <c r="U491" s="176"/>
      <c r="V491" s="176" t="s">
        <v>1154</v>
      </c>
      <c r="W491" s="172" t="s">
        <v>42</v>
      </c>
      <c r="X491" s="202" t="s">
        <v>88</v>
      </c>
      <c r="Y491" s="204" t="n">
        <v>66.7464</v>
      </c>
      <c r="Z491" s="177" t="n">
        <v>44986</v>
      </c>
      <c r="AA491" s="176"/>
      <c r="AB491" s="158" t="s">
        <v>44</v>
      </c>
      <c r="AC491" s="176"/>
      <c r="AD491" s="176" t="s">
        <v>784</v>
      </c>
      <c r="AE491" s="176"/>
    </row>
    <row r="492" s="178" customFormat="true" ht="15" hidden="false" customHeight="false" outlineLevel="0" collapsed="false">
      <c r="A492" s="176" t="n">
        <v>9170</v>
      </c>
      <c r="B492" s="201" t="n">
        <v>44984</v>
      </c>
      <c r="C492" s="172" t="s">
        <v>82</v>
      </c>
      <c r="D492" s="202" t="s">
        <v>83</v>
      </c>
      <c r="E492" s="202" t="s">
        <v>494</v>
      </c>
      <c r="F492" s="203"/>
      <c r="G492" s="172" t="s">
        <v>48</v>
      </c>
      <c r="H492" s="172" t="s">
        <v>434</v>
      </c>
      <c r="I492" s="174"/>
      <c r="J492" s="172" t="n">
        <v>48</v>
      </c>
      <c r="K492" s="201" t="n">
        <v>45009</v>
      </c>
      <c r="L492" s="175" t="n">
        <v>0.26</v>
      </c>
      <c r="M492" s="157" t="n">
        <v>12.48</v>
      </c>
      <c r="N492" s="172" t="s">
        <v>39</v>
      </c>
      <c r="O492" s="172" t="s">
        <v>85</v>
      </c>
      <c r="P492" s="176"/>
      <c r="Q492" s="176"/>
      <c r="R492" s="176"/>
      <c r="S492" s="176"/>
      <c r="T492" s="176"/>
      <c r="U492" s="176"/>
      <c r="V492" s="176" t="s">
        <v>1155</v>
      </c>
      <c r="W492" s="172" t="s">
        <v>87</v>
      </c>
      <c r="X492" s="202" t="s">
        <v>88</v>
      </c>
      <c r="Y492" s="204" t="n">
        <v>66.7464</v>
      </c>
      <c r="Z492" s="177" t="n">
        <v>44986</v>
      </c>
      <c r="AA492" s="176"/>
      <c r="AB492" s="158" t="s">
        <v>44</v>
      </c>
      <c r="AC492" s="176"/>
      <c r="AD492" s="176" t="s">
        <v>784</v>
      </c>
      <c r="AE492" s="176"/>
    </row>
    <row r="493" s="178" customFormat="true" ht="15" hidden="false" customHeight="false" outlineLevel="0" collapsed="false">
      <c r="A493" s="176" t="n">
        <v>9171</v>
      </c>
      <c r="B493" s="201" t="n">
        <v>44984</v>
      </c>
      <c r="C493" s="172" t="s">
        <v>82</v>
      </c>
      <c r="D493" s="202" t="s">
        <v>83</v>
      </c>
      <c r="E493" s="202" t="s">
        <v>494</v>
      </c>
      <c r="F493" s="203"/>
      <c r="G493" s="172" t="s">
        <v>76</v>
      </c>
      <c r="H493" s="172" t="s">
        <v>752</v>
      </c>
      <c r="I493" s="174"/>
      <c r="J493" s="172" t="n">
        <v>48</v>
      </c>
      <c r="K493" s="201" t="n">
        <v>45009</v>
      </c>
      <c r="L493" s="175" t="n">
        <v>0.26</v>
      </c>
      <c r="M493" s="157" t="n">
        <v>12.48</v>
      </c>
      <c r="N493" s="172" t="s">
        <v>39</v>
      </c>
      <c r="O493" s="172" t="s">
        <v>85</v>
      </c>
      <c r="P493" s="176"/>
      <c r="Q493" s="176"/>
      <c r="R493" s="176"/>
      <c r="S493" s="176"/>
      <c r="T493" s="176"/>
      <c r="U493" s="176"/>
      <c r="V493" s="176" t="s">
        <v>1155</v>
      </c>
      <c r="W493" s="172" t="s">
        <v>87</v>
      </c>
      <c r="X493" s="202" t="s">
        <v>88</v>
      </c>
      <c r="Y493" s="204" t="n">
        <v>66.7464</v>
      </c>
      <c r="Z493" s="177" t="n">
        <v>44986</v>
      </c>
      <c r="AA493" s="176"/>
      <c r="AB493" s="158" t="s">
        <v>44</v>
      </c>
      <c r="AC493" s="176"/>
      <c r="AD493" s="176" t="s">
        <v>784</v>
      </c>
      <c r="AE493" s="176"/>
    </row>
    <row r="494" s="178" customFormat="true" ht="15" hidden="false" customHeight="false" outlineLevel="0" collapsed="false">
      <c r="A494" s="176" t="n">
        <v>9172</v>
      </c>
      <c r="B494" s="201" t="n">
        <v>44984</v>
      </c>
      <c r="C494" s="172" t="s">
        <v>82</v>
      </c>
      <c r="D494" s="202" t="s">
        <v>83</v>
      </c>
      <c r="E494" s="202" t="s">
        <v>494</v>
      </c>
      <c r="F494" s="203"/>
      <c r="G494" s="172" t="s">
        <v>52</v>
      </c>
      <c r="H494" s="172" t="s">
        <v>436</v>
      </c>
      <c r="I494" s="174"/>
      <c r="J494" s="172" t="n">
        <v>24</v>
      </c>
      <c r="K494" s="201" t="n">
        <v>45009</v>
      </c>
      <c r="L494" s="175" t="n">
        <v>0.26</v>
      </c>
      <c r="M494" s="157" t="n">
        <v>6.24</v>
      </c>
      <c r="N494" s="172" t="s">
        <v>39</v>
      </c>
      <c r="O494" s="172" t="s">
        <v>85</v>
      </c>
      <c r="P494" s="176"/>
      <c r="Q494" s="176"/>
      <c r="R494" s="176"/>
      <c r="S494" s="176"/>
      <c r="T494" s="176"/>
      <c r="U494" s="176"/>
      <c r="V494" s="176" t="s">
        <v>1155</v>
      </c>
      <c r="W494" s="172" t="s">
        <v>87</v>
      </c>
      <c r="X494" s="202" t="s">
        <v>88</v>
      </c>
      <c r="Y494" s="204" t="n">
        <v>33.3732</v>
      </c>
      <c r="Z494" s="177" t="n">
        <v>44986</v>
      </c>
      <c r="AA494" s="176"/>
      <c r="AB494" s="158" t="s">
        <v>44</v>
      </c>
      <c r="AC494" s="176"/>
      <c r="AD494" s="176" t="s">
        <v>784</v>
      </c>
      <c r="AE494" s="176"/>
    </row>
    <row r="495" s="178" customFormat="true" ht="15" hidden="false" customHeight="false" outlineLevel="0" collapsed="false">
      <c r="A495" s="176" t="n">
        <v>9173</v>
      </c>
      <c r="B495" s="201" t="n">
        <v>44984</v>
      </c>
      <c r="C495" s="172" t="s">
        <v>102</v>
      </c>
      <c r="D495" s="202" t="s">
        <v>83</v>
      </c>
      <c r="E495" s="202" t="s">
        <v>97</v>
      </c>
      <c r="F495" s="203"/>
      <c r="G495" s="172" t="s">
        <v>48</v>
      </c>
      <c r="H495" s="172" t="s">
        <v>1156</v>
      </c>
      <c r="I495" s="174"/>
      <c r="J495" s="172" t="n">
        <v>48</v>
      </c>
      <c r="K495" s="201" t="n">
        <v>45009</v>
      </c>
      <c r="L495" s="175" t="n">
        <v>0.4633</v>
      </c>
      <c r="M495" s="157" t="n">
        <v>22.2384</v>
      </c>
      <c r="N495" s="172" t="s">
        <v>39</v>
      </c>
      <c r="O495" s="172" t="s">
        <v>85</v>
      </c>
      <c r="P495" s="176"/>
      <c r="Q495" s="176"/>
      <c r="R495" s="176"/>
      <c r="S495" s="176"/>
      <c r="T495" s="176"/>
      <c r="U495" s="176"/>
      <c r="V495" s="176" t="s">
        <v>1157</v>
      </c>
      <c r="W495" s="172" t="s">
        <v>99</v>
      </c>
      <c r="X495" s="202" t="s">
        <v>104</v>
      </c>
      <c r="Y495" s="204" t="n">
        <v>56.16</v>
      </c>
      <c r="Z495" s="177" t="n">
        <v>44986</v>
      </c>
      <c r="AA495" s="176"/>
      <c r="AB495" s="158" t="s">
        <v>44</v>
      </c>
      <c r="AC495" s="176"/>
      <c r="AD495" s="176" t="s">
        <v>784</v>
      </c>
      <c r="AE495" s="176"/>
    </row>
    <row r="496" s="178" customFormat="true" ht="15" hidden="false" customHeight="false" outlineLevel="0" collapsed="false">
      <c r="A496" s="176" t="n">
        <v>9174</v>
      </c>
      <c r="B496" s="201" t="n">
        <v>44984</v>
      </c>
      <c r="C496" s="172" t="s">
        <v>102</v>
      </c>
      <c r="D496" s="202" t="s">
        <v>83</v>
      </c>
      <c r="E496" s="202" t="s">
        <v>97</v>
      </c>
      <c r="F496" s="203"/>
      <c r="G496" s="172" t="s">
        <v>52</v>
      </c>
      <c r="H496" s="172" t="s">
        <v>1158</v>
      </c>
      <c r="I496" s="174"/>
      <c r="J496" s="172" t="n">
        <v>24</v>
      </c>
      <c r="K496" s="201" t="n">
        <v>45009</v>
      </c>
      <c r="L496" s="175" t="n">
        <v>0.4633</v>
      </c>
      <c r="M496" s="157" t="n">
        <v>11.1192</v>
      </c>
      <c r="N496" s="172" t="s">
        <v>39</v>
      </c>
      <c r="O496" s="172" t="s">
        <v>85</v>
      </c>
      <c r="P496" s="176"/>
      <c r="Q496" s="176"/>
      <c r="R496" s="176"/>
      <c r="S496" s="176"/>
      <c r="T496" s="176"/>
      <c r="U496" s="176"/>
      <c r="V496" s="176" t="s">
        <v>1157</v>
      </c>
      <c r="W496" s="172" t="s">
        <v>99</v>
      </c>
      <c r="X496" s="202" t="s">
        <v>104</v>
      </c>
      <c r="Y496" s="204" t="n">
        <v>28.08</v>
      </c>
      <c r="Z496" s="177" t="n">
        <v>44986</v>
      </c>
      <c r="AA496" s="176"/>
      <c r="AB496" s="158" t="s">
        <v>44</v>
      </c>
      <c r="AC496" s="176"/>
      <c r="AD496" s="176" t="s">
        <v>784</v>
      </c>
      <c r="AE496" s="176"/>
    </row>
    <row r="497" s="178" customFormat="true" ht="15" hidden="false" customHeight="false" outlineLevel="0" collapsed="false">
      <c r="A497" s="176" t="n">
        <v>9180</v>
      </c>
      <c r="B497" s="201" t="n">
        <v>44984</v>
      </c>
      <c r="C497" s="172" t="s">
        <v>1159</v>
      </c>
      <c r="D497" s="202" t="s">
        <v>1160</v>
      </c>
      <c r="E497" s="202" t="s">
        <v>1093</v>
      </c>
      <c r="F497" s="203"/>
      <c r="G497" s="172" t="s">
        <v>57</v>
      </c>
      <c r="H497" s="172" t="s">
        <v>1161</v>
      </c>
      <c r="I497" s="174"/>
      <c r="J497" s="172" t="n">
        <v>24</v>
      </c>
      <c r="K497" s="201" t="n">
        <v>45009</v>
      </c>
      <c r="L497" s="175" t="n">
        <v>0.3583</v>
      </c>
      <c r="M497" s="157" t="n">
        <v>8.5992</v>
      </c>
      <c r="N497" s="172" t="s">
        <v>39</v>
      </c>
      <c r="O497" s="172" t="s">
        <v>85</v>
      </c>
      <c r="P497" s="176"/>
      <c r="Q497" s="176"/>
      <c r="R497" s="176"/>
      <c r="S497" s="176"/>
      <c r="T497" s="176"/>
      <c r="U497" s="176"/>
      <c r="V497" s="176" t="s">
        <v>1162</v>
      </c>
      <c r="W497" s="172" t="s">
        <v>956</v>
      </c>
      <c r="X497" s="202" t="s">
        <v>1163</v>
      </c>
      <c r="Y497" s="204" t="n">
        <v>31.2</v>
      </c>
      <c r="Z497" s="177" t="n">
        <v>44986</v>
      </c>
      <c r="AA497" s="176"/>
      <c r="AB497" s="158" t="s">
        <v>44</v>
      </c>
      <c r="AC497" s="176"/>
      <c r="AD497" s="176" t="s">
        <v>953</v>
      </c>
      <c r="AE497" s="176"/>
    </row>
    <row r="498" s="178" customFormat="true" ht="15" hidden="false" customHeight="false" outlineLevel="0" collapsed="false">
      <c r="A498" s="176" t="n">
        <v>9181</v>
      </c>
      <c r="B498" s="201" t="n">
        <v>44984</v>
      </c>
      <c r="C498" s="172" t="s">
        <v>1159</v>
      </c>
      <c r="D498" s="202" t="s">
        <v>1160</v>
      </c>
      <c r="E498" s="202" t="s">
        <v>1093</v>
      </c>
      <c r="F498" s="203"/>
      <c r="G498" s="172" t="s">
        <v>38</v>
      </c>
      <c r="H498" s="172" t="s">
        <v>1164</v>
      </c>
      <c r="I498" s="174"/>
      <c r="J498" s="172" t="n">
        <v>48</v>
      </c>
      <c r="K498" s="201" t="n">
        <v>45009</v>
      </c>
      <c r="L498" s="175" t="n">
        <v>0.3583</v>
      </c>
      <c r="M498" s="157" t="n">
        <v>17.1984</v>
      </c>
      <c r="N498" s="172" t="s">
        <v>39</v>
      </c>
      <c r="O498" s="172" t="s">
        <v>85</v>
      </c>
      <c r="P498" s="176"/>
      <c r="Q498" s="176"/>
      <c r="R498" s="176"/>
      <c r="S498" s="176"/>
      <c r="T498" s="176"/>
      <c r="U498" s="176"/>
      <c r="V498" s="176" t="s">
        <v>1162</v>
      </c>
      <c r="W498" s="172" t="s">
        <v>956</v>
      </c>
      <c r="X498" s="202" t="s">
        <v>1163</v>
      </c>
      <c r="Y498" s="204" t="n">
        <v>62.4</v>
      </c>
      <c r="Z498" s="177" t="n">
        <v>44986</v>
      </c>
      <c r="AA498" s="176"/>
      <c r="AB498" s="158" t="s">
        <v>44</v>
      </c>
      <c r="AC498" s="176"/>
      <c r="AD498" s="176" t="s">
        <v>953</v>
      </c>
      <c r="AE498" s="176"/>
    </row>
    <row r="499" s="178" customFormat="true" ht="15" hidden="false" customHeight="false" outlineLevel="0" collapsed="false">
      <c r="A499" s="176" t="n">
        <v>9182</v>
      </c>
      <c r="B499" s="201" t="n">
        <v>44984</v>
      </c>
      <c r="C499" s="172" t="s">
        <v>1159</v>
      </c>
      <c r="D499" s="202" t="s">
        <v>1160</v>
      </c>
      <c r="E499" s="202" t="s">
        <v>1093</v>
      </c>
      <c r="F499" s="203"/>
      <c r="G499" s="172" t="s">
        <v>76</v>
      </c>
      <c r="H499" s="172" t="s">
        <v>1165</v>
      </c>
      <c r="I499" s="174"/>
      <c r="J499" s="172" t="n">
        <v>60</v>
      </c>
      <c r="K499" s="201" t="n">
        <v>45009</v>
      </c>
      <c r="L499" s="175" t="n">
        <v>0.3583</v>
      </c>
      <c r="M499" s="157" t="n">
        <v>21.498</v>
      </c>
      <c r="N499" s="172" t="s">
        <v>39</v>
      </c>
      <c r="O499" s="172" t="s">
        <v>85</v>
      </c>
      <c r="P499" s="176"/>
      <c r="Q499" s="176"/>
      <c r="R499" s="176"/>
      <c r="S499" s="176"/>
      <c r="T499" s="176"/>
      <c r="U499" s="176"/>
      <c r="V499" s="176" t="s">
        <v>1162</v>
      </c>
      <c r="W499" s="172" t="s">
        <v>956</v>
      </c>
      <c r="X499" s="202" t="s">
        <v>1163</v>
      </c>
      <c r="Y499" s="204" t="n">
        <v>78</v>
      </c>
      <c r="Z499" s="177" t="n">
        <v>44986</v>
      </c>
      <c r="AA499" s="176"/>
      <c r="AB499" s="158" t="s">
        <v>44</v>
      </c>
      <c r="AC499" s="176"/>
      <c r="AD499" s="176" t="s">
        <v>953</v>
      </c>
      <c r="AE499" s="176"/>
    </row>
    <row r="500" s="178" customFormat="true" ht="15" hidden="false" customHeight="false" outlineLevel="0" collapsed="false">
      <c r="A500" s="176" t="n">
        <v>9183</v>
      </c>
      <c r="B500" s="201" t="n">
        <v>44984</v>
      </c>
      <c r="C500" s="172" t="s">
        <v>1159</v>
      </c>
      <c r="D500" s="202" t="s">
        <v>1160</v>
      </c>
      <c r="E500" s="202" t="s">
        <v>1093</v>
      </c>
      <c r="F500" s="203"/>
      <c r="G500" s="172" t="s">
        <v>48</v>
      </c>
      <c r="H500" s="172" t="s">
        <v>1166</v>
      </c>
      <c r="I500" s="174"/>
      <c r="J500" s="172" t="n">
        <v>36</v>
      </c>
      <c r="K500" s="201" t="n">
        <v>45009</v>
      </c>
      <c r="L500" s="175" t="n">
        <v>0.3583</v>
      </c>
      <c r="M500" s="157" t="n">
        <v>12.8988</v>
      </c>
      <c r="N500" s="172" t="s">
        <v>39</v>
      </c>
      <c r="O500" s="172" t="s">
        <v>85</v>
      </c>
      <c r="P500" s="176"/>
      <c r="Q500" s="176"/>
      <c r="R500" s="176"/>
      <c r="S500" s="176"/>
      <c r="T500" s="176"/>
      <c r="U500" s="176"/>
      <c r="V500" s="176" t="s">
        <v>1162</v>
      </c>
      <c r="W500" s="172" t="s">
        <v>956</v>
      </c>
      <c r="X500" s="202" t="s">
        <v>1163</v>
      </c>
      <c r="Y500" s="204" t="n">
        <v>46.8</v>
      </c>
      <c r="Z500" s="177" t="n">
        <v>44986</v>
      </c>
      <c r="AA500" s="176"/>
      <c r="AB500" s="158" t="s">
        <v>44</v>
      </c>
      <c r="AC500" s="176"/>
      <c r="AD500" s="176" t="s">
        <v>953</v>
      </c>
      <c r="AE500" s="176"/>
    </row>
    <row r="501" s="178" customFormat="true" ht="15" hidden="false" customHeight="false" outlineLevel="0" collapsed="false">
      <c r="A501" s="176" t="n">
        <v>9184</v>
      </c>
      <c r="B501" s="201" t="n">
        <v>44984</v>
      </c>
      <c r="C501" s="172" t="s">
        <v>1159</v>
      </c>
      <c r="D501" s="202" t="s">
        <v>1160</v>
      </c>
      <c r="E501" s="202" t="s">
        <v>1093</v>
      </c>
      <c r="F501" s="203"/>
      <c r="G501" s="172" t="s">
        <v>52</v>
      </c>
      <c r="H501" s="172" t="s">
        <v>1167</v>
      </c>
      <c r="I501" s="174"/>
      <c r="J501" s="172" t="n">
        <v>12</v>
      </c>
      <c r="K501" s="201" t="n">
        <v>45009</v>
      </c>
      <c r="L501" s="175" t="n">
        <v>0.3583</v>
      </c>
      <c r="M501" s="157" t="n">
        <v>4.2996</v>
      </c>
      <c r="N501" s="172" t="s">
        <v>39</v>
      </c>
      <c r="O501" s="172" t="s">
        <v>85</v>
      </c>
      <c r="P501" s="176"/>
      <c r="Q501" s="176"/>
      <c r="R501" s="176"/>
      <c r="S501" s="176"/>
      <c r="T501" s="176"/>
      <c r="U501" s="176"/>
      <c r="V501" s="176" t="s">
        <v>1162</v>
      </c>
      <c r="W501" s="172" t="s">
        <v>956</v>
      </c>
      <c r="X501" s="202" t="s">
        <v>1163</v>
      </c>
      <c r="Y501" s="204" t="n">
        <v>15.6</v>
      </c>
      <c r="Z501" s="177" t="n">
        <v>44986</v>
      </c>
      <c r="AA501" s="176"/>
      <c r="AB501" s="158" t="s">
        <v>44</v>
      </c>
      <c r="AC501" s="176"/>
      <c r="AD501" s="176" t="s">
        <v>953</v>
      </c>
      <c r="AE501" s="176"/>
    </row>
    <row r="502" s="178" customFormat="true" ht="15" hidden="false" customHeight="false" outlineLevel="0" collapsed="false">
      <c r="A502" s="176" t="n">
        <v>9185</v>
      </c>
      <c r="B502" s="201" t="n">
        <v>44984</v>
      </c>
      <c r="C502" s="172" t="s">
        <v>1168</v>
      </c>
      <c r="D502" s="202" t="s">
        <v>1160</v>
      </c>
      <c r="E502" s="202" t="s">
        <v>1093</v>
      </c>
      <c r="F502" s="203"/>
      <c r="G502" s="172" t="s">
        <v>57</v>
      </c>
      <c r="H502" s="172" t="s">
        <v>1169</v>
      </c>
      <c r="I502" s="174"/>
      <c r="J502" s="172" t="n">
        <v>24</v>
      </c>
      <c r="K502" s="201" t="n">
        <v>45009</v>
      </c>
      <c r="L502" s="175" t="n">
        <v>0.3583</v>
      </c>
      <c r="M502" s="157" t="n">
        <v>8.5992</v>
      </c>
      <c r="N502" s="172" t="s">
        <v>39</v>
      </c>
      <c r="O502" s="172" t="s">
        <v>85</v>
      </c>
      <c r="P502" s="176"/>
      <c r="Q502" s="176"/>
      <c r="R502" s="176"/>
      <c r="S502" s="176"/>
      <c r="T502" s="176"/>
      <c r="U502" s="176"/>
      <c r="V502" s="176" t="s">
        <v>1170</v>
      </c>
      <c r="W502" s="172" t="s">
        <v>956</v>
      </c>
      <c r="X502" s="202" t="s">
        <v>966</v>
      </c>
      <c r="Y502" s="204" t="n">
        <v>31.2</v>
      </c>
      <c r="Z502" s="177" t="n">
        <v>44986</v>
      </c>
      <c r="AA502" s="176"/>
      <c r="AB502" s="158" t="s">
        <v>44</v>
      </c>
      <c r="AC502" s="176"/>
      <c r="AD502" s="176" t="s">
        <v>953</v>
      </c>
      <c r="AE502" s="176"/>
    </row>
    <row r="503" s="178" customFormat="true" ht="15" hidden="false" customHeight="false" outlineLevel="0" collapsed="false">
      <c r="A503" s="176" t="n">
        <v>9186</v>
      </c>
      <c r="B503" s="201" t="n">
        <v>44984</v>
      </c>
      <c r="C503" s="172" t="s">
        <v>1168</v>
      </c>
      <c r="D503" s="202" t="s">
        <v>1160</v>
      </c>
      <c r="E503" s="202" t="s">
        <v>1093</v>
      </c>
      <c r="F503" s="203"/>
      <c r="G503" s="172" t="s">
        <v>38</v>
      </c>
      <c r="H503" s="172" t="s">
        <v>1171</v>
      </c>
      <c r="I503" s="174"/>
      <c r="J503" s="172" t="n">
        <v>48</v>
      </c>
      <c r="K503" s="201" t="n">
        <v>45009</v>
      </c>
      <c r="L503" s="175" t="n">
        <v>0.3583</v>
      </c>
      <c r="M503" s="157" t="n">
        <v>17.1984</v>
      </c>
      <c r="N503" s="172" t="s">
        <v>39</v>
      </c>
      <c r="O503" s="172" t="s">
        <v>85</v>
      </c>
      <c r="P503" s="176"/>
      <c r="Q503" s="176"/>
      <c r="R503" s="176"/>
      <c r="S503" s="176"/>
      <c r="T503" s="176"/>
      <c r="U503" s="176"/>
      <c r="V503" s="176" t="s">
        <v>1170</v>
      </c>
      <c r="W503" s="172" t="s">
        <v>956</v>
      </c>
      <c r="X503" s="202" t="s">
        <v>966</v>
      </c>
      <c r="Y503" s="204" t="n">
        <v>62.4</v>
      </c>
      <c r="Z503" s="177" t="n">
        <v>44986</v>
      </c>
      <c r="AA503" s="176"/>
      <c r="AB503" s="158" t="s">
        <v>44</v>
      </c>
      <c r="AC503" s="176"/>
      <c r="AD503" s="176" t="s">
        <v>953</v>
      </c>
      <c r="AE503" s="176"/>
    </row>
    <row r="504" s="178" customFormat="true" ht="15" hidden="false" customHeight="false" outlineLevel="0" collapsed="false">
      <c r="A504" s="176" t="n">
        <v>9187</v>
      </c>
      <c r="B504" s="201" t="n">
        <v>44984</v>
      </c>
      <c r="C504" s="172" t="s">
        <v>1168</v>
      </c>
      <c r="D504" s="202" t="s">
        <v>1160</v>
      </c>
      <c r="E504" s="202" t="s">
        <v>1093</v>
      </c>
      <c r="F504" s="203"/>
      <c r="G504" s="172" t="s">
        <v>76</v>
      </c>
      <c r="H504" s="172" t="s">
        <v>1172</v>
      </c>
      <c r="I504" s="174"/>
      <c r="J504" s="172" t="n">
        <v>60</v>
      </c>
      <c r="K504" s="201" t="n">
        <v>45009</v>
      </c>
      <c r="L504" s="175" t="n">
        <v>0.3583</v>
      </c>
      <c r="M504" s="157" t="n">
        <v>21.498</v>
      </c>
      <c r="N504" s="172" t="s">
        <v>39</v>
      </c>
      <c r="O504" s="172" t="s">
        <v>85</v>
      </c>
      <c r="P504" s="176"/>
      <c r="Q504" s="176"/>
      <c r="R504" s="176"/>
      <c r="S504" s="176"/>
      <c r="T504" s="176"/>
      <c r="U504" s="176"/>
      <c r="V504" s="176" t="s">
        <v>1170</v>
      </c>
      <c r="W504" s="172" t="s">
        <v>956</v>
      </c>
      <c r="X504" s="202" t="s">
        <v>966</v>
      </c>
      <c r="Y504" s="204" t="n">
        <v>78</v>
      </c>
      <c r="Z504" s="177" t="n">
        <v>44986</v>
      </c>
      <c r="AA504" s="176"/>
      <c r="AB504" s="158" t="s">
        <v>44</v>
      </c>
      <c r="AC504" s="176"/>
      <c r="AD504" s="176" t="s">
        <v>953</v>
      </c>
      <c r="AE504" s="176"/>
    </row>
    <row r="505" s="178" customFormat="true" ht="15" hidden="false" customHeight="false" outlineLevel="0" collapsed="false">
      <c r="A505" s="176" t="n">
        <v>9188</v>
      </c>
      <c r="B505" s="201" t="n">
        <v>44984</v>
      </c>
      <c r="C505" s="172" t="s">
        <v>1168</v>
      </c>
      <c r="D505" s="202" t="s">
        <v>1160</v>
      </c>
      <c r="E505" s="202" t="s">
        <v>1093</v>
      </c>
      <c r="F505" s="203"/>
      <c r="G505" s="172" t="s">
        <v>48</v>
      </c>
      <c r="H505" s="172" t="s">
        <v>1173</v>
      </c>
      <c r="I505" s="174"/>
      <c r="J505" s="172" t="n">
        <v>36</v>
      </c>
      <c r="K505" s="201" t="n">
        <v>45009</v>
      </c>
      <c r="L505" s="175" t="n">
        <v>0.3583</v>
      </c>
      <c r="M505" s="157" t="n">
        <v>12.8988</v>
      </c>
      <c r="N505" s="172" t="s">
        <v>39</v>
      </c>
      <c r="O505" s="172" t="s">
        <v>85</v>
      </c>
      <c r="P505" s="176"/>
      <c r="Q505" s="176"/>
      <c r="R505" s="176"/>
      <c r="S505" s="176"/>
      <c r="T505" s="176"/>
      <c r="U505" s="176"/>
      <c r="V505" s="176" t="s">
        <v>1170</v>
      </c>
      <c r="W505" s="172" t="s">
        <v>956</v>
      </c>
      <c r="X505" s="202" t="s">
        <v>966</v>
      </c>
      <c r="Y505" s="204" t="n">
        <v>46.8</v>
      </c>
      <c r="Z505" s="177" t="n">
        <v>44986</v>
      </c>
      <c r="AA505" s="176"/>
      <c r="AB505" s="158" t="s">
        <v>44</v>
      </c>
      <c r="AC505" s="176"/>
      <c r="AD505" s="176" t="s">
        <v>953</v>
      </c>
      <c r="AE505" s="176"/>
    </row>
    <row r="506" s="178" customFormat="true" ht="15" hidden="false" customHeight="false" outlineLevel="0" collapsed="false">
      <c r="A506" s="176" t="n">
        <v>9189</v>
      </c>
      <c r="B506" s="201" t="n">
        <v>44984</v>
      </c>
      <c r="C506" s="172" t="s">
        <v>1168</v>
      </c>
      <c r="D506" s="202" t="s">
        <v>1160</v>
      </c>
      <c r="E506" s="202" t="s">
        <v>1093</v>
      </c>
      <c r="F506" s="203"/>
      <c r="G506" s="172" t="s">
        <v>52</v>
      </c>
      <c r="H506" s="172" t="s">
        <v>1174</v>
      </c>
      <c r="I506" s="174"/>
      <c r="J506" s="172" t="n">
        <v>12</v>
      </c>
      <c r="K506" s="201" t="n">
        <v>45009</v>
      </c>
      <c r="L506" s="175" t="n">
        <v>0.3583</v>
      </c>
      <c r="M506" s="157" t="n">
        <v>4.2996</v>
      </c>
      <c r="N506" s="172" t="s">
        <v>39</v>
      </c>
      <c r="O506" s="172" t="s">
        <v>85</v>
      </c>
      <c r="P506" s="176"/>
      <c r="Q506" s="176"/>
      <c r="R506" s="176"/>
      <c r="S506" s="176"/>
      <c r="T506" s="176"/>
      <c r="U506" s="176"/>
      <c r="V506" s="176" t="s">
        <v>1170</v>
      </c>
      <c r="W506" s="172" t="s">
        <v>956</v>
      </c>
      <c r="X506" s="202" t="s">
        <v>966</v>
      </c>
      <c r="Y506" s="204" t="n">
        <v>15.6</v>
      </c>
      <c r="Z506" s="177" t="n">
        <v>44986</v>
      </c>
      <c r="AA506" s="176"/>
      <c r="AB506" s="158" t="s">
        <v>44</v>
      </c>
      <c r="AC506" s="176"/>
      <c r="AD506" s="176" t="s">
        <v>953</v>
      </c>
      <c r="AE506" s="176"/>
    </row>
    <row r="507" s="178" customFormat="true" ht="18.75" hidden="false" customHeight="false" outlineLevel="0" collapsed="false">
      <c r="A507" s="176"/>
      <c r="B507" s="208" t="s">
        <v>1175</v>
      </c>
      <c r="C507" s="209"/>
      <c r="D507" s="202"/>
      <c r="E507" s="202"/>
      <c r="F507" s="203"/>
      <c r="G507" s="172"/>
      <c r="H507" s="172"/>
      <c r="I507" s="174"/>
      <c r="J507" s="157" t="n">
        <f aca="false">SUM(J464:J506)</f>
        <v>2040</v>
      </c>
      <c r="K507" s="201"/>
      <c r="L507" s="175" t="n">
        <v>15.0201</v>
      </c>
      <c r="M507" s="157" t="n">
        <f aca="false">SUM(M464:M506)</f>
        <v>753.5712</v>
      </c>
      <c r="N507" s="172"/>
      <c r="O507" s="172"/>
      <c r="P507" s="176"/>
      <c r="Q507" s="176"/>
      <c r="R507" s="176"/>
      <c r="S507" s="176"/>
      <c r="T507" s="176"/>
      <c r="U507" s="176"/>
      <c r="V507" s="176"/>
      <c r="W507" s="172"/>
      <c r="X507" s="202"/>
      <c r="Y507" s="204"/>
      <c r="Z507" s="177"/>
      <c r="AA507" s="176"/>
      <c r="AB507" s="158" t="s">
        <v>44</v>
      </c>
      <c r="AC507" s="176"/>
      <c r="AD507" s="176"/>
      <c r="AE507" s="176"/>
    </row>
    <row r="508" s="178" customFormat="true" ht="15" hidden="false" customHeight="false" outlineLevel="0" collapsed="false">
      <c r="A508" s="176" t="n">
        <v>9190</v>
      </c>
      <c r="B508" s="201" t="n">
        <v>44984</v>
      </c>
      <c r="C508" s="172" t="s">
        <v>1176</v>
      </c>
      <c r="D508" s="202" t="s">
        <v>1177</v>
      </c>
      <c r="E508" s="202" t="s">
        <v>1178</v>
      </c>
      <c r="F508" s="203"/>
      <c r="G508" s="172" t="s">
        <v>76</v>
      </c>
      <c r="H508" s="172" t="s">
        <v>1179</v>
      </c>
      <c r="I508" s="174"/>
      <c r="J508" s="172" t="n">
        <v>1</v>
      </c>
      <c r="K508" s="201" t="n">
        <v>45009</v>
      </c>
      <c r="L508" s="175" t="n">
        <v>0.2925</v>
      </c>
      <c r="M508" s="157" t="n">
        <v>0.2925</v>
      </c>
      <c r="N508" s="172" t="s">
        <v>39</v>
      </c>
      <c r="O508" s="172" t="s">
        <v>85</v>
      </c>
      <c r="P508" s="176"/>
      <c r="Q508" s="176"/>
      <c r="R508" s="176"/>
      <c r="S508" s="176"/>
      <c r="T508" s="176"/>
      <c r="U508" s="176"/>
      <c r="V508" s="176" t="s">
        <v>1180</v>
      </c>
      <c r="W508" s="172" t="s">
        <v>1181</v>
      </c>
      <c r="X508" s="202" t="s">
        <v>1182</v>
      </c>
      <c r="Y508" s="204" t="n">
        <v>1.25</v>
      </c>
      <c r="Z508" s="177" t="n">
        <v>44986</v>
      </c>
      <c r="AA508" s="176"/>
      <c r="AB508" s="158" t="s">
        <v>44</v>
      </c>
      <c r="AC508" s="176"/>
      <c r="AD508" s="176" t="s">
        <v>784</v>
      </c>
      <c r="AE508" s="176"/>
    </row>
    <row r="509" s="178" customFormat="true" ht="15" hidden="false" customHeight="false" outlineLevel="0" collapsed="false">
      <c r="A509" s="176" t="n">
        <v>9191</v>
      </c>
      <c r="B509" s="201" t="n">
        <v>44984</v>
      </c>
      <c r="C509" s="172" t="s">
        <v>1183</v>
      </c>
      <c r="D509" s="202" t="s">
        <v>1177</v>
      </c>
      <c r="E509" s="202" t="s">
        <v>1184</v>
      </c>
      <c r="F509" s="203"/>
      <c r="G509" s="172" t="s">
        <v>76</v>
      </c>
      <c r="H509" s="172" t="s">
        <v>1185</v>
      </c>
      <c r="I509" s="174"/>
      <c r="J509" s="172" t="n">
        <v>1</v>
      </c>
      <c r="K509" s="201" t="n">
        <v>45009</v>
      </c>
      <c r="L509" s="175" t="n">
        <v>0.2925</v>
      </c>
      <c r="M509" s="157" t="n">
        <v>0.2925</v>
      </c>
      <c r="N509" s="172" t="s">
        <v>39</v>
      </c>
      <c r="O509" s="172" t="s">
        <v>85</v>
      </c>
      <c r="P509" s="176"/>
      <c r="Q509" s="176"/>
      <c r="R509" s="176"/>
      <c r="S509" s="176"/>
      <c r="T509" s="176"/>
      <c r="U509" s="176"/>
      <c r="V509" s="176" t="s">
        <v>1186</v>
      </c>
      <c r="W509" s="172" t="s">
        <v>899</v>
      </c>
      <c r="X509" s="202" t="s">
        <v>1182</v>
      </c>
      <c r="Y509" s="204" t="n">
        <v>1.25</v>
      </c>
      <c r="Z509" s="177" t="n">
        <v>44986</v>
      </c>
      <c r="AA509" s="176"/>
      <c r="AB509" s="158" t="s">
        <v>44</v>
      </c>
      <c r="AC509" s="176"/>
      <c r="AD509" s="176" t="s">
        <v>784</v>
      </c>
      <c r="AE509" s="176"/>
    </row>
    <row r="510" s="178" customFormat="true" ht="15" hidden="false" customHeight="false" outlineLevel="0" collapsed="false">
      <c r="A510" s="176" t="n">
        <v>9192</v>
      </c>
      <c r="B510" s="201" t="n">
        <v>44984</v>
      </c>
      <c r="C510" s="172" t="s">
        <v>1187</v>
      </c>
      <c r="D510" s="202" t="s">
        <v>1188</v>
      </c>
      <c r="E510" s="202" t="s">
        <v>1178</v>
      </c>
      <c r="F510" s="203"/>
      <c r="G510" s="172" t="s">
        <v>76</v>
      </c>
      <c r="H510" s="172" t="s">
        <v>1189</v>
      </c>
      <c r="I510" s="174"/>
      <c r="J510" s="172" t="n">
        <v>1</v>
      </c>
      <c r="K510" s="201" t="n">
        <v>45009</v>
      </c>
      <c r="L510" s="175" t="n">
        <v>0.36</v>
      </c>
      <c r="M510" s="157" t="n">
        <v>0.36</v>
      </c>
      <c r="N510" s="172" t="s">
        <v>39</v>
      </c>
      <c r="O510" s="172" t="s">
        <v>40</v>
      </c>
      <c r="P510" s="176"/>
      <c r="Q510" s="176"/>
      <c r="R510" s="176"/>
      <c r="S510" s="176"/>
      <c r="T510" s="176"/>
      <c r="U510" s="176"/>
      <c r="V510" s="176" t="s">
        <v>1190</v>
      </c>
      <c r="W510" s="172" t="s">
        <v>1181</v>
      </c>
      <c r="X510" s="202" t="s">
        <v>322</v>
      </c>
      <c r="Y510" s="204" t="n">
        <v>1.22</v>
      </c>
      <c r="Z510" s="177" t="n">
        <v>44986</v>
      </c>
      <c r="AA510" s="176"/>
      <c r="AB510" s="158" t="s">
        <v>44</v>
      </c>
      <c r="AC510" s="176"/>
      <c r="AD510" s="176" t="s">
        <v>784</v>
      </c>
      <c r="AE510" s="176"/>
    </row>
    <row r="511" s="178" customFormat="true" ht="15" hidden="false" customHeight="false" outlineLevel="0" collapsed="false">
      <c r="A511" s="176" t="n">
        <v>9193</v>
      </c>
      <c r="B511" s="201" t="n">
        <v>44984</v>
      </c>
      <c r="C511" s="172" t="s">
        <v>1191</v>
      </c>
      <c r="D511" s="202" t="s">
        <v>1188</v>
      </c>
      <c r="E511" s="202" t="s">
        <v>1184</v>
      </c>
      <c r="F511" s="203"/>
      <c r="G511" s="172" t="s">
        <v>76</v>
      </c>
      <c r="H511" s="172" t="s">
        <v>1192</v>
      </c>
      <c r="I511" s="174"/>
      <c r="J511" s="172" t="n">
        <v>1</v>
      </c>
      <c r="K511" s="201" t="n">
        <v>45009</v>
      </c>
      <c r="L511" s="175" t="n">
        <v>0.36</v>
      </c>
      <c r="M511" s="157" t="n">
        <v>0.36</v>
      </c>
      <c r="N511" s="172" t="s">
        <v>39</v>
      </c>
      <c r="O511" s="172" t="s">
        <v>40</v>
      </c>
      <c r="P511" s="176"/>
      <c r="Q511" s="176"/>
      <c r="R511" s="176"/>
      <c r="S511" s="176"/>
      <c r="T511" s="176"/>
      <c r="U511" s="176"/>
      <c r="V511" s="176" t="s">
        <v>1193</v>
      </c>
      <c r="W511" s="172" t="s">
        <v>899</v>
      </c>
      <c r="X511" s="202" t="s">
        <v>322</v>
      </c>
      <c r="Y511" s="204" t="n">
        <v>1.22</v>
      </c>
      <c r="Z511" s="177" t="n">
        <v>44986</v>
      </c>
      <c r="AA511" s="176"/>
      <c r="AB511" s="158" t="s">
        <v>44</v>
      </c>
      <c r="AC511" s="176"/>
      <c r="AD511" s="176" t="s">
        <v>784</v>
      </c>
      <c r="AE511" s="176"/>
    </row>
    <row r="512" customFormat="false" ht="15" hidden="false" customHeight="false" outlineLevel="0" collapsed="false">
      <c r="A512" s="33"/>
      <c r="B512" s="33"/>
      <c r="C512" s="35"/>
      <c r="D512" s="35"/>
      <c r="E512" s="33"/>
      <c r="F512" s="36"/>
      <c r="G512" s="35"/>
      <c r="H512" s="35"/>
      <c r="I512" s="130"/>
      <c r="J512" s="35" t="n">
        <v>4</v>
      </c>
      <c r="K512" s="35"/>
      <c r="L512" s="3" t="n">
        <v>1.305</v>
      </c>
      <c r="M512" s="3" t="n">
        <v>1</v>
      </c>
      <c r="N512" s="33"/>
      <c r="O512" s="35"/>
      <c r="P512" s="33"/>
      <c r="Q512" s="33"/>
      <c r="R512" s="33"/>
      <c r="S512" s="33"/>
      <c r="T512" s="33"/>
      <c r="U512" s="33"/>
      <c r="V512" s="33"/>
      <c r="W512" s="35"/>
      <c r="X512" s="33"/>
      <c r="Y512" s="33"/>
      <c r="Z512" s="37"/>
      <c r="AA512" s="33"/>
      <c r="AB512" s="158"/>
      <c r="AC512" s="33"/>
      <c r="AD512" s="33"/>
      <c r="AE512" s="33"/>
    </row>
    <row r="513" customFormat="false" ht="15" hidden="false" customHeight="false" outlineLevel="0" collapsed="false">
      <c r="A513" s="33"/>
      <c r="B513" s="33"/>
      <c r="C513" s="35"/>
      <c r="D513" s="35"/>
      <c r="E513" s="33"/>
      <c r="F513" s="36"/>
      <c r="G513" s="35"/>
      <c r="H513" s="35"/>
      <c r="I513" s="130"/>
      <c r="J513" s="110" t="n">
        <f aca="false">SUM(J508:J512,J507)</f>
        <v>2048</v>
      </c>
      <c r="K513" s="35"/>
      <c r="L513" s="3" t="n">
        <v>16.32</v>
      </c>
      <c r="M513" s="110" t="n">
        <f aca="false">SUM(M508:M512,M507)</f>
        <v>755.8762</v>
      </c>
      <c r="N513" s="33"/>
      <c r="O513" s="35"/>
      <c r="P513" s="33"/>
      <c r="Q513" s="33"/>
      <c r="R513" s="33"/>
      <c r="S513" s="33"/>
      <c r="T513" s="33"/>
      <c r="U513" s="33"/>
      <c r="V513" s="33"/>
      <c r="W513" s="35"/>
      <c r="X513" s="33"/>
      <c r="Y513" s="33"/>
      <c r="Z513" s="37"/>
      <c r="AA513" s="33"/>
      <c r="AB513" s="158"/>
      <c r="AC513" s="33"/>
      <c r="AD513" s="33"/>
      <c r="AE513" s="33"/>
    </row>
    <row r="514" customFormat="false" ht="18.75" hidden="false" customHeight="false" outlineLevel="0" collapsed="false">
      <c r="A514" s="33"/>
      <c r="B514" s="210" t="s">
        <v>1287</v>
      </c>
      <c r="C514" s="35"/>
      <c r="D514" s="35"/>
      <c r="E514" s="33"/>
      <c r="F514" s="36"/>
      <c r="G514" s="35"/>
      <c r="H514" s="35"/>
      <c r="I514" s="130"/>
      <c r="J514" s="35"/>
      <c r="K514" s="35"/>
      <c r="N514" s="33"/>
      <c r="O514" s="35"/>
      <c r="P514" s="33"/>
      <c r="Q514" s="33"/>
      <c r="R514" s="33"/>
      <c r="S514" s="33"/>
      <c r="T514" s="33"/>
      <c r="U514" s="33"/>
      <c r="V514" s="33"/>
      <c r="W514" s="35"/>
      <c r="X514" s="33"/>
      <c r="Y514" s="33"/>
      <c r="Z514" s="37"/>
      <c r="AA514" s="33"/>
      <c r="AB514" s="158"/>
      <c r="AC514" s="33"/>
      <c r="AD514" s="33"/>
      <c r="AE514" s="33"/>
    </row>
    <row r="515" s="178" customFormat="true" ht="15" hidden="false" customHeight="false" outlineLevel="0" collapsed="false">
      <c r="A515" s="176" t="n">
        <v>9194</v>
      </c>
      <c r="B515" s="201" t="n">
        <v>44991</v>
      </c>
      <c r="C515" s="172" t="s">
        <v>375</v>
      </c>
      <c r="D515" s="202" t="s">
        <v>36</v>
      </c>
      <c r="E515" s="202" t="s">
        <v>97</v>
      </c>
      <c r="F515" s="203"/>
      <c r="G515" s="172" t="s">
        <v>48</v>
      </c>
      <c r="H515" s="172" t="s">
        <v>380</v>
      </c>
      <c r="I515" s="174"/>
      <c r="J515" s="172" t="n">
        <v>48</v>
      </c>
      <c r="K515" s="201" t="n">
        <v>45016</v>
      </c>
      <c r="L515" s="175" t="n">
        <v>0.347</v>
      </c>
      <c r="M515" s="157" t="n">
        <v>16.656</v>
      </c>
      <c r="N515" s="172" t="s">
        <v>39</v>
      </c>
      <c r="O515" s="172" t="s">
        <v>40</v>
      </c>
      <c r="P515" s="176"/>
      <c r="Q515" s="176"/>
      <c r="R515" s="176"/>
      <c r="S515" s="176"/>
      <c r="T515" s="176"/>
      <c r="U515" s="176"/>
      <c r="V515" s="176" t="s">
        <v>1195</v>
      </c>
      <c r="W515" s="172" t="s">
        <v>99</v>
      </c>
      <c r="X515" s="202" t="s">
        <v>51</v>
      </c>
      <c r="Y515" s="204" t="n">
        <v>50.03544</v>
      </c>
      <c r="Z515" s="177" t="n">
        <v>44995</v>
      </c>
      <c r="AA515" s="176"/>
      <c r="AB515" s="158" t="s">
        <v>44</v>
      </c>
      <c r="AC515" s="176"/>
      <c r="AD515" s="176" t="s">
        <v>784</v>
      </c>
      <c r="AE515" s="176"/>
    </row>
    <row r="516" s="178" customFormat="true" ht="15" hidden="false" customHeight="false" outlineLevel="0" collapsed="false">
      <c r="A516" s="176" t="n">
        <v>9195</v>
      </c>
      <c r="B516" s="201" t="n">
        <v>44991</v>
      </c>
      <c r="C516" s="172" t="s">
        <v>375</v>
      </c>
      <c r="D516" s="202" t="s">
        <v>36</v>
      </c>
      <c r="E516" s="202" t="s">
        <v>97</v>
      </c>
      <c r="F516" s="203"/>
      <c r="G516" s="172" t="s">
        <v>76</v>
      </c>
      <c r="H516" s="172" t="s">
        <v>379</v>
      </c>
      <c r="I516" s="174"/>
      <c r="J516" s="172" t="n">
        <v>96</v>
      </c>
      <c r="K516" s="201" t="n">
        <v>45016</v>
      </c>
      <c r="L516" s="175" t="n">
        <v>0.347</v>
      </c>
      <c r="M516" s="157" t="n">
        <v>33.312</v>
      </c>
      <c r="N516" s="172" t="s">
        <v>39</v>
      </c>
      <c r="O516" s="172" t="s">
        <v>40</v>
      </c>
      <c r="P516" s="176"/>
      <c r="Q516" s="176"/>
      <c r="R516" s="176"/>
      <c r="S516" s="176"/>
      <c r="T516" s="176"/>
      <c r="U516" s="176"/>
      <c r="V516" s="176" t="s">
        <v>1195</v>
      </c>
      <c r="W516" s="172" t="s">
        <v>99</v>
      </c>
      <c r="X516" s="202" t="s">
        <v>51</v>
      </c>
      <c r="Y516" s="204" t="n">
        <v>100.07088</v>
      </c>
      <c r="Z516" s="177" t="n">
        <v>44995</v>
      </c>
      <c r="AA516" s="176"/>
      <c r="AB516" s="158" t="s">
        <v>44</v>
      </c>
      <c r="AC516" s="176"/>
      <c r="AD516" s="176" t="s">
        <v>784</v>
      </c>
      <c r="AE516" s="176"/>
    </row>
    <row r="517" s="178" customFormat="true" ht="15" hidden="false" customHeight="false" outlineLevel="0" collapsed="false">
      <c r="A517" s="176" t="n">
        <v>9196</v>
      </c>
      <c r="B517" s="201" t="n">
        <v>44991</v>
      </c>
      <c r="C517" s="172" t="s">
        <v>375</v>
      </c>
      <c r="D517" s="202" t="s">
        <v>36</v>
      </c>
      <c r="E517" s="202" t="s">
        <v>97</v>
      </c>
      <c r="F517" s="203"/>
      <c r="G517" s="172" t="s">
        <v>38</v>
      </c>
      <c r="H517" s="172" t="s">
        <v>378</v>
      </c>
      <c r="I517" s="174"/>
      <c r="J517" s="172" t="n">
        <v>48</v>
      </c>
      <c r="K517" s="201" t="n">
        <v>45016</v>
      </c>
      <c r="L517" s="175" t="n">
        <v>0.347</v>
      </c>
      <c r="M517" s="157" t="n">
        <v>16.656</v>
      </c>
      <c r="N517" s="172" t="s">
        <v>39</v>
      </c>
      <c r="O517" s="172" t="s">
        <v>40</v>
      </c>
      <c r="P517" s="176"/>
      <c r="Q517" s="176"/>
      <c r="R517" s="176"/>
      <c r="S517" s="176"/>
      <c r="T517" s="176"/>
      <c r="U517" s="176"/>
      <c r="V517" s="176" t="s">
        <v>1195</v>
      </c>
      <c r="W517" s="172" t="s">
        <v>99</v>
      </c>
      <c r="X517" s="202" t="s">
        <v>51</v>
      </c>
      <c r="Y517" s="204" t="n">
        <v>50.03544</v>
      </c>
      <c r="Z517" s="177" t="n">
        <v>44995</v>
      </c>
      <c r="AA517" s="176"/>
      <c r="AB517" s="158" t="s">
        <v>44</v>
      </c>
      <c r="AC517" s="176"/>
      <c r="AD517" s="176" t="s">
        <v>784</v>
      </c>
      <c r="AE517" s="176"/>
    </row>
    <row r="518" s="178" customFormat="true" ht="15" hidden="false" customHeight="false" outlineLevel="0" collapsed="false">
      <c r="A518" s="176" t="n">
        <v>9197</v>
      </c>
      <c r="B518" s="201" t="n">
        <v>44991</v>
      </c>
      <c r="C518" s="172" t="s">
        <v>375</v>
      </c>
      <c r="D518" s="202" t="s">
        <v>36</v>
      </c>
      <c r="E518" s="202" t="s">
        <v>97</v>
      </c>
      <c r="F518" s="203"/>
      <c r="G518" s="172" t="s">
        <v>52</v>
      </c>
      <c r="H518" s="172" t="s">
        <v>381</v>
      </c>
      <c r="I518" s="174"/>
      <c r="J518" s="172" t="n">
        <v>24</v>
      </c>
      <c r="K518" s="201" t="n">
        <v>45016</v>
      </c>
      <c r="L518" s="175" t="n">
        <v>0.347</v>
      </c>
      <c r="M518" s="157" t="n">
        <v>8.328</v>
      </c>
      <c r="N518" s="172" t="s">
        <v>39</v>
      </c>
      <c r="O518" s="172" t="s">
        <v>40</v>
      </c>
      <c r="P518" s="176"/>
      <c r="Q518" s="176"/>
      <c r="R518" s="176"/>
      <c r="S518" s="176"/>
      <c r="T518" s="176"/>
      <c r="U518" s="176"/>
      <c r="V518" s="176" t="s">
        <v>1195</v>
      </c>
      <c r="W518" s="172" t="s">
        <v>99</v>
      </c>
      <c r="X518" s="202" t="s">
        <v>51</v>
      </c>
      <c r="Y518" s="204" t="n">
        <v>25.01772</v>
      </c>
      <c r="Z518" s="177" t="n">
        <v>44995</v>
      </c>
      <c r="AA518" s="176"/>
      <c r="AB518" s="158" t="s">
        <v>44</v>
      </c>
      <c r="AC518" s="176"/>
      <c r="AD518" s="176" t="s">
        <v>784</v>
      </c>
      <c r="AE518" s="176"/>
    </row>
    <row r="519" s="178" customFormat="true" ht="15" hidden="false" customHeight="false" outlineLevel="0" collapsed="false">
      <c r="A519" s="176" t="n">
        <v>9198</v>
      </c>
      <c r="B519" s="201" t="n">
        <v>44991</v>
      </c>
      <c r="C519" s="172" t="s">
        <v>375</v>
      </c>
      <c r="D519" s="202" t="s">
        <v>36</v>
      </c>
      <c r="E519" s="202" t="s">
        <v>97</v>
      </c>
      <c r="F519" s="203"/>
      <c r="G519" s="172" t="s">
        <v>57</v>
      </c>
      <c r="H519" s="172" t="s">
        <v>376</v>
      </c>
      <c r="I519" s="174"/>
      <c r="J519" s="172" t="n">
        <v>48</v>
      </c>
      <c r="K519" s="201" t="n">
        <v>45016</v>
      </c>
      <c r="L519" s="175" t="n">
        <v>0.347</v>
      </c>
      <c r="M519" s="157" t="n">
        <v>16.656</v>
      </c>
      <c r="N519" s="172" t="s">
        <v>39</v>
      </c>
      <c r="O519" s="172" t="s">
        <v>40</v>
      </c>
      <c r="P519" s="176"/>
      <c r="Q519" s="176"/>
      <c r="R519" s="176"/>
      <c r="S519" s="176"/>
      <c r="T519" s="176"/>
      <c r="U519" s="176"/>
      <c r="V519" s="176" t="s">
        <v>1195</v>
      </c>
      <c r="W519" s="172" t="s">
        <v>99</v>
      </c>
      <c r="X519" s="202" t="s">
        <v>51</v>
      </c>
      <c r="Y519" s="204" t="n">
        <v>50.03544</v>
      </c>
      <c r="Z519" s="177" t="n">
        <v>44995</v>
      </c>
      <c r="AA519" s="176"/>
      <c r="AB519" s="158" t="s">
        <v>44</v>
      </c>
      <c r="AC519" s="176"/>
      <c r="AD519" s="176" t="s">
        <v>784</v>
      </c>
      <c r="AE519" s="176"/>
    </row>
    <row r="520" s="178" customFormat="true" ht="15" hidden="false" customHeight="false" outlineLevel="0" collapsed="false">
      <c r="A520" s="176" t="n">
        <v>9199</v>
      </c>
      <c r="B520" s="201" t="n">
        <v>44991</v>
      </c>
      <c r="C520" s="172" t="s">
        <v>323</v>
      </c>
      <c r="D520" s="202" t="s">
        <v>193</v>
      </c>
      <c r="E520" s="202" t="s">
        <v>97</v>
      </c>
      <c r="F520" s="203"/>
      <c r="G520" s="172" t="s">
        <v>48</v>
      </c>
      <c r="H520" s="172" t="s">
        <v>1196</v>
      </c>
      <c r="I520" s="174"/>
      <c r="J520" s="172" t="n">
        <v>96</v>
      </c>
      <c r="K520" s="201" t="n">
        <v>45016</v>
      </c>
      <c r="L520" s="175" t="n">
        <v>0.2283</v>
      </c>
      <c r="M520" s="157" t="n">
        <v>21.9168</v>
      </c>
      <c r="N520" s="172" t="s">
        <v>39</v>
      </c>
      <c r="O520" s="172" t="s">
        <v>40</v>
      </c>
      <c r="P520" s="176"/>
      <c r="Q520" s="176"/>
      <c r="R520" s="176"/>
      <c r="S520" s="176"/>
      <c r="T520" s="176"/>
      <c r="U520" s="176"/>
      <c r="V520" s="176" t="s">
        <v>1197</v>
      </c>
      <c r="W520" s="172" t="s">
        <v>99</v>
      </c>
      <c r="X520" s="202" t="s">
        <v>198</v>
      </c>
      <c r="Y520" s="204" t="n">
        <v>94.5168</v>
      </c>
      <c r="Z520" s="177" t="n">
        <v>44995</v>
      </c>
      <c r="AA520" s="176"/>
      <c r="AB520" s="158" t="s">
        <v>44</v>
      </c>
      <c r="AC520" s="176"/>
      <c r="AD520" s="176" t="s">
        <v>784</v>
      </c>
      <c r="AE520" s="176"/>
    </row>
    <row r="521" s="178" customFormat="true" ht="15" hidden="false" customHeight="false" outlineLevel="0" collapsed="false">
      <c r="A521" s="176" t="n">
        <v>9200</v>
      </c>
      <c r="B521" s="201" t="n">
        <v>44991</v>
      </c>
      <c r="C521" s="172" t="s">
        <v>323</v>
      </c>
      <c r="D521" s="202" t="s">
        <v>193</v>
      </c>
      <c r="E521" s="202" t="s">
        <v>97</v>
      </c>
      <c r="F521" s="203"/>
      <c r="G521" s="172" t="s">
        <v>76</v>
      </c>
      <c r="H521" s="172" t="s">
        <v>324</v>
      </c>
      <c r="I521" s="174"/>
      <c r="J521" s="172" t="n">
        <v>168</v>
      </c>
      <c r="K521" s="201" t="n">
        <v>45016</v>
      </c>
      <c r="L521" s="175" t="n">
        <v>0.2283</v>
      </c>
      <c r="M521" s="157" t="n">
        <v>38.3544</v>
      </c>
      <c r="N521" s="172" t="s">
        <v>39</v>
      </c>
      <c r="O521" s="172" t="s">
        <v>40</v>
      </c>
      <c r="P521" s="176"/>
      <c r="Q521" s="176"/>
      <c r="R521" s="176"/>
      <c r="S521" s="176"/>
      <c r="T521" s="176"/>
      <c r="U521" s="176"/>
      <c r="V521" s="176" t="s">
        <v>1197</v>
      </c>
      <c r="W521" s="172" t="s">
        <v>99</v>
      </c>
      <c r="X521" s="202" t="s">
        <v>198</v>
      </c>
      <c r="Y521" s="204" t="n">
        <v>165.4044</v>
      </c>
      <c r="Z521" s="177" t="n">
        <v>44995</v>
      </c>
      <c r="AA521" s="176"/>
      <c r="AB521" s="158" t="s">
        <v>44</v>
      </c>
      <c r="AC521" s="176"/>
      <c r="AD521" s="176" t="s">
        <v>784</v>
      </c>
      <c r="AE521" s="176"/>
    </row>
    <row r="522" s="178" customFormat="true" ht="15" hidden="false" customHeight="false" outlineLevel="0" collapsed="false">
      <c r="A522" s="176" t="n">
        <v>9201</v>
      </c>
      <c r="B522" s="201" t="n">
        <v>44991</v>
      </c>
      <c r="C522" s="172" t="s">
        <v>323</v>
      </c>
      <c r="D522" s="202" t="s">
        <v>193</v>
      </c>
      <c r="E522" s="202" t="s">
        <v>97</v>
      </c>
      <c r="F522" s="203"/>
      <c r="G522" s="172" t="s">
        <v>38</v>
      </c>
      <c r="H522" s="172" t="s">
        <v>326</v>
      </c>
      <c r="I522" s="174"/>
      <c r="J522" s="172" t="n">
        <v>96</v>
      </c>
      <c r="K522" s="201" t="n">
        <v>45016</v>
      </c>
      <c r="L522" s="175" t="n">
        <v>0.2283</v>
      </c>
      <c r="M522" s="157" t="n">
        <v>21.9168</v>
      </c>
      <c r="N522" s="172" t="s">
        <v>39</v>
      </c>
      <c r="O522" s="172" t="s">
        <v>40</v>
      </c>
      <c r="P522" s="176"/>
      <c r="Q522" s="176"/>
      <c r="R522" s="176"/>
      <c r="S522" s="176"/>
      <c r="T522" s="176"/>
      <c r="U522" s="176"/>
      <c r="V522" s="176" t="s">
        <v>1197</v>
      </c>
      <c r="W522" s="172" t="s">
        <v>99</v>
      </c>
      <c r="X522" s="202" t="s">
        <v>198</v>
      </c>
      <c r="Y522" s="204" t="n">
        <v>94.5168</v>
      </c>
      <c r="Z522" s="177" t="n">
        <v>44995</v>
      </c>
      <c r="AA522" s="176"/>
      <c r="AB522" s="158" t="s">
        <v>44</v>
      </c>
      <c r="AC522" s="176"/>
      <c r="AD522" s="176" t="s">
        <v>784</v>
      </c>
      <c r="AE522" s="176"/>
    </row>
    <row r="523" s="178" customFormat="true" ht="15" hidden="false" customHeight="false" outlineLevel="0" collapsed="false">
      <c r="A523" s="176" t="n">
        <v>9202</v>
      </c>
      <c r="B523" s="201" t="n">
        <v>44991</v>
      </c>
      <c r="C523" s="172" t="s">
        <v>323</v>
      </c>
      <c r="D523" s="202" t="s">
        <v>193</v>
      </c>
      <c r="E523" s="202" t="s">
        <v>97</v>
      </c>
      <c r="F523" s="203"/>
      <c r="G523" s="172" t="s">
        <v>57</v>
      </c>
      <c r="H523" s="172" t="s">
        <v>509</v>
      </c>
      <c r="I523" s="174"/>
      <c r="J523" s="172" t="n">
        <v>48</v>
      </c>
      <c r="K523" s="201" t="n">
        <v>45016</v>
      </c>
      <c r="L523" s="175" t="n">
        <v>0.2283</v>
      </c>
      <c r="M523" s="157" t="n">
        <v>10.9584</v>
      </c>
      <c r="N523" s="172" t="s">
        <v>39</v>
      </c>
      <c r="O523" s="172" t="s">
        <v>40</v>
      </c>
      <c r="P523" s="176"/>
      <c r="Q523" s="176"/>
      <c r="R523" s="176"/>
      <c r="S523" s="176"/>
      <c r="T523" s="176"/>
      <c r="U523" s="176"/>
      <c r="V523" s="176" t="s">
        <v>1197</v>
      </c>
      <c r="W523" s="172" t="s">
        <v>99</v>
      </c>
      <c r="X523" s="202" t="s">
        <v>198</v>
      </c>
      <c r="Y523" s="204" t="n">
        <v>47.2584</v>
      </c>
      <c r="Z523" s="177" t="n">
        <v>44995</v>
      </c>
      <c r="AA523" s="176"/>
      <c r="AB523" s="158" t="s">
        <v>44</v>
      </c>
      <c r="AC523" s="176"/>
      <c r="AD523" s="176" t="s">
        <v>784</v>
      </c>
      <c r="AE523" s="176"/>
    </row>
    <row r="524" s="178" customFormat="true" ht="15" hidden="false" customHeight="false" outlineLevel="0" collapsed="false">
      <c r="A524" s="176" t="n">
        <v>9203</v>
      </c>
      <c r="B524" s="201" t="n">
        <v>44991</v>
      </c>
      <c r="C524" s="172" t="s">
        <v>511</v>
      </c>
      <c r="D524" s="202" t="s">
        <v>193</v>
      </c>
      <c r="E524" s="202" t="s">
        <v>66</v>
      </c>
      <c r="F524" s="203"/>
      <c r="G524" s="172" t="s">
        <v>38</v>
      </c>
      <c r="H524" s="172" t="s">
        <v>514</v>
      </c>
      <c r="I524" s="174"/>
      <c r="J524" s="172" t="n">
        <v>120</v>
      </c>
      <c r="K524" s="201" t="n">
        <v>45016</v>
      </c>
      <c r="L524" s="175" t="n">
        <v>0.2283</v>
      </c>
      <c r="M524" s="157" t="n">
        <v>27.396</v>
      </c>
      <c r="N524" s="172" t="s">
        <v>39</v>
      </c>
      <c r="O524" s="172" t="s">
        <v>40</v>
      </c>
      <c r="P524" s="176"/>
      <c r="Q524" s="176"/>
      <c r="R524" s="176"/>
      <c r="S524" s="176"/>
      <c r="T524" s="176"/>
      <c r="U524" s="176"/>
      <c r="V524" s="176" t="s">
        <v>1198</v>
      </c>
      <c r="W524" s="172" t="s">
        <v>110</v>
      </c>
      <c r="X524" s="202" t="s">
        <v>198</v>
      </c>
      <c r="Y524" s="204" t="n">
        <v>118.146</v>
      </c>
      <c r="Z524" s="177" t="n">
        <v>44995</v>
      </c>
      <c r="AA524" s="176"/>
      <c r="AB524" s="158" t="s">
        <v>44</v>
      </c>
      <c r="AC524" s="176"/>
      <c r="AD524" s="176" t="s">
        <v>784</v>
      </c>
      <c r="AE524" s="176"/>
    </row>
    <row r="525" s="178" customFormat="true" ht="15" hidden="false" customHeight="false" outlineLevel="0" collapsed="false">
      <c r="A525" s="176" t="n">
        <v>9204</v>
      </c>
      <c r="B525" s="201" t="n">
        <v>44991</v>
      </c>
      <c r="C525" s="172" t="s">
        <v>192</v>
      </c>
      <c r="D525" s="202" t="s">
        <v>193</v>
      </c>
      <c r="E525" s="202" t="s">
        <v>194</v>
      </c>
      <c r="F525" s="203"/>
      <c r="G525" s="172" t="s">
        <v>48</v>
      </c>
      <c r="H525" s="172" t="s">
        <v>1199</v>
      </c>
      <c r="I525" s="174"/>
      <c r="J525" s="172" t="n">
        <v>48</v>
      </c>
      <c r="K525" s="201" t="n">
        <v>45016</v>
      </c>
      <c r="L525" s="175" t="n">
        <v>0.2283</v>
      </c>
      <c r="M525" s="157" t="n">
        <v>10.9584</v>
      </c>
      <c r="N525" s="172" t="s">
        <v>39</v>
      </c>
      <c r="O525" s="172" t="s">
        <v>40</v>
      </c>
      <c r="P525" s="176"/>
      <c r="Q525" s="176"/>
      <c r="R525" s="176"/>
      <c r="S525" s="176"/>
      <c r="T525" s="176"/>
      <c r="U525" s="176"/>
      <c r="V525" s="176" t="s">
        <v>1200</v>
      </c>
      <c r="W525" s="172" t="s">
        <v>197</v>
      </c>
      <c r="X525" s="202" t="s">
        <v>198</v>
      </c>
      <c r="Y525" s="204" t="n">
        <v>47.2584</v>
      </c>
      <c r="Z525" s="177" t="n">
        <v>44995</v>
      </c>
      <c r="AA525" s="176"/>
      <c r="AB525" s="158" t="s">
        <v>44</v>
      </c>
      <c r="AC525" s="176"/>
      <c r="AD525" s="176" t="s">
        <v>784</v>
      </c>
      <c r="AE525" s="176"/>
    </row>
    <row r="526" s="178" customFormat="true" ht="15" hidden="false" customHeight="false" outlineLevel="0" collapsed="false">
      <c r="A526" s="176" t="n">
        <v>9205</v>
      </c>
      <c r="B526" s="201" t="n">
        <v>44991</v>
      </c>
      <c r="C526" s="172" t="s">
        <v>192</v>
      </c>
      <c r="D526" s="202" t="s">
        <v>193</v>
      </c>
      <c r="E526" s="202" t="s">
        <v>194</v>
      </c>
      <c r="F526" s="203"/>
      <c r="G526" s="172" t="s">
        <v>38</v>
      </c>
      <c r="H526" s="172" t="s">
        <v>199</v>
      </c>
      <c r="I526" s="174"/>
      <c r="J526" s="172" t="n">
        <v>24</v>
      </c>
      <c r="K526" s="201" t="n">
        <v>45016</v>
      </c>
      <c r="L526" s="175" t="n">
        <v>0.2283</v>
      </c>
      <c r="M526" s="157" t="n">
        <v>5.4792</v>
      </c>
      <c r="N526" s="172" t="s">
        <v>39</v>
      </c>
      <c r="O526" s="172" t="s">
        <v>40</v>
      </c>
      <c r="P526" s="176"/>
      <c r="Q526" s="176"/>
      <c r="R526" s="176"/>
      <c r="S526" s="176"/>
      <c r="T526" s="176"/>
      <c r="U526" s="176"/>
      <c r="V526" s="176" t="s">
        <v>1200</v>
      </c>
      <c r="W526" s="172" t="s">
        <v>197</v>
      </c>
      <c r="X526" s="202" t="s">
        <v>198</v>
      </c>
      <c r="Y526" s="204" t="n">
        <v>23.6292</v>
      </c>
      <c r="Z526" s="177" t="n">
        <v>44995</v>
      </c>
      <c r="AA526" s="176"/>
      <c r="AB526" s="158" t="s">
        <v>44</v>
      </c>
      <c r="AC526" s="176"/>
      <c r="AD526" s="176" t="s">
        <v>784</v>
      </c>
      <c r="AE526" s="176"/>
    </row>
    <row r="527" s="178" customFormat="true" ht="15" hidden="false" customHeight="false" outlineLevel="0" collapsed="false">
      <c r="A527" s="176" t="n">
        <v>9206</v>
      </c>
      <c r="B527" s="201" t="n">
        <v>44991</v>
      </c>
      <c r="C527" s="172" t="s">
        <v>192</v>
      </c>
      <c r="D527" s="202" t="s">
        <v>193</v>
      </c>
      <c r="E527" s="202" t="s">
        <v>194</v>
      </c>
      <c r="F527" s="203"/>
      <c r="G527" s="172" t="s">
        <v>57</v>
      </c>
      <c r="H527" s="172" t="s">
        <v>1201</v>
      </c>
      <c r="I527" s="174"/>
      <c r="J527" s="172" t="n">
        <v>24</v>
      </c>
      <c r="K527" s="201" t="n">
        <v>45016</v>
      </c>
      <c r="L527" s="175" t="n">
        <v>0.2283</v>
      </c>
      <c r="M527" s="157" t="n">
        <v>5.4792</v>
      </c>
      <c r="N527" s="172" t="s">
        <v>39</v>
      </c>
      <c r="O527" s="172" t="s">
        <v>40</v>
      </c>
      <c r="P527" s="176"/>
      <c r="Q527" s="176"/>
      <c r="R527" s="176"/>
      <c r="S527" s="176"/>
      <c r="T527" s="176"/>
      <c r="U527" s="176"/>
      <c r="V527" s="176" t="s">
        <v>1200</v>
      </c>
      <c r="W527" s="172" t="s">
        <v>197</v>
      </c>
      <c r="X527" s="202" t="s">
        <v>198</v>
      </c>
      <c r="Y527" s="204" t="n">
        <v>23.6292</v>
      </c>
      <c r="Z527" s="177" t="n">
        <v>44995</v>
      </c>
      <c r="AA527" s="176"/>
      <c r="AB527" s="158" t="s">
        <v>44</v>
      </c>
      <c r="AC527" s="176"/>
      <c r="AD527" s="176" t="s">
        <v>784</v>
      </c>
      <c r="AE527" s="176"/>
    </row>
    <row r="528" s="178" customFormat="true" ht="15" hidden="false" customHeight="false" outlineLevel="0" collapsed="false">
      <c r="A528" s="176" t="n">
        <v>9207</v>
      </c>
      <c r="B528" s="201" t="n">
        <v>44991</v>
      </c>
      <c r="C528" s="172" t="s">
        <v>518</v>
      </c>
      <c r="D528" s="202" t="s">
        <v>193</v>
      </c>
      <c r="E528" s="202" t="s">
        <v>54</v>
      </c>
      <c r="F528" s="203"/>
      <c r="G528" s="172" t="s">
        <v>76</v>
      </c>
      <c r="H528" s="172" t="s">
        <v>519</v>
      </c>
      <c r="I528" s="174"/>
      <c r="J528" s="172" t="n">
        <v>120</v>
      </c>
      <c r="K528" s="201" t="n">
        <v>45016</v>
      </c>
      <c r="L528" s="175" t="n">
        <v>0.2283</v>
      </c>
      <c r="M528" s="157" t="n">
        <v>27.396</v>
      </c>
      <c r="N528" s="172" t="s">
        <v>39</v>
      </c>
      <c r="O528" s="172" t="s">
        <v>40</v>
      </c>
      <c r="P528" s="176"/>
      <c r="Q528" s="176"/>
      <c r="R528" s="176"/>
      <c r="S528" s="176"/>
      <c r="T528" s="176"/>
      <c r="U528" s="176"/>
      <c r="V528" s="176" t="s">
        <v>1202</v>
      </c>
      <c r="W528" s="172" t="s">
        <v>56</v>
      </c>
      <c r="X528" s="202" t="s">
        <v>198</v>
      </c>
      <c r="Y528" s="204" t="n">
        <v>118.146</v>
      </c>
      <c r="Z528" s="177" t="n">
        <v>44995</v>
      </c>
      <c r="AA528" s="176"/>
      <c r="AB528" s="158" t="s">
        <v>44</v>
      </c>
      <c r="AC528" s="176"/>
      <c r="AD528" s="176" t="s">
        <v>784</v>
      </c>
      <c r="AE528" s="176"/>
    </row>
    <row r="529" s="178" customFormat="true" ht="15" hidden="false" customHeight="false" outlineLevel="0" collapsed="false">
      <c r="A529" s="176" t="n">
        <v>9208</v>
      </c>
      <c r="B529" s="201" t="n">
        <v>44991</v>
      </c>
      <c r="C529" s="172" t="s">
        <v>147</v>
      </c>
      <c r="D529" s="202" t="s">
        <v>148</v>
      </c>
      <c r="E529" s="202" t="s">
        <v>97</v>
      </c>
      <c r="F529" s="203"/>
      <c r="G529" s="172" t="s">
        <v>38</v>
      </c>
      <c r="H529" s="172" t="s">
        <v>385</v>
      </c>
      <c r="I529" s="174"/>
      <c r="J529" s="172" t="n">
        <v>48</v>
      </c>
      <c r="K529" s="201" t="n">
        <v>45016</v>
      </c>
      <c r="L529" s="175" t="n">
        <v>0.256</v>
      </c>
      <c r="M529" s="157" t="n">
        <v>12.288</v>
      </c>
      <c r="N529" s="172" t="s">
        <v>39</v>
      </c>
      <c r="O529" s="172" t="s">
        <v>40</v>
      </c>
      <c r="P529" s="176"/>
      <c r="Q529" s="176"/>
      <c r="R529" s="176"/>
      <c r="S529" s="176"/>
      <c r="T529" s="176"/>
      <c r="U529" s="176"/>
      <c r="V529" s="176" t="s">
        <v>1203</v>
      </c>
      <c r="W529" s="172" t="s">
        <v>99</v>
      </c>
      <c r="X529" s="202" t="s">
        <v>150</v>
      </c>
      <c r="Y529" s="204" t="n">
        <v>63.8232</v>
      </c>
      <c r="Z529" s="177" t="n">
        <v>44995</v>
      </c>
      <c r="AA529" s="176"/>
      <c r="AB529" s="158" t="s">
        <v>44</v>
      </c>
      <c r="AC529" s="176"/>
      <c r="AD529" s="176" t="s">
        <v>784</v>
      </c>
      <c r="AE529" s="176"/>
    </row>
    <row r="530" s="178" customFormat="true" ht="15" hidden="false" customHeight="false" outlineLevel="0" collapsed="false">
      <c r="A530" s="176" t="n">
        <v>9209</v>
      </c>
      <c r="B530" s="201" t="n">
        <v>44991</v>
      </c>
      <c r="C530" s="172" t="s">
        <v>147</v>
      </c>
      <c r="D530" s="202" t="s">
        <v>148</v>
      </c>
      <c r="E530" s="202" t="s">
        <v>97</v>
      </c>
      <c r="F530" s="203"/>
      <c r="G530" s="172" t="s">
        <v>57</v>
      </c>
      <c r="H530" s="172" t="s">
        <v>383</v>
      </c>
      <c r="I530" s="174"/>
      <c r="J530" s="172" t="n">
        <v>48</v>
      </c>
      <c r="K530" s="201" t="n">
        <v>45016</v>
      </c>
      <c r="L530" s="175" t="n">
        <v>0.256</v>
      </c>
      <c r="M530" s="157" t="n">
        <v>12.288</v>
      </c>
      <c r="N530" s="172" t="s">
        <v>39</v>
      </c>
      <c r="O530" s="172" t="s">
        <v>40</v>
      </c>
      <c r="P530" s="176"/>
      <c r="Q530" s="176"/>
      <c r="R530" s="176"/>
      <c r="S530" s="176"/>
      <c r="T530" s="176"/>
      <c r="U530" s="176"/>
      <c r="V530" s="176" t="s">
        <v>1203</v>
      </c>
      <c r="W530" s="172" t="s">
        <v>99</v>
      </c>
      <c r="X530" s="202" t="s">
        <v>150</v>
      </c>
      <c r="Y530" s="204" t="n">
        <v>63.8232</v>
      </c>
      <c r="Z530" s="177" t="n">
        <v>44995</v>
      </c>
      <c r="AA530" s="176"/>
      <c r="AB530" s="158" t="s">
        <v>44</v>
      </c>
      <c r="AC530" s="176"/>
      <c r="AD530" s="176" t="s">
        <v>784</v>
      </c>
      <c r="AE530" s="176"/>
    </row>
    <row r="531" s="178" customFormat="true" ht="15" hidden="false" customHeight="false" outlineLevel="0" collapsed="false">
      <c r="A531" s="176" t="n">
        <v>9210</v>
      </c>
      <c r="B531" s="201" t="n">
        <v>44991</v>
      </c>
      <c r="C531" s="172" t="s">
        <v>147</v>
      </c>
      <c r="D531" s="202" t="s">
        <v>148</v>
      </c>
      <c r="E531" s="202" t="s">
        <v>97</v>
      </c>
      <c r="F531" s="203"/>
      <c r="G531" s="172" t="s">
        <v>89</v>
      </c>
      <c r="H531" s="172" t="s">
        <v>476</v>
      </c>
      <c r="I531" s="174"/>
      <c r="J531" s="172" t="n">
        <v>24</v>
      </c>
      <c r="K531" s="201" t="n">
        <v>45016</v>
      </c>
      <c r="L531" s="175" t="n">
        <v>0.256</v>
      </c>
      <c r="M531" s="157" t="n">
        <v>6.144</v>
      </c>
      <c r="N531" s="172" t="s">
        <v>39</v>
      </c>
      <c r="O531" s="172" t="s">
        <v>40</v>
      </c>
      <c r="P531" s="176"/>
      <c r="Q531" s="176"/>
      <c r="R531" s="176"/>
      <c r="S531" s="176"/>
      <c r="T531" s="176"/>
      <c r="U531" s="176"/>
      <c r="V531" s="176" t="s">
        <v>1203</v>
      </c>
      <c r="W531" s="172" t="s">
        <v>99</v>
      </c>
      <c r="X531" s="202" t="s">
        <v>150</v>
      </c>
      <c r="Y531" s="204" t="n">
        <v>31.9116</v>
      </c>
      <c r="Z531" s="177" t="n">
        <v>44995</v>
      </c>
      <c r="AA531" s="176"/>
      <c r="AB531" s="158" t="s">
        <v>44</v>
      </c>
      <c r="AC531" s="176"/>
      <c r="AD531" s="176" t="s">
        <v>784</v>
      </c>
      <c r="AE531" s="176"/>
    </row>
    <row r="532" s="178" customFormat="true" ht="15" hidden="false" customHeight="false" outlineLevel="0" collapsed="false">
      <c r="A532" s="176" t="n">
        <v>9211</v>
      </c>
      <c r="B532" s="201" t="n">
        <v>44991</v>
      </c>
      <c r="C532" s="172" t="s">
        <v>405</v>
      </c>
      <c r="D532" s="202" t="s">
        <v>148</v>
      </c>
      <c r="E532" s="202" t="s">
        <v>66</v>
      </c>
      <c r="F532" s="203"/>
      <c r="G532" s="172" t="s">
        <v>48</v>
      </c>
      <c r="H532" s="172" t="s">
        <v>742</v>
      </c>
      <c r="I532" s="174"/>
      <c r="J532" s="172" t="n">
        <v>48</v>
      </c>
      <c r="K532" s="201" t="n">
        <v>45016</v>
      </c>
      <c r="L532" s="175" t="n">
        <v>0.256</v>
      </c>
      <c r="M532" s="157" t="n">
        <v>12.288</v>
      </c>
      <c r="N532" s="172" t="s">
        <v>39</v>
      </c>
      <c r="O532" s="172" t="s">
        <v>40</v>
      </c>
      <c r="P532" s="176"/>
      <c r="Q532" s="176"/>
      <c r="R532" s="176"/>
      <c r="S532" s="176"/>
      <c r="T532" s="176"/>
      <c r="U532" s="176"/>
      <c r="V532" s="176" t="s">
        <v>1204</v>
      </c>
      <c r="W532" s="172" t="s">
        <v>110</v>
      </c>
      <c r="X532" s="202" t="s">
        <v>150</v>
      </c>
      <c r="Y532" s="204" t="n">
        <v>63.8232</v>
      </c>
      <c r="Z532" s="177" t="n">
        <v>44995</v>
      </c>
      <c r="AA532" s="176"/>
      <c r="AB532" s="158" t="s">
        <v>44</v>
      </c>
      <c r="AC532" s="176"/>
      <c r="AD532" s="176" t="s">
        <v>784</v>
      </c>
      <c r="AE532" s="176"/>
    </row>
    <row r="533" s="178" customFormat="true" ht="15" hidden="false" customHeight="false" outlineLevel="0" collapsed="false">
      <c r="A533" s="176" t="n">
        <v>9212</v>
      </c>
      <c r="B533" s="201" t="n">
        <v>44991</v>
      </c>
      <c r="C533" s="172" t="s">
        <v>405</v>
      </c>
      <c r="D533" s="202" t="s">
        <v>148</v>
      </c>
      <c r="E533" s="202" t="s">
        <v>66</v>
      </c>
      <c r="F533" s="203"/>
      <c r="G533" s="172" t="s">
        <v>76</v>
      </c>
      <c r="H533" s="172" t="s">
        <v>636</v>
      </c>
      <c r="I533" s="174"/>
      <c r="J533" s="172" t="n">
        <v>72</v>
      </c>
      <c r="K533" s="201" t="n">
        <v>45016</v>
      </c>
      <c r="L533" s="175" t="n">
        <v>0.256</v>
      </c>
      <c r="M533" s="157" t="n">
        <v>18.432</v>
      </c>
      <c r="N533" s="172" t="s">
        <v>39</v>
      </c>
      <c r="O533" s="172" t="s">
        <v>40</v>
      </c>
      <c r="P533" s="176"/>
      <c r="Q533" s="176"/>
      <c r="R533" s="176"/>
      <c r="S533" s="176"/>
      <c r="T533" s="176"/>
      <c r="U533" s="176"/>
      <c r="V533" s="176" t="s">
        <v>1204</v>
      </c>
      <c r="W533" s="172" t="s">
        <v>110</v>
      </c>
      <c r="X533" s="202" t="s">
        <v>150</v>
      </c>
      <c r="Y533" s="204" t="n">
        <v>95.7348</v>
      </c>
      <c r="Z533" s="177" t="n">
        <v>44995</v>
      </c>
      <c r="AA533" s="176"/>
      <c r="AB533" s="158" t="s">
        <v>44</v>
      </c>
      <c r="AC533" s="176"/>
      <c r="AD533" s="176" t="s">
        <v>784</v>
      </c>
      <c r="AE533" s="176"/>
    </row>
    <row r="534" s="178" customFormat="true" ht="15" hidden="false" customHeight="false" outlineLevel="0" collapsed="false">
      <c r="A534" s="176" t="n">
        <v>9213</v>
      </c>
      <c r="B534" s="201" t="n">
        <v>44991</v>
      </c>
      <c r="C534" s="172" t="s">
        <v>405</v>
      </c>
      <c r="D534" s="202" t="s">
        <v>148</v>
      </c>
      <c r="E534" s="202" t="s">
        <v>66</v>
      </c>
      <c r="F534" s="203"/>
      <c r="G534" s="172" t="s">
        <v>38</v>
      </c>
      <c r="H534" s="172" t="s">
        <v>740</v>
      </c>
      <c r="I534" s="174"/>
      <c r="J534" s="172" t="n">
        <v>48</v>
      </c>
      <c r="K534" s="201" t="n">
        <v>45016</v>
      </c>
      <c r="L534" s="175" t="n">
        <v>0.256</v>
      </c>
      <c r="M534" s="157" t="n">
        <v>12.288</v>
      </c>
      <c r="N534" s="172" t="s">
        <v>39</v>
      </c>
      <c r="O534" s="172" t="s">
        <v>40</v>
      </c>
      <c r="P534" s="176"/>
      <c r="Q534" s="176"/>
      <c r="R534" s="176"/>
      <c r="S534" s="176"/>
      <c r="T534" s="176"/>
      <c r="U534" s="176"/>
      <c r="V534" s="176" t="s">
        <v>1204</v>
      </c>
      <c r="W534" s="172" t="s">
        <v>110</v>
      </c>
      <c r="X534" s="202" t="s">
        <v>150</v>
      </c>
      <c r="Y534" s="204" t="n">
        <v>63.8232</v>
      </c>
      <c r="Z534" s="177" t="n">
        <v>44995</v>
      </c>
      <c r="AA534" s="176"/>
      <c r="AB534" s="158" t="s">
        <v>44</v>
      </c>
      <c r="AC534" s="176"/>
      <c r="AD534" s="176" t="s">
        <v>784</v>
      </c>
      <c r="AE534" s="176"/>
    </row>
    <row r="535" s="178" customFormat="true" ht="15" hidden="false" customHeight="false" outlineLevel="0" collapsed="false">
      <c r="A535" s="176" t="n">
        <v>9214</v>
      </c>
      <c r="B535" s="201" t="n">
        <v>44991</v>
      </c>
      <c r="C535" s="172" t="s">
        <v>405</v>
      </c>
      <c r="D535" s="202" t="s">
        <v>148</v>
      </c>
      <c r="E535" s="202" t="s">
        <v>66</v>
      </c>
      <c r="F535" s="203"/>
      <c r="G535" s="172" t="s">
        <v>52</v>
      </c>
      <c r="H535" s="172" t="s">
        <v>638</v>
      </c>
      <c r="I535" s="174"/>
      <c r="J535" s="172" t="n">
        <v>24</v>
      </c>
      <c r="K535" s="201" t="n">
        <v>45016</v>
      </c>
      <c r="L535" s="175" t="n">
        <v>0.256</v>
      </c>
      <c r="M535" s="157" t="n">
        <v>6.144</v>
      </c>
      <c r="N535" s="172" t="s">
        <v>39</v>
      </c>
      <c r="O535" s="172" t="s">
        <v>40</v>
      </c>
      <c r="P535" s="176"/>
      <c r="Q535" s="176"/>
      <c r="R535" s="176"/>
      <c r="S535" s="176"/>
      <c r="T535" s="176"/>
      <c r="U535" s="176"/>
      <c r="V535" s="176" t="s">
        <v>1204</v>
      </c>
      <c r="W535" s="172" t="s">
        <v>110</v>
      </c>
      <c r="X535" s="202" t="s">
        <v>150</v>
      </c>
      <c r="Y535" s="204" t="n">
        <v>31.9116</v>
      </c>
      <c r="Z535" s="177" t="n">
        <v>44995</v>
      </c>
      <c r="AA535" s="176"/>
      <c r="AB535" s="158" t="s">
        <v>44</v>
      </c>
      <c r="AC535" s="176"/>
      <c r="AD535" s="176" t="s">
        <v>784</v>
      </c>
      <c r="AE535" s="176"/>
    </row>
    <row r="536" s="178" customFormat="true" ht="15" hidden="false" customHeight="false" outlineLevel="0" collapsed="false">
      <c r="A536" s="176" t="n">
        <v>9215</v>
      </c>
      <c r="B536" s="201" t="n">
        <v>44991</v>
      </c>
      <c r="C536" s="172" t="s">
        <v>189</v>
      </c>
      <c r="D536" s="202" t="s">
        <v>148</v>
      </c>
      <c r="E536" s="202" t="s">
        <v>54</v>
      </c>
      <c r="F536" s="203"/>
      <c r="G536" s="172" t="s">
        <v>76</v>
      </c>
      <c r="H536" s="172" t="s">
        <v>507</v>
      </c>
      <c r="I536" s="174"/>
      <c r="J536" s="172" t="n">
        <v>72</v>
      </c>
      <c r="K536" s="201" t="n">
        <v>45016</v>
      </c>
      <c r="L536" s="175" t="n">
        <v>0.256</v>
      </c>
      <c r="M536" s="157" t="n">
        <v>18.432</v>
      </c>
      <c r="N536" s="172" t="s">
        <v>39</v>
      </c>
      <c r="O536" s="172" t="s">
        <v>40</v>
      </c>
      <c r="P536" s="176"/>
      <c r="Q536" s="176"/>
      <c r="R536" s="176"/>
      <c r="S536" s="176"/>
      <c r="T536" s="176"/>
      <c r="U536" s="176"/>
      <c r="V536" s="176" t="s">
        <v>1205</v>
      </c>
      <c r="W536" s="172" t="s">
        <v>56</v>
      </c>
      <c r="X536" s="202" t="s">
        <v>150</v>
      </c>
      <c r="Y536" s="204" t="n">
        <v>95.7348</v>
      </c>
      <c r="Z536" s="177" t="n">
        <v>44995</v>
      </c>
      <c r="AA536" s="176"/>
      <c r="AB536" s="158" t="s">
        <v>44</v>
      </c>
      <c r="AC536" s="176"/>
      <c r="AD536" s="176" t="s">
        <v>784</v>
      </c>
      <c r="AE536" s="176"/>
    </row>
    <row r="537" s="178" customFormat="true" ht="15" hidden="false" customHeight="false" outlineLevel="0" collapsed="false">
      <c r="A537" s="176" t="n">
        <v>9216</v>
      </c>
      <c r="B537" s="201" t="n">
        <v>44991</v>
      </c>
      <c r="C537" s="172" t="s">
        <v>189</v>
      </c>
      <c r="D537" s="202" t="s">
        <v>148</v>
      </c>
      <c r="E537" s="202" t="s">
        <v>54</v>
      </c>
      <c r="F537" s="203"/>
      <c r="G537" s="172" t="s">
        <v>38</v>
      </c>
      <c r="H537" s="172" t="s">
        <v>508</v>
      </c>
      <c r="I537" s="174"/>
      <c r="J537" s="172" t="n">
        <v>48</v>
      </c>
      <c r="K537" s="201" t="n">
        <v>45016</v>
      </c>
      <c r="L537" s="175" t="n">
        <v>0.256</v>
      </c>
      <c r="M537" s="157" t="n">
        <v>12.288</v>
      </c>
      <c r="N537" s="172" t="s">
        <v>39</v>
      </c>
      <c r="O537" s="172" t="s">
        <v>40</v>
      </c>
      <c r="P537" s="176"/>
      <c r="Q537" s="176"/>
      <c r="R537" s="176"/>
      <c r="S537" s="176"/>
      <c r="T537" s="176"/>
      <c r="U537" s="176"/>
      <c r="V537" s="176" t="s">
        <v>1205</v>
      </c>
      <c r="W537" s="172" t="s">
        <v>56</v>
      </c>
      <c r="X537" s="202" t="s">
        <v>150</v>
      </c>
      <c r="Y537" s="204" t="n">
        <v>63.8232</v>
      </c>
      <c r="Z537" s="177" t="n">
        <v>44995</v>
      </c>
      <c r="AA537" s="176"/>
      <c r="AB537" s="158" t="s">
        <v>44</v>
      </c>
      <c r="AC537" s="176"/>
      <c r="AD537" s="176" t="s">
        <v>784</v>
      </c>
      <c r="AE537" s="176"/>
    </row>
    <row r="538" s="178" customFormat="true" ht="15" hidden="false" customHeight="false" outlineLevel="0" collapsed="false">
      <c r="A538" s="176" t="n">
        <v>9217</v>
      </c>
      <c r="B538" s="201" t="n">
        <v>44991</v>
      </c>
      <c r="C538" s="172" t="s">
        <v>189</v>
      </c>
      <c r="D538" s="202" t="s">
        <v>148</v>
      </c>
      <c r="E538" s="202" t="s">
        <v>54</v>
      </c>
      <c r="F538" s="203"/>
      <c r="G538" s="172" t="s">
        <v>52</v>
      </c>
      <c r="H538" s="172" t="s">
        <v>190</v>
      </c>
      <c r="I538" s="174"/>
      <c r="J538" s="172" t="n">
        <v>24</v>
      </c>
      <c r="K538" s="201" t="n">
        <v>45016</v>
      </c>
      <c r="L538" s="175" t="n">
        <v>0.256</v>
      </c>
      <c r="M538" s="157" t="n">
        <v>6.144</v>
      </c>
      <c r="N538" s="172" t="s">
        <v>39</v>
      </c>
      <c r="O538" s="172" t="s">
        <v>40</v>
      </c>
      <c r="P538" s="176"/>
      <c r="Q538" s="176"/>
      <c r="R538" s="176"/>
      <c r="S538" s="176"/>
      <c r="T538" s="176"/>
      <c r="U538" s="176"/>
      <c r="V538" s="176" t="s">
        <v>1205</v>
      </c>
      <c r="W538" s="172" t="s">
        <v>56</v>
      </c>
      <c r="X538" s="202" t="s">
        <v>150</v>
      </c>
      <c r="Y538" s="204" t="n">
        <v>31.9116</v>
      </c>
      <c r="Z538" s="177" t="n">
        <v>44995</v>
      </c>
      <c r="AA538" s="176"/>
      <c r="AB538" s="158" t="s">
        <v>44</v>
      </c>
      <c r="AC538" s="176"/>
      <c r="AD538" s="176" t="s">
        <v>784</v>
      </c>
      <c r="AE538" s="176"/>
    </row>
    <row r="539" s="178" customFormat="true" ht="15" hidden="false" customHeight="false" outlineLevel="0" collapsed="false">
      <c r="A539" s="176" t="n">
        <v>9218</v>
      </c>
      <c r="B539" s="201" t="n">
        <v>44991</v>
      </c>
      <c r="C539" s="172" t="s">
        <v>189</v>
      </c>
      <c r="D539" s="202" t="s">
        <v>148</v>
      </c>
      <c r="E539" s="202" t="s">
        <v>54</v>
      </c>
      <c r="F539" s="203"/>
      <c r="G539" s="172" t="s">
        <v>57</v>
      </c>
      <c r="H539" s="172" t="s">
        <v>408</v>
      </c>
      <c r="I539" s="174"/>
      <c r="J539" s="172" t="n">
        <v>48</v>
      </c>
      <c r="K539" s="201" t="n">
        <v>45016</v>
      </c>
      <c r="L539" s="175" t="n">
        <v>0.256</v>
      </c>
      <c r="M539" s="157" t="n">
        <v>12.288</v>
      </c>
      <c r="N539" s="172" t="s">
        <v>39</v>
      </c>
      <c r="O539" s="172" t="s">
        <v>40</v>
      </c>
      <c r="P539" s="176"/>
      <c r="Q539" s="176"/>
      <c r="R539" s="176"/>
      <c r="S539" s="176"/>
      <c r="T539" s="176"/>
      <c r="U539" s="176"/>
      <c r="V539" s="176" t="s">
        <v>1205</v>
      </c>
      <c r="W539" s="172" t="s">
        <v>56</v>
      </c>
      <c r="X539" s="202" t="s">
        <v>150</v>
      </c>
      <c r="Y539" s="204" t="n">
        <v>63.8232</v>
      </c>
      <c r="Z539" s="177" t="n">
        <v>44995</v>
      </c>
      <c r="AA539" s="176"/>
      <c r="AB539" s="158" t="s">
        <v>44</v>
      </c>
      <c r="AC539" s="176"/>
      <c r="AD539" s="109" t="s">
        <v>784</v>
      </c>
      <c r="AE539" s="176"/>
    </row>
    <row r="540" s="221" customFormat="true" ht="15" hidden="false" customHeight="false" outlineLevel="0" collapsed="false">
      <c r="A540" s="211" t="n">
        <v>9254</v>
      </c>
      <c r="B540" s="212" t="n">
        <v>44998</v>
      </c>
      <c r="C540" s="213" t="s">
        <v>1206</v>
      </c>
      <c r="D540" s="214" t="s">
        <v>1207</v>
      </c>
      <c r="E540" s="214" t="s">
        <v>1208</v>
      </c>
      <c r="F540" s="215"/>
      <c r="G540" s="213" t="s">
        <v>57</v>
      </c>
      <c r="H540" s="213" t="s">
        <v>1209</v>
      </c>
      <c r="I540" s="216"/>
      <c r="J540" s="213" t="n">
        <v>24</v>
      </c>
      <c r="K540" s="212" t="n">
        <v>45023</v>
      </c>
      <c r="L540" s="217" t="n">
        <v>0.4008</v>
      </c>
      <c r="M540" s="218" t="n">
        <v>9.6192</v>
      </c>
      <c r="N540" s="213" t="s">
        <v>39</v>
      </c>
      <c r="O540" s="213" t="s">
        <v>85</v>
      </c>
      <c r="P540" s="211"/>
      <c r="Q540" s="211"/>
      <c r="R540" s="211"/>
      <c r="S540" s="211"/>
      <c r="T540" s="211"/>
      <c r="U540" s="211"/>
      <c r="V540" s="211" t="s">
        <v>1210</v>
      </c>
      <c r="W540" s="213" t="s">
        <v>56</v>
      </c>
      <c r="X540" s="214" t="s">
        <v>1153</v>
      </c>
      <c r="Y540" s="219" t="n">
        <v>31.2</v>
      </c>
      <c r="Z540" s="220" t="n">
        <v>45000</v>
      </c>
      <c r="AA540" s="211"/>
      <c r="AB540" s="158" t="s">
        <v>44</v>
      </c>
      <c r="AC540" s="211"/>
      <c r="AD540" s="109" t="s">
        <v>784</v>
      </c>
      <c r="AE540" s="211"/>
    </row>
    <row r="541" s="221" customFormat="true" ht="15" hidden="false" customHeight="false" outlineLevel="0" collapsed="false">
      <c r="A541" s="211" t="n">
        <v>9255</v>
      </c>
      <c r="B541" s="212" t="n">
        <v>44998</v>
      </c>
      <c r="C541" s="213" t="s">
        <v>1206</v>
      </c>
      <c r="D541" s="214" t="s">
        <v>1207</v>
      </c>
      <c r="E541" s="214" t="s">
        <v>1208</v>
      </c>
      <c r="F541" s="215"/>
      <c r="G541" s="213" t="s">
        <v>38</v>
      </c>
      <c r="H541" s="213" t="s">
        <v>1211</v>
      </c>
      <c r="I541" s="216"/>
      <c r="J541" s="213" t="n">
        <v>96</v>
      </c>
      <c r="K541" s="212" t="n">
        <v>45023</v>
      </c>
      <c r="L541" s="217" t="n">
        <v>0.4008</v>
      </c>
      <c r="M541" s="218" t="n">
        <v>38.4768</v>
      </c>
      <c r="N541" s="213" t="s">
        <v>39</v>
      </c>
      <c r="O541" s="213" t="s">
        <v>85</v>
      </c>
      <c r="P541" s="211"/>
      <c r="Q541" s="211"/>
      <c r="R541" s="211"/>
      <c r="S541" s="211"/>
      <c r="T541" s="211"/>
      <c r="U541" s="211"/>
      <c r="V541" s="211" t="s">
        <v>1210</v>
      </c>
      <c r="W541" s="213" t="s">
        <v>56</v>
      </c>
      <c r="X541" s="214" t="s">
        <v>1153</v>
      </c>
      <c r="Y541" s="219" t="n">
        <v>124.8</v>
      </c>
      <c r="Z541" s="220" t="n">
        <v>45000</v>
      </c>
      <c r="AA541" s="211"/>
      <c r="AB541" s="158" t="s">
        <v>44</v>
      </c>
      <c r="AC541" s="211"/>
      <c r="AD541" s="109" t="s">
        <v>784</v>
      </c>
      <c r="AE541" s="211"/>
    </row>
    <row r="542" s="221" customFormat="true" ht="15" hidden="false" customHeight="false" outlineLevel="0" collapsed="false">
      <c r="A542" s="211" t="n">
        <v>9256</v>
      </c>
      <c r="B542" s="212" t="n">
        <v>44998</v>
      </c>
      <c r="C542" s="213" t="s">
        <v>1206</v>
      </c>
      <c r="D542" s="214" t="s">
        <v>1207</v>
      </c>
      <c r="E542" s="214" t="s">
        <v>1208</v>
      </c>
      <c r="F542" s="215"/>
      <c r="G542" s="213" t="s">
        <v>76</v>
      </c>
      <c r="H542" s="213" t="s">
        <v>1212</v>
      </c>
      <c r="I542" s="216"/>
      <c r="J542" s="213" t="n">
        <v>96</v>
      </c>
      <c r="K542" s="212" t="n">
        <v>45023</v>
      </c>
      <c r="L542" s="217" t="n">
        <v>0.4008</v>
      </c>
      <c r="M542" s="218" t="n">
        <v>38.4768</v>
      </c>
      <c r="N542" s="213" t="s">
        <v>39</v>
      </c>
      <c r="O542" s="213" t="s">
        <v>85</v>
      </c>
      <c r="P542" s="211"/>
      <c r="Q542" s="211"/>
      <c r="R542" s="211"/>
      <c r="S542" s="211"/>
      <c r="T542" s="211"/>
      <c r="U542" s="211"/>
      <c r="V542" s="211" t="s">
        <v>1210</v>
      </c>
      <c r="W542" s="213" t="s">
        <v>56</v>
      </c>
      <c r="X542" s="214" t="s">
        <v>1153</v>
      </c>
      <c r="Y542" s="219" t="n">
        <v>124.8</v>
      </c>
      <c r="Z542" s="220" t="n">
        <v>45000</v>
      </c>
      <c r="AA542" s="211"/>
      <c r="AB542" s="158" t="s">
        <v>44</v>
      </c>
      <c r="AC542" s="211"/>
      <c r="AD542" s="109" t="s">
        <v>784</v>
      </c>
      <c r="AE542" s="211"/>
    </row>
    <row r="543" s="221" customFormat="true" ht="15" hidden="false" customHeight="false" outlineLevel="0" collapsed="false">
      <c r="A543" s="211" t="n">
        <v>9257</v>
      </c>
      <c r="B543" s="212" t="n">
        <v>44998</v>
      </c>
      <c r="C543" s="213" t="s">
        <v>1206</v>
      </c>
      <c r="D543" s="214" t="s">
        <v>1207</v>
      </c>
      <c r="E543" s="214" t="s">
        <v>1208</v>
      </c>
      <c r="F543" s="215"/>
      <c r="G543" s="213" t="s">
        <v>48</v>
      </c>
      <c r="H543" s="213" t="s">
        <v>1213</v>
      </c>
      <c r="I543" s="216"/>
      <c r="J543" s="213" t="n">
        <v>48</v>
      </c>
      <c r="K543" s="212" t="n">
        <v>45023</v>
      </c>
      <c r="L543" s="217" t="n">
        <v>0.4008</v>
      </c>
      <c r="M543" s="218" t="n">
        <v>19.2384</v>
      </c>
      <c r="N543" s="213" t="s">
        <v>39</v>
      </c>
      <c r="O543" s="213" t="s">
        <v>85</v>
      </c>
      <c r="P543" s="211"/>
      <c r="Q543" s="211"/>
      <c r="R543" s="211"/>
      <c r="S543" s="211"/>
      <c r="T543" s="211"/>
      <c r="U543" s="211"/>
      <c r="V543" s="211" t="s">
        <v>1210</v>
      </c>
      <c r="W543" s="213" t="s">
        <v>56</v>
      </c>
      <c r="X543" s="214" t="s">
        <v>1153</v>
      </c>
      <c r="Y543" s="219" t="n">
        <v>62.4</v>
      </c>
      <c r="Z543" s="220" t="n">
        <v>45000</v>
      </c>
      <c r="AA543" s="211"/>
      <c r="AB543" s="158" t="s">
        <v>44</v>
      </c>
      <c r="AC543" s="211"/>
      <c r="AD543" s="109" t="s">
        <v>784</v>
      </c>
      <c r="AE543" s="211"/>
    </row>
    <row r="544" s="221" customFormat="true" ht="15" hidden="false" customHeight="false" outlineLevel="0" collapsed="false">
      <c r="A544" s="211" t="n">
        <v>9258</v>
      </c>
      <c r="B544" s="212" t="n">
        <v>44998</v>
      </c>
      <c r="C544" s="213" t="s">
        <v>1206</v>
      </c>
      <c r="D544" s="214" t="s">
        <v>1207</v>
      </c>
      <c r="E544" s="214" t="s">
        <v>1208</v>
      </c>
      <c r="F544" s="215"/>
      <c r="G544" s="213" t="s">
        <v>52</v>
      </c>
      <c r="H544" s="213" t="s">
        <v>1214</v>
      </c>
      <c r="I544" s="216"/>
      <c r="J544" s="213" t="n">
        <v>24</v>
      </c>
      <c r="K544" s="212" t="n">
        <v>45023</v>
      </c>
      <c r="L544" s="217" t="n">
        <v>0.4008</v>
      </c>
      <c r="M544" s="218" t="n">
        <v>9.6192</v>
      </c>
      <c r="N544" s="213" t="s">
        <v>39</v>
      </c>
      <c r="O544" s="213" t="s">
        <v>85</v>
      </c>
      <c r="P544" s="211"/>
      <c r="Q544" s="211"/>
      <c r="R544" s="211"/>
      <c r="S544" s="211"/>
      <c r="T544" s="211"/>
      <c r="U544" s="211"/>
      <c r="V544" s="211" t="s">
        <v>1210</v>
      </c>
      <c r="W544" s="213" t="s">
        <v>56</v>
      </c>
      <c r="X544" s="214" t="s">
        <v>1153</v>
      </c>
      <c r="Y544" s="219" t="n">
        <v>31.2</v>
      </c>
      <c r="Z544" s="220" t="n">
        <v>45000</v>
      </c>
      <c r="AA544" s="211"/>
      <c r="AB544" s="158" t="s">
        <v>44</v>
      </c>
      <c r="AC544" s="211"/>
      <c r="AD544" s="109" t="s">
        <v>784</v>
      </c>
      <c r="AE544" s="211"/>
    </row>
    <row r="545" s="221" customFormat="true" ht="15" hidden="false" customHeight="false" outlineLevel="0" collapsed="false">
      <c r="A545" s="211" t="n">
        <v>9259</v>
      </c>
      <c r="B545" s="212" t="n">
        <v>44998</v>
      </c>
      <c r="C545" s="213" t="s">
        <v>1215</v>
      </c>
      <c r="D545" s="214" t="s">
        <v>1207</v>
      </c>
      <c r="E545" s="214" t="s">
        <v>1216</v>
      </c>
      <c r="F545" s="215"/>
      <c r="G545" s="213" t="s">
        <v>57</v>
      </c>
      <c r="H545" s="213" t="s">
        <v>1217</v>
      </c>
      <c r="I545" s="216"/>
      <c r="J545" s="213" t="n">
        <v>24</v>
      </c>
      <c r="K545" s="212" t="n">
        <v>45023</v>
      </c>
      <c r="L545" s="217" t="n">
        <v>0.4008</v>
      </c>
      <c r="M545" s="218" t="n">
        <v>9.6192</v>
      </c>
      <c r="N545" s="213" t="s">
        <v>39</v>
      </c>
      <c r="O545" s="213" t="s">
        <v>85</v>
      </c>
      <c r="P545" s="211"/>
      <c r="Q545" s="211"/>
      <c r="R545" s="211"/>
      <c r="S545" s="211"/>
      <c r="T545" s="211"/>
      <c r="U545" s="211"/>
      <c r="V545" s="211" t="s">
        <v>1218</v>
      </c>
      <c r="W545" s="213" t="s">
        <v>110</v>
      </c>
      <c r="X545" s="214" t="s">
        <v>1153</v>
      </c>
      <c r="Y545" s="219" t="n">
        <v>31.2</v>
      </c>
      <c r="Z545" s="220" t="n">
        <v>45000</v>
      </c>
      <c r="AA545" s="211"/>
      <c r="AB545" s="158" t="s">
        <v>44</v>
      </c>
      <c r="AC545" s="211"/>
      <c r="AD545" s="109" t="s">
        <v>784</v>
      </c>
      <c r="AE545" s="211"/>
    </row>
    <row r="546" s="221" customFormat="true" ht="15" hidden="false" customHeight="false" outlineLevel="0" collapsed="false">
      <c r="A546" s="211" t="n">
        <v>9260</v>
      </c>
      <c r="B546" s="212" t="n">
        <v>44998</v>
      </c>
      <c r="C546" s="213" t="s">
        <v>1215</v>
      </c>
      <c r="D546" s="214" t="s">
        <v>1207</v>
      </c>
      <c r="E546" s="214" t="s">
        <v>1216</v>
      </c>
      <c r="F546" s="215"/>
      <c r="G546" s="213" t="s">
        <v>38</v>
      </c>
      <c r="H546" s="213" t="s">
        <v>1219</v>
      </c>
      <c r="I546" s="216"/>
      <c r="J546" s="213" t="n">
        <v>96</v>
      </c>
      <c r="K546" s="212" t="n">
        <v>45023</v>
      </c>
      <c r="L546" s="217" t="n">
        <v>0.4008</v>
      </c>
      <c r="M546" s="218" t="n">
        <v>38.4768</v>
      </c>
      <c r="N546" s="213" t="s">
        <v>39</v>
      </c>
      <c r="O546" s="213" t="s">
        <v>85</v>
      </c>
      <c r="P546" s="211"/>
      <c r="Q546" s="211"/>
      <c r="R546" s="211"/>
      <c r="S546" s="211"/>
      <c r="T546" s="211"/>
      <c r="U546" s="211"/>
      <c r="V546" s="211" t="s">
        <v>1218</v>
      </c>
      <c r="W546" s="213" t="s">
        <v>110</v>
      </c>
      <c r="X546" s="214" t="s">
        <v>1153</v>
      </c>
      <c r="Y546" s="219" t="n">
        <v>124.8</v>
      </c>
      <c r="Z546" s="220" t="n">
        <v>45000</v>
      </c>
      <c r="AA546" s="211"/>
      <c r="AB546" s="158" t="s">
        <v>44</v>
      </c>
      <c r="AC546" s="211"/>
      <c r="AD546" s="109" t="s">
        <v>784</v>
      </c>
      <c r="AE546" s="211"/>
    </row>
    <row r="547" s="221" customFormat="true" ht="15" hidden="false" customHeight="false" outlineLevel="0" collapsed="false">
      <c r="A547" s="211" t="n">
        <v>9261</v>
      </c>
      <c r="B547" s="212" t="n">
        <v>44998</v>
      </c>
      <c r="C547" s="213" t="s">
        <v>1215</v>
      </c>
      <c r="D547" s="214" t="s">
        <v>1207</v>
      </c>
      <c r="E547" s="214" t="s">
        <v>1216</v>
      </c>
      <c r="F547" s="215"/>
      <c r="G547" s="213" t="s">
        <v>76</v>
      </c>
      <c r="H547" s="213" t="s">
        <v>1220</v>
      </c>
      <c r="I547" s="216"/>
      <c r="J547" s="213" t="n">
        <v>96</v>
      </c>
      <c r="K547" s="212" t="n">
        <v>45023</v>
      </c>
      <c r="L547" s="217" t="n">
        <v>0.4008</v>
      </c>
      <c r="M547" s="218" t="n">
        <v>38.4768</v>
      </c>
      <c r="N547" s="213" t="s">
        <v>39</v>
      </c>
      <c r="O547" s="213" t="s">
        <v>85</v>
      </c>
      <c r="P547" s="211"/>
      <c r="Q547" s="211"/>
      <c r="R547" s="211"/>
      <c r="S547" s="211"/>
      <c r="T547" s="211"/>
      <c r="U547" s="211"/>
      <c r="V547" s="211" t="s">
        <v>1218</v>
      </c>
      <c r="W547" s="213" t="s">
        <v>110</v>
      </c>
      <c r="X547" s="214" t="s">
        <v>1153</v>
      </c>
      <c r="Y547" s="219" t="n">
        <v>124.8</v>
      </c>
      <c r="Z547" s="220" t="n">
        <v>45000</v>
      </c>
      <c r="AA547" s="211"/>
      <c r="AB547" s="158" t="s">
        <v>44</v>
      </c>
      <c r="AC547" s="211"/>
      <c r="AD547" s="109" t="s">
        <v>784</v>
      </c>
      <c r="AE547" s="211"/>
    </row>
    <row r="548" s="221" customFormat="true" ht="15" hidden="false" customHeight="false" outlineLevel="0" collapsed="false">
      <c r="A548" s="211" t="n">
        <v>9262</v>
      </c>
      <c r="B548" s="212" t="n">
        <v>44998</v>
      </c>
      <c r="C548" s="213" t="s">
        <v>1215</v>
      </c>
      <c r="D548" s="214" t="s">
        <v>1207</v>
      </c>
      <c r="E548" s="214" t="s">
        <v>1216</v>
      </c>
      <c r="F548" s="215"/>
      <c r="G548" s="213" t="s">
        <v>48</v>
      </c>
      <c r="H548" s="213" t="s">
        <v>1221</v>
      </c>
      <c r="I548" s="216"/>
      <c r="J548" s="213" t="n">
        <v>48</v>
      </c>
      <c r="K548" s="212" t="n">
        <v>45023</v>
      </c>
      <c r="L548" s="217" t="n">
        <v>0.4008</v>
      </c>
      <c r="M548" s="218" t="n">
        <v>19.2384</v>
      </c>
      <c r="N548" s="213" t="s">
        <v>39</v>
      </c>
      <c r="O548" s="213" t="s">
        <v>85</v>
      </c>
      <c r="P548" s="211"/>
      <c r="Q548" s="211"/>
      <c r="R548" s="211"/>
      <c r="S548" s="211"/>
      <c r="T548" s="211"/>
      <c r="U548" s="211"/>
      <c r="V548" s="211" t="s">
        <v>1218</v>
      </c>
      <c r="W548" s="213" t="s">
        <v>110</v>
      </c>
      <c r="X548" s="214" t="s">
        <v>1153</v>
      </c>
      <c r="Y548" s="219" t="n">
        <v>62.4</v>
      </c>
      <c r="Z548" s="220" t="n">
        <v>45000</v>
      </c>
      <c r="AA548" s="211"/>
      <c r="AB548" s="158" t="s">
        <v>44</v>
      </c>
      <c r="AC548" s="211"/>
      <c r="AD548" s="109" t="s">
        <v>784</v>
      </c>
      <c r="AE548" s="211"/>
    </row>
    <row r="549" s="221" customFormat="true" ht="15" hidden="false" customHeight="false" outlineLevel="0" collapsed="false">
      <c r="A549" s="211" t="n">
        <v>9263</v>
      </c>
      <c r="B549" s="212" t="n">
        <v>44998</v>
      </c>
      <c r="C549" s="213" t="s">
        <v>1215</v>
      </c>
      <c r="D549" s="214" t="s">
        <v>1207</v>
      </c>
      <c r="E549" s="214" t="s">
        <v>1216</v>
      </c>
      <c r="F549" s="215"/>
      <c r="G549" s="213" t="s">
        <v>52</v>
      </c>
      <c r="H549" s="213" t="s">
        <v>1222</v>
      </c>
      <c r="I549" s="216"/>
      <c r="J549" s="213" t="n">
        <v>24</v>
      </c>
      <c r="K549" s="212" t="n">
        <v>45023</v>
      </c>
      <c r="L549" s="217" t="n">
        <v>0.4008</v>
      </c>
      <c r="M549" s="218" t="n">
        <v>9.6192</v>
      </c>
      <c r="N549" s="213" t="s">
        <v>39</v>
      </c>
      <c r="O549" s="213" t="s">
        <v>85</v>
      </c>
      <c r="P549" s="211"/>
      <c r="Q549" s="211"/>
      <c r="R549" s="211"/>
      <c r="S549" s="211"/>
      <c r="T549" s="211"/>
      <c r="U549" s="211"/>
      <c r="V549" s="211" t="s">
        <v>1218</v>
      </c>
      <c r="W549" s="213" t="s">
        <v>110</v>
      </c>
      <c r="X549" s="214" t="s">
        <v>1153</v>
      </c>
      <c r="Y549" s="219" t="n">
        <v>31.2</v>
      </c>
      <c r="Z549" s="220" t="n">
        <v>45000</v>
      </c>
      <c r="AA549" s="211"/>
      <c r="AB549" s="158" t="s">
        <v>44</v>
      </c>
      <c r="AC549" s="211"/>
      <c r="AD549" s="109" t="s">
        <v>784</v>
      </c>
      <c r="AE549" s="211"/>
    </row>
    <row r="550" s="178" customFormat="true" ht="15" hidden="false" customHeight="false" outlineLevel="0" collapsed="false">
      <c r="A550" s="176" t="n">
        <v>9223</v>
      </c>
      <c r="B550" s="201" t="n">
        <v>44991</v>
      </c>
      <c r="C550" s="172" t="s">
        <v>115</v>
      </c>
      <c r="D550" s="202" t="s">
        <v>106</v>
      </c>
      <c r="E550" s="202" t="s">
        <v>97</v>
      </c>
      <c r="F550" s="203"/>
      <c r="G550" s="172" t="s">
        <v>48</v>
      </c>
      <c r="H550" s="172" t="s">
        <v>1223</v>
      </c>
      <c r="I550" s="174"/>
      <c r="J550" s="172" t="n">
        <v>48</v>
      </c>
      <c r="K550" s="201" t="n">
        <v>45016</v>
      </c>
      <c r="L550" s="175" t="n">
        <v>0.376</v>
      </c>
      <c r="M550" s="157" t="n">
        <v>18.048</v>
      </c>
      <c r="N550" s="172" t="s">
        <v>39</v>
      </c>
      <c r="O550" s="172" t="s">
        <v>85</v>
      </c>
      <c r="P550" s="176"/>
      <c r="Q550" s="176"/>
      <c r="R550" s="176"/>
      <c r="S550" s="176"/>
      <c r="T550" s="176"/>
      <c r="U550" s="176"/>
      <c r="V550" s="176" t="s">
        <v>1224</v>
      </c>
      <c r="W550" s="172" t="s">
        <v>99</v>
      </c>
      <c r="X550" s="202" t="s">
        <v>117</v>
      </c>
      <c r="Y550" s="204" t="n">
        <v>65.76</v>
      </c>
      <c r="Z550" s="177" t="n">
        <v>44995</v>
      </c>
      <c r="AA550" s="176"/>
      <c r="AB550" s="158" t="s">
        <v>44</v>
      </c>
      <c r="AC550" s="176"/>
      <c r="AD550" s="109" t="s">
        <v>784</v>
      </c>
      <c r="AE550" s="176"/>
    </row>
    <row r="551" s="178" customFormat="true" ht="15" hidden="false" customHeight="false" outlineLevel="0" collapsed="false">
      <c r="A551" s="176" t="n">
        <v>9224</v>
      </c>
      <c r="B551" s="201" t="n">
        <v>44991</v>
      </c>
      <c r="C551" s="172" t="s">
        <v>115</v>
      </c>
      <c r="D551" s="202" t="s">
        <v>106</v>
      </c>
      <c r="E551" s="202" t="s">
        <v>97</v>
      </c>
      <c r="F551" s="203"/>
      <c r="G551" s="172" t="s">
        <v>76</v>
      </c>
      <c r="H551" s="172" t="s">
        <v>1225</v>
      </c>
      <c r="I551" s="174"/>
      <c r="J551" s="172" t="n">
        <v>120</v>
      </c>
      <c r="K551" s="201" t="n">
        <v>45016</v>
      </c>
      <c r="L551" s="175" t="n">
        <v>0.376</v>
      </c>
      <c r="M551" s="157" t="n">
        <v>45.12</v>
      </c>
      <c r="N551" s="172" t="s">
        <v>39</v>
      </c>
      <c r="O551" s="172" t="s">
        <v>85</v>
      </c>
      <c r="P551" s="176"/>
      <c r="Q551" s="176"/>
      <c r="R551" s="176"/>
      <c r="S551" s="176"/>
      <c r="T551" s="176"/>
      <c r="U551" s="176"/>
      <c r="V551" s="176" t="s">
        <v>1224</v>
      </c>
      <c r="W551" s="172" t="s">
        <v>99</v>
      </c>
      <c r="X551" s="202" t="s">
        <v>117</v>
      </c>
      <c r="Y551" s="204" t="n">
        <v>164.4</v>
      </c>
      <c r="Z551" s="177" t="n">
        <v>44995</v>
      </c>
      <c r="AA551" s="176"/>
      <c r="AB551" s="158" t="s">
        <v>44</v>
      </c>
      <c r="AC551" s="176"/>
      <c r="AD551" s="109" t="s">
        <v>784</v>
      </c>
      <c r="AE551" s="176"/>
    </row>
    <row r="552" s="178" customFormat="true" ht="15" hidden="false" customHeight="false" outlineLevel="0" collapsed="false">
      <c r="A552" s="176" t="n">
        <v>9225</v>
      </c>
      <c r="B552" s="201" t="n">
        <v>44991</v>
      </c>
      <c r="C552" s="172" t="s">
        <v>115</v>
      </c>
      <c r="D552" s="202" t="s">
        <v>106</v>
      </c>
      <c r="E552" s="202" t="s">
        <v>97</v>
      </c>
      <c r="F552" s="203"/>
      <c r="G552" s="172" t="s">
        <v>38</v>
      </c>
      <c r="H552" s="172" t="s">
        <v>1226</v>
      </c>
      <c r="I552" s="174"/>
      <c r="J552" s="172" t="n">
        <v>72</v>
      </c>
      <c r="K552" s="201" t="n">
        <v>45016</v>
      </c>
      <c r="L552" s="175" t="n">
        <v>0.376</v>
      </c>
      <c r="M552" s="157" t="n">
        <v>27.072</v>
      </c>
      <c r="N552" s="172" t="s">
        <v>39</v>
      </c>
      <c r="O552" s="172" t="s">
        <v>85</v>
      </c>
      <c r="P552" s="176"/>
      <c r="Q552" s="176"/>
      <c r="R552" s="176"/>
      <c r="S552" s="176"/>
      <c r="T552" s="176"/>
      <c r="U552" s="176"/>
      <c r="V552" s="176" t="s">
        <v>1224</v>
      </c>
      <c r="W552" s="172" t="s">
        <v>99</v>
      </c>
      <c r="X552" s="202" t="s">
        <v>117</v>
      </c>
      <c r="Y552" s="204" t="n">
        <v>98.64</v>
      </c>
      <c r="Z552" s="177" t="n">
        <v>44995</v>
      </c>
      <c r="AA552" s="176"/>
      <c r="AB552" s="158" t="s">
        <v>44</v>
      </c>
      <c r="AC552" s="176"/>
      <c r="AD552" s="109" t="s">
        <v>784</v>
      </c>
      <c r="AE552" s="176"/>
    </row>
    <row r="553" s="178" customFormat="true" ht="15" hidden="false" customHeight="false" outlineLevel="0" collapsed="false">
      <c r="A553" s="176" t="n">
        <v>9226</v>
      </c>
      <c r="B553" s="201" t="n">
        <v>44991</v>
      </c>
      <c r="C553" s="172" t="s">
        <v>115</v>
      </c>
      <c r="D553" s="202" t="s">
        <v>106</v>
      </c>
      <c r="E553" s="202" t="s">
        <v>97</v>
      </c>
      <c r="F553" s="203"/>
      <c r="G553" s="172" t="s">
        <v>52</v>
      </c>
      <c r="H553" s="172" t="s">
        <v>1227</v>
      </c>
      <c r="I553" s="174"/>
      <c r="J553" s="172" t="n">
        <v>24</v>
      </c>
      <c r="K553" s="201" t="n">
        <v>45016</v>
      </c>
      <c r="L553" s="175" t="n">
        <v>0.376</v>
      </c>
      <c r="M553" s="157" t="n">
        <v>9.024</v>
      </c>
      <c r="N553" s="172" t="s">
        <v>39</v>
      </c>
      <c r="O553" s="172" t="s">
        <v>85</v>
      </c>
      <c r="P553" s="176"/>
      <c r="Q553" s="176"/>
      <c r="R553" s="176"/>
      <c r="S553" s="176"/>
      <c r="T553" s="176"/>
      <c r="U553" s="176"/>
      <c r="V553" s="176" t="s">
        <v>1224</v>
      </c>
      <c r="W553" s="172" t="s">
        <v>99</v>
      </c>
      <c r="X553" s="202" t="s">
        <v>117</v>
      </c>
      <c r="Y553" s="204" t="n">
        <v>32.88</v>
      </c>
      <c r="Z553" s="177" t="n">
        <v>44995</v>
      </c>
      <c r="AA553" s="176"/>
      <c r="AB553" s="158" t="s">
        <v>44</v>
      </c>
      <c r="AC553" s="176"/>
      <c r="AD553" s="109" t="s">
        <v>784</v>
      </c>
      <c r="AE553" s="176"/>
    </row>
    <row r="554" s="178" customFormat="true" ht="15" hidden="false" customHeight="false" outlineLevel="0" collapsed="false">
      <c r="A554" s="176" t="n">
        <v>9227</v>
      </c>
      <c r="B554" s="201" t="n">
        <v>44991</v>
      </c>
      <c r="C554" s="172" t="s">
        <v>115</v>
      </c>
      <c r="D554" s="202" t="s">
        <v>106</v>
      </c>
      <c r="E554" s="202" t="s">
        <v>97</v>
      </c>
      <c r="F554" s="203"/>
      <c r="G554" s="172" t="s">
        <v>57</v>
      </c>
      <c r="H554" s="172" t="s">
        <v>1228</v>
      </c>
      <c r="I554" s="174"/>
      <c r="J554" s="172" t="n">
        <v>24</v>
      </c>
      <c r="K554" s="201" t="n">
        <v>45016</v>
      </c>
      <c r="L554" s="175" t="n">
        <v>0.376</v>
      </c>
      <c r="M554" s="157" t="n">
        <v>9.024</v>
      </c>
      <c r="N554" s="172" t="s">
        <v>39</v>
      </c>
      <c r="O554" s="172" t="s">
        <v>85</v>
      </c>
      <c r="P554" s="176"/>
      <c r="Q554" s="176"/>
      <c r="R554" s="176"/>
      <c r="S554" s="176"/>
      <c r="T554" s="176"/>
      <c r="U554" s="176"/>
      <c r="V554" s="176" t="s">
        <v>1224</v>
      </c>
      <c r="W554" s="172" t="s">
        <v>99</v>
      </c>
      <c r="X554" s="202" t="s">
        <v>117</v>
      </c>
      <c r="Y554" s="204" t="n">
        <v>32.88</v>
      </c>
      <c r="Z554" s="177" t="n">
        <v>44995</v>
      </c>
      <c r="AA554" s="176"/>
      <c r="AB554" s="158" t="s">
        <v>44</v>
      </c>
      <c r="AC554" s="176"/>
      <c r="AD554" s="109" t="s">
        <v>784</v>
      </c>
      <c r="AE554" s="176"/>
    </row>
    <row r="555" s="178" customFormat="true" ht="18.75" hidden="false" customHeight="false" outlineLevel="0" collapsed="false">
      <c r="A555" s="176"/>
      <c r="B555" s="208" t="s">
        <v>1229</v>
      </c>
      <c r="C555" s="172"/>
      <c r="D555" s="202"/>
      <c r="E555" s="202"/>
      <c r="F555" s="203"/>
      <c r="G555" s="172"/>
      <c r="H555" s="172"/>
      <c r="I555" s="174"/>
      <c r="J555" s="154" t="n">
        <f aca="false">SUM(J515:J554)</f>
        <v>2376</v>
      </c>
      <c r="K555" s="201"/>
      <c r="L555" s="175" t="n">
        <v>11.64</v>
      </c>
      <c r="M555" s="154" t="n">
        <f aca="false">SUM(M515:M554)</f>
        <v>729.636</v>
      </c>
      <c r="N555" s="172"/>
      <c r="O555" s="172"/>
      <c r="P555" s="176"/>
      <c r="Q555" s="176"/>
      <c r="R555" s="176"/>
      <c r="S555" s="176"/>
      <c r="T555" s="176"/>
      <c r="U555" s="176"/>
      <c r="V555" s="176"/>
      <c r="W555" s="172"/>
      <c r="X555" s="202"/>
      <c r="Y555" s="204"/>
      <c r="Z555" s="177"/>
      <c r="AA555" s="176"/>
      <c r="AB555" s="158"/>
      <c r="AC555" s="176"/>
      <c r="AD555" s="109"/>
      <c r="AE555" s="176"/>
    </row>
    <row r="556" s="178" customFormat="true" ht="15" hidden="false" customHeight="false" outlineLevel="0" collapsed="false">
      <c r="A556" s="176" t="n">
        <v>9235</v>
      </c>
      <c r="B556" s="201" t="n">
        <v>44991</v>
      </c>
      <c r="C556" s="172" t="s">
        <v>1052</v>
      </c>
      <c r="D556" s="202" t="s">
        <v>1230</v>
      </c>
      <c r="E556" s="202" t="s">
        <v>1216</v>
      </c>
      <c r="F556" s="203"/>
      <c r="G556" s="172" t="s">
        <v>48</v>
      </c>
      <c r="H556" s="172" t="s">
        <v>1231</v>
      </c>
      <c r="I556" s="174"/>
      <c r="J556" s="172" t="n">
        <v>44</v>
      </c>
      <c r="K556" s="201" t="n">
        <v>45016</v>
      </c>
      <c r="L556" s="175" t="n">
        <v>0.085</v>
      </c>
      <c r="M556" s="157" t="n">
        <v>3.74</v>
      </c>
      <c r="N556" s="172" t="s">
        <v>60</v>
      </c>
      <c r="O556" s="172" t="s">
        <v>40</v>
      </c>
      <c r="P556" s="176"/>
      <c r="Q556" s="176"/>
      <c r="R556" s="176"/>
      <c r="S556" s="176"/>
      <c r="T556" s="176"/>
      <c r="U556" s="176"/>
      <c r="V556" s="176" t="s">
        <v>1232</v>
      </c>
      <c r="W556" s="172" t="s">
        <v>110</v>
      </c>
      <c r="X556" s="202" t="s">
        <v>1233</v>
      </c>
      <c r="Y556" s="204" t="n">
        <v>29.48</v>
      </c>
      <c r="Z556" s="177" t="n">
        <v>44995</v>
      </c>
      <c r="AA556" s="176"/>
      <c r="AB556" s="158" t="s">
        <v>44</v>
      </c>
      <c r="AC556" s="176"/>
      <c r="AD556" s="109" t="s">
        <v>784</v>
      </c>
      <c r="AE556" s="176"/>
    </row>
    <row r="557" s="178" customFormat="true" ht="15" hidden="false" customHeight="false" outlineLevel="0" collapsed="false">
      <c r="A557" s="176" t="n">
        <v>9236</v>
      </c>
      <c r="B557" s="201" t="n">
        <v>44991</v>
      </c>
      <c r="C557" s="172" t="s">
        <v>1234</v>
      </c>
      <c r="D557" s="202" t="s">
        <v>1230</v>
      </c>
      <c r="E557" s="202" t="s">
        <v>54</v>
      </c>
      <c r="F557" s="203"/>
      <c r="G557" s="172" t="s">
        <v>48</v>
      </c>
      <c r="H557" s="172" t="s">
        <v>1235</v>
      </c>
      <c r="I557" s="174"/>
      <c r="J557" s="172" t="n">
        <v>44</v>
      </c>
      <c r="K557" s="201" t="n">
        <v>45016</v>
      </c>
      <c r="L557" s="175" t="n">
        <v>0.085</v>
      </c>
      <c r="M557" s="157" t="n">
        <v>3.74</v>
      </c>
      <c r="N557" s="172" t="s">
        <v>60</v>
      </c>
      <c r="O557" s="172" t="s">
        <v>40</v>
      </c>
      <c r="P557" s="176"/>
      <c r="Q557" s="176"/>
      <c r="R557" s="176"/>
      <c r="S557" s="176"/>
      <c r="T557" s="176"/>
      <c r="U557" s="176"/>
      <c r="V557" s="176" t="s">
        <v>1236</v>
      </c>
      <c r="W557" s="172" t="s">
        <v>56</v>
      </c>
      <c r="X557" s="202" t="s">
        <v>1233</v>
      </c>
      <c r="Y557" s="204" t="n">
        <v>29.48</v>
      </c>
      <c r="Z557" s="177" t="n">
        <v>44995</v>
      </c>
      <c r="AA557" s="176"/>
      <c r="AB557" s="158" t="s">
        <v>44</v>
      </c>
      <c r="AC557" s="176"/>
      <c r="AD557" s="176" t="s">
        <v>784</v>
      </c>
      <c r="AE557" s="176"/>
    </row>
    <row r="558" customFormat="false" ht="15" hidden="false" customHeight="false" outlineLevel="0" collapsed="false">
      <c r="A558" s="33"/>
      <c r="B558" s="33"/>
      <c r="C558" s="35"/>
      <c r="D558" s="35"/>
      <c r="E558" s="33"/>
      <c r="F558" s="36"/>
      <c r="G558" s="35"/>
      <c r="H558" s="35"/>
      <c r="I558" s="130"/>
      <c r="J558" s="42" t="n">
        <f aca="false">SUM(J556:J557)</f>
        <v>88</v>
      </c>
      <c r="K558" s="35"/>
      <c r="L558" s="3" t="n">
        <v>0.17</v>
      </c>
      <c r="M558" s="42" t="n">
        <f aca="false">SUM(M556:M557)</f>
        <v>7.48</v>
      </c>
      <c r="N558" s="33"/>
      <c r="O558" s="35"/>
      <c r="P558" s="33"/>
      <c r="Q558" s="33"/>
      <c r="R558" s="33"/>
      <c r="S558" s="33"/>
      <c r="T558" s="33"/>
      <c r="U558" s="33"/>
      <c r="V558" s="33"/>
      <c r="W558" s="35"/>
      <c r="X558" s="33"/>
      <c r="Y558" s="33"/>
      <c r="Z558" s="37"/>
      <c r="AA558" s="33"/>
      <c r="AB558" s="158"/>
      <c r="AC558" s="33"/>
      <c r="AD558" s="33"/>
      <c r="AE558" s="33"/>
    </row>
    <row r="559" customFormat="false" ht="15" hidden="false" customHeight="false" outlineLevel="0" collapsed="false">
      <c r="A559" s="33"/>
      <c r="B559" s="33"/>
      <c r="C559" s="35"/>
      <c r="D559" s="35"/>
      <c r="E559" s="33"/>
      <c r="F559" s="36"/>
      <c r="G559" s="35"/>
      <c r="H559" s="35"/>
      <c r="I559" s="130"/>
      <c r="J559" s="97" t="n">
        <f aca="false">SUM(J558,J555)</f>
        <v>2464</v>
      </c>
      <c r="K559" s="95"/>
      <c r="L559" s="40" t="n">
        <v>11.81</v>
      </c>
      <c r="M559" s="97" t="n">
        <f aca="false">SUM(M558,M555)</f>
        <v>737.116</v>
      </c>
      <c r="N559" s="33"/>
      <c r="O559" s="35"/>
      <c r="P559" s="33"/>
      <c r="Q559" s="33"/>
      <c r="R559" s="33"/>
      <c r="S559" s="33"/>
      <c r="T559" s="33"/>
      <c r="U559" s="33"/>
      <c r="V559" s="33"/>
      <c r="W559" s="35"/>
      <c r="X559" s="33"/>
      <c r="Y559" s="33"/>
      <c r="Z559" s="37"/>
      <c r="AA559" s="33"/>
      <c r="AB559" s="158"/>
      <c r="AC559" s="33"/>
      <c r="AD559" s="33"/>
      <c r="AE559" s="33"/>
    </row>
    <row r="560" customFormat="false" ht="18.75" hidden="false" customHeight="false" outlineLevel="0" collapsed="false">
      <c r="A560" s="33"/>
      <c r="B560" s="210" t="s">
        <v>1288</v>
      </c>
      <c r="C560" s="35"/>
      <c r="D560" s="35"/>
      <c r="E560" s="33"/>
      <c r="F560" s="36"/>
      <c r="G560" s="35"/>
      <c r="H560" s="35"/>
      <c r="I560" s="130"/>
      <c r="J560" s="35"/>
      <c r="K560" s="35"/>
      <c r="N560" s="33"/>
      <c r="O560" s="35"/>
      <c r="P560" s="33"/>
      <c r="Q560" s="33"/>
      <c r="R560" s="33"/>
      <c r="S560" s="33"/>
      <c r="T560" s="33"/>
      <c r="U560" s="33"/>
      <c r="V560" s="33"/>
      <c r="W560" s="35"/>
      <c r="X560" s="33"/>
      <c r="Y560" s="33"/>
      <c r="Z560" s="37"/>
      <c r="AA560" s="33"/>
      <c r="AB560" s="158"/>
      <c r="AC560" s="33"/>
      <c r="AD560" s="33"/>
      <c r="AE560" s="33"/>
    </row>
    <row r="561" s="178" customFormat="true" ht="15" hidden="false" customHeight="false" outlineLevel="0" collapsed="false">
      <c r="A561" s="176" t="n">
        <v>9237</v>
      </c>
      <c r="B561" s="201" t="n">
        <v>44998</v>
      </c>
      <c r="C561" s="172" t="s">
        <v>1238</v>
      </c>
      <c r="D561" s="202" t="s">
        <v>36</v>
      </c>
      <c r="E561" s="202" t="s">
        <v>66</v>
      </c>
      <c r="F561" s="203"/>
      <c r="G561" s="172" t="s">
        <v>48</v>
      </c>
      <c r="H561" s="172" t="s">
        <v>1239</v>
      </c>
      <c r="I561" s="174"/>
      <c r="J561" s="172" t="n">
        <v>24</v>
      </c>
      <c r="K561" s="201" t="n">
        <v>45023</v>
      </c>
      <c r="L561" s="175" t="n">
        <v>0.438</v>
      </c>
      <c r="M561" s="157" t="n">
        <v>10.512</v>
      </c>
      <c r="N561" s="172" t="s">
        <v>39</v>
      </c>
      <c r="O561" s="172" t="s">
        <v>40</v>
      </c>
      <c r="P561" s="176"/>
      <c r="Q561" s="176"/>
      <c r="R561" s="176"/>
      <c r="S561" s="176"/>
      <c r="T561" s="176"/>
      <c r="U561" s="176"/>
      <c r="V561" s="176" t="s">
        <v>1240</v>
      </c>
      <c r="W561" s="172" t="s">
        <v>110</v>
      </c>
      <c r="X561" s="202" t="s">
        <v>315</v>
      </c>
      <c r="Y561" s="204" t="n">
        <v>23.52</v>
      </c>
      <c r="Z561" s="177" t="n">
        <v>45000</v>
      </c>
      <c r="AA561" s="176"/>
      <c r="AB561" s="158" t="s">
        <v>44</v>
      </c>
      <c r="AC561" s="176"/>
      <c r="AD561" s="109" t="s">
        <v>784</v>
      </c>
      <c r="AE561" s="176"/>
    </row>
    <row r="562" s="178" customFormat="true" ht="15" hidden="false" customHeight="false" outlineLevel="0" collapsed="false">
      <c r="A562" s="176" t="n">
        <v>9238</v>
      </c>
      <c r="B562" s="201" t="n">
        <v>44998</v>
      </c>
      <c r="C562" s="172" t="s">
        <v>1238</v>
      </c>
      <c r="D562" s="202" t="s">
        <v>36</v>
      </c>
      <c r="E562" s="202" t="s">
        <v>66</v>
      </c>
      <c r="F562" s="203"/>
      <c r="G562" s="172" t="s">
        <v>76</v>
      </c>
      <c r="H562" s="172" t="s">
        <v>1241</v>
      </c>
      <c r="I562" s="174"/>
      <c r="J562" s="172" t="n">
        <v>48</v>
      </c>
      <c r="K562" s="201" t="n">
        <v>45023</v>
      </c>
      <c r="L562" s="175" t="n">
        <v>0.438</v>
      </c>
      <c r="M562" s="157" t="n">
        <v>21.024</v>
      </c>
      <c r="N562" s="172" t="s">
        <v>39</v>
      </c>
      <c r="O562" s="172" t="s">
        <v>40</v>
      </c>
      <c r="P562" s="176"/>
      <c r="Q562" s="176"/>
      <c r="R562" s="176"/>
      <c r="S562" s="176"/>
      <c r="T562" s="176"/>
      <c r="U562" s="176"/>
      <c r="V562" s="176" t="s">
        <v>1240</v>
      </c>
      <c r="W562" s="172" t="s">
        <v>110</v>
      </c>
      <c r="X562" s="202" t="s">
        <v>315</v>
      </c>
      <c r="Y562" s="204" t="n">
        <v>47.04</v>
      </c>
      <c r="Z562" s="177" t="n">
        <v>45000</v>
      </c>
      <c r="AA562" s="176"/>
      <c r="AB562" s="158" t="s">
        <v>44</v>
      </c>
      <c r="AC562" s="176"/>
      <c r="AD562" s="109" t="s">
        <v>784</v>
      </c>
      <c r="AE562" s="176"/>
    </row>
    <row r="563" s="178" customFormat="true" ht="15" hidden="false" customHeight="false" outlineLevel="0" collapsed="false">
      <c r="A563" s="176" t="n">
        <v>9239</v>
      </c>
      <c r="B563" s="201" t="n">
        <v>44998</v>
      </c>
      <c r="C563" s="172" t="s">
        <v>1238</v>
      </c>
      <c r="D563" s="202" t="s">
        <v>36</v>
      </c>
      <c r="E563" s="202" t="s">
        <v>66</v>
      </c>
      <c r="F563" s="203"/>
      <c r="G563" s="172" t="s">
        <v>38</v>
      </c>
      <c r="H563" s="172" t="s">
        <v>1242</v>
      </c>
      <c r="I563" s="174"/>
      <c r="J563" s="172" t="n">
        <v>24</v>
      </c>
      <c r="K563" s="201" t="n">
        <v>45023</v>
      </c>
      <c r="L563" s="175" t="n">
        <v>0.438</v>
      </c>
      <c r="M563" s="157" t="n">
        <v>10.512</v>
      </c>
      <c r="N563" s="172" t="s">
        <v>39</v>
      </c>
      <c r="O563" s="172" t="s">
        <v>40</v>
      </c>
      <c r="P563" s="176"/>
      <c r="Q563" s="176"/>
      <c r="R563" s="176"/>
      <c r="S563" s="176"/>
      <c r="T563" s="176"/>
      <c r="U563" s="176"/>
      <c r="V563" s="176" t="s">
        <v>1240</v>
      </c>
      <c r="W563" s="172" t="s">
        <v>110</v>
      </c>
      <c r="X563" s="202" t="s">
        <v>315</v>
      </c>
      <c r="Y563" s="204" t="n">
        <v>23.52</v>
      </c>
      <c r="Z563" s="177" t="n">
        <v>45000</v>
      </c>
      <c r="AA563" s="176"/>
      <c r="AB563" s="158" t="s">
        <v>44</v>
      </c>
      <c r="AC563" s="176"/>
      <c r="AD563" s="109" t="s">
        <v>784</v>
      </c>
      <c r="AE563" s="176"/>
    </row>
    <row r="564" s="178" customFormat="true" ht="15" hidden="false" customHeight="false" outlineLevel="0" collapsed="false">
      <c r="A564" s="176" t="n">
        <v>9240</v>
      </c>
      <c r="B564" s="201" t="n">
        <v>44998</v>
      </c>
      <c r="C564" s="172" t="s">
        <v>502</v>
      </c>
      <c r="D564" s="202" t="s">
        <v>36</v>
      </c>
      <c r="E564" s="202" t="s">
        <v>494</v>
      </c>
      <c r="F564" s="203"/>
      <c r="G564" s="172" t="s">
        <v>76</v>
      </c>
      <c r="H564" s="172" t="s">
        <v>1243</v>
      </c>
      <c r="I564" s="174"/>
      <c r="J564" s="172" t="n">
        <v>72</v>
      </c>
      <c r="K564" s="201" t="n">
        <v>45023</v>
      </c>
      <c r="L564" s="175" t="n">
        <v>0.4383</v>
      </c>
      <c r="M564" s="157" t="n">
        <v>31.5576</v>
      </c>
      <c r="N564" s="172" t="s">
        <v>39</v>
      </c>
      <c r="O564" s="172" t="s">
        <v>40</v>
      </c>
      <c r="P564" s="176"/>
      <c r="Q564" s="176"/>
      <c r="R564" s="176"/>
      <c r="S564" s="176"/>
      <c r="T564" s="176"/>
      <c r="U564" s="176"/>
      <c r="V564" s="176" t="s">
        <v>1244</v>
      </c>
      <c r="W564" s="172" t="s">
        <v>87</v>
      </c>
      <c r="X564" s="202" t="s">
        <v>315</v>
      </c>
      <c r="Y564" s="204" t="n">
        <v>70.56</v>
      </c>
      <c r="Z564" s="177" t="n">
        <v>45000</v>
      </c>
      <c r="AA564" s="176"/>
      <c r="AB564" s="158" t="s">
        <v>44</v>
      </c>
      <c r="AC564" s="176"/>
      <c r="AD564" s="109" t="s">
        <v>784</v>
      </c>
      <c r="AE564" s="176"/>
    </row>
    <row r="565" s="178" customFormat="true" ht="15" hidden="false" customHeight="false" outlineLevel="0" collapsed="false">
      <c r="A565" s="176" t="n">
        <v>9241</v>
      </c>
      <c r="B565" s="201" t="n">
        <v>44998</v>
      </c>
      <c r="C565" s="172" t="s">
        <v>502</v>
      </c>
      <c r="D565" s="202" t="s">
        <v>36</v>
      </c>
      <c r="E565" s="202" t="s">
        <v>494</v>
      </c>
      <c r="F565" s="203"/>
      <c r="G565" s="172" t="s">
        <v>38</v>
      </c>
      <c r="H565" s="172" t="s">
        <v>1245</v>
      </c>
      <c r="I565" s="174"/>
      <c r="J565" s="172" t="n">
        <v>120</v>
      </c>
      <c r="K565" s="201" t="n">
        <v>45023</v>
      </c>
      <c r="L565" s="175" t="n">
        <v>0.4383</v>
      </c>
      <c r="M565" s="157" t="n">
        <v>52.596</v>
      </c>
      <c r="N565" s="172" t="s">
        <v>39</v>
      </c>
      <c r="O565" s="172" t="s">
        <v>40</v>
      </c>
      <c r="P565" s="176"/>
      <c r="Q565" s="176"/>
      <c r="R565" s="176"/>
      <c r="S565" s="176"/>
      <c r="T565" s="176"/>
      <c r="U565" s="176"/>
      <c r="V565" s="176" t="s">
        <v>1244</v>
      </c>
      <c r="W565" s="172" t="s">
        <v>87</v>
      </c>
      <c r="X565" s="202" t="s">
        <v>315</v>
      </c>
      <c r="Y565" s="204" t="n">
        <v>117.6</v>
      </c>
      <c r="Z565" s="177" t="n">
        <v>45000</v>
      </c>
      <c r="AA565" s="176"/>
      <c r="AB565" s="158" t="s">
        <v>44</v>
      </c>
      <c r="AC565" s="176"/>
      <c r="AD565" s="109" t="s">
        <v>784</v>
      </c>
      <c r="AE565" s="176"/>
    </row>
    <row r="566" s="178" customFormat="true" ht="15" hidden="false" customHeight="false" outlineLevel="0" collapsed="false">
      <c r="A566" s="176" t="n">
        <v>9242</v>
      </c>
      <c r="B566" s="201" t="n">
        <v>44998</v>
      </c>
      <c r="C566" s="172" t="s">
        <v>502</v>
      </c>
      <c r="D566" s="202" t="s">
        <v>36</v>
      </c>
      <c r="E566" s="202" t="s">
        <v>494</v>
      </c>
      <c r="F566" s="203"/>
      <c r="G566" s="172" t="s">
        <v>57</v>
      </c>
      <c r="H566" s="172" t="s">
        <v>503</v>
      </c>
      <c r="I566" s="174"/>
      <c r="J566" s="172" t="n">
        <v>72</v>
      </c>
      <c r="K566" s="201" t="n">
        <v>45023</v>
      </c>
      <c r="L566" s="175" t="n">
        <v>0.4383</v>
      </c>
      <c r="M566" s="157" t="n">
        <v>31.5576</v>
      </c>
      <c r="N566" s="172" t="s">
        <v>39</v>
      </c>
      <c r="O566" s="172" t="s">
        <v>40</v>
      </c>
      <c r="P566" s="176"/>
      <c r="Q566" s="176"/>
      <c r="R566" s="176"/>
      <c r="S566" s="176"/>
      <c r="T566" s="176"/>
      <c r="U566" s="176"/>
      <c r="V566" s="176" t="s">
        <v>1244</v>
      </c>
      <c r="W566" s="172" t="s">
        <v>87</v>
      </c>
      <c r="X566" s="202" t="s">
        <v>315</v>
      </c>
      <c r="Y566" s="204" t="n">
        <v>70.56</v>
      </c>
      <c r="Z566" s="177" t="n">
        <v>45000</v>
      </c>
      <c r="AA566" s="176"/>
      <c r="AB566" s="158" t="s">
        <v>44</v>
      </c>
      <c r="AC566" s="176"/>
      <c r="AD566" s="109" t="s">
        <v>784</v>
      </c>
      <c r="AE566" s="176"/>
    </row>
    <row r="567" s="178" customFormat="true" ht="15" hidden="false" customHeight="false" outlineLevel="0" collapsed="false">
      <c r="A567" s="176" t="n">
        <v>9243</v>
      </c>
      <c r="B567" s="201" t="n">
        <v>44998</v>
      </c>
      <c r="C567" s="172" t="s">
        <v>665</v>
      </c>
      <c r="D567" s="202" t="s">
        <v>36</v>
      </c>
      <c r="E567" s="202" t="s">
        <v>54</v>
      </c>
      <c r="F567" s="203"/>
      <c r="G567" s="172" t="s">
        <v>48</v>
      </c>
      <c r="H567" s="172" t="s">
        <v>670</v>
      </c>
      <c r="I567" s="174"/>
      <c r="J567" s="172" t="n">
        <v>24</v>
      </c>
      <c r="K567" s="201" t="n">
        <v>45023</v>
      </c>
      <c r="L567" s="175" t="n">
        <v>0.438</v>
      </c>
      <c r="M567" s="157" t="n">
        <v>10.512</v>
      </c>
      <c r="N567" s="172" t="s">
        <v>39</v>
      </c>
      <c r="O567" s="172" t="s">
        <v>40</v>
      </c>
      <c r="P567" s="176"/>
      <c r="Q567" s="176"/>
      <c r="R567" s="176"/>
      <c r="S567" s="176"/>
      <c r="T567" s="176"/>
      <c r="U567" s="176"/>
      <c r="V567" s="176" t="s">
        <v>1246</v>
      </c>
      <c r="W567" s="172" t="s">
        <v>56</v>
      </c>
      <c r="X567" s="202" t="s">
        <v>315</v>
      </c>
      <c r="Y567" s="204" t="n">
        <v>23.52</v>
      </c>
      <c r="Z567" s="177" t="n">
        <v>45000</v>
      </c>
      <c r="AA567" s="176"/>
      <c r="AB567" s="158" t="s">
        <v>44</v>
      </c>
      <c r="AC567" s="176"/>
      <c r="AD567" s="109" t="s">
        <v>784</v>
      </c>
      <c r="AE567" s="176"/>
    </row>
    <row r="568" s="178" customFormat="true" ht="15" hidden="false" customHeight="false" outlineLevel="0" collapsed="false">
      <c r="A568" s="176" t="n">
        <v>9244</v>
      </c>
      <c r="B568" s="201" t="n">
        <v>44998</v>
      </c>
      <c r="C568" s="172" t="s">
        <v>665</v>
      </c>
      <c r="D568" s="202" t="s">
        <v>36</v>
      </c>
      <c r="E568" s="202" t="s">
        <v>54</v>
      </c>
      <c r="F568" s="203"/>
      <c r="G568" s="172" t="s">
        <v>76</v>
      </c>
      <c r="H568" s="172" t="s">
        <v>669</v>
      </c>
      <c r="I568" s="174"/>
      <c r="J568" s="172" t="n">
        <v>48</v>
      </c>
      <c r="K568" s="201" t="n">
        <v>45023</v>
      </c>
      <c r="L568" s="175" t="n">
        <v>0.438</v>
      </c>
      <c r="M568" s="157" t="n">
        <v>21.024</v>
      </c>
      <c r="N568" s="172" t="s">
        <v>39</v>
      </c>
      <c r="O568" s="172" t="s">
        <v>40</v>
      </c>
      <c r="P568" s="176"/>
      <c r="Q568" s="176"/>
      <c r="R568" s="176"/>
      <c r="S568" s="176"/>
      <c r="T568" s="176"/>
      <c r="U568" s="176"/>
      <c r="V568" s="176" t="s">
        <v>1246</v>
      </c>
      <c r="W568" s="172" t="s">
        <v>56</v>
      </c>
      <c r="X568" s="202" t="s">
        <v>315</v>
      </c>
      <c r="Y568" s="204" t="n">
        <v>47.04</v>
      </c>
      <c r="Z568" s="177" t="n">
        <v>45000</v>
      </c>
      <c r="AA568" s="176"/>
      <c r="AB568" s="158" t="s">
        <v>44</v>
      </c>
      <c r="AC568" s="176"/>
      <c r="AD568" s="109" t="s">
        <v>784</v>
      </c>
      <c r="AE568" s="176"/>
    </row>
    <row r="569" s="178" customFormat="true" ht="15" hidden="false" customHeight="false" outlineLevel="0" collapsed="false">
      <c r="A569" s="176" t="n">
        <v>9245</v>
      </c>
      <c r="B569" s="201" t="n">
        <v>44998</v>
      </c>
      <c r="C569" s="172" t="s">
        <v>665</v>
      </c>
      <c r="D569" s="202" t="s">
        <v>36</v>
      </c>
      <c r="E569" s="202" t="s">
        <v>54</v>
      </c>
      <c r="F569" s="203"/>
      <c r="G569" s="172" t="s">
        <v>38</v>
      </c>
      <c r="H569" s="172" t="s">
        <v>668</v>
      </c>
      <c r="I569" s="174"/>
      <c r="J569" s="172" t="n">
        <v>48</v>
      </c>
      <c r="K569" s="201" t="n">
        <v>45023</v>
      </c>
      <c r="L569" s="175" t="n">
        <v>0.438</v>
      </c>
      <c r="M569" s="157" t="n">
        <v>21.024</v>
      </c>
      <c r="N569" s="172" t="s">
        <v>39</v>
      </c>
      <c r="O569" s="172" t="s">
        <v>40</v>
      </c>
      <c r="P569" s="176"/>
      <c r="Q569" s="176"/>
      <c r="R569" s="176"/>
      <c r="S569" s="176"/>
      <c r="T569" s="176"/>
      <c r="U569" s="176"/>
      <c r="V569" s="176" t="s">
        <v>1246</v>
      </c>
      <c r="W569" s="172" t="s">
        <v>56</v>
      </c>
      <c r="X569" s="202" t="s">
        <v>315</v>
      </c>
      <c r="Y569" s="204" t="n">
        <v>47.04</v>
      </c>
      <c r="Z569" s="177" t="n">
        <v>45000</v>
      </c>
      <c r="AA569" s="176"/>
      <c r="AB569" s="158" t="s">
        <v>44</v>
      </c>
      <c r="AC569" s="176"/>
      <c r="AD569" s="109" t="s">
        <v>784</v>
      </c>
      <c r="AE569" s="176"/>
    </row>
    <row r="570" s="178" customFormat="true" ht="15" hidden="false" customHeight="false" outlineLevel="0" collapsed="false">
      <c r="A570" s="176" t="n">
        <v>9246</v>
      </c>
      <c r="B570" s="201" t="n">
        <v>44998</v>
      </c>
      <c r="C570" s="172" t="s">
        <v>665</v>
      </c>
      <c r="D570" s="202" t="s">
        <v>36</v>
      </c>
      <c r="E570" s="202" t="s">
        <v>54</v>
      </c>
      <c r="F570" s="203"/>
      <c r="G570" s="172" t="s">
        <v>57</v>
      </c>
      <c r="H570" s="172" t="s">
        <v>666</v>
      </c>
      <c r="I570" s="174"/>
      <c r="J570" s="172" t="n">
        <v>24</v>
      </c>
      <c r="K570" s="201" t="n">
        <v>45023</v>
      </c>
      <c r="L570" s="175" t="n">
        <v>0.438</v>
      </c>
      <c r="M570" s="157" t="n">
        <v>10.512</v>
      </c>
      <c r="N570" s="172" t="s">
        <v>39</v>
      </c>
      <c r="O570" s="172" t="s">
        <v>40</v>
      </c>
      <c r="P570" s="176"/>
      <c r="Q570" s="176"/>
      <c r="R570" s="176"/>
      <c r="S570" s="176"/>
      <c r="T570" s="176"/>
      <c r="U570" s="176"/>
      <c r="V570" s="176" t="s">
        <v>1246</v>
      </c>
      <c r="W570" s="172" t="s">
        <v>56</v>
      </c>
      <c r="X570" s="202" t="s">
        <v>315</v>
      </c>
      <c r="Y570" s="204" t="n">
        <v>23.52</v>
      </c>
      <c r="Z570" s="177" t="n">
        <v>45000</v>
      </c>
      <c r="AA570" s="176"/>
      <c r="AB570" s="158" t="s">
        <v>44</v>
      </c>
      <c r="AC570" s="176"/>
      <c r="AD570" s="109" t="s">
        <v>784</v>
      </c>
      <c r="AE570" s="176"/>
    </row>
    <row r="571" s="178" customFormat="true" ht="15" hidden="false" customHeight="false" outlineLevel="0" collapsed="false">
      <c r="A571" s="176" t="n">
        <v>9247</v>
      </c>
      <c r="B571" s="201" t="n">
        <v>44998</v>
      </c>
      <c r="C571" s="172" t="s">
        <v>1234</v>
      </c>
      <c r="D571" s="202" t="s">
        <v>1230</v>
      </c>
      <c r="E571" s="202" t="s">
        <v>54</v>
      </c>
      <c r="F571" s="203"/>
      <c r="G571" s="172" t="s">
        <v>48</v>
      </c>
      <c r="H571" s="172" t="s">
        <v>1235</v>
      </c>
      <c r="I571" s="174"/>
      <c r="J571" s="172" t="n">
        <v>24</v>
      </c>
      <c r="K571" s="201" t="n">
        <v>45023</v>
      </c>
      <c r="L571" s="175" t="n">
        <v>0.085</v>
      </c>
      <c r="M571" s="157" t="n">
        <v>2.04</v>
      </c>
      <c r="N571" s="172" t="s">
        <v>39</v>
      </c>
      <c r="O571" s="172" t="s">
        <v>40</v>
      </c>
      <c r="P571" s="176"/>
      <c r="Q571" s="176"/>
      <c r="R571" s="176"/>
      <c r="S571" s="176"/>
      <c r="T571" s="176"/>
      <c r="U571" s="176"/>
      <c r="V571" s="176" t="s">
        <v>1247</v>
      </c>
      <c r="W571" s="172" t="s">
        <v>56</v>
      </c>
      <c r="X571" s="202" t="s">
        <v>1233</v>
      </c>
      <c r="Y571" s="204" t="n">
        <v>16.08</v>
      </c>
      <c r="Z571" s="177" t="n">
        <v>45000</v>
      </c>
      <c r="AA571" s="176"/>
      <c r="AB571" s="158" t="s">
        <v>44</v>
      </c>
      <c r="AC571" s="176"/>
      <c r="AD571" s="109" t="s">
        <v>784</v>
      </c>
      <c r="AE571" s="176"/>
    </row>
    <row r="572" s="178" customFormat="true" ht="15" hidden="false" customHeight="false" outlineLevel="0" collapsed="false">
      <c r="A572" s="176" t="n">
        <v>9248</v>
      </c>
      <c r="B572" s="201" t="n">
        <v>44998</v>
      </c>
      <c r="C572" s="172" t="s">
        <v>1248</v>
      </c>
      <c r="D572" s="202" t="s">
        <v>1230</v>
      </c>
      <c r="E572" s="202" t="s">
        <v>54</v>
      </c>
      <c r="F572" s="203"/>
      <c r="G572" s="172" t="s">
        <v>48</v>
      </c>
      <c r="H572" s="172" t="s">
        <v>1249</v>
      </c>
      <c r="I572" s="174"/>
      <c r="J572" s="172" t="n">
        <v>24</v>
      </c>
      <c r="K572" s="201" t="n">
        <v>45023</v>
      </c>
      <c r="L572" s="175" t="n">
        <v>0.085</v>
      </c>
      <c r="M572" s="157" t="n">
        <v>2.04</v>
      </c>
      <c r="N572" s="172" t="s">
        <v>39</v>
      </c>
      <c r="O572" s="172" t="s">
        <v>40</v>
      </c>
      <c r="P572" s="176"/>
      <c r="Q572" s="176"/>
      <c r="R572" s="176"/>
      <c r="S572" s="176"/>
      <c r="T572" s="176"/>
      <c r="U572" s="176"/>
      <c r="V572" s="176" t="s">
        <v>1250</v>
      </c>
      <c r="W572" s="172" t="s">
        <v>56</v>
      </c>
      <c r="X572" s="202" t="s">
        <v>1251</v>
      </c>
      <c r="Y572" s="204" t="n">
        <v>2.64</v>
      </c>
      <c r="Z572" s="177" t="n">
        <v>45000</v>
      </c>
      <c r="AA572" s="176"/>
      <c r="AB572" s="158" t="s">
        <v>44</v>
      </c>
      <c r="AC572" s="176"/>
      <c r="AD572" s="109" t="s">
        <v>784</v>
      </c>
      <c r="AE572" s="176"/>
    </row>
    <row r="573" s="178" customFormat="true" ht="15" hidden="false" customHeight="false" outlineLevel="0" collapsed="false">
      <c r="A573" s="176" t="n">
        <v>9249</v>
      </c>
      <c r="B573" s="201" t="n">
        <v>44998</v>
      </c>
      <c r="C573" s="172" t="s">
        <v>874</v>
      </c>
      <c r="D573" s="202" t="s">
        <v>152</v>
      </c>
      <c r="E573" s="202" t="s">
        <v>66</v>
      </c>
      <c r="F573" s="203"/>
      <c r="G573" s="172" t="s">
        <v>48</v>
      </c>
      <c r="H573" s="172" t="s">
        <v>1252</v>
      </c>
      <c r="I573" s="174"/>
      <c r="J573" s="172" t="n">
        <v>24</v>
      </c>
      <c r="K573" s="201" t="n">
        <v>45023</v>
      </c>
      <c r="L573" s="175" t="n">
        <v>0.233</v>
      </c>
      <c r="M573" s="157" t="n">
        <v>5.592</v>
      </c>
      <c r="N573" s="172" t="s">
        <v>39</v>
      </c>
      <c r="O573" s="172" t="s">
        <v>40</v>
      </c>
      <c r="P573" s="176"/>
      <c r="Q573" s="176"/>
      <c r="R573" s="176"/>
      <c r="S573" s="176"/>
      <c r="T573" s="176"/>
      <c r="U573" s="176"/>
      <c r="V573" s="176" t="s">
        <v>1253</v>
      </c>
      <c r="W573" s="172" t="s">
        <v>110</v>
      </c>
      <c r="X573" s="202" t="s">
        <v>154</v>
      </c>
      <c r="Y573" s="204" t="n">
        <v>35.0784</v>
      </c>
      <c r="Z573" s="177" t="n">
        <v>45000</v>
      </c>
      <c r="AA573" s="176"/>
      <c r="AB573" s="158" t="s">
        <v>44</v>
      </c>
      <c r="AC573" s="176"/>
      <c r="AD573" s="109" t="s">
        <v>784</v>
      </c>
      <c r="AE573" s="176"/>
    </row>
    <row r="574" s="178" customFormat="true" ht="15" hidden="false" customHeight="false" outlineLevel="0" collapsed="false">
      <c r="A574" s="176" t="n">
        <v>9250</v>
      </c>
      <c r="B574" s="201" t="n">
        <v>44998</v>
      </c>
      <c r="C574" s="172" t="s">
        <v>874</v>
      </c>
      <c r="D574" s="202" t="s">
        <v>152</v>
      </c>
      <c r="E574" s="202" t="s">
        <v>66</v>
      </c>
      <c r="F574" s="203"/>
      <c r="G574" s="172" t="s">
        <v>76</v>
      </c>
      <c r="H574" s="172" t="s">
        <v>1254</v>
      </c>
      <c r="I574" s="174"/>
      <c r="J574" s="172" t="n">
        <v>24</v>
      </c>
      <c r="K574" s="201" t="n">
        <v>45023</v>
      </c>
      <c r="L574" s="175" t="n">
        <v>0.233</v>
      </c>
      <c r="M574" s="157" t="n">
        <v>5.592</v>
      </c>
      <c r="N574" s="172" t="s">
        <v>39</v>
      </c>
      <c r="O574" s="172" t="s">
        <v>40</v>
      </c>
      <c r="P574" s="176"/>
      <c r="Q574" s="176"/>
      <c r="R574" s="176"/>
      <c r="S574" s="176"/>
      <c r="T574" s="176"/>
      <c r="U574" s="176"/>
      <c r="V574" s="176" t="s">
        <v>1253</v>
      </c>
      <c r="W574" s="172" t="s">
        <v>110</v>
      </c>
      <c r="X574" s="202" t="s">
        <v>154</v>
      </c>
      <c r="Y574" s="204" t="n">
        <v>35.0784</v>
      </c>
      <c r="Z574" s="177" t="n">
        <v>45000</v>
      </c>
      <c r="AA574" s="176"/>
      <c r="AB574" s="158" t="s">
        <v>44</v>
      </c>
      <c r="AC574" s="176"/>
      <c r="AD574" s="109" t="s">
        <v>784</v>
      </c>
      <c r="AE574" s="176"/>
    </row>
    <row r="575" s="178" customFormat="true" ht="15" hidden="false" customHeight="false" outlineLevel="0" collapsed="false">
      <c r="A575" s="176" t="n">
        <v>9251</v>
      </c>
      <c r="B575" s="201" t="n">
        <v>44998</v>
      </c>
      <c r="C575" s="172" t="s">
        <v>874</v>
      </c>
      <c r="D575" s="202" t="s">
        <v>152</v>
      </c>
      <c r="E575" s="202" t="s">
        <v>66</v>
      </c>
      <c r="F575" s="203"/>
      <c r="G575" s="172" t="s">
        <v>38</v>
      </c>
      <c r="H575" s="172" t="s">
        <v>1255</v>
      </c>
      <c r="I575" s="174"/>
      <c r="J575" s="172" t="n">
        <v>24</v>
      </c>
      <c r="K575" s="201" t="n">
        <v>45023</v>
      </c>
      <c r="L575" s="175" t="n">
        <v>0.233</v>
      </c>
      <c r="M575" s="157" t="n">
        <v>5.592</v>
      </c>
      <c r="N575" s="172" t="s">
        <v>39</v>
      </c>
      <c r="O575" s="172" t="s">
        <v>40</v>
      </c>
      <c r="P575" s="176"/>
      <c r="Q575" s="176"/>
      <c r="R575" s="176"/>
      <c r="S575" s="176"/>
      <c r="T575" s="176"/>
      <c r="U575" s="176"/>
      <c r="V575" s="176" t="s">
        <v>1253</v>
      </c>
      <c r="W575" s="172" t="s">
        <v>110</v>
      </c>
      <c r="X575" s="202" t="s">
        <v>154</v>
      </c>
      <c r="Y575" s="204" t="n">
        <v>35.0784</v>
      </c>
      <c r="Z575" s="177" t="n">
        <v>45000</v>
      </c>
      <c r="AA575" s="176"/>
      <c r="AB575" s="158" t="s">
        <v>44</v>
      </c>
      <c r="AC575" s="176"/>
      <c r="AD575" s="109" t="s">
        <v>784</v>
      </c>
      <c r="AE575" s="176"/>
    </row>
    <row r="576" s="178" customFormat="true" ht="15" hidden="false" customHeight="false" outlineLevel="0" collapsed="false">
      <c r="A576" s="176" t="n">
        <v>9252</v>
      </c>
      <c r="B576" s="201" t="n">
        <v>44998</v>
      </c>
      <c r="C576" s="172" t="s">
        <v>874</v>
      </c>
      <c r="D576" s="202" t="s">
        <v>152</v>
      </c>
      <c r="E576" s="202" t="s">
        <v>66</v>
      </c>
      <c r="F576" s="203"/>
      <c r="G576" s="172" t="s">
        <v>52</v>
      </c>
      <c r="H576" s="172" t="s">
        <v>1256</v>
      </c>
      <c r="I576" s="174"/>
      <c r="J576" s="172" t="n">
        <v>24</v>
      </c>
      <c r="K576" s="201" t="n">
        <v>45023</v>
      </c>
      <c r="L576" s="175" t="n">
        <v>0.233</v>
      </c>
      <c r="M576" s="157" t="n">
        <v>5.592</v>
      </c>
      <c r="N576" s="172" t="s">
        <v>39</v>
      </c>
      <c r="O576" s="172" t="s">
        <v>40</v>
      </c>
      <c r="P576" s="176"/>
      <c r="Q576" s="176"/>
      <c r="R576" s="176"/>
      <c r="S576" s="176"/>
      <c r="T576" s="176"/>
      <c r="U576" s="176"/>
      <c r="V576" s="176" t="s">
        <v>1253</v>
      </c>
      <c r="W576" s="172" t="s">
        <v>110</v>
      </c>
      <c r="X576" s="202" t="s">
        <v>154</v>
      </c>
      <c r="Y576" s="204" t="n">
        <v>35.0784</v>
      </c>
      <c r="Z576" s="177" t="n">
        <v>45000</v>
      </c>
      <c r="AA576" s="176"/>
      <c r="AB576" s="158" t="s">
        <v>44</v>
      </c>
      <c r="AC576" s="176"/>
      <c r="AD576" s="109" t="s">
        <v>784</v>
      </c>
      <c r="AE576" s="176"/>
    </row>
    <row r="577" s="178" customFormat="true" ht="15" hidden="false" customHeight="false" outlineLevel="0" collapsed="false">
      <c r="A577" s="176" t="n">
        <v>9253</v>
      </c>
      <c r="B577" s="201" t="n">
        <v>44998</v>
      </c>
      <c r="C577" s="172" t="s">
        <v>318</v>
      </c>
      <c r="D577" s="202" t="s">
        <v>319</v>
      </c>
      <c r="E577" s="202" t="s">
        <v>66</v>
      </c>
      <c r="F577" s="203"/>
      <c r="G577" s="172" t="s">
        <v>38</v>
      </c>
      <c r="H577" s="172" t="s">
        <v>1257</v>
      </c>
      <c r="I577" s="174"/>
      <c r="J577" s="172" t="n">
        <v>24</v>
      </c>
      <c r="K577" s="201" t="n">
        <v>45023</v>
      </c>
      <c r="L577" s="175" t="n">
        <v>0.36</v>
      </c>
      <c r="M577" s="157" t="n">
        <v>8.64</v>
      </c>
      <c r="N577" s="172" t="s">
        <v>39</v>
      </c>
      <c r="O577" s="172" t="s">
        <v>40</v>
      </c>
      <c r="P577" s="176"/>
      <c r="Q577" s="176"/>
      <c r="R577" s="176"/>
      <c r="S577" s="176"/>
      <c r="T577" s="176"/>
      <c r="U577" s="176"/>
      <c r="V577" s="176" t="s">
        <v>1258</v>
      </c>
      <c r="W577" s="172" t="s">
        <v>110</v>
      </c>
      <c r="X577" s="202" t="s">
        <v>322</v>
      </c>
      <c r="Y577" s="204" t="n">
        <v>29.28</v>
      </c>
      <c r="Z577" s="177" t="n">
        <v>45000</v>
      </c>
      <c r="AA577" s="176"/>
      <c r="AB577" s="158" t="s">
        <v>44</v>
      </c>
      <c r="AC577" s="176"/>
      <c r="AD577" s="109" t="s">
        <v>784</v>
      </c>
      <c r="AE577" s="176"/>
    </row>
    <row r="578" s="221" customFormat="true" ht="15" hidden="false" customHeight="false" outlineLevel="0" collapsed="false">
      <c r="A578" s="211" t="n">
        <v>9228</v>
      </c>
      <c r="B578" s="212" t="n">
        <v>44991</v>
      </c>
      <c r="C578" s="213" t="s">
        <v>972</v>
      </c>
      <c r="D578" s="214" t="s">
        <v>106</v>
      </c>
      <c r="E578" s="214" t="s">
        <v>194</v>
      </c>
      <c r="F578" s="215"/>
      <c r="G578" s="213" t="s">
        <v>38</v>
      </c>
      <c r="H578" s="213" t="s">
        <v>1259</v>
      </c>
      <c r="I578" s="216"/>
      <c r="J578" s="213" t="n">
        <v>48</v>
      </c>
      <c r="K578" s="212" t="n">
        <v>45016</v>
      </c>
      <c r="L578" s="217" t="n">
        <v>0.376</v>
      </c>
      <c r="M578" s="218" t="n">
        <v>18.048</v>
      </c>
      <c r="N578" s="213" t="s">
        <v>39</v>
      </c>
      <c r="O578" s="213" t="s">
        <v>85</v>
      </c>
      <c r="P578" s="211"/>
      <c r="Q578" s="211"/>
      <c r="R578" s="211"/>
      <c r="S578" s="211"/>
      <c r="T578" s="211"/>
      <c r="U578" s="211"/>
      <c r="V578" s="211" t="s">
        <v>1260</v>
      </c>
      <c r="W578" s="213" t="s">
        <v>197</v>
      </c>
      <c r="X578" s="214" t="s">
        <v>117</v>
      </c>
      <c r="Y578" s="219" t="n">
        <v>65.76</v>
      </c>
      <c r="Z578" s="220" t="n">
        <v>44995</v>
      </c>
      <c r="AA578" s="211"/>
      <c r="AB578" s="158" t="s">
        <v>44</v>
      </c>
      <c r="AC578" s="211"/>
      <c r="AD578" s="109" t="s">
        <v>784</v>
      </c>
      <c r="AE578" s="211"/>
    </row>
    <row r="579" s="221" customFormat="true" ht="15" hidden="false" customHeight="false" outlineLevel="0" collapsed="false">
      <c r="A579" s="211" t="n">
        <v>9219</v>
      </c>
      <c r="B579" s="212" t="n">
        <v>44991</v>
      </c>
      <c r="C579" s="213" t="s">
        <v>235</v>
      </c>
      <c r="D579" s="214" t="s">
        <v>83</v>
      </c>
      <c r="E579" s="214" t="s">
        <v>66</v>
      </c>
      <c r="F579" s="215"/>
      <c r="G579" s="213" t="s">
        <v>48</v>
      </c>
      <c r="H579" s="213" t="s">
        <v>693</v>
      </c>
      <c r="I579" s="216"/>
      <c r="J579" s="213" t="n">
        <v>120</v>
      </c>
      <c r="K579" s="212" t="n">
        <v>45016</v>
      </c>
      <c r="L579" s="217" t="n">
        <v>0.2791</v>
      </c>
      <c r="M579" s="218" t="n">
        <v>33.492</v>
      </c>
      <c r="N579" s="213" t="s">
        <v>39</v>
      </c>
      <c r="O579" s="213" t="s">
        <v>85</v>
      </c>
      <c r="P579" s="211"/>
      <c r="Q579" s="211"/>
      <c r="R579" s="211"/>
      <c r="S579" s="211"/>
      <c r="T579" s="211"/>
      <c r="U579" s="211"/>
      <c r="V579" s="211" t="s">
        <v>1261</v>
      </c>
      <c r="W579" s="213" t="s">
        <v>110</v>
      </c>
      <c r="X579" s="214" t="s">
        <v>234</v>
      </c>
      <c r="Y579" s="219" t="n">
        <v>153.6</v>
      </c>
      <c r="Z579" s="220" t="n">
        <v>44995</v>
      </c>
      <c r="AA579" s="211"/>
      <c r="AB579" s="158" t="s">
        <v>44</v>
      </c>
      <c r="AC579" s="211"/>
      <c r="AD579" s="109" t="s">
        <v>784</v>
      </c>
      <c r="AE579" s="211"/>
    </row>
    <row r="580" s="221" customFormat="true" ht="15" hidden="false" customHeight="false" outlineLevel="0" collapsed="false">
      <c r="A580" s="211" t="n">
        <v>9220</v>
      </c>
      <c r="B580" s="212" t="n">
        <v>44991</v>
      </c>
      <c r="C580" s="213" t="s">
        <v>235</v>
      </c>
      <c r="D580" s="214" t="s">
        <v>83</v>
      </c>
      <c r="E580" s="214" t="s">
        <v>66</v>
      </c>
      <c r="F580" s="215"/>
      <c r="G580" s="213" t="s">
        <v>38</v>
      </c>
      <c r="H580" s="213" t="s">
        <v>692</v>
      </c>
      <c r="I580" s="216"/>
      <c r="J580" s="213" t="n">
        <v>168</v>
      </c>
      <c r="K580" s="212" t="n">
        <v>45016</v>
      </c>
      <c r="L580" s="217" t="n">
        <v>0.2791</v>
      </c>
      <c r="M580" s="218" t="n">
        <v>46.8888</v>
      </c>
      <c r="N580" s="213" t="s">
        <v>39</v>
      </c>
      <c r="O580" s="213" t="s">
        <v>85</v>
      </c>
      <c r="P580" s="211"/>
      <c r="Q580" s="211"/>
      <c r="R580" s="211"/>
      <c r="S580" s="211"/>
      <c r="T580" s="211"/>
      <c r="U580" s="211"/>
      <c r="V580" s="211" t="s">
        <v>1261</v>
      </c>
      <c r="W580" s="213" t="s">
        <v>110</v>
      </c>
      <c r="X580" s="214" t="s">
        <v>234</v>
      </c>
      <c r="Y580" s="219" t="n">
        <v>215.04</v>
      </c>
      <c r="Z580" s="220" t="n">
        <v>44995</v>
      </c>
      <c r="AA580" s="211"/>
      <c r="AB580" s="158" t="s">
        <v>44</v>
      </c>
      <c r="AC580" s="211"/>
      <c r="AD580" s="109" t="s">
        <v>784</v>
      </c>
      <c r="AE580" s="211"/>
    </row>
    <row r="581" s="221" customFormat="true" ht="15" hidden="false" customHeight="false" outlineLevel="0" collapsed="false">
      <c r="A581" s="211" t="n">
        <v>9221</v>
      </c>
      <c r="B581" s="212" t="n">
        <v>44991</v>
      </c>
      <c r="C581" s="213" t="s">
        <v>235</v>
      </c>
      <c r="D581" s="214" t="s">
        <v>83</v>
      </c>
      <c r="E581" s="214" t="s">
        <v>66</v>
      </c>
      <c r="F581" s="215"/>
      <c r="G581" s="213" t="s">
        <v>57</v>
      </c>
      <c r="H581" s="213" t="s">
        <v>690</v>
      </c>
      <c r="I581" s="216"/>
      <c r="J581" s="213" t="n">
        <v>72</v>
      </c>
      <c r="K581" s="212" t="n">
        <v>45016</v>
      </c>
      <c r="L581" s="217" t="n">
        <v>0.2791</v>
      </c>
      <c r="M581" s="218" t="n">
        <v>20.0952</v>
      </c>
      <c r="N581" s="213" t="s">
        <v>39</v>
      </c>
      <c r="O581" s="213" t="s">
        <v>85</v>
      </c>
      <c r="P581" s="211"/>
      <c r="Q581" s="211"/>
      <c r="R581" s="211"/>
      <c r="S581" s="211"/>
      <c r="T581" s="211"/>
      <c r="U581" s="211"/>
      <c r="V581" s="211" t="s">
        <v>1261</v>
      </c>
      <c r="W581" s="213" t="s">
        <v>110</v>
      </c>
      <c r="X581" s="214" t="s">
        <v>234</v>
      </c>
      <c r="Y581" s="219" t="n">
        <v>92.16</v>
      </c>
      <c r="Z581" s="220" t="n">
        <v>44995</v>
      </c>
      <c r="AA581" s="211"/>
      <c r="AB581" s="158" t="s">
        <v>44</v>
      </c>
      <c r="AC581" s="211"/>
      <c r="AD581" s="109" t="s">
        <v>784</v>
      </c>
      <c r="AE581" s="211"/>
    </row>
    <row r="582" s="221" customFormat="true" ht="15" hidden="false" customHeight="false" outlineLevel="0" collapsed="false">
      <c r="A582" s="211" t="n">
        <v>9222</v>
      </c>
      <c r="B582" s="212" t="n">
        <v>44991</v>
      </c>
      <c r="C582" s="213" t="s">
        <v>344</v>
      </c>
      <c r="D582" s="214" t="s">
        <v>83</v>
      </c>
      <c r="E582" s="214" t="s">
        <v>54</v>
      </c>
      <c r="F582" s="215"/>
      <c r="G582" s="213" t="s">
        <v>48</v>
      </c>
      <c r="H582" s="213" t="s">
        <v>345</v>
      </c>
      <c r="I582" s="216"/>
      <c r="J582" s="213" t="n">
        <v>120</v>
      </c>
      <c r="K582" s="212" t="n">
        <v>45016</v>
      </c>
      <c r="L582" s="217" t="n">
        <v>0.2791</v>
      </c>
      <c r="M582" s="218" t="n">
        <v>33.492</v>
      </c>
      <c r="N582" s="213" t="s">
        <v>39</v>
      </c>
      <c r="O582" s="213" t="s">
        <v>85</v>
      </c>
      <c r="P582" s="211"/>
      <c r="Q582" s="211"/>
      <c r="R582" s="211"/>
      <c r="S582" s="211"/>
      <c r="T582" s="211"/>
      <c r="U582" s="211"/>
      <c r="V582" s="211" t="s">
        <v>1262</v>
      </c>
      <c r="W582" s="213" t="s">
        <v>56</v>
      </c>
      <c r="X582" s="214" t="s">
        <v>234</v>
      </c>
      <c r="Y582" s="219" t="n">
        <v>153.6</v>
      </c>
      <c r="Z582" s="220" t="n">
        <v>44995</v>
      </c>
      <c r="AA582" s="211"/>
      <c r="AB582" s="158" t="s">
        <v>44</v>
      </c>
      <c r="AC582" s="211"/>
      <c r="AD582" s="109" t="s">
        <v>784</v>
      </c>
      <c r="AE582" s="211"/>
    </row>
    <row r="583" s="221" customFormat="true" ht="15" hidden="false" customHeight="false" outlineLevel="0" collapsed="false">
      <c r="A583" s="211" t="n">
        <v>9229</v>
      </c>
      <c r="B583" s="212" t="n">
        <v>44991</v>
      </c>
      <c r="C583" s="213" t="s">
        <v>887</v>
      </c>
      <c r="D583" s="214" t="s">
        <v>1177</v>
      </c>
      <c r="E583" s="214" t="s">
        <v>66</v>
      </c>
      <c r="F583" s="215"/>
      <c r="G583" s="213" t="s">
        <v>48</v>
      </c>
      <c r="H583" s="213" t="s">
        <v>1263</v>
      </c>
      <c r="I583" s="216"/>
      <c r="J583" s="213" t="n">
        <v>24</v>
      </c>
      <c r="K583" s="212" t="n">
        <v>45016</v>
      </c>
      <c r="L583" s="217" t="n">
        <v>0.2925</v>
      </c>
      <c r="M583" s="218" t="n">
        <v>7.02</v>
      </c>
      <c r="N583" s="213" t="s">
        <v>39</v>
      </c>
      <c r="O583" s="213" t="s">
        <v>85</v>
      </c>
      <c r="P583" s="211"/>
      <c r="Q583" s="211"/>
      <c r="R583" s="211"/>
      <c r="S583" s="211"/>
      <c r="T583" s="211"/>
      <c r="U583" s="211"/>
      <c r="V583" s="211" t="s">
        <v>1264</v>
      </c>
      <c r="W583" s="213" t="s">
        <v>110</v>
      </c>
      <c r="X583" s="214" t="s">
        <v>1182</v>
      </c>
      <c r="Y583" s="219" t="n">
        <v>30</v>
      </c>
      <c r="Z583" s="220" t="n">
        <v>44995</v>
      </c>
      <c r="AA583" s="211"/>
      <c r="AB583" s="158" t="s">
        <v>44</v>
      </c>
      <c r="AC583" s="211"/>
      <c r="AD583" s="109" t="s">
        <v>784</v>
      </c>
      <c r="AE583" s="211"/>
    </row>
    <row r="584" s="221" customFormat="true" ht="15" hidden="false" customHeight="false" outlineLevel="0" collapsed="false">
      <c r="A584" s="211" t="n">
        <v>9230</v>
      </c>
      <c r="B584" s="212" t="n">
        <v>44991</v>
      </c>
      <c r="C584" s="213" t="s">
        <v>887</v>
      </c>
      <c r="D584" s="214" t="s">
        <v>1177</v>
      </c>
      <c r="E584" s="214" t="s">
        <v>66</v>
      </c>
      <c r="F584" s="215"/>
      <c r="G584" s="213" t="s">
        <v>76</v>
      </c>
      <c r="H584" s="213" t="s">
        <v>1265</v>
      </c>
      <c r="I584" s="216"/>
      <c r="J584" s="213" t="n">
        <v>24</v>
      </c>
      <c r="K584" s="212" t="n">
        <v>45016</v>
      </c>
      <c r="L584" s="217" t="n">
        <v>0.2925</v>
      </c>
      <c r="M584" s="218" t="n">
        <v>7.02</v>
      </c>
      <c r="N584" s="213" t="s">
        <v>39</v>
      </c>
      <c r="O584" s="213" t="s">
        <v>85</v>
      </c>
      <c r="P584" s="211"/>
      <c r="Q584" s="211"/>
      <c r="R584" s="211"/>
      <c r="S584" s="211"/>
      <c r="T584" s="211"/>
      <c r="U584" s="211"/>
      <c r="V584" s="211" t="s">
        <v>1264</v>
      </c>
      <c r="W584" s="213" t="s">
        <v>110</v>
      </c>
      <c r="X584" s="214" t="s">
        <v>1182</v>
      </c>
      <c r="Y584" s="219" t="n">
        <v>30</v>
      </c>
      <c r="Z584" s="220" t="n">
        <v>44995</v>
      </c>
      <c r="AA584" s="211"/>
      <c r="AB584" s="158" t="s">
        <v>44</v>
      </c>
      <c r="AC584" s="211"/>
      <c r="AD584" s="109" t="s">
        <v>784</v>
      </c>
      <c r="AE584" s="211"/>
    </row>
    <row r="585" s="221" customFormat="true" ht="15" hidden="false" customHeight="false" outlineLevel="0" collapsed="false">
      <c r="A585" s="211" t="n">
        <v>9231</v>
      </c>
      <c r="B585" s="212" t="n">
        <v>44991</v>
      </c>
      <c r="C585" s="213" t="s">
        <v>887</v>
      </c>
      <c r="D585" s="214" t="s">
        <v>1177</v>
      </c>
      <c r="E585" s="214" t="s">
        <v>66</v>
      </c>
      <c r="F585" s="215"/>
      <c r="G585" s="213" t="s">
        <v>38</v>
      </c>
      <c r="H585" s="213" t="s">
        <v>1266</v>
      </c>
      <c r="I585" s="216"/>
      <c r="J585" s="213" t="n">
        <v>24</v>
      </c>
      <c r="K585" s="212" t="n">
        <v>45016</v>
      </c>
      <c r="L585" s="217" t="n">
        <v>0.2925</v>
      </c>
      <c r="M585" s="218" t="n">
        <v>7.02</v>
      </c>
      <c r="N585" s="213" t="s">
        <v>39</v>
      </c>
      <c r="O585" s="213" t="s">
        <v>85</v>
      </c>
      <c r="P585" s="211"/>
      <c r="Q585" s="211"/>
      <c r="R585" s="211"/>
      <c r="S585" s="211"/>
      <c r="T585" s="211"/>
      <c r="U585" s="211"/>
      <c r="V585" s="211" t="s">
        <v>1264</v>
      </c>
      <c r="W585" s="213" t="s">
        <v>110</v>
      </c>
      <c r="X585" s="214" t="s">
        <v>1182</v>
      </c>
      <c r="Y585" s="219" t="n">
        <v>30</v>
      </c>
      <c r="Z585" s="220" t="n">
        <v>44995</v>
      </c>
      <c r="AA585" s="211"/>
      <c r="AB585" s="158" t="s">
        <v>44</v>
      </c>
      <c r="AC585" s="211"/>
      <c r="AD585" s="109" t="s">
        <v>784</v>
      </c>
      <c r="AE585" s="211"/>
    </row>
    <row r="586" s="221" customFormat="true" ht="15" hidden="false" customHeight="false" outlineLevel="0" collapsed="false">
      <c r="A586" s="211" t="n">
        <v>9232</v>
      </c>
      <c r="B586" s="212" t="n">
        <v>44991</v>
      </c>
      <c r="C586" s="213" t="s">
        <v>1267</v>
      </c>
      <c r="D586" s="214" t="s">
        <v>1177</v>
      </c>
      <c r="E586" s="214" t="s">
        <v>54</v>
      </c>
      <c r="F586" s="215"/>
      <c r="G586" s="213" t="s">
        <v>76</v>
      </c>
      <c r="H586" s="213" t="s">
        <v>1268</v>
      </c>
      <c r="I586" s="216"/>
      <c r="J586" s="213" t="n">
        <v>24</v>
      </c>
      <c r="K586" s="212" t="n">
        <v>45016</v>
      </c>
      <c r="L586" s="217" t="n">
        <v>0.2925</v>
      </c>
      <c r="M586" s="218" t="n">
        <v>7.02</v>
      </c>
      <c r="N586" s="213" t="s">
        <v>39</v>
      </c>
      <c r="O586" s="213" t="s">
        <v>85</v>
      </c>
      <c r="P586" s="211"/>
      <c r="Q586" s="211"/>
      <c r="R586" s="211"/>
      <c r="S586" s="211"/>
      <c r="T586" s="211"/>
      <c r="U586" s="211"/>
      <c r="V586" s="211" t="s">
        <v>1269</v>
      </c>
      <c r="W586" s="213" t="s">
        <v>56</v>
      </c>
      <c r="X586" s="214" t="s">
        <v>1182</v>
      </c>
      <c r="Y586" s="219" t="n">
        <v>30</v>
      </c>
      <c r="Z586" s="220" t="n">
        <v>44995</v>
      </c>
      <c r="AA586" s="211"/>
      <c r="AB586" s="158" t="s">
        <v>44</v>
      </c>
      <c r="AC586" s="211"/>
      <c r="AD586" s="109" t="s">
        <v>784</v>
      </c>
      <c r="AE586" s="211"/>
    </row>
    <row r="587" s="221" customFormat="true" ht="15" hidden="false" customHeight="false" outlineLevel="0" collapsed="false">
      <c r="A587" s="211" t="n">
        <v>9233</v>
      </c>
      <c r="B587" s="212" t="n">
        <v>44991</v>
      </c>
      <c r="C587" s="213" t="s">
        <v>1267</v>
      </c>
      <c r="D587" s="214" t="s">
        <v>1177</v>
      </c>
      <c r="E587" s="214" t="s">
        <v>54</v>
      </c>
      <c r="F587" s="215"/>
      <c r="G587" s="213" t="s">
        <v>38</v>
      </c>
      <c r="H587" s="213" t="s">
        <v>1270</v>
      </c>
      <c r="I587" s="216"/>
      <c r="J587" s="213" t="n">
        <v>24</v>
      </c>
      <c r="K587" s="212" t="n">
        <v>45016</v>
      </c>
      <c r="L587" s="217" t="n">
        <v>0.2925</v>
      </c>
      <c r="M587" s="218" t="n">
        <v>7.02</v>
      </c>
      <c r="N587" s="213" t="s">
        <v>39</v>
      </c>
      <c r="O587" s="213" t="s">
        <v>85</v>
      </c>
      <c r="P587" s="211"/>
      <c r="Q587" s="211"/>
      <c r="R587" s="211"/>
      <c r="S587" s="211"/>
      <c r="T587" s="211"/>
      <c r="U587" s="211"/>
      <c r="V587" s="211" t="s">
        <v>1269</v>
      </c>
      <c r="W587" s="213" t="s">
        <v>56</v>
      </c>
      <c r="X587" s="214" t="s">
        <v>1182</v>
      </c>
      <c r="Y587" s="219" t="n">
        <v>30</v>
      </c>
      <c r="Z587" s="220" t="n">
        <v>44995</v>
      </c>
      <c r="AA587" s="211"/>
      <c r="AB587" s="158" t="s">
        <v>44</v>
      </c>
      <c r="AC587" s="211"/>
      <c r="AD587" s="109" t="s">
        <v>784</v>
      </c>
      <c r="AE587" s="211"/>
    </row>
    <row r="588" s="221" customFormat="true" ht="15" hidden="false" customHeight="false" outlineLevel="0" collapsed="false">
      <c r="A588" s="211" t="n">
        <v>9234</v>
      </c>
      <c r="B588" s="212" t="n">
        <v>44991</v>
      </c>
      <c r="C588" s="213" t="s">
        <v>891</v>
      </c>
      <c r="D588" s="214" t="s">
        <v>83</v>
      </c>
      <c r="E588" s="214" t="s">
        <v>59</v>
      </c>
      <c r="F588" s="215"/>
      <c r="G588" s="213" t="s">
        <v>76</v>
      </c>
      <c r="H588" s="213" t="s">
        <v>1271</v>
      </c>
      <c r="I588" s="216"/>
      <c r="J588" s="213" t="n">
        <v>24</v>
      </c>
      <c r="K588" s="212" t="n">
        <v>45016</v>
      </c>
      <c r="L588" s="217" t="n">
        <v>0.2065</v>
      </c>
      <c r="M588" s="218" t="n">
        <v>4.956</v>
      </c>
      <c r="N588" s="213" t="s">
        <v>60</v>
      </c>
      <c r="O588" s="213" t="s">
        <v>85</v>
      </c>
      <c r="P588" s="211"/>
      <c r="Q588" s="211"/>
      <c r="R588" s="211"/>
      <c r="S588" s="211"/>
      <c r="T588" s="211"/>
      <c r="U588" s="211"/>
      <c r="V588" s="211" t="s">
        <v>1272</v>
      </c>
      <c r="W588" s="213" t="s">
        <v>62</v>
      </c>
      <c r="X588" s="214" t="s">
        <v>1273</v>
      </c>
      <c r="Y588" s="219" t="n">
        <v>32.6424</v>
      </c>
      <c r="Z588" s="220" t="n">
        <v>44995</v>
      </c>
      <c r="AA588" s="211"/>
      <c r="AB588" s="158" t="s">
        <v>44</v>
      </c>
      <c r="AC588" s="211"/>
      <c r="AD588" s="109" t="s">
        <v>803</v>
      </c>
      <c r="AE588" s="211"/>
    </row>
    <row r="589" s="178" customFormat="true" ht="15" hidden="false" customHeight="false" outlineLevel="0" collapsed="false">
      <c r="A589" s="176"/>
      <c r="B589" s="201"/>
      <c r="C589" s="172"/>
      <c r="D589" s="202"/>
      <c r="E589" s="202"/>
      <c r="F589" s="203"/>
      <c r="G589" s="172"/>
      <c r="H589" s="172"/>
      <c r="I589" s="174"/>
      <c r="J589" s="154" t="n">
        <f aca="false">SUM(J561:J588)</f>
        <v>1344</v>
      </c>
      <c r="K589" s="222"/>
      <c r="L589" s="223" t="n">
        <v>9.85</v>
      </c>
      <c r="M589" s="154" t="n">
        <f aca="false">SUM(M561:M588)</f>
        <v>447.9912</v>
      </c>
      <c r="N589" s="172"/>
      <c r="O589" s="172"/>
      <c r="P589" s="176"/>
      <c r="Q589" s="176"/>
      <c r="R589" s="176"/>
      <c r="S589" s="176"/>
      <c r="T589" s="176"/>
      <c r="U589" s="176"/>
      <c r="V589" s="176"/>
      <c r="W589" s="172"/>
      <c r="X589" s="202"/>
      <c r="Y589" s="204"/>
      <c r="Z589" s="177"/>
      <c r="AA589" s="176"/>
      <c r="AB589" s="176"/>
      <c r="AC589" s="176"/>
      <c r="AD589" s="109"/>
      <c r="AE589" s="176"/>
    </row>
    <row r="590" s="178" customFormat="true" ht="15" hidden="false" customHeight="false" outlineLevel="0" collapsed="false">
      <c r="A590" s="176"/>
      <c r="B590" s="224" t="s">
        <v>1289</v>
      </c>
      <c r="C590" s="224"/>
      <c r="D590" s="224"/>
      <c r="E590" s="202"/>
      <c r="F590" s="203"/>
      <c r="G590" s="172"/>
      <c r="H590" s="172"/>
      <c r="I590" s="174"/>
      <c r="J590" s="172"/>
      <c r="K590" s="201"/>
      <c r="L590" s="175"/>
      <c r="M590" s="157"/>
      <c r="N590" s="172"/>
      <c r="O590" s="172"/>
      <c r="P590" s="176"/>
      <c r="Q590" s="176"/>
      <c r="R590" s="176"/>
      <c r="S590" s="176"/>
      <c r="T590" s="176"/>
      <c r="U590" s="176"/>
      <c r="V590" s="176"/>
      <c r="W590" s="172"/>
      <c r="X590" s="202"/>
      <c r="Y590" s="204"/>
      <c r="Z590" s="177"/>
      <c r="AA590" s="176"/>
      <c r="AB590" s="176"/>
      <c r="AC590" s="176"/>
      <c r="AD590" s="109"/>
      <c r="AE590" s="176"/>
    </row>
    <row r="591" s="178" customFormat="true" ht="15" hidden="false" customHeight="false" outlineLevel="0" collapsed="false">
      <c r="A591" s="176" t="n">
        <v>9264</v>
      </c>
      <c r="B591" s="201" t="n">
        <v>44998</v>
      </c>
      <c r="C591" s="172" t="s">
        <v>1275</v>
      </c>
      <c r="D591" s="202" t="s">
        <v>1276</v>
      </c>
      <c r="E591" s="202" t="s">
        <v>1277</v>
      </c>
      <c r="F591" s="203"/>
      <c r="G591" s="172" t="s">
        <v>57</v>
      </c>
      <c r="H591" s="172" t="s">
        <v>1278</v>
      </c>
      <c r="I591" s="174"/>
      <c r="J591" s="172" t="n">
        <v>30</v>
      </c>
      <c r="K591" s="201" t="n">
        <v>45023</v>
      </c>
      <c r="L591" s="175" t="n">
        <v>0.37083</v>
      </c>
      <c r="M591" s="157" t="n">
        <v>11.1249</v>
      </c>
      <c r="N591" s="172" t="s">
        <v>39</v>
      </c>
      <c r="O591" s="172" t="s">
        <v>40</v>
      </c>
      <c r="P591" s="176"/>
      <c r="Q591" s="176"/>
      <c r="R591" s="176"/>
      <c r="S591" s="176"/>
      <c r="T591" s="176"/>
      <c r="U591" s="176"/>
      <c r="V591" s="176" t="s">
        <v>1279</v>
      </c>
      <c r="W591" s="172" t="s">
        <v>99</v>
      </c>
      <c r="X591" s="202" t="s">
        <v>1280</v>
      </c>
      <c r="Y591" s="204" t="n">
        <v>51</v>
      </c>
      <c r="Z591" s="177" t="n">
        <v>45000</v>
      </c>
      <c r="AA591" s="176"/>
      <c r="AB591" s="158" t="s">
        <v>44</v>
      </c>
      <c r="AC591" s="176"/>
      <c r="AD591" s="109" t="s">
        <v>784</v>
      </c>
      <c r="AE591" s="176"/>
    </row>
    <row r="592" s="178" customFormat="true" ht="15" hidden="false" customHeight="false" outlineLevel="0" collapsed="false">
      <c r="A592" s="176" t="n">
        <v>9265</v>
      </c>
      <c r="B592" s="201" t="n">
        <v>44998</v>
      </c>
      <c r="C592" s="172" t="s">
        <v>1275</v>
      </c>
      <c r="D592" s="202" t="s">
        <v>1276</v>
      </c>
      <c r="E592" s="202" t="s">
        <v>1277</v>
      </c>
      <c r="F592" s="203"/>
      <c r="G592" s="172" t="s">
        <v>38</v>
      </c>
      <c r="H592" s="172" t="s">
        <v>1281</v>
      </c>
      <c r="I592" s="174"/>
      <c r="J592" s="172" t="n">
        <v>34</v>
      </c>
      <c r="K592" s="201" t="n">
        <v>45023</v>
      </c>
      <c r="L592" s="175" t="n">
        <v>0.37083</v>
      </c>
      <c r="M592" s="157" t="n">
        <v>12.60822</v>
      </c>
      <c r="N592" s="172" t="s">
        <v>39</v>
      </c>
      <c r="O592" s="172" t="s">
        <v>40</v>
      </c>
      <c r="P592" s="176"/>
      <c r="Q592" s="176"/>
      <c r="R592" s="176"/>
      <c r="S592" s="176"/>
      <c r="T592" s="176"/>
      <c r="U592" s="176"/>
      <c r="V592" s="176" t="s">
        <v>1279</v>
      </c>
      <c r="W592" s="172" t="s">
        <v>99</v>
      </c>
      <c r="X592" s="202" t="s">
        <v>1280</v>
      </c>
      <c r="Y592" s="204" t="n">
        <v>57.8</v>
      </c>
      <c r="Z592" s="177" t="n">
        <v>45000</v>
      </c>
      <c r="AA592" s="176"/>
      <c r="AB592" s="158" t="s">
        <v>44</v>
      </c>
      <c r="AC592" s="176"/>
      <c r="AD592" s="109" t="s">
        <v>784</v>
      </c>
      <c r="AE592" s="176"/>
    </row>
    <row r="593" s="178" customFormat="true" ht="15" hidden="false" customHeight="false" outlineLevel="0" collapsed="false">
      <c r="A593" s="176" t="n">
        <v>9266</v>
      </c>
      <c r="B593" s="201" t="n">
        <v>44998</v>
      </c>
      <c r="C593" s="172" t="s">
        <v>1275</v>
      </c>
      <c r="D593" s="202" t="s">
        <v>1276</v>
      </c>
      <c r="E593" s="202" t="s">
        <v>1277</v>
      </c>
      <c r="F593" s="203"/>
      <c r="G593" s="172" t="s">
        <v>76</v>
      </c>
      <c r="H593" s="172" t="s">
        <v>1282</v>
      </c>
      <c r="I593" s="174"/>
      <c r="J593" s="172" t="n">
        <v>40</v>
      </c>
      <c r="K593" s="201" t="n">
        <v>45023</v>
      </c>
      <c r="L593" s="175" t="n">
        <v>0.37083</v>
      </c>
      <c r="M593" s="157" t="n">
        <v>14.8332</v>
      </c>
      <c r="N593" s="172" t="s">
        <v>39</v>
      </c>
      <c r="O593" s="172" t="s">
        <v>40</v>
      </c>
      <c r="P593" s="176"/>
      <c r="Q593" s="176"/>
      <c r="R593" s="176"/>
      <c r="S593" s="176"/>
      <c r="T593" s="176"/>
      <c r="U593" s="176"/>
      <c r="V593" s="176" t="s">
        <v>1279</v>
      </c>
      <c r="W593" s="172" t="s">
        <v>99</v>
      </c>
      <c r="X593" s="202" t="s">
        <v>1280</v>
      </c>
      <c r="Y593" s="204" t="n">
        <v>68</v>
      </c>
      <c r="Z593" s="177" t="n">
        <v>45000</v>
      </c>
      <c r="AA593" s="176"/>
      <c r="AB593" s="158" t="s">
        <v>44</v>
      </c>
      <c r="AC593" s="176"/>
      <c r="AD593" s="109" t="s">
        <v>784</v>
      </c>
      <c r="AE593" s="176"/>
    </row>
    <row r="594" s="178" customFormat="true" ht="15" hidden="false" customHeight="false" outlineLevel="0" collapsed="false">
      <c r="A594" s="176" t="n">
        <v>9267</v>
      </c>
      <c r="B594" s="201" t="n">
        <v>44998</v>
      </c>
      <c r="C594" s="172" t="s">
        <v>1275</v>
      </c>
      <c r="D594" s="202" t="s">
        <v>1276</v>
      </c>
      <c r="E594" s="202" t="s">
        <v>1277</v>
      </c>
      <c r="F594" s="203"/>
      <c r="G594" s="172" t="s">
        <v>48</v>
      </c>
      <c r="H594" s="172" t="s">
        <v>1283</v>
      </c>
      <c r="I594" s="174"/>
      <c r="J594" s="172" t="n">
        <v>20</v>
      </c>
      <c r="K594" s="201" t="n">
        <v>45023</v>
      </c>
      <c r="L594" s="175" t="n">
        <v>0.37083</v>
      </c>
      <c r="M594" s="157" t="n">
        <v>7.4166</v>
      </c>
      <c r="N594" s="172" t="s">
        <v>39</v>
      </c>
      <c r="O594" s="172" t="s">
        <v>40</v>
      </c>
      <c r="P594" s="176"/>
      <c r="Q594" s="176"/>
      <c r="R594" s="176"/>
      <c r="S594" s="176"/>
      <c r="T594" s="176"/>
      <c r="U594" s="176"/>
      <c r="V594" s="176" t="s">
        <v>1279</v>
      </c>
      <c r="W594" s="172" t="s">
        <v>99</v>
      </c>
      <c r="X594" s="202" t="s">
        <v>1280</v>
      </c>
      <c r="Y594" s="204" t="n">
        <v>34</v>
      </c>
      <c r="Z594" s="177" t="n">
        <v>45000</v>
      </c>
      <c r="AA594" s="176"/>
      <c r="AB594" s="158" t="s">
        <v>44</v>
      </c>
      <c r="AC594" s="176"/>
      <c r="AD594" s="109" t="s">
        <v>784</v>
      </c>
      <c r="AE594" s="176"/>
    </row>
    <row r="595" s="178" customFormat="true" ht="15" hidden="false" customHeight="false" outlineLevel="0" collapsed="false">
      <c r="A595" s="176" t="n">
        <v>9268</v>
      </c>
      <c r="B595" s="201" t="n">
        <v>44998</v>
      </c>
      <c r="C595" s="172" t="s">
        <v>1275</v>
      </c>
      <c r="D595" s="202" t="s">
        <v>1276</v>
      </c>
      <c r="E595" s="202" t="s">
        <v>1277</v>
      </c>
      <c r="F595" s="203"/>
      <c r="G595" s="172" t="s">
        <v>52</v>
      </c>
      <c r="H595" s="172" t="s">
        <v>1284</v>
      </c>
      <c r="I595" s="174"/>
      <c r="J595" s="172" t="n">
        <v>14</v>
      </c>
      <c r="K595" s="201" t="n">
        <v>45023</v>
      </c>
      <c r="L595" s="175" t="n">
        <v>0.37083</v>
      </c>
      <c r="M595" s="157" t="n">
        <v>5.19162</v>
      </c>
      <c r="N595" s="172" t="s">
        <v>39</v>
      </c>
      <c r="O595" s="172" t="s">
        <v>40</v>
      </c>
      <c r="P595" s="176"/>
      <c r="Q595" s="176"/>
      <c r="R595" s="176"/>
      <c r="S595" s="176"/>
      <c r="T595" s="176"/>
      <c r="U595" s="176"/>
      <c r="V595" s="176" t="s">
        <v>1279</v>
      </c>
      <c r="W595" s="172" t="s">
        <v>99</v>
      </c>
      <c r="X595" s="202" t="s">
        <v>1280</v>
      </c>
      <c r="Y595" s="204" t="n">
        <v>23.8</v>
      </c>
      <c r="Z595" s="177" t="n">
        <v>45000</v>
      </c>
      <c r="AA595" s="176"/>
      <c r="AB595" s="158" t="s">
        <v>44</v>
      </c>
      <c r="AC595" s="176"/>
      <c r="AD595" s="109" t="s">
        <v>784</v>
      </c>
      <c r="AE595" s="176"/>
    </row>
    <row r="596" s="178" customFormat="true" ht="15" hidden="false" customHeight="false" outlineLevel="0" collapsed="false">
      <c r="A596" s="176" t="n">
        <v>9269</v>
      </c>
      <c r="B596" s="201" t="n">
        <v>44998</v>
      </c>
      <c r="C596" s="172" t="s">
        <v>1275</v>
      </c>
      <c r="D596" s="202" t="s">
        <v>1276</v>
      </c>
      <c r="E596" s="202" t="s">
        <v>1277</v>
      </c>
      <c r="F596" s="203"/>
      <c r="G596" s="172" t="s">
        <v>89</v>
      </c>
      <c r="H596" s="172" t="s">
        <v>1285</v>
      </c>
      <c r="I596" s="174"/>
      <c r="J596" s="172" t="n">
        <v>12</v>
      </c>
      <c r="K596" s="201" t="n">
        <v>45023</v>
      </c>
      <c r="L596" s="175" t="n">
        <v>0.37083</v>
      </c>
      <c r="M596" s="157" t="n">
        <v>4.44996</v>
      </c>
      <c r="N596" s="172" t="s">
        <v>39</v>
      </c>
      <c r="O596" s="172" t="s">
        <v>40</v>
      </c>
      <c r="P596" s="176"/>
      <c r="Q596" s="176"/>
      <c r="R596" s="176"/>
      <c r="S596" s="176"/>
      <c r="T596" s="176"/>
      <c r="U596" s="176"/>
      <c r="V596" s="176" t="s">
        <v>1279</v>
      </c>
      <c r="W596" s="172" t="s">
        <v>99</v>
      </c>
      <c r="X596" s="202" t="s">
        <v>1280</v>
      </c>
      <c r="Y596" s="204" t="n">
        <v>20.4</v>
      </c>
      <c r="Z596" s="177" t="n">
        <v>45000</v>
      </c>
      <c r="AA596" s="176"/>
      <c r="AB596" s="158" t="s">
        <v>44</v>
      </c>
      <c r="AC596" s="176"/>
      <c r="AD596" s="109" t="s">
        <v>784</v>
      </c>
      <c r="AE596" s="176"/>
    </row>
    <row r="597" customFormat="false" ht="15" hidden="false" customHeight="false" outlineLevel="0" collapsed="false">
      <c r="A597" s="33"/>
      <c r="B597" s="33"/>
      <c r="C597" s="35"/>
      <c r="D597" s="35"/>
      <c r="E597" s="33"/>
      <c r="F597" s="36"/>
      <c r="G597" s="35"/>
      <c r="H597" s="35"/>
      <c r="I597" s="130"/>
      <c r="J597" s="97" t="n">
        <f aca="false">SUM(J591:J596)</f>
        <v>150</v>
      </c>
      <c r="K597" s="95"/>
      <c r="L597" s="40" t="n">
        <v>2.22</v>
      </c>
      <c r="M597" s="97" t="n">
        <f aca="false">SUM(M591:M596)</f>
        <v>55.6245</v>
      </c>
      <c r="N597" s="33"/>
      <c r="O597" s="35"/>
      <c r="P597" s="33"/>
      <c r="Q597" s="33"/>
      <c r="R597" s="33"/>
      <c r="S597" s="33"/>
      <c r="T597" s="33"/>
      <c r="U597" s="33"/>
      <c r="V597" s="33"/>
      <c r="W597" s="35"/>
      <c r="X597" s="33"/>
      <c r="Y597" s="33"/>
      <c r="Z597" s="37"/>
      <c r="AA597" s="33"/>
      <c r="AB597" s="33"/>
      <c r="AC597" s="33"/>
      <c r="AD597" s="109"/>
      <c r="AE597" s="33"/>
    </row>
    <row r="598" customFormat="false" ht="15" hidden="false" customHeight="false" outlineLevel="0" collapsed="false">
      <c r="A598" s="33"/>
      <c r="B598" s="33"/>
      <c r="C598" s="35"/>
      <c r="D598" s="35"/>
      <c r="E598" s="33"/>
      <c r="F598" s="36"/>
      <c r="G598" s="35"/>
      <c r="H598" s="35"/>
      <c r="I598" s="130"/>
      <c r="J598" s="97" t="n">
        <f aca="false">SUM(J597,J589)</f>
        <v>1494</v>
      </c>
      <c r="K598" s="95"/>
      <c r="L598" s="40" t="n">
        <v>12.07</v>
      </c>
      <c r="M598" s="97" t="n">
        <f aca="false">SUM(M597,M589)</f>
        <v>503.6157</v>
      </c>
      <c r="N598" s="33"/>
      <c r="O598" s="35"/>
      <c r="P598" s="33"/>
      <c r="Q598" s="33"/>
      <c r="R598" s="33"/>
      <c r="S598" s="33"/>
      <c r="T598" s="33"/>
      <c r="U598" s="33"/>
      <c r="V598" s="33"/>
      <c r="W598" s="35"/>
      <c r="X598" s="33"/>
      <c r="Y598" s="33"/>
      <c r="Z598" s="37"/>
      <c r="AA598" s="33"/>
      <c r="AB598" s="33"/>
      <c r="AC598" s="33"/>
      <c r="AD598" s="109"/>
      <c r="AE598" s="33"/>
    </row>
    <row r="599" customFormat="false" ht="18.75" hidden="false" customHeight="false" outlineLevel="0" collapsed="false">
      <c r="A599" s="33"/>
      <c r="B599" s="210" t="s">
        <v>1290</v>
      </c>
      <c r="C599" s="35"/>
      <c r="D599" s="35"/>
      <c r="E599" s="33"/>
      <c r="F599" s="36"/>
      <c r="G599" s="35"/>
      <c r="H599" s="35"/>
      <c r="I599" s="130"/>
      <c r="J599" s="35"/>
      <c r="K599" s="35"/>
      <c r="N599" s="33"/>
      <c r="O599" s="35"/>
      <c r="P599" s="33"/>
      <c r="Q599" s="33"/>
      <c r="R599" s="33"/>
      <c r="S599" s="33"/>
      <c r="T599" s="33"/>
      <c r="U599" s="33"/>
      <c r="V599" s="33"/>
      <c r="W599" s="35"/>
      <c r="X599" s="33"/>
      <c r="Y599" s="33"/>
      <c r="Z599" s="37"/>
      <c r="AA599" s="33"/>
      <c r="AB599" s="33"/>
      <c r="AC599" s="33"/>
      <c r="AD599" s="109"/>
      <c r="AE599" s="33"/>
    </row>
    <row r="600" customFormat="false" ht="15" hidden="false" customHeight="false" outlineLevel="0" collapsed="false">
      <c r="A600" s="33" t="n">
        <v>9270</v>
      </c>
      <c r="B600" s="201" t="n">
        <v>45005</v>
      </c>
      <c r="C600" s="35" t="s">
        <v>698</v>
      </c>
      <c r="D600" s="6" t="str">
        <f aca="false">VLOOKUP(C600,CATALOGO!A:B,2,0)</f>
        <v>TOP MUJER</v>
      </c>
      <c r="E600" s="6" t="str">
        <f aca="false">VLOOKUP(C600,CATALOGO!A:E,5,0)</f>
        <v>CELTA</v>
      </c>
      <c r="F600" s="36"/>
      <c r="G600" s="35" t="s">
        <v>52</v>
      </c>
      <c r="H600" s="35" t="str">
        <f aca="false">CONCATENATE(C600,"-",G600)</f>
        <v>A002-024-XL</v>
      </c>
      <c r="I600" s="130"/>
      <c r="J600" s="35" t="n">
        <v>24</v>
      </c>
      <c r="K600" s="201" t="n">
        <v>45030</v>
      </c>
      <c r="L600" s="156" t="n">
        <f aca="false">VLOOKUP(C600,CATALOGO!A:F,6,0)</f>
        <v>0.347</v>
      </c>
      <c r="M600" s="157" t="n">
        <f aca="false">L600*J600</f>
        <v>8.328</v>
      </c>
      <c r="N600" s="172" t="s">
        <v>39</v>
      </c>
      <c r="O600" s="35" t="s">
        <v>40</v>
      </c>
      <c r="P600" s="33"/>
      <c r="Q600" s="33"/>
      <c r="R600" s="33"/>
      <c r="S600" s="33"/>
      <c r="T600" s="33"/>
      <c r="U600" s="33"/>
      <c r="V600" s="176" t="s">
        <v>1291</v>
      </c>
      <c r="W600" s="35" t="s">
        <v>50</v>
      </c>
      <c r="X600" s="33" t="s">
        <v>169</v>
      </c>
      <c r="Y600" s="33" t="n">
        <v>29.7192</v>
      </c>
      <c r="Z600" s="37" t="n">
        <v>45007</v>
      </c>
      <c r="AA600" s="33"/>
      <c r="AB600" s="158" t="s">
        <v>44</v>
      </c>
      <c r="AC600" s="33"/>
      <c r="AD600" s="109" t="s">
        <v>784</v>
      </c>
      <c r="AE600" s="33"/>
    </row>
    <row r="601" customFormat="false" ht="15" hidden="false" customHeight="false" outlineLevel="0" collapsed="false">
      <c r="A601" s="33" t="n">
        <v>9271</v>
      </c>
      <c r="B601" s="201" t="n">
        <v>45005</v>
      </c>
      <c r="C601" s="35" t="s">
        <v>389</v>
      </c>
      <c r="D601" s="6" t="str">
        <f aca="false">VLOOKUP(C601,CATALOGO!A:B,2,0)</f>
        <v>TOP MUJER</v>
      </c>
      <c r="E601" s="6" t="str">
        <f aca="false">VLOOKUP(C601,CATALOGO!A:E,5,0)</f>
        <v>AVENTURINI</v>
      </c>
      <c r="F601" s="36"/>
      <c r="G601" s="35" t="s">
        <v>48</v>
      </c>
      <c r="H601" s="35" t="str">
        <f aca="false">CONCATENATE(C601,"-",G601)</f>
        <v>A002-421-L</v>
      </c>
      <c r="I601" s="130"/>
      <c r="J601" s="35" t="n">
        <v>48</v>
      </c>
      <c r="K601" s="201" t="n">
        <v>45030</v>
      </c>
      <c r="L601" s="156" t="n">
        <f aca="false">VLOOKUP(C601,CATALOGO!A:F,6,0)</f>
        <v>0.347</v>
      </c>
      <c r="M601" s="157" t="n">
        <f aca="false">L601*J601</f>
        <v>16.656</v>
      </c>
      <c r="N601" s="172" t="s">
        <v>39</v>
      </c>
      <c r="O601" s="35" t="s">
        <v>40</v>
      </c>
      <c r="P601" s="33"/>
      <c r="Q601" s="33"/>
      <c r="R601" s="33"/>
      <c r="S601" s="33"/>
      <c r="T601" s="33"/>
      <c r="U601" s="33"/>
      <c r="V601" s="176" t="s">
        <v>1292</v>
      </c>
      <c r="W601" s="35" t="s">
        <v>87</v>
      </c>
      <c r="X601" s="33" t="s">
        <v>169</v>
      </c>
      <c r="Y601" s="33" t="n">
        <v>59.4384</v>
      </c>
      <c r="Z601" s="37" t="n">
        <v>45007</v>
      </c>
      <c r="AA601" s="33"/>
      <c r="AB601" s="158" t="s">
        <v>44</v>
      </c>
      <c r="AC601" s="33"/>
      <c r="AD601" s="109" t="s">
        <v>784</v>
      </c>
      <c r="AE601" s="33"/>
    </row>
    <row r="602" customFormat="false" ht="15" hidden="false" customHeight="false" outlineLevel="0" collapsed="false">
      <c r="A602" s="33" t="n">
        <v>9272</v>
      </c>
      <c r="B602" s="201" t="n">
        <v>45005</v>
      </c>
      <c r="C602" s="35" t="s">
        <v>389</v>
      </c>
      <c r="D602" s="6" t="str">
        <f aca="false">VLOOKUP(C602,CATALOGO!A:B,2,0)</f>
        <v>TOP MUJER</v>
      </c>
      <c r="E602" s="6" t="str">
        <f aca="false">VLOOKUP(C602,CATALOGO!A:E,5,0)</f>
        <v>AVENTURINI</v>
      </c>
      <c r="F602" s="36"/>
      <c r="G602" s="35" t="s">
        <v>38</v>
      </c>
      <c r="H602" s="35" t="str">
        <f aca="false">CONCATENATE(C602,"-",G602)</f>
        <v>A002-421-S</v>
      </c>
      <c r="I602" s="130"/>
      <c r="J602" s="35" t="n">
        <v>96</v>
      </c>
      <c r="K602" s="201" t="n">
        <v>45030</v>
      </c>
      <c r="L602" s="156" t="n">
        <f aca="false">VLOOKUP(C602,CATALOGO!A:F,6,0)</f>
        <v>0.347</v>
      </c>
      <c r="M602" s="157" t="n">
        <f aca="false">L602*J602</f>
        <v>33.312</v>
      </c>
      <c r="N602" s="172" t="s">
        <v>39</v>
      </c>
      <c r="O602" s="35" t="s">
        <v>40</v>
      </c>
      <c r="P602" s="33"/>
      <c r="Q602" s="33"/>
      <c r="R602" s="33"/>
      <c r="S602" s="33"/>
      <c r="T602" s="33"/>
      <c r="U602" s="33"/>
      <c r="V602" s="176" t="s">
        <v>1292</v>
      </c>
      <c r="W602" s="35" t="s">
        <v>87</v>
      </c>
      <c r="X602" s="33" t="s">
        <v>169</v>
      </c>
      <c r="Y602" s="33" t="n">
        <v>118.8768</v>
      </c>
      <c r="Z602" s="37" t="n">
        <v>45007</v>
      </c>
      <c r="AA602" s="33"/>
      <c r="AB602" s="158" t="s">
        <v>44</v>
      </c>
      <c r="AC602" s="33"/>
      <c r="AD602" s="109" t="s">
        <v>784</v>
      </c>
      <c r="AE602" s="33"/>
    </row>
    <row r="603" customFormat="false" ht="15" hidden="false" customHeight="false" outlineLevel="0" collapsed="false">
      <c r="A603" s="33" t="n">
        <v>9273</v>
      </c>
      <c r="B603" s="201" t="n">
        <v>45005</v>
      </c>
      <c r="C603" s="35" t="s">
        <v>389</v>
      </c>
      <c r="D603" s="6" t="str">
        <f aca="false">VLOOKUP(C603,CATALOGO!A:B,2,0)</f>
        <v>TOP MUJER</v>
      </c>
      <c r="E603" s="6" t="str">
        <f aca="false">VLOOKUP(C603,CATALOGO!A:E,5,0)</f>
        <v>AVENTURINI</v>
      </c>
      <c r="F603" s="36"/>
      <c r="G603" s="35" t="s">
        <v>57</v>
      </c>
      <c r="H603" s="35" t="str">
        <f aca="false">CONCATENATE(C603,"-",G603)</f>
        <v>A002-421-XS</v>
      </c>
      <c r="I603" s="130"/>
      <c r="J603" s="35" t="n">
        <v>48</v>
      </c>
      <c r="K603" s="201" t="n">
        <v>45030</v>
      </c>
      <c r="L603" s="156" t="n">
        <f aca="false">VLOOKUP(C603,CATALOGO!A:F,6,0)</f>
        <v>0.347</v>
      </c>
      <c r="M603" s="157" t="n">
        <f aca="false">L603*J603</f>
        <v>16.656</v>
      </c>
      <c r="N603" s="172" t="s">
        <v>39</v>
      </c>
      <c r="O603" s="35" t="s">
        <v>40</v>
      </c>
      <c r="P603" s="33"/>
      <c r="Q603" s="33"/>
      <c r="R603" s="33"/>
      <c r="S603" s="33"/>
      <c r="T603" s="33"/>
      <c r="U603" s="33"/>
      <c r="V603" s="176" t="s">
        <v>1292</v>
      </c>
      <c r="W603" s="35" t="s">
        <v>87</v>
      </c>
      <c r="X603" s="33" t="s">
        <v>169</v>
      </c>
      <c r="Y603" s="33" t="n">
        <v>59.4384</v>
      </c>
      <c r="Z603" s="37" t="n">
        <v>45007</v>
      </c>
      <c r="AA603" s="33"/>
      <c r="AB603" s="158" t="s">
        <v>44</v>
      </c>
      <c r="AC603" s="33"/>
      <c r="AD603" s="109" t="s">
        <v>784</v>
      </c>
      <c r="AE603" s="33"/>
    </row>
    <row r="604" customFormat="false" ht="15" hidden="false" customHeight="false" outlineLevel="0" collapsed="false">
      <c r="A604" s="33" t="n">
        <v>9274</v>
      </c>
      <c r="B604" s="201" t="n">
        <v>45005</v>
      </c>
      <c r="C604" s="35" t="s">
        <v>995</v>
      </c>
      <c r="D604" s="6" t="str">
        <f aca="false">VLOOKUP(C604,CATALOGO!A:B,2,0)</f>
        <v>Top Dama</v>
      </c>
      <c r="E604" s="6" t="str">
        <f aca="false">VLOOKUP(C604,CATALOGO!A:E,5,0)</f>
        <v>Flamingo</v>
      </c>
      <c r="F604" s="36"/>
      <c r="G604" s="35" t="s">
        <v>57</v>
      </c>
      <c r="H604" s="35" t="str">
        <f aca="false">CONCATENATE(C604,"-",G604)</f>
        <v>A002-656-XS</v>
      </c>
      <c r="I604" s="130"/>
      <c r="J604" s="35" t="n">
        <v>24</v>
      </c>
      <c r="K604" s="201" t="n">
        <v>45030</v>
      </c>
      <c r="L604" s="156" t="n">
        <f aca="false">VLOOKUP(C604,CATALOGO!A:F,6,0)</f>
        <v>0.347</v>
      </c>
      <c r="M604" s="157" t="n">
        <f aca="false">L604*J604</f>
        <v>8.328</v>
      </c>
      <c r="N604" s="172" t="s">
        <v>39</v>
      </c>
      <c r="O604" s="35" t="s">
        <v>40</v>
      </c>
      <c r="P604" s="33"/>
      <c r="Q604" s="33"/>
      <c r="R604" s="33"/>
      <c r="S604" s="33"/>
      <c r="T604" s="33"/>
      <c r="U604" s="33"/>
      <c r="V604" s="176" t="s">
        <v>1293</v>
      </c>
      <c r="W604" s="35" t="s">
        <v>903</v>
      </c>
      <c r="X604" s="33" t="s">
        <v>169</v>
      </c>
      <c r="Y604" s="33" t="n">
        <v>29.7192</v>
      </c>
      <c r="Z604" s="37" t="n">
        <v>45007</v>
      </c>
      <c r="AA604" s="33"/>
      <c r="AB604" s="158" t="s">
        <v>44</v>
      </c>
      <c r="AC604" s="33"/>
      <c r="AD604" s="109" t="s">
        <v>953</v>
      </c>
      <c r="AE604" s="33"/>
    </row>
    <row r="605" customFormat="false" ht="15" hidden="false" customHeight="false" outlineLevel="0" collapsed="false">
      <c r="A605" s="33" t="n">
        <v>9275</v>
      </c>
      <c r="B605" s="201" t="n">
        <v>45005</v>
      </c>
      <c r="C605" s="35" t="s">
        <v>995</v>
      </c>
      <c r="D605" s="6" t="str">
        <f aca="false">VLOOKUP(C605,CATALOGO!A:B,2,0)</f>
        <v>Top Dama</v>
      </c>
      <c r="E605" s="6" t="str">
        <f aca="false">VLOOKUP(C605,CATALOGO!A:E,5,0)</f>
        <v>Flamingo</v>
      </c>
      <c r="F605" s="36"/>
      <c r="G605" s="35" t="s">
        <v>38</v>
      </c>
      <c r="H605" s="35" t="str">
        <f aca="false">CONCATENATE(C605,"-",G605)</f>
        <v>A002-656-S</v>
      </c>
      <c r="I605" s="130"/>
      <c r="J605" s="35" t="n">
        <v>96</v>
      </c>
      <c r="K605" s="201" t="n">
        <v>45030</v>
      </c>
      <c r="L605" s="156" t="n">
        <f aca="false">VLOOKUP(C605,CATALOGO!A:F,6,0)</f>
        <v>0.347</v>
      </c>
      <c r="M605" s="157" t="n">
        <f aca="false">L605*J605</f>
        <v>33.312</v>
      </c>
      <c r="N605" s="172" t="s">
        <v>39</v>
      </c>
      <c r="O605" s="35" t="s">
        <v>40</v>
      </c>
      <c r="P605" s="33"/>
      <c r="Q605" s="33"/>
      <c r="R605" s="33"/>
      <c r="S605" s="33"/>
      <c r="T605" s="33"/>
      <c r="U605" s="33"/>
      <c r="V605" s="176" t="s">
        <v>1293</v>
      </c>
      <c r="W605" s="35" t="s">
        <v>903</v>
      </c>
      <c r="X605" s="33" t="s">
        <v>169</v>
      </c>
      <c r="Y605" s="33" t="n">
        <v>118.8768</v>
      </c>
      <c r="Z605" s="37" t="n">
        <v>45007</v>
      </c>
      <c r="AA605" s="33"/>
      <c r="AB605" s="158" t="s">
        <v>44</v>
      </c>
      <c r="AC605" s="33"/>
      <c r="AD605" s="109" t="s">
        <v>953</v>
      </c>
      <c r="AE605" s="33"/>
    </row>
    <row r="606" customFormat="false" ht="15" hidden="false" customHeight="false" outlineLevel="0" collapsed="false">
      <c r="A606" s="33" t="n">
        <v>9276</v>
      </c>
      <c r="B606" s="201" t="n">
        <v>45005</v>
      </c>
      <c r="C606" s="35" t="s">
        <v>995</v>
      </c>
      <c r="D606" s="6" t="str">
        <f aca="false">VLOOKUP(C606,CATALOGO!A:B,2,0)</f>
        <v>Top Dama</v>
      </c>
      <c r="E606" s="6" t="str">
        <f aca="false">VLOOKUP(C606,CATALOGO!A:E,5,0)</f>
        <v>Flamingo</v>
      </c>
      <c r="F606" s="36"/>
      <c r="G606" s="35" t="s">
        <v>76</v>
      </c>
      <c r="H606" s="35" t="str">
        <f aca="false">CONCATENATE(C606,"-",G606)</f>
        <v>A002-656-M</v>
      </c>
      <c r="I606" s="130"/>
      <c r="J606" s="35" t="n">
        <v>96</v>
      </c>
      <c r="K606" s="201" t="n">
        <v>45030</v>
      </c>
      <c r="L606" s="156" t="n">
        <f aca="false">VLOOKUP(C606,CATALOGO!A:F,6,0)</f>
        <v>0.347</v>
      </c>
      <c r="M606" s="157" t="n">
        <f aca="false">L606*J606</f>
        <v>33.312</v>
      </c>
      <c r="N606" s="172" t="s">
        <v>39</v>
      </c>
      <c r="O606" s="35" t="s">
        <v>40</v>
      </c>
      <c r="P606" s="33"/>
      <c r="Q606" s="33"/>
      <c r="R606" s="33"/>
      <c r="S606" s="33"/>
      <c r="T606" s="33"/>
      <c r="U606" s="33"/>
      <c r="V606" s="176" t="s">
        <v>1293</v>
      </c>
      <c r="W606" s="35" t="s">
        <v>903</v>
      </c>
      <c r="X606" s="33" t="s">
        <v>169</v>
      </c>
      <c r="Y606" s="33" t="n">
        <v>118.8768</v>
      </c>
      <c r="Z606" s="37" t="n">
        <v>45007</v>
      </c>
      <c r="AA606" s="33"/>
      <c r="AB606" s="158" t="s">
        <v>44</v>
      </c>
      <c r="AC606" s="33"/>
      <c r="AD606" s="109" t="s">
        <v>953</v>
      </c>
      <c r="AE606" s="33"/>
    </row>
    <row r="607" customFormat="false" ht="15" hidden="false" customHeight="false" outlineLevel="0" collapsed="false">
      <c r="A607" s="33" t="n">
        <v>9277</v>
      </c>
      <c r="B607" s="201" t="n">
        <v>45005</v>
      </c>
      <c r="C607" s="35" t="s">
        <v>995</v>
      </c>
      <c r="D607" s="6" t="str">
        <f aca="false">VLOOKUP(C607,CATALOGO!A:B,2,0)</f>
        <v>Top Dama</v>
      </c>
      <c r="E607" s="6" t="str">
        <f aca="false">VLOOKUP(C607,CATALOGO!A:E,5,0)</f>
        <v>Flamingo</v>
      </c>
      <c r="F607" s="36"/>
      <c r="G607" s="35" t="s">
        <v>48</v>
      </c>
      <c r="H607" s="35" t="str">
        <f aca="false">CONCATENATE(C607,"-",G607)</f>
        <v>A002-656-L</v>
      </c>
      <c r="I607" s="130"/>
      <c r="J607" s="35" t="n">
        <v>72</v>
      </c>
      <c r="K607" s="201" t="n">
        <v>45030</v>
      </c>
      <c r="L607" s="156" t="n">
        <f aca="false">VLOOKUP(C607,CATALOGO!A:F,6,0)</f>
        <v>0.347</v>
      </c>
      <c r="M607" s="157" t="n">
        <f aca="false">L607*J607</f>
        <v>24.984</v>
      </c>
      <c r="N607" s="172" t="s">
        <v>39</v>
      </c>
      <c r="O607" s="35" t="s">
        <v>40</v>
      </c>
      <c r="P607" s="33"/>
      <c r="Q607" s="33"/>
      <c r="R607" s="33"/>
      <c r="S607" s="33"/>
      <c r="T607" s="33"/>
      <c r="U607" s="33"/>
      <c r="V607" s="176" t="s">
        <v>1293</v>
      </c>
      <c r="W607" s="35" t="s">
        <v>903</v>
      </c>
      <c r="X607" s="33" t="s">
        <v>169</v>
      </c>
      <c r="Y607" s="33" t="n">
        <v>89.1576</v>
      </c>
      <c r="Z607" s="37" t="n">
        <v>45007</v>
      </c>
      <c r="AA607" s="33"/>
      <c r="AB607" s="158" t="s">
        <v>44</v>
      </c>
      <c r="AC607" s="33"/>
      <c r="AD607" s="109" t="s">
        <v>953</v>
      </c>
      <c r="AE607" s="33"/>
    </row>
    <row r="608" customFormat="false" ht="15" hidden="false" customHeight="false" outlineLevel="0" collapsed="false">
      <c r="A608" s="33" t="n">
        <v>9278</v>
      </c>
      <c r="B608" s="201" t="n">
        <v>45005</v>
      </c>
      <c r="C608" s="35" t="s">
        <v>412</v>
      </c>
      <c r="D608" s="6" t="str">
        <f aca="false">VLOOKUP(C608,CATALOGO!A:B,2,0)</f>
        <v>TOP HOMBRE</v>
      </c>
      <c r="E608" s="6" t="str">
        <f aca="false">VLOOKUP(C608,CATALOGO!A:E,5,0)</f>
        <v>AVENTURINI</v>
      </c>
      <c r="F608" s="36"/>
      <c r="G608" s="35" t="s">
        <v>76</v>
      </c>
      <c r="H608" s="35" t="str">
        <f aca="false">CONCATENATE(C608,"-",G608)</f>
        <v>AH001-421-M</v>
      </c>
      <c r="I608" s="130"/>
      <c r="J608" s="35" t="n">
        <v>96</v>
      </c>
      <c r="K608" s="201" t="n">
        <v>45030</v>
      </c>
      <c r="L608" s="156" t="n">
        <f aca="false">VLOOKUP(C608,CATALOGO!A:F,6,0)</f>
        <v>0.2283</v>
      </c>
      <c r="M608" s="157" t="n">
        <f aca="false">L608*J608</f>
        <v>21.9168</v>
      </c>
      <c r="N608" s="172" t="s">
        <v>39</v>
      </c>
      <c r="O608" s="35" t="s">
        <v>40</v>
      </c>
      <c r="P608" s="33"/>
      <c r="Q608" s="33"/>
      <c r="R608" s="33"/>
      <c r="S608" s="33"/>
      <c r="T608" s="33"/>
      <c r="U608" s="33"/>
      <c r="V608" s="176" t="s">
        <v>1294</v>
      </c>
      <c r="W608" s="35" t="s">
        <v>87</v>
      </c>
      <c r="X608" s="33" t="s">
        <v>198</v>
      </c>
      <c r="Y608" s="33" t="n">
        <v>94.5168</v>
      </c>
      <c r="Z608" s="37" t="n">
        <v>45007</v>
      </c>
      <c r="AA608" s="33"/>
      <c r="AB608" s="158" t="s">
        <v>44</v>
      </c>
      <c r="AC608" s="33"/>
      <c r="AD608" s="109" t="s">
        <v>784</v>
      </c>
      <c r="AE608" s="33"/>
    </row>
    <row r="609" customFormat="false" ht="15" hidden="false" customHeight="false" outlineLevel="0" collapsed="false">
      <c r="A609" s="33" t="n">
        <v>9279</v>
      </c>
      <c r="B609" s="201" t="n">
        <v>45005</v>
      </c>
      <c r="C609" s="35" t="s">
        <v>412</v>
      </c>
      <c r="D609" s="6" t="str">
        <f aca="false">VLOOKUP(C609,CATALOGO!A:B,2,0)</f>
        <v>TOP HOMBRE</v>
      </c>
      <c r="E609" s="6" t="str">
        <f aca="false">VLOOKUP(C609,CATALOGO!A:E,5,0)</f>
        <v>AVENTURINI</v>
      </c>
      <c r="F609" s="36"/>
      <c r="G609" s="35" t="s">
        <v>38</v>
      </c>
      <c r="H609" s="35" t="str">
        <f aca="false">CONCATENATE(C609,"-",G609)</f>
        <v>AH001-421-S</v>
      </c>
      <c r="I609" s="130"/>
      <c r="J609" s="35" t="n">
        <v>72</v>
      </c>
      <c r="K609" s="201" t="n">
        <v>45030</v>
      </c>
      <c r="L609" s="156" t="n">
        <f aca="false">VLOOKUP(C609,CATALOGO!A:F,6,0)</f>
        <v>0.2283</v>
      </c>
      <c r="M609" s="157" t="n">
        <f aca="false">L609*J609</f>
        <v>16.4376</v>
      </c>
      <c r="N609" s="172" t="s">
        <v>39</v>
      </c>
      <c r="O609" s="35" t="s">
        <v>40</v>
      </c>
      <c r="P609" s="33"/>
      <c r="Q609" s="33"/>
      <c r="R609" s="33"/>
      <c r="S609" s="33"/>
      <c r="T609" s="33"/>
      <c r="U609" s="33"/>
      <c r="V609" s="176" t="s">
        <v>1294</v>
      </c>
      <c r="W609" s="35" t="s">
        <v>87</v>
      </c>
      <c r="X609" s="33" t="s">
        <v>198</v>
      </c>
      <c r="Y609" s="33" t="n">
        <v>70.8876</v>
      </c>
      <c r="Z609" s="37" t="n">
        <v>45007</v>
      </c>
      <c r="AA609" s="33"/>
      <c r="AB609" s="158" t="s">
        <v>44</v>
      </c>
      <c r="AC609" s="33"/>
      <c r="AD609" s="109" t="s">
        <v>784</v>
      </c>
      <c r="AE609" s="33"/>
    </row>
    <row r="610" customFormat="false" ht="15" hidden="false" customHeight="false" outlineLevel="0" collapsed="false">
      <c r="A610" s="33" t="n">
        <v>9280</v>
      </c>
      <c r="B610" s="201" t="n">
        <v>45005</v>
      </c>
      <c r="C610" s="35" t="s">
        <v>412</v>
      </c>
      <c r="D610" s="6" t="str">
        <f aca="false">VLOOKUP(C610,CATALOGO!A:B,2,0)</f>
        <v>TOP HOMBRE</v>
      </c>
      <c r="E610" s="6" t="str">
        <f aca="false">VLOOKUP(C610,CATALOGO!A:E,5,0)</f>
        <v>AVENTURINI</v>
      </c>
      <c r="F610" s="36"/>
      <c r="G610" s="35" t="s">
        <v>52</v>
      </c>
      <c r="H610" s="35" t="str">
        <f aca="false">CONCATENATE(C610,"-",G610)</f>
        <v>AH001-421-XL</v>
      </c>
      <c r="I610" s="130"/>
      <c r="J610" s="35" t="n">
        <v>48</v>
      </c>
      <c r="K610" s="201" t="n">
        <v>45030</v>
      </c>
      <c r="L610" s="156" t="n">
        <f aca="false">VLOOKUP(C610,CATALOGO!A:F,6,0)</f>
        <v>0.2283</v>
      </c>
      <c r="M610" s="157" t="n">
        <f aca="false">L610*J610</f>
        <v>10.9584</v>
      </c>
      <c r="N610" s="172" t="s">
        <v>39</v>
      </c>
      <c r="O610" s="35" t="s">
        <v>40</v>
      </c>
      <c r="P610" s="33"/>
      <c r="Q610" s="33"/>
      <c r="R610" s="33"/>
      <c r="S610" s="33"/>
      <c r="T610" s="33"/>
      <c r="U610" s="33"/>
      <c r="V610" s="176" t="s">
        <v>1294</v>
      </c>
      <c r="W610" s="35" t="s">
        <v>87</v>
      </c>
      <c r="X610" s="33" t="s">
        <v>198</v>
      </c>
      <c r="Y610" s="33" t="n">
        <v>47.2584</v>
      </c>
      <c r="Z610" s="37" t="n">
        <v>45007</v>
      </c>
      <c r="AA610" s="33"/>
      <c r="AB610" s="158" t="s">
        <v>44</v>
      </c>
      <c r="AC610" s="33"/>
      <c r="AD610" s="109" t="s">
        <v>784</v>
      </c>
      <c r="AE610" s="33"/>
    </row>
    <row r="611" customFormat="false" ht="15" hidden="false" customHeight="false" outlineLevel="0" collapsed="false">
      <c r="A611" s="33" t="n">
        <v>9281</v>
      </c>
      <c r="B611" s="201" t="n">
        <v>45005</v>
      </c>
      <c r="C611" s="35" t="s">
        <v>412</v>
      </c>
      <c r="D611" s="6" t="str">
        <f aca="false">VLOOKUP(C611,CATALOGO!A:B,2,0)</f>
        <v>TOP HOMBRE</v>
      </c>
      <c r="E611" s="6" t="str">
        <f aca="false">VLOOKUP(C611,CATALOGO!A:E,5,0)</f>
        <v>AVENTURINI</v>
      </c>
      <c r="F611" s="36"/>
      <c r="G611" s="35" t="s">
        <v>57</v>
      </c>
      <c r="H611" s="35" t="str">
        <f aca="false">CONCATENATE(C611,"-",G611)</f>
        <v>AH001-421-XS</v>
      </c>
      <c r="I611" s="130"/>
      <c r="J611" s="35" t="n">
        <v>48</v>
      </c>
      <c r="K611" s="201" t="n">
        <v>45030</v>
      </c>
      <c r="L611" s="156" t="n">
        <f aca="false">VLOOKUP(C611,CATALOGO!A:F,6,0)</f>
        <v>0.2283</v>
      </c>
      <c r="M611" s="157" t="n">
        <f aca="false">L611*J611</f>
        <v>10.9584</v>
      </c>
      <c r="N611" s="172" t="s">
        <v>39</v>
      </c>
      <c r="O611" s="35" t="s">
        <v>40</v>
      </c>
      <c r="P611" s="33"/>
      <c r="Q611" s="33"/>
      <c r="R611" s="33"/>
      <c r="S611" s="33"/>
      <c r="T611" s="33"/>
      <c r="U611" s="33"/>
      <c r="V611" s="176" t="s">
        <v>1294</v>
      </c>
      <c r="W611" s="35" t="s">
        <v>87</v>
      </c>
      <c r="X611" s="33" t="s">
        <v>198</v>
      </c>
      <c r="Y611" s="33" t="n">
        <v>47.2584</v>
      </c>
      <c r="Z611" s="37" t="n">
        <v>45007</v>
      </c>
      <c r="AA611" s="33"/>
      <c r="AB611" s="158" t="s">
        <v>44</v>
      </c>
      <c r="AC611" s="33"/>
      <c r="AD611" s="109" t="s">
        <v>784</v>
      </c>
      <c r="AE611" s="33"/>
    </row>
    <row r="612" customFormat="false" ht="15" hidden="false" customHeight="false" outlineLevel="0" collapsed="false">
      <c r="A612" s="33" t="n">
        <v>9282</v>
      </c>
      <c r="B612" s="201" t="n">
        <v>45005</v>
      </c>
      <c r="C612" s="35" t="s">
        <v>1128</v>
      </c>
      <c r="D612" s="6" t="str">
        <f aca="false">VLOOKUP(C612,CATALOGO!A:B,2,0)</f>
        <v>Top Dama</v>
      </c>
      <c r="E612" s="6" t="str">
        <f aca="false">VLOOKUP(C612,CATALOGO!A:E,5,0)</f>
        <v>Flamingo</v>
      </c>
      <c r="F612" s="36"/>
      <c r="G612" s="35" t="s">
        <v>57</v>
      </c>
      <c r="H612" s="35" t="str">
        <f aca="false">CONCATENATE(C612,"-",G612)</f>
        <v>A011-656-XS</v>
      </c>
      <c r="I612" s="130"/>
      <c r="J612" s="35" t="n">
        <v>48</v>
      </c>
      <c r="K612" s="201" t="n">
        <v>45030</v>
      </c>
      <c r="L612" s="156" t="n">
        <f aca="false">VLOOKUP(C612,CATALOGO!A:F,6,0)</f>
        <v>0.375</v>
      </c>
      <c r="M612" s="157" t="n">
        <f aca="false">L612*J612</f>
        <v>18</v>
      </c>
      <c r="N612" s="172" t="s">
        <v>39</v>
      </c>
      <c r="O612" s="35" t="s">
        <v>40</v>
      </c>
      <c r="P612" s="33"/>
      <c r="Q612" s="33"/>
      <c r="R612" s="33"/>
      <c r="S612" s="33"/>
      <c r="T612" s="33"/>
      <c r="U612" s="33"/>
      <c r="V612" s="176" t="s">
        <v>1295</v>
      </c>
      <c r="W612" s="35" t="s">
        <v>903</v>
      </c>
      <c r="X612" s="33" t="s">
        <v>1088</v>
      </c>
      <c r="Y612" s="33" t="n">
        <v>62.4</v>
      </c>
      <c r="Z612" s="37" t="n">
        <v>45007</v>
      </c>
      <c r="AA612" s="33"/>
      <c r="AB612" s="158" t="s">
        <v>44</v>
      </c>
      <c r="AC612" s="33"/>
      <c r="AD612" s="109" t="s">
        <v>953</v>
      </c>
      <c r="AE612" s="33"/>
    </row>
    <row r="613" customFormat="false" ht="15" hidden="false" customHeight="false" outlineLevel="0" collapsed="false">
      <c r="A613" s="33" t="n">
        <v>9283</v>
      </c>
      <c r="B613" s="201" t="n">
        <v>45005</v>
      </c>
      <c r="C613" s="35" t="s">
        <v>1128</v>
      </c>
      <c r="D613" s="6" t="str">
        <f aca="false">VLOOKUP(C613,CATALOGO!A:B,2,0)</f>
        <v>Top Dama</v>
      </c>
      <c r="E613" s="6" t="str">
        <f aca="false">VLOOKUP(C613,CATALOGO!A:E,5,0)</f>
        <v>Flamingo</v>
      </c>
      <c r="F613" s="36"/>
      <c r="G613" s="35" t="s">
        <v>38</v>
      </c>
      <c r="H613" s="35" t="str">
        <f aca="false">CONCATENATE(C613,"-",G613)</f>
        <v>A011-656-S</v>
      </c>
      <c r="I613" s="130"/>
      <c r="J613" s="35" t="n">
        <v>96</v>
      </c>
      <c r="K613" s="201" t="n">
        <v>45030</v>
      </c>
      <c r="L613" s="156" t="n">
        <f aca="false">VLOOKUP(C613,CATALOGO!A:F,6,0)</f>
        <v>0.375</v>
      </c>
      <c r="M613" s="157" t="n">
        <f aca="false">L613*J613</f>
        <v>36</v>
      </c>
      <c r="N613" s="172" t="s">
        <v>39</v>
      </c>
      <c r="O613" s="35" t="s">
        <v>40</v>
      </c>
      <c r="P613" s="33"/>
      <c r="Q613" s="33"/>
      <c r="R613" s="33"/>
      <c r="S613" s="33"/>
      <c r="T613" s="33"/>
      <c r="U613" s="33"/>
      <c r="V613" s="176" t="s">
        <v>1295</v>
      </c>
      <c r="W613" s="35" t="s">
        <v>903</v>
      </c>
      <c r="X613" s="33" t="s">
        <v>1088</v>
      </c>
      <c r="Y613" s="33" t="n">
        <v>124.8</v>
      </c>
      <c r="Z613" s="37" t="n">
        <v>45007</v>
      </c>
      <c r="AA613" s="33"/>
      <c r="AB613" s="158" t="s">
        <v>44</v>
      </c>
      <c r="AC613" s="33"/>
      <c r="AD613" s="109" t="s">
        <v>953</v>
      </c>
      <c r="AE613" s="33"/>
    </row>
    <row r="614" customFormat="false" ht="15" hidden="false" customHeight="false" outlineLevel="0" collapsed="false">
      <c r="A614" s="33" t="n">
        <v>9284</v>
      </c>
      <c r="B614" s="201" t="n">
        <v>45005</v>
      </c>
      <c r="C614" s="35" t="s">
        <v>1128</v>
      </c>
      <c r="D614" s="6" t="str">
        <f aca="false">VLOOKUP(C614,CATALOGO!A:B,2,0)</f>
        <v>Top Dama</v>
      </c>
      <c r="E614" s="6" t="str">
        <f aca="false">VLOOKUP(C614,CATALOGO!A:E,5,0)</f>
        <v>Flamingo</v>
      </c>
      <c r="F614" s="36"/>
      <c r="G614" s="35" t="s">
        <v>76</v>
      </c>
      <c r="H614" s="35" t="str">
        <f aca="false">CONCATENATE(C614,"-",G614)</f>
        <v>A011-656-M</v>
      </c>
      <c r="I614" s="130"/>
      <c r="J614" s="35" t="n">
        <v>96</v>
      </c>
      <c r="K614" s="201" t="n">
        <v>45030</v>
      </c>
      <c r="L614" s="156" t="n">
        <f aca="false">VLOOKUP(C614,CATALOGO!A:F,6,0)</f>
        <v>0.375</v>
      </c>
      <c r="M614" s="157" t="n">
        <f aca="false">L614*J614</f>
        <v>36</v>
      </c>
      <c r="N614" s="172" t="s">
        <v>39</v>
      </c>
      <c r="O614" s="35" t="s">
        <v>40</v>
      </c>
      <c r="P614" s="33"/>
      <c r="Q614" s="33"/>
      <c r="R614" s="33"/>
      <c r="S614" s="33"/>
      <c r="T614" s="33"/>
      <c r="U614" s="33"/>
      <c r="V614" s="176" t="s">
        <v>1295</v>
      </c>
      <c r="W614" s="35" t="s">
        <v>903</v>
      </c>
      <c r="X614" s="33" t="s">
        <v>1088</v>
      </c>
      <c r="Y614" s="33" t="n">
        <v>124.8</v>
      </c>
      <c r="Z614" s="37" t="n">
        <v>45007</v>
      </c>
      <c r="AA614" s="33"/>
      <c r="AB614" s="158" t="s">
        <v>44</v>
      </c>
      <c r="AC614" s="33"/>
      <c r="AD614" s="109" t="s">
        <v>953</v>
      </c>
      <c r="AE614" s="33"/>
    </row>
    <row r="615" customFormat="false" ht="15" hidden="false" customHeight="false" outlineLevel="0" collapsed="false">
      <c r="A615" s="33" t="n">
        <v>9285</v>
      </c>
      <c r="B615" s="201" t="n">
        <v>45005</v>
      </c>
      <c r="C615" s="35" t="s">
        <v>1128</v>
      </c>
      <c r="D615" s="6" t="str">
        <f aca="false">VLOOKUP(C615,CATALOGO!A:B,2,0)</f>
        <v>Top Dama</v>
      </c>
      <c r="E615" s="6" t="str">
        <f aca="false">VLOOKUP(C615,CATALOGO!A:E,5,0)</f>
        <v>Flamingo</v>
      </c>
      <c r="F615" s="36"/>
      <c r="G615" s="35" t="s">
        <v>48</v>
      </c>
      <c r="H615" s="35" t="str">
        <f aca="false">CONCATENATE(C615,"-",G615)</f>
        <v>A011-656-L</v>
      </c>
      <c r="I615" s="130"/>
      <c r="J615" s="35" t="n">
        <v>72</v>
      </c>
      <c r="K615" s="201" t="n">
        <v>45030</v>
      </c>
      <c r="L615" s="156" t="n">
        <f aca="false">VLOOKUP(C615,CATALOGO!A:F,6,0)</f>
        <v>0.375</v>
      </c>
      <c r="M615" s="157" t="n">
        <f aca="false">L615*J615</f>
        <v>27</v>
      </c>
      <c r="N615" s="172" t="s">
        <v>39</v>
      </c>
      <c r="O615" s="35" t="s">
        <v>40</v>
      </c>
      <c r="P615" s="33"/>
      <c r="Q615" s="33"/>
      <c r="R615" s="33"/>
      <c r="S615" s="33"/>
      <c r="T615" s="33"/>
      <c r="U615" s="33"/>
      <c r="V615" s="176" t="s">
        <v>1295</v>
      </c>
      <c r="W615" s="35" t="s">
        <v>903</v>
      </c>
      <c r="X615" s="33" t="s">
        <v>1088</v>
      </c>
      <c r="Y615" s="33" t="n">
        <v>93.6</v>
      </c>
      <c r="Z615" s="37" t="n">
        <v>45007</v>
      </c>
      <c r="AA615" s="33"/>
      <c r="AB615" s="158" t="s">
        <v>44</v>
      </c>
      <c r="AC615" s="33"/>
      <c r="AD615" s="109" t="s">
        <v>953</v>
      </c>
      <c r="AE615" s="33"/>
    </row>
    <row r="616" customFormat="false" ht="15" hidden="false" customHeight="false" outlineLevel="0" collapsed="false">
      <c r="A616" s="33" t="n">
        <v>9286</v>
      </c>
      <c r="B616" s="201" t="n">
        <v>45005</v>
      </c>
      <c r="C616" s="35" t="s">
        <v>1136</v>
      </c>
      <c r="D616" s="6" t="str">
        <f aca="false">VLOOKUP(C616,CATALOGO!A:B,2,0)</f>
        <v>Top Dama</v>
      </c>
      <c r="E616" s="6" t="str">
        <f aca="false">VLOOKUP(C616,CATALOGO!A:E,5,0)</f>
        <v>Lima</v>
      </c>
      <c r="F616" s="36"/>
      <c r="G616" s="35" t="s">
        <v>57</v>
      </c>
      <c r="H616" s="35" t="str">
        <f aca="false">CONCATENATE(C616,"-",G616)</f>
        <v>A011-340-XS</v>
      </c>
      <c r="I616" s="130"/>
      <c r="J616" s="35" t="n">
        <v>24</v>
      </c>
      <c r="K616" s="201" t="n">
        <v>45030</v>
      </c>
      <c r="L616" s="156" t="n">
        <f aca="false">VLOOKUP(C616,CATALOGO!A:F,6,0)</f>
        <v>0.375</v>
      </c>
      <c r="M616" s="157" t="n">
        <f aca="false">L616*J616</f>
        <v>9</v>
      </c>
      <c r="N616" s="172" t="s">
        <v>39</v>
      </c>
      <c r="O616" s="35" t="s">
        <v>40</v>
      </c>
      <c r="P616" s="33"/>
      <c r="Q616" s="33"/>
      <c r="R616" s="33"/>
      <c r="S616" s="33"/>
      <c r="T616" s="33"/>
      <c r="U616" s="33"/>
      <c r="V616" s="176" t="s">
        <v>1296</v>
      </c>
      <c r="W616" s="35" t="s">
        <v>956</v>
      </c>
      <c r="X616" s="33" t="s">
        <v>1088</v>
      </c>
      <c r="Y616" s="33" t="n">
        <v>31.2</v>
      </c>
      <c r="Z616" s="37" t="n">
        <v>45007</v>
      </c>
      <c r="AA616" s="33"/>
      <c r="AB616" s="158" t="s">
        <v>44</v>
      </c>
      <c r="AC616" s="33"/>
      <c r="AD616" s="109" t="s">
        <v>953</v>
      </c>
      <c r="AE616" s="33"/>
    </row>
    <row r="617" customFormat="false" ht="15" hidden="false" customHeight="false" outlineLevel="0" collapsed="false">
      <c r="A617" s="33" t="n">
        <v>9287</v>
      </c>
      <c r="B617" s="201" t="n">
        <v>45005</v>
      </c>
      <c r="C617" s="35" t="s">
        <v>1136</v>
      </c>
      <c r="D617" s="6" t="str">
        <f aca="false">VLOOKUP(C617,CATALOGO!A:B,2,0)</f>
        <v>Top Dama</v>
      </c>
      <c r="E617" s="6" t="str">
        <f aca="false">VLOOKUP(C617,CATALOGO!A:E,5,0)</f>
        <v>Lima</v>
      </c>
      <c r="F617" s="36"/>
      <c r="G617" s="35" t="s">
        <v>38</v>
      </c>
      <c r="H617" s="35" t="str">
        <f aca="false">CONCATENATE(C617,"-",G617)</f>
        <v>A011-340-S</v>
      </c>
      <c r="I617" s="130"/>
      <c r="J617" s="35" t="n">
        <v>48</v>
      </c>
      <c r="K617" s="201" t="n">
        <v>45030</v>
      </c>
      <c r="L617" s="156" t="n">
        <f aca="false">VLOOKUP(C617,CATALOGO!A:F,6,0)</f>
        <v>0.375</v>
      </c>
      <c r="M617" s="157" t="n">
        <f aca="false">L617*J617</f>
        <v>18</v>
      </c>
      <c r="N617" s="172" t="s">
        <v>39</v>
      </c>
      <c r="O617" s="35" t="s">
        <v>40</v>
      </c>
      <c r="P617" s="33"/>
      <c r="Q617" s="33"/>
      <c r="R617" s="33"/>
      <c r="S617" s="33"/>
      <c r="T617" s="33"/>
      <c r="U617" s="33"/>
      <c r="V617" s="176" t="s">
        <v>1296</v>
      </c>
      <c r="W617" s="35" t="s">
        <v>956</v>
      </c>
      <c r="X617" s="33" t="s">
        <v>1088</v>
      </c>
      <c r="Y617" s="33" t="n">
        <v>62.4</v>
      </c>
      <c r="Z617" s="37" t="n">
        <v>45007</v>
      </c>
      <c r="AA617" s="33"/>
      <c r="AB617" s="158" t="s">
        <v>44</v>
      </c>
      <c r="AC617" s="33"/>
      <c r="AD617" s="109" t="s">
        <v>953</v>
      </c>
      <c r="AE617" s="33"/>
    </row>
    <row r="618" customFormat="false" ht="15" hidden="false" customHeight="false" outlineLevel="0" collapsed="false">
      <c r="A618" s="33" t="n">
        <v>9288</v>
      </c>
      <c r="B618" s="201" t="n">
        <v>45005</v>
      </c>
      <c r="C618" s="35" t="s">
        <v>1136</v>
      </c>
      <c r="D618" s="6" t="str">
        <f aca="false">VLOOKUP(C618,CATALOGO!A:B,2,0)</f>
        <v>Top Dama</v>
      </c>
      <c r="E618" s="6" t="str">
        <f aca="false">VLOOKUP(C618,CATALOGO!A:E,5,0)</f>
        <v>Lima</v>
      </c>
      <c r="F618" s="36"/>
      <c r="G618" s="35" t="s">
        <v>76</v>
      </c>
      <c r="H618" s="35" t="str">
        <f aca="false">CONCATENATE(C618,"-",G618)</f>
        <v>A011-340-M</v>
      </c>
      <c r="I618" s="130"/>
      <c r="J618" s="35" t="n">
        <v>48</v>
      </c>
      <c r="K618" s="201" t="n">
        <v>45030</v>
      </c>
      <c r="L618" s="156" t="n">
        <f aca="false">VLOOKUP(C618,CATALOGO!A:F,6,0)</f>
        <v>0.375</v>
      </c>
      <c r="M618" s="157" t="n">
        <f aca="false">L618*J618</f>
        <v>18</v>
      </c>
      <c r="N618" s="172" t="s">
        <v>39</v>
      </c>
      <c r="O618" s="35" t="s">
        <v>40</v>
      </c>
      <c r="P618" s="33"/>
      <c r="Q618" s="33"/>
      <c r="R618" s="33"/>
      <c r="S618" s="33"/>
      <c r="T618" s="33"/>
      <c r="U618" s="33"/>
      <c r="V618" s="176" t="s">
        <v>1296</v>
      </c>
      <c r="W618" s="35" t="s">
        <v>956</v>
      </c>
      <c r="X618" s="33" t="s">
        <v>1088</v>
      </c>
      <c r="Y618" s="33" t="n">
        <v>62.4</v>
      </c>
      <c r="Z618" s="37" t="n">
        <v>45007</v>
      </c>
      <c r="AA618" s="33"/>
      <c r="AB618" s="158" t="s">
        <v>44</v>
      </c>
      <c r="AC618" s="33"/>
      <c r="AD618" s="109" t="s">
        <v>953</v>
      </c>
      <c r="AE618" s="33"/>
    </row>
    <row r="619" customFormat="false" ht="15" hidden="false" customHeight="false" outlineLevel="0" collapsed="false">
      <c r="A619" s="33" t="n">
        <v>9289</v>
      </c>
      <c r="B619" s="201" t="n">
        <v>45005</v>
      </c>
      <c r="C619" s="35" t="s">
        <v>1136</v>
      </c>
      <c r="D619" s="6" t="str">
        <f aca="false">VLOOKUP(C619,CATALOGO!A:B,2,0)</f>
        <v>Top Dama</v>
      </c>
      <c r="E619" s="6" t="str">
        <f aca="false">VLOOKUP(C619,CATALOGO!A:E,5,0)</f>
        <v>Lima</v>
      </c>
      <c r="F619" s="36"/>
      <c r="G619" s="35" t="s">
        <v>48</v>
      </c>
      <c r="H619" s="35" t="str">
        <f aca="false">CONCATENATE(C619,"-",G619)</f>
        <v>A011-340-L</v>
      </c>
      <c r="I619" s="130"/>
      <c r="J619" s="35" t="n">
        <v>24</v>
      </c>
      <c r="K619" s="201" t="n">
        <v>45030</v>
      </c>
      <c r="L619" s="156" t="n">
        <f aca="false">VLOOKUP(C619,CATALOGO!A:F,6,0)</f>
        <v>0.375</v>
      </c>
      <c r="M619" s="157" t="n">
        <f aca="false">L619*J619</f>
        <v>9</v>
      </c>
      <c r="N619" s="172" t="s">
        <v>39</v>
      </c>
      <c r="O619" s="35" t="s">
        <v>40</v>
      </c>
      <c r="P619" s="33"/>
      <c r="Q619" s="33"/>
      <c r="R619" s="33"/>
      <c r="S619" s="33"/>
      <c r="T619" s="33"/>
      <c r="U619" s="33"/>
      <c r="V619" s="176" t="s">
        <v>1296</v>
      </c>
      <c r="W619" s="35" t="s">
        <v>956</v>
      </c>
      <c r="X619" s="33" t="s">
        <v>1088</v>
      </c>
      <c r="Y619" s="33" t="n">
        <v>31.2</v>
      </c>
      <c r="Z619" s="37" t="n">
        <v>45007</v>
      </c>
      <c r="AA619" s="33"/>
      <c r="AB619" s="158" t="s">
        <v>44</v>
      </c>
      <c r="AC619" s="33"/>
      <c r="AD619" s="109" t="s">
        <v>953</v>
      </c>
      <c r="AE619" s="33"/>
    </row>
    <row r="620" customFormat="false" ht="15" hidden="false" customHeight="false" outlineLevel="0" collapsed="false">
      <c r="A620" s="33" t="n">
        <v>9290</v>
      </c>
      <c r="B620" s="201" t="n">
        <v>45005</v>
      </c>
      <c r="C620" s="35" t="s">
        <v>58</v>
      </c>
      <c r="D620" s="6" t="str">
        <f aca="false">VLOOKUP(C620,CATALOGO!A:B,2,0)</f>
        <v>TOP MUJER</v>
      </c>
      <c r="E620" s="6" t="str">
        <f aca="false">VLOOKUP(C620,CATALOGO!A:E,5,0)</f>
        <v>ROSE BUD</v>
      </c>
      <c r="F620" s="36"/>
      <c r="G620" s="35" t="s">
        <v>76</v>
      </c>
      <c r="H620" s="35" t="str">
        <f aca="false">CONCATENATE(C620,"-",G620)</f>
        <v>I001AF-023-M</v>
      </c>
      <c r="I620" s="130"/>
      <c r="J620" s="35" t="n">
        <v>24</v>
      </c>
      <c r="K620" s="201" t="n">
        <v>45030</v>
      </c>
      <c r="L620" s="156" t="n">
        <f aca="false">VLOOKUP(C620,CATALOGO!A:F,6,0)</f>
        <v>0.208</v>
      </c>
      <c r="M620" s="157" t="n">
        <f aca="false">L620*J620</f>
        <v>4.992</v>
      </c>
      <c r="N620" s="35" t="s">
        <v>60</v>
      </c>
      <c r="O620" s="35" t="s">
        <v>40</v>
      </c>
      <c r="P620" s="33"/>
      <c r="Q620" s="33"/>
      <c r="R620" s="33"/>
      <c r="S620" s="33"/>
      <c r="T620" s="33"/>
      <c r="U620" s="33"/>
      <c r="V620" s="176" t="s">
        <v>1297</v>
      </c>
      <c r="W620" s="35" t="s">
        <v>62</v>
      </c>
      <c r="X620" s="33" t="s">
        <v>63</v>
      </c>
      <c r="Y620" s="33" t="n">
        <v>22.4112</v>
      </c>
      <c r="Z620" s="37" t="n">
        <v>45007</v>
      </c>
      <c r="AA620" s="33"/>
      <c r="AB620" s="158" t="s">
        <v>44</v>
      </c>
      <c r="AC620" s="33"/>
      <c r="AD620" s="109" t="s">
        <v>803</v>
      </c>
      <c r="AE620" s="33"/>
    </row>
    <row r="621" customFormat="false" ht="15" hidden="false" customHeight="false" outlineLevel="0" collapsed="false">
      <c r="A621" s="33" t="n">
        <v>9291</v>
      </c>
      <c r="B621" s="201" t="n">
        <v>45005</v>
      </c>
      <c r="C621" s="35" t="s">
        <v>58</v>
      </c>
      <c r="D621" s="6" t="str">
        <f aca="false">VLOOKUP(C621,CATALOGO!A:B,2,0)</f>
        <v>TOP MUJER</v>
      </c>
      <c r="E621" s="6" t="str">
        <f aca="false">VLOOKUP(C621,CATALOGO!A:E,5,0)</f>
        <v>ROSE BUD</v>
      </c>
      <c r="F621" s="36"/>
      <c r="G621" s="35" t="s">
        <v>38</v>
      </c>
      <c r="H621" s="35" t="str">
        <f aca="false">CONCATENATE(C621,"-",G621)</f>
        <v>I001AF-023-S</v>
      </c>
      <c r="I621" s="130"/>
      <c r="J621" s="35" t="n">
        <v>24</v>
      </c>
      <c r="K621" s="201" t="n">
        <v>45030</v>
      </c>
      <c r="L621" s="156" t="n">
        <f aca="false">VLOOKUP(C621,CATALOGO!A:F,6,0)</f>
        <v>0.208</v>
      </c>
      <c r="M621" s="157" t="n">
        <f aca="false">L621*J621</f>
        <v>4.992</v>
      </c>
      <c r="N621" s="35" t="s">
        <v>60</v>
      </c>
      <c r="O621" s="35" t="s">
        <v>40</v>
      </c>
      <c r="P621" s="33"/>
      <c r="Q621" s="33"/>
      <c r="R621" s="33"/>
      <c r="S621" s="33"/>
      <c r="T621" s="33"/>
      <c r="U621" s="33"/>
      <c r="V621" s="176" t="s">
        <v>1297</v>
      </c>
      <c r="W621" s="35" t="s">
        <v>62</v>
      </c>
      <c r="X621" s="33" t="s">
        <v>63</v>
      </c>
      <c r="Y621" s="33" t="n">
        <v>22.4112</v>
      </c>
      <c r="Z621" s="37" t="n">
        <v>45007</v>
      </c>
      <c r="AA621" s="33"/>
      <c r="AB621" s="158" t="s">
        <v>44</v>
      </c>
      <c r="AC621" s="33"/>
      <c r="AD621" s="109" t="s">
        <v>803</v>
      </c>
      <c r="AE621" s="33"/>
    </row>
    <row r="622" customFormat="false" ht="15" hidden="false" customHeight="false" outlineLevel="0" collapsed="false">
      <c r="A622" s="33" t="n">
        <v>9292</v>
      </c>
      <c r="B622" s="201" t="n">
        <v>45005</v>
      </c>
      <c r="C622" s="35" t="s">
        <v>58</v>
      </c>
      <c r="D622" s="6" t="str">
        <f aca="false">VLOOKUP(C622,CATALOGO!A:B,2,0)</f>
        <v>TOP MUJER</v>
      </c>
      <c r="E622" s="6" t="str">
        <f aca="false">VLOOKUP(C622,CATALOGO!A:E,5,0)</f>
        <v>ROSE BUD</v>
      </c>
      <c r="F622" s="36"/>
      <c r="G622" s="35" t="s">
        <v>57</v>
      </c>
      <c r="H622" s="35" t="str">
        <f aca="false">CONCATENATE(C622,"-",G622)</f>
        <v>I001AF-023-XS</v>
      </c>
      <c r="I622" s="130"/>
      <c r="J622" s="35" t="n">
        <v>24</v>
      </c>
      <c r="K622" s="201" t="n">
        <v>45030</v>
      </c>
      <c r="L622" s="156" t="n">
        <f aca="false">VLOOKUP(C622,CATALOGO!A:F,6,0)</f>
        <v>0.208</v>
      </c>
      <c r="M622" s="157" t="n">
        <f aca="false">L622*J622</f>
        <v>4.992</v>
      </c>
      <c r="N622" s="35" t="s">
        <v>60</v>
      </c>
      <c r="O622" s="35" t="s">
        <v>40</v>
      </c>
      <c r="P622" s="33"/>
      <c r="Q622" s="33"/>
      <c r="R622" s="33"/>
      <c r="S622" s="33"/>
      <c r="T622" s="33"/>
      <c r="U622" s="33"/>
      <c r="V622" s="176" t="s">
        <v>1297</v>
      </c>
      <c r="W622" s="35" t="s">
        <v>62</v>
      </c>
      <c r="X622" s="33" t="s">
        <v>63</v>
      </c>
      <c r="Y622" s="33" t="n">
        <v>22.4112</v>
      </c>
      <c r="Z622" s="37" t="n">
        <v>45007</v>
      </c>
      <c r="AA622" s="33"/>
      <c r="AB622" s="158" t="s">
        <v>44</v>
      </c>
      <c r="AC622" s="33"/>
      <c r="AD622" s="109" t="s">
        <v>803</v>
      </c>
      <c r="AE622" s="33"/>
    </row>
    <row r="623" customFormat="false" ht="15" hidden="false" customHeight="false" outlineLevel="0" collapsed="false">
      <c r="A623" s="33" t="n">
        <v>9293</v>
      </c>
      <c r="B623" s="201" t="n">
        <v>45005</v>
      </c>
      <c r="C623" s="35" t="s">
        <v>65</v>
      </c>
      <c r="D623" s="6" t="str">
        <f aca="false">VLOOKUP(C623,CATALOGO!A:B,2,0)</f>
        <v>TOP MUJER</v>
      </c>
      <c r="E623" s="6" t="str">
        <f aca="false">VLOOKUP(C623,CATALOGO!A:E,5,0)</f>
        <v>NAVAL</v>
      </c>
      <c r="F623" s="36"/>
      <c r="G623" s="35" t="s">
        <v>57</v>
      </c>
      <c r="H623" s="35" t="str">
        <f aca="false">CONCATENATE(C623,"-",G623)</f>
        <v>I001AF-027-XS</v>
      </c>
      <c r="I623" s="130"/>
      <c r="J623" s="35" t="n">
        <v>48</v>
      </c>
      <c r="K623" s="201" t="n">
        <v>45030</v>
      </c>
      <c r="L623" s="156" t="n">
        <f aca="false">VLOOKUP(C623,CATALOGO!A:F,6,0)</f>
        <v>0.208</v>
      </c>
      <c r="M623" s="157" t="n">
        <f aca="false">L623*J623</f>
        <v>9.984</v>
      </c>
      <c r="N623" s="35" t="s">
        <v>60</v>
      </c>
      <c r="O623" s="35" t="s">
        <v>40</v>
      </c>
      <c r="P623" s="33"/>
      <c r="Q623" s="33"/>
      <c r="R623" s="33"/>
      <c r="S623" s="33"/>
      <c r="T623" s="33"/>
      <c r="U623" s="33"/>
      <c r="V623" s="176" t="s">
        <v>1298</v>
      </c>
      <c r="W623" s="35" t="s">
        <v>68</v>
      </c>
      <c r="X623" s="33" t="s">
        <v>63</v>
      </c>
      <c r="Y623" s="33" t="n">
        <v>44.8224</v>
      </c>
      <c r="Z623" s="37" t="n">
        <v>45007</v>
      </c>
      <c r="AA623" s="33"/>
      <c r="AB623" s="158" t="s">
        <v>44</v>
      </c>
      <c r="AC623" s="33"/>
      <c r="AD623" s="109" t="s">
        <v>803</v>
      </c>
      <c r="AE623" s="33"/>
    </row>
    <row r="624" customFormat="false" ht="15" hidden="false" customHeight="false" outlineLevel="0" collapsed="false">
      <c r="A624" s="33" t="n">
        <v>9294</v>
      </c>
      <c r="B624" s="201" t="n">
        <v>45005</v>
      </c>
      <c r="C624" s="35" t="s">
        <v>74</v>
      </c>
      <c r="D624" s="6" t="str">
        <f aca="false">VLOOKUP(C624,CATALOGO!A:B,2,0)</f>
        <v>TOP MUJER</v>
      </c>
      <c r="E624" s="6" t="str">
        <f aca="false">VLOOKUP(C624,CATALOGO!A:E,5,0)</f>
        <v>ROUJA</v>
      </c>
      <c r="F624" s="36"/>
      <c r="G624" s="35" t="s">
        <v>48</v>
      </c>
      <c r="H624" s="35" t="str">
        <f aca="false">CONCATENATE(C624,"-",G624)</f>
        <v>I001AF-510-L</v>
      </c>
      <c r="I624" s="130"/>
      <c r="J624" s="35" t="n">
        <v>48</v>
      </c>
      <c r="K624" s="201" t="n">
        <v>45030</v>
      </c>
      <c r="L624" s="156" t="n">
        <f aca="false">VLOOKUP(C624,CATALOGO!A:F,6,0)</f>
        <v>0.208</v>
      </c>
      <c r="M624" s="157" t="n">
        <f aca="false">L624*J624</f>
        <v>9.984</v>
      </c>
      <c r="N624" s="35" t="s">
        <v>60</v>
      </c>
      <c r="O624" s="35" t="s">
        <v>40</v>
      </c>
      <c r="P624" s="33"/>
      <c r="Q624" s="33"/>
      <c r="R624" s="33"/>
      <c r="S624" s="33"/>
      <c r="T624" s="33"/>
      <c r="U624" s="33"/>
      <c r="V624" s="176" t="s">
        <v>1299</v>
      </c>
      <c r="W624" s="35" t="s">
        <v>78</v>
      </c>
      <c r="X624" s="33" t="s">
        <v>63</v>
      </c>
      <c r="Y624" s="33" t="n">
        <v>44.8224</v>
      </c>
      <c r="Z624" s="37" t="n">
        <v>45007</v>
      </c>
      <c r="AA624" s="33"/>
      <c r="AB624" s="158" t="s">
        <v>44</v>
      </c>
      <c r="AC624" s="33"/>
      <c r="AD624" s="109" t="s">
        <v>803</v>
      </c>
      <c r="AE624" s="33"/>
    </row>
    <row r="625" customFormat="false" ht="15" hidden="false" customHeight="false" outlineLevel="0" collapsed="false">
      <c r="A625" s="33" t="n">
        <v>9295</v>
      </c>
      <c r="B625" s="201" t="n">
        <v>45005</v>
      </c>
      <c r="C625" s="35" t="s">
        <v>330</v>
      </c>
      <c r="D625" s="6" t="str">
        <f aca="false">VLOOKUP(C625,CATALOGO!A:B,2,0)</f>
        <v>PANT MUJER</v>
      </c>
      <c r="E625" s="6" t="str">
        <f aca="false">VLOOKUP(C625,CATALOGO!A:E,5,0)</f>
        <v>NAVAL</v>
      </c>
      <c r="F625" s="36"/>
      <c r="G625" s="35" t="s">
        <v>48</v>
      </c>
      <c r="H625" s="35" t="str">
        <f aca="false">CONCATENATE(C625,"-",G625)</f>
        <v>A102-027-L</v>
      </c>
      <c r="I625" s="130"/>
      <c r="J625" s="35" t="n">
        <v>72</v>
      </c>
      <c r="K625" s="201" t="n">
        <v>45030</v>
      </c>
      <c r="L625" s="156" t="n">
        <f aca="false">VLOOKUP(C625,CATALOGO!A:F,6,0)</f>
        <v>0.26</v>
      </c>
      <c r="M625" s="157" t="n">
        <f aca="false">L625*J625</f>
        <v>18.72</v>
      </c>
      <c r="N625" s="172" t="s">
        <v>39</v>
      </c>
      <c r="O625" s="35" t="s">
        <v>85</v>
      </c>
      <c r="P625" s="33"/>
      <c r="Q625" s="33"/>
      <c r="R625" s="33"/>
      <c r="S625" s="33"/>
      <c r="T625" s="33"/>
      <c r="U625" s="33"/>
      <c r="V625" s="176" t="s">
        <v>1300</v>
      </c>
      <c r="W625" s="35" t="s">
        <v>110</v>
      </c>
      <c r="X625" s="33" t="s">
        <v>88</v>
      </c>
      <c r="Y625" s="33" t="n">
        <v>100.1196</v>
      </c>
      <c r="Z625" s="37" t="n">
        <v>45007</v>
      </c>
      <c r="AA625" s="33"/>
      <c r="AB625" s="158" t="s">
        <v>44</v>
      </c>
      <c r="AC625" s="33"/>
      <c r="AD625" s="109" t="s">
        <v>784</v>
      </c>
      <c r="AE625" s="33"/>
    </row>
    <row r="626" customFormat="false" ht="15" hidden="false" customHeight="false" outlineLevel="0" collapsed="false">
      <c r="A626" s="33" t="n">
        <v>9296</v>
      </c>
      <c r="B626" s="201" t="n">
        <v>45005</v>
      </c>
      <c r="C626" s="35" t="s">
        <v>330</v>
      </c>
      <c r="D626" s="6" t="str">
        <f aca="false">VLOOKUP(C626,CATALOGO!A:B,2,0)</f>
        <v>PANT MUJER</v>
      </c>
      <c r="E626" s="6" t="str">
        <f aca="false">VLOOKUP(C626,CATALOGO!A:E,5,0)</f>
        <v>NAVAL</v>
      </c>
      <c r="F626" s="36"/>
      <c r="G626" s="35" t="s">
        <v>76</v>
      </c>
      <c r="H626" s="35" t="str">
        <f aca="false">CONCATENATE(C626,"-",G626)</f>
        <v>A102-027-M</v>
      </c>
      <c r="I626" s="130"/>
      <c r="J626" s="35" t="n">
        <v>192</v>
      </c>
      <c r="K626" s="201" t="n">
        <v>45030</v>
      </c>
      <c r="L626" s="156" t="n">
        <f aca="false">VLOOKUP(C626,CATALOGO!A:F,6,0)</f>
        <v>0.26</v>
      </c>
      <c r="M626" s="157" t="n">
        <f aca="false">L626*J626</f>
        <v>49.92</v>
      </c>
      <c r="N626" s="172" t="s">
        <v>39</v>
      </c>
      <c r="O626" s="35" t="s">
        <v>85</v>
      </c>
      <c r="P626" s="33"/>
      <c r="Q626" s="33"/>
      <c r="R626" s="33"/>
      <c r="S626" s="33"/>
      <c r="T626" s="33"/>
      <c r="U626" s="33"/>
      <c r="V626" s="176" t="s">
        <v>1300</v>
      </c>
      <c r="W626" s="35" t="s">
        <v>110</v>
      </c>
      <c r="X626" s="33" t="s">
        <v>88</v>
      </c>
      <c r="Y626" s="33" t="n">
        <v>266.9856</v>
      </c>
      <c r="Z626" s="37" t="n">
        <v>45007</v>
      </c>
      <c r="AA626" s="33"/>
      <c r="AB626" s="158" t="s">
        <v>44</v>
      </c>
      <c r="AC626" s="33"/>
      <c r="AD626" s="109" t="s">
        <v>784</v>
      </c>
      <c r="AE626" s="33"/>
    </row>
    <row r="627" customFormat="false" ht="15" hidden="false" customHeight="false" outlineLevel="0" collapsed="false">
      <c r="A627" s="33" t="n">
        <v>9297</v>
      </c>
      <c r="B627" s="201" t="n">
        <v>45005</v>
      </c>
      <c r="C627" s="35" t="s">
        <v>330</v>
      </c>
      <c r="D627" s="6" t="str">
        <f aca="false">VLOOKUP(C627,CATALOGO!A:B,2,0)</f>
        <v>PANT MUJER</v>
      </c>
      <c r="E627" s="6" t="str">
        <f aca="false">VLOOKUP(C627,CATALOGO!A:E,5,0)</f>
        <v>NAVAL</v>
      </c>
      <c r="F627" s="36"/>
      <c r="G627" s="35" t="s">
        <v>57</v>
      </c>
      <c r="H627" s="35" t="str">
        <f aca="false">CONCATENATE(C627,"-",G627)</f>
        <v>A102-027-XS</v>
      </c>
      <c r="I627" s="130"/>
      <c r="J627" s="35" t="n">
        <v>72</v>
      </c>
      <c r="K627" s="201" t="n">
        <v>45030</v>
      </c>
      <c r="L627" s="156" t="n">
        <f aca="false">VLOOKUP(C627,CATALOGO!A:F,6,0)</f>
        <v>0.26</v>
      </c>
      <c r="M627" s="157" t="n">
        <f aca="false">L627*J627</f>
        <v>18.72</v>
      </c>
      <c r="N627" s="172" t="s">
        <v>39</v>
      </c>
      <c r="O627" s="35" t="s">
        <v>85</v>
      </c>
      <c r="P627" s="33"/>
      <c r="Q627" s="33"/>
      <c r="R627" s="33"/>
      <c r="S627" s="33"/>
      <c r="T627" s="33"/>
      <c r="U627" s="33"/>
      <c r="V627" s="176" t="s">
        <v>1300</v>
      </c>
      <c r="W627" s="35" t="s">
        <v>110</v>
      </c>
      <c r="X627" s="33" t="s">
        <v>88</v>
      </c>
      <c r="Y627" s="33" t="n">
        <v>100.1196</v>
      </c>
      <c r="Z627" s="37" t="n">
        <v>45007</v>
      </c>
      <c r="AA627" s="33"/>
      <c r="AB627" s="158" t="s">
        <v>44</v>
      </c>
      <c r="AC627" s="33"/>
      <c r="AD627" s="109" t="s">
        <v>784</v>
      </c>
      <c r="AE627" s="33"/>
    </row>
    <row r="628" customFormat="false" ht="15" hidden="false" customHeight="false" outlineLevel="0" collapsed="false">
      <c r="A628" s="33" t="n">
        <v>9298</v>
      </c>
      <c r="B628" s="201" t="n">
        <v>45005</v>
      </c>
      <c r="C628" s="35" t="s">
        <v>96</v>
      </c>
      <c r="D628" s="6" t="str">
        <f aca="false">VLOOKUP(C628,CATALOGO!A:B,2,0)</f>
        <v>PANT MUJER</v>
      </c>
      <c r="E628" s="6" t="str">
        <f aca="false">VLOOKUP(C628,CATALOGO!A:E,5,0)</f>
        <v>BLANCO</v>
      </c>
      <c r="F628" s="36"/>
      <c r="G628" s="35" t="s">
        <v>48</v>
      </c>
      <c r="H628" s="35" t="str">
        <f aca="false">CONCATENATE(C628,"-",G628)</f>
        <v>A104P-001-L</v>
      </c>
      <c r="I628" s="130"/>
      <c r="J628" s="35" t="n">
        <v>24</v>
      </c>
      <c r="K628" s="201" t="n">
        <v>45030</v>
      </c>
      <c r="L628" s="156" t="n">
        <f aca="false">VLOOKUP(C628,CATALOGO!A:F,6,0)</f>
        <v>0.4633</v>
      </c>
      <c r="M628" s="157" t="n">
        <f aca="false">L628*J628</f>
        <v>11.1192</v>
      </c>
      <c r="N628" s="172" t="s">
        <v>39</v>
      </c>
      <c r="O628" s="35" t="s">
        <v>85</v>
      </c>
      <c r="P628" s="33"/>
      <c r="Q628" s="33"/>
      <c r="R628" s="33"/>
      <c r="S628" s="33"/>
      <c r="T628" s="33"/>
      <c r="U628" s="33"/>
      <c r="V628" s="176" t="s">
        <v>1301</v>
      </c>
      <c r="W628" s="35" t="s">
        <v>99</v>
      </c>
      <c r="X628" s="33" t="s">
        <v>94</v>
      </c>
      <c r="Y628" s="33" t="n">
        <v>28.08</v>
      </c>
      <c r="Z628" s="37" t="n">
        <v>45007</v>
      </c>
      <c r="AA628" s="33"/>
      <c r="AB628" s="158" t="s">
        <v>44</v>
      </c>
      <c r="AC628" s="33"/>
      <c r="AD628" s="109" t="s">
        <v>784</v>
      </c>
      <c r="AE628" s="33"/>
    </row>
    <row r="629" customFormat="false" ht="15" hidden="false" customHeight="false" outlineLevel="0" collapsed="false">
      <c r="A629" s="33" t="n">
        <v>9299</v>
      </c>
      <c r="B629" s="201" t="n">
        <v>45005</v>
      </c>
      <c r="C629" s="35" t="s">
        <v>96</v>
      </c>
      <c r="D629" s="6" t="str">
        <f aca="false">VLOOKUP(C629,CATALOGO!A:B,2,0)</f>
        <v>PANT MUJER</v>
      </c>
      <c r="E629" s="6" t="str">
        <f aca="false">VLOOKUP(C629,CATALOGO!A:E,5,0)</f>
        <v>BLANCO</v>
      </c>
      <c r="F629" s="36"/>
      <c r="G629" s="35" t="s">
        <v>76</v>
      </c>
      <c r="H629" s="35" t="str">
        <f aca="false">CONCATENATE(C629,"-",G629)</f>
        <v>A104P-001-M</v>
      </c>
      <c r="I629" s="130"/>
      <c r="J629" s="35" t="n">
        <v>48</v>
      </c>
      <c r="K629" s="201" t="n">
        <v>45030</v>
      </c>
      <c r="L629" s="156" t="n">
        <f aca="false">VLOOKUP(C629,CATALOGO!A:F,6,0)</f>
        <v>0.4633</v>
      </c>
      <c r="M629" s="157" t="n">
        <f aca="false">L629*J629</f>
        <v>22.2384</v>
      </c>
      <c r="N629" s="172" t="s">
        <v>39</v>
      </c>
      <c r="O629" s="35" t="s">
        <v>85</v>
      </c>
      <c r="P629" s="33"/>
      <c r="Q629" s="33"/>
      <c r="R629" s="33"/>
      <c r="S629" s="33"/>
      <c r="T629" s="33"/>
      <c r="U629" s="33"/>
      <c r="V629" s="176" t="s">
        <v>1301</v>
      </c>
      <c r="W629" s="35" t="s">
        <v>99</v>
      </c>
      <c r="X629" s="33" t="s">
        <v>94</v>
      </c>
      <c r="Y629" s="33" t="n">
        <v>56.16</v>
      </c>
      <c r="Z629" s="37" t="n">
        <v>45007</v>
      </c>
      <c r="AA629" s="33"/>
      <c r="AB629" s="158" t="s">
        <v>44</v>
      </c>
      <c r="AC629" s="33"/>
      <c r="AD629" s="109" t="s">
        <v>784</v>
      </c>
      <c r="AE629" s="33"/>
    </row>
    <row r="630" customFormat="false" ht="15" hidden="false" customHeight="false" outlineLevel="0" collapsed="false">
      <c r="A630" s="33" t="n">
        <v>9300</v>
      </c>
      <c r="B630" s="201" t="n">
        <v>45005</v>
      </c>
      <c r="C630" s="35" t="s">
        <v>96</v>
      </c>
      <c r="D630" s="6" t="str">
        <f aca="false">VLOOKUP(C630,CATALOGO!A:B,2,0)</f>
        <v>PANT MUJER</v>
      </c>
      <c r="E630" s="6" t="str">
        <f aca="false">VLOOKUP(C630,CATALOGO!A:E,5,0)</f>
        <v>BLANCO</v>
      </c>
      <c r="F630" s="36"/>
      <c r="G630" s="35" t="s">
        <v>57</v>
      </c>
      <c r="H630" s="35" t="str">
        <f aca="false">CONCATENATE(C630,"-",G630)</f>
        <v>A104P-001-XS</v>
      </c>
      <c r="I630" s="130"/>
      <c r="J630" s="35" t="n">
        <v>24</v>
      </c>
      <c r="K630" s="201" t="n">
        <v>45030</v>
      </c>
      <c r="L630" s="156" t="n">
        <f aca="false">VLOOKUP(C630,CATALOGO!A:F,6,0)</f>
        <v>0.4633</v>
      </c>
      <c r="M630" s="157" t="n">
        <f aca="false">L630*J630</f>
        <v>11.1192</v>
      </c>
      <c r="N630" s="172" t="s">
        <v>39</v>
      </c>
      <c r="O630" s="35" t="s">
        <v>85</v>
      </c>
      <c r="P630" s="33"/>
      <c r="Q630" s="33"/>
      <c r="R630" s="33"/>
      <c r="S630" s="33"/>
      <c r="T630" s="33"/>
      <c r="U630" s="33"/>
      <c r="V630" s="176" t="s">
        <v>1301</v>
      </c>
      <c r="W630" s="35" t="s">
        <v>99</v>
      </c>
      <c r="X630" s="33" t="s">
        <v>94</v>
      </c>
      <c r="Y630" s="33" t="n">
        <v>28.08</v>
      </c>
      <c r="Z630" s="37" t="n">
        <v>45007</v>
      </c>
      <c r="AA630" s="33"/>
      <c r="AB630" s="158" t="s">
        <v>44</v>
      </c>
      <c r="AC630" s="33"/>
      <c r="AD630" s="109" t="s">
        <v>784</v>
      </c>
      <c r="AE630" s="33"/>
    </row>
    <row r="631" customFormat="false" ht="15" hidden="false" customHeight="false" outlineLevel="0" collapsed="false">
      <c r="A631" s="33" t="n">
        <v>9301</v>
      </c>
      <c r="B631" s="201" t="n">
        <v>45005</v>
      </c>
      <c r="C631" s="35" t="s">
        <v>757</v>
      </c>
      <c r="D631" s="6" t="str">
        <f aca="false">VLOOKUP(C631,CATALOGO!A:B,2,0)</f>
        <v>PANT MUJER</v>
      </c>
      <c r="E631" s="6" t="str">
        <f aca="false">VLOOKUP(C631,CATALOGO!A:E,5,0)</f>
        <v>AVENTURINI</v>
      </c>
      <c r="F631" s="36"/>
      <c r="G631" s="35" t="s">
        <v>48</v>
      </c>
      <c r="H631" s="35" t="str">
        <f aca="false">CONCATENATE(C631,"-",G631)</f>
        <v>A104P-421-L</v>
      </c>
      <c r="I631" s="130"/>
      <c r="J631" s="35" t="n">
        <v>24</v>
      </c>
      <c r="K631" s="201" t="n">
        <v>45030</v>
      </c>
      <c r="L631" s="156" t="n">
        <f aca="false">VLOOKUP(C631,CATALOGO!A:F,6,0)</f>
        <v>0.4633</v>
      </c>
      <c r="M631" s="157" t="n">
        <f aca="false">L631*J631</f>
        <v>11.1192</v>
      </c>
      <c r="N631" s="172" t="s">
        <v>39</v>
      </c>
      <c r="O631" s="35" t="s">
        <v>85</v>
      </c>
      <c r="P631" s="33"/>
      <c r="Q631" s="33"/>
      <c r="R631" s="33"/>
      <c r="S631" s="33"/>
      <c r="T631" s="33"/>
      <c r="U631" s="33"/>
      <c r="V631" s="176" t="s">
        <v>1302</v>
      </c>
      <c r="W631" s="35" t="s">
        <v>87</v>
      </c>
      <c r="X631" s="33" t="s">
        <v>94</v>
      </c>
      <c r="Y631" s="33" t="n">
        <v>28.08</v>
      </c>
      <c r="Z631" s="37" t="n">
        <v>45007</v>
      </c>
      <c r="AA631" s="33"/>
      <c r="AB631" s="158" t="s">
        <v>44</v>
      </c>
      <c r="AC631" s="33"/>
      <c r="AD631" s="109" t="s">
        <v>784</v>
      </c>
      <c r="AE631" s="33"/>
    </row>
    <row r="632" customFormat="false" ht="15" hidden="false" customHeight="false" outlineLevel="0" collapsed="false">
      <c r="A632" s="33" t="n">
        <v>9302</v>
      </c>
      <c r="B632" s="201" t="n">
        <v>45005</v>
      </c>
      <c r="C632" s="35" t="s">
        <v>757</v>
      </c>
      <c r="D632" s="6" t="str">
        <f aca="false">VLOOKUP(C632,CATALOGO!A:B,2,0)</f>
        <v>PANT MUJER</v>
      </c>
      <c r="E632" s="6" t="str">
        <f aca="false">VLOOKUP(C632,CATALOGO!A:E,5,0)</f>
        <v>AVENTURINI</v>
      </c>
      <c r="F632" s="36"/>
      <c r="G632" s="35" t="s">
        <v>76</v>
      </c>
      <c r="H632" s="35" t="str">
        <f aca="false">CONCATENATE(C632,"-",G632)</f>
        <v>A104P-421-M</v>
      </c>
      <c r="I632" s="130"/>
      <c r="J632" s="35" t="n">
        <v>48</v>
      </c>
      <c r="K632" s="201" t="n">
        <v>45030</v>
      </c>
      <c r="L632" s="156" t="n">
        <f aca="false">VLOOKUP(C632,CATALOGO!A:F,6,0)</f>
        <v>0.4633</v>
      </c>
      <c r="M632" s="157" t="n">
        <f aca="false">L632*J632</f>
        <v>22.2384</v>
      </c>
      <c r="N632" s="172" t="s">
        <v>39</v>
      </c>
      <c r="O632" s="35" t="s">
        <v>85</v>
      </c>
      <c r="P632" s="33"/>
      <c r="Q632" s="33"/>
      <c r="R632" s="33"/>
      <c r="S632" s="33"/>
      <c r="T632" s="33"/>
      <c r="U632" s="33"/>
      <c r="V632" s="176" t="s">
        <v>1302</v>
      </c>
      <c r="W632" s="35" t="s">
        <v>87</v>
      </c>
      <c r="X632" s="33" t="s">
        <v>94</v>
      </c>
      <c r="Y632" s="33" t="n">
        <v>56.16</v>
      </c>
      <c r="Z632" s="37" t="n">
        <v>45007</v>
      </c>
      <c r="AA632" s="33"/>
      <c r="AB632" s="158" t="s">
        <v>44</v>
      </c>
      <c r="AC632" s="33"/>
      <c r="AD632" s="109" t="s">
        <v>784</v>
      </c>
      <c r="AE632" s="33"/>
    </row>
    <row r="633" customFormat="false" ht="15" hidden="false" customHeight="false" outlineLevel="0" collapsed="false">
      <c r="A633" s="33" t="n">
        <v>9303</v>
      </c>
      <c r="B633" s="201" t="n">
        <v>45005</v>
      </c>
      <c r="C633" s="35" t="s">
        <v>100</v>
      </c>
      <c r="D633" s="6" t="str">
        <f aca="false">VLOOKUP(C633,CATALOGO!A:B,2,0)</f>
        <v>PANT MUJER</v>
      </c>
      <c r="E633" s="6" t="str">
        <f aca="false">VLOOKUP(C633,CATALOGO!A:E,5,0)</f>
        <v>NEGRO</v>
      </c>
      <c r="F633" s="36"/>
      <c r="G633" s="35" t="s">
        <v>57</v>
      </c>
      <c r="H633" s="35" t="str">
        <f aca="false">CONCATENATE(C633,"-",G633)</f>
        <v>A104P-570-XS</v>
      </c>
      <c r="I633" s="130"/>
      <c r="J633" s="35" t="n">
        <v>48</v>
      </c>
      <c r="K633" s="201" t="n">
        <v>45030</v>
      </c>
      <c r="L633" s="156" t="n">
        <f aca="false">VLOOKUP(C633,CATALOGO!A:F,6,0)</f>
        <v>0.4633</v>
      </c>
      <c r="M633" s="157" t="n">
        <f aca="false">L633*J633</f>
        <v>22.2384</v>
      </c>
      <c r="N633" s="172" t="s">
        <v>39</v>
      </c>
      <c r="O633" s="35" t="s">
        <v>85</v>
      </c>
      <c r="P633" s="33"/>
      <c r="Q633" s="33"/>
      <c r="R633" s="33"/>
      <c r="S633" s="33"/>
      <c r="T633" s="33"/>
      <c r="U633" s="33"/>
      <c r="V633" s="176" t="s">
        <v>1303</v>
      </c>
      <c r="W633" s="35" t="s">
        <v>56</v>
      </c>
      <c r="X633" s="33" t="s">
        <v>94</v>
      </c>
      <c r="Y633" s="33" t="n">
        <v>56.16</v>
      </c>
      <c r="Z633" s="37" t="n">
        <v>45007</v>
      </c>
      <c r="AA633" s="33"/>
      <c r="AB633" s="158" t="s">
        <v>44</v>
      </c>
      <c r="AC633" s="33"/>
      <c r="AD633" s="109" t="s">
        <v>784</v>
      </c>
      <c r="AE633" s="33"/>
    </row>
    <row r="634" customFormat="false" ht="15" hidden="false" customHeight="false" outlineLevel="0" collapsed="false">
      <c r="A634" s="33" t="n">
        <v>9304</v>
      </c>
      <c r="B634" s="201" t="n">
        <v>45005</v>
      </c>
      <c r="C634" s="35" t="s">
        <v>349</v>
      </c>
      <c r="D634" s="6" t="str">
        <f aca="false">VLOOKUP(C634,CATALOGO!A:B,2,0)</f>
        <v>PANT MUJER</v>
      </c>
      <c r="E634" s="6" t="str">
        <f aca="false">VLOOKUP(C634,CATALOGO!A:E,5,0)</f>
        <v>NAVAL</v>
      </c>
      <c r="F634" s="36"/>
      <c r="G634" s="35" t="s">
        <v>38</v>
      </c>
      <c r="H634" s="35" t="str">
        <f aca="false">CONCATENATE(C634,"-",G634)</f>
        <v>A104R-027-S</v>
      </c>
      <c r="I634" s="130"/>
      <c r="J634" s="35" t="n">
        <v>72</v>
      </c>
      <c r="K634" s="201" t="n">
        <v>45030</v>
      </c>
      <c r="L634" s="156" t="n">
        <f aca="false">VLOOKUP(C634,CATALOGO!A:F,6,0)</f>
        <v>0.4633</v>
      </c>
      <c r="M634" s="157" t="n">
        <f aca="false">L634*J634</f>
        <v>33.3576</v>
      </c>
      <c r="N634" s="172" t="s">
        <v>39</v>
      </c>
      <c r="O634" s="35" t="s">
        <v>85</v>
      </c>
      <c r="P634" s="33"/>
      <c r="Q634" s="33"/>
      <c r="R634" s="33"/>
      <c r="S634" s="33"/>
      <c r="T634" s="33"/>
      <c r="U634" s="33"/>
      <c r="V634" s="176" t="s">
        <v>1304</v>
      </c>
      <c r="W634" s="35" t="s">
        <v>110</v>
      </c>
      <c r="X634" s="33" t="s">
        <v>104</v>
      </c>
      <c r="Y634" s="33" t="n">
        <v>84.24</v>
      </c>
      <c r="Z634" s="37" t="n">
        <v>45007</v>
      </c>
      <c r="AA634" s="33"/>
      <c r="AB634" s="158" t="s">
        <v>44</v>
      </c>
      <c r="AC634" s="33"/>
      <c r="AD634" s="109" t="s">
        <v>784</v>
      </c>
      <c r="AE634" s="33"/>
    </row>
    <row r="635" customFormat="false" ht="15" hidden="false" customHeight="false" outlineLevel="0" collapsed="false">
      <c r="A635" s="33" t="n">
        <v>9305</v>
      </c>
      <c r="B635" s="201" t="n">
        <v>45005</v>
      </c>
      <c r="C635" s="35" t="s">
        <v>796</v>
      </c>
      <c r="D635" s="6" t="str">
        <f aca="false">VLOOKUP(C635,CATALOGO!A:B,2,0)</f>
        <v>PANT MUJER</v>
      </c>
      <c r="E635" s="6" t="str">
        <f aca="false">VLOOKUP(C635,CATALOGO!A:E,5,0)</f>
        <v>CENIZA</v>
      </c>
      <c r="F635" s="36"/>
      <c r="G635" s="35" t="s">
        <v>38</v>
      </c>
      <c r="H635" s="35" t="str">
        <f aca="false">CONCATENATE(C635,"-",G635)</f>
        <v>A104R-203-S</v>
      </c>
      <c r="I635" s="130"/>
      <c r="J635" s="35" t="n">
        <v>48</v>
      </c>
      <c r="K635" s="201" t="n">
        <v>45030</v>
      </c>
      <c r="L635" s="156" t="n">
        <f aca="false">VLOOKUP(C635,CATALOGO!A:F,6,0)</f>
        <v>0.4633</v>
      </c>
      <c r="M635" s="157" t="n">
        <f aca="false">L635*J635</f>
        <v>22.2384</v>
      </c>
      <c r="N635" s="172" t="s">
        <v>39</v>
      </c>
      <c r="O635" s="35" t="s">
        <v>85</v>
      </c>
      <c r="P635" s="33"/>
      <c r="Q635" s="33"/>
      <c r="R635" s="33"/>
      <c r="S635" s="33"/>
      <c r="T635" s="33"/>
      <c r="U635" s="33"/>
      <c r="V635" s="176" t="s">
        <v>1305</v>
      </c>
      <c r="W635" s="35" t="s">
        <v>42</v>
      </c>
      <c r="X635" s="33" t="s">
        <v>104</v>
      </c>
      <c r="Y635" s="33" t="n">
        <v>56.16</v>
      </c>
      <c r="Z635" s="37" t="n">
        <v>45007</v>
      </c>
      <c r="AA635" s="33"/>
      <c r="AB635" s="158" t="s">
        <v>44</v>
      </c>
      <c r="AC635" s="33"/>
      <c r="AD635" s="109" t="s">
        <v>784</v>
      </c>
      <c r="AE635" s="33"/>
    </row>
    <row r="636" customFormat="false" ht="15" hidden="false" customHeight="false" outlineLevel="0" collapsed="false">
      <c r="A636" s="33" t="n">
        <v>9306</v>
      </c>
      <c r="B636" s="201" t="n">
        <v>45005</v>
      </c>
      <c r="C636" s="35" t="s">
        <v>541</v>
      </c>
      <c r="D636" s="6" t="str">
        <f aca="false">VLOOKUP(C636,CATALOGO!A:B,2,0)</f>
        <v>PANT MUJER</v>
      </c>
      <c r="E636" s="6" t="str">
        <f aca="false">VLOOKUP(C636,CATALOGO!A:E,5,0)</f>
        <v>AVENTURINI</v>
      </c>
      <c r="F636" s="36"/>
      <c r="G636" s="35" t="s">
        <v>38</v>
      </c>
      <c r="H636" s="35" t="str">
        <f aca="false">CONCATENATE(C636,"-",G636)</f>
        <v>A104R-421-S</v>
      </c>
      <c r="I636" s="130"/>
      <c r="J636" s="35" t="n">
        <v>48</v>
      </c>
      <c r="K636" s="201" t="n">
        <v>45030</v>
      </c>
      <c r="L636" s="156" t="n">
        <f aca="false">VLOOKUP(C636,CATALOGO!A:F,6,0)</f>
        <v>0.4633</v>
      </c>
      <c r="M636" s="157" t="n">
        <f aca="false">L636*J636</f>
        <v>22.2384</v>
      </c>
      <c r="N636" s="172" t="s">
        <v>39</v>
      </c>
      <c r="O636" s="35" t="s">
        <v>85</v>
      </c>
      <c r="P636" s="33"/>
      <c r="Q636" s="33"/>
      <c r="R636" s="33"/>
      <c r="S636" s="33"/>
      <c r="T636" s="33"/>
      <c r="U636" s="33"/>
      <c r="V636" s="176" t="s">
        <v>1306</v>
      </c>
      <c r="W636" s="35" t="s">
        <v>87</v>
      </c>
      <c r="X636" s="33" t="s">
        <v>104</v>
      </c>
      <c r="Y636" s="33" t="n">
        <v>56.16</v>
      </c>
      <c r="Z636" s="37" t="n">
        <v>45007</v>
      </c>
      <c r="AA636" s="33"/>
      <c r="AB636" s="158" t="s">
        <v>44</v>
      </c>
      <c r="AC636" s="33"/>
      <c r="AD636" s="109" t="s">
        <v>784</v>
      </c>
      <c r="AE636" s="33"/>
    </row>
    <row r="637" customFormat="false" ht="15" hidden="false" customHeight="false" outlineLevel="0" collapsed="false">
      <c r="A637" s="33" t="n">
        <v>9307</v>
      </c>
      <c r="B637" s="201" t="n">
        <v>45005</v>
      </c>
      <c r="C637" s="35" t="s">
        <v>541</v>
      </c>
      <c r="D637" s="6" t="str">
        <f aca="false">VLOOKUP(C637,CATALOGO!A:B,2,0)</f>
        <v>PANT MUJER</v>
      </c>
      <c r="E637" s="6" t="str">
        <f aca="false">VLOOKUP(C637,CATALOGO!A:E,5,0)</f>
        <v>AVENTURINI</v>
      </c>
      <c r="F637" s="36"/>
      <c r="G637" s="35" t="s">
        <v>57</v>
      </c>
      <c r="H637" s="35" t="str">
        <f aca="false">CONCATENATE(C637,"-",G637)</f>
        <v>A104R-421-XS</v>
      </c>
      <c r="I637" s="130"/>
      <c r="J637" s="35" t="n">
        <v>24</v>
      </c>
      <c r="K637" s="201" t="n">
        <v>45030</v>
      </c>
      <c r="L637" s="156" t="n">
        <f aca="false">VLOOKUP(C637,CATALOGO!A:F,6,0)</f>
        <v>0.4633</v>
      </c>
      <c r="M637" s="157" t="n">
        <f aca="false">L637*J637</f>
        <v>11.1192</v>
      </c>
      <c r="N637" s="172" t="s">
        <v>39</v>
      </c>
      <c r="O637" s="35" t="s">
        <v>85</v>
      </c>
      <c r="P637" s="33"/>
      <c r="Q637" s="33"/>
      <c r="R637" s="33"/>
      <c r="S637" s="33"/>
      <c r="T637" s="33"/>
      <c r="U637" s="33"/>
      <c r="V637" s="176" t="s">
        <v>1306</v>
      </c>
      <c r="W637" s="35" t="s">
        <v>87</v>
      </c>
      <c r="X637" s="33" t="s">
        <v>104</v>
      </c>
      <c r="Y637" s="33" t="n">
        <v>28.08</v>
      </c>
      <c r="Z637" s="37" t="n">
        <v>45007</v>
      </c>
      <c r="AA637" s="33"/>
      <c r="AB637" s="158" t="s">
        <v>44</v>
      </c>
      <c r="AC637" s="33"/>
      <c r="AD637" s="109" t="s">
        <v>784</v>
      </c>
      <c r="AE637" s="33"/>
    </row>
    <row r="638" customFormat="false" ht="15" hidden="false" customHeight="false" outlineLevel="0" collapsed="false">
      <c r="A638" s="33" t="n">
        <v>9308</v>
      </c>
      <c r="B638" s="201" t="n">
        <v>45005</v>
      </c>
      <c r="C638" s="35" t="s">
        <v>120</v>
      </c>
      <c r="D638" s="6" t="str">
        <f aca="false">VLOOKUP(C638,CATALOGO!A:B,2,0)</f>
        <v>PANT MUJER</v>
      </c>
      <c r="E638" s="6" t="str">
        <f aca="false">VLOOKUP(C638,CATALOGO!A:E,5,0)</f>
        <v>ROSE BUD</v>
      </c>
      <c r="F638" s="36"/>
      <c r="G638" s="35" t="s">
        <v>76</v>
      </c>
      <c r="H638" s="35" t="str">
        <f aca="false">CONCATENATE(C638,"-",G638)</f>
        <v>I101AF-023-M</v>
      </c>
      <c r="I638" s="130"/>
      <c r="J638" s="35" t="n">
        <v>24</v>
      </c>
      <c r="K638" s="201" t="n">
        <v>45030</v>
      </c>
      <c r="L638" s="156" t="n">
        <f aca="false">VLOOKUP(C638,CATALOGO!A:F,6,0)</f>
        <v>0.2208</v>
      </c>
      <c r="M638" s="157" t="n">
        <f aca="false">L638*J638</f>
        <v>5.2992</v>
      </c>
      <c r="N638" s="35" t="s">
        <v>60</v>
      </c>
      <c r="O638" s="35" t="s">
        <v>85</v>
      </c>
      <c r="P638" s="33"/>
      <c r="Q638" s="33"/>
      <c r="R638" s="33"/>
      <c r="S638" s="33"/>
      <c r="T638" s="33"/>
      <c r="U638" s="33"/>
      <c r="V638" s="176" t="s">
        <v>1307</v>
      </c>
      <c r="W638" s="35" t="s">
        <v>62</v>
      </c>
      <c r="X638" s="33" t="s">
        <v>122</v>
      </c>
      <c r="Y638" s="33" t="n">
        <v>33.6168</v>
      </c>
      <c r="Z638" s="37" t="n">
        <v>45007</v>
      </c>
      <c r="AA638" s="33"/>
      <c r="AB638" s="158" t="s">
        <v>44</v>
      </c>
      <c r="AC638" s="33"/>
      <c r="AD638" s="109" t="s">
        <v>803</v>
      </c>
      <c r="AE638" s="33"/>
    </row>
    <row r="639" customFormat="false" ht="15" hidden="false" customHeight="false" outlineLevel="0" collapsed="false">
      <c r="A639" s="33" t="n">
        <v>9309</v>
      </c>
      <c r="B639" s="201" t="n">
        <v>45005</v>
      </c>
      <c r="C639" s="35" t="s">
        <v>804</v>
      </c>
      <c r="D639" s="6" t="str">
        <f aca="false">VLOOKUP(C639,CATALOGO!A:B,2,0)</f>
        <v>PANT MUJER</v>
      </c>
      <c r="E639" s="6" t="str">
        <f aca="false">VLOOKUP(C639,CATALOGO!A:E,5,0)</f>
        <v>NAVAL</v>
      </c>
      <c r="F639" s="36"/>
      <c r="G639" s="35" t="s">
        <v>48</v>
      </c>
      <c r="H639" s="35" t="str">
        <f aca="false">CONCATENATE(C639,"-",G639)</f>
        <v>I101AF-027-L</v>
      </c>
      <c r="I639" s="130"/>
      <c r="J639" s="35" t="n">
        <v>24</v>
      </c>
      <c r="K639" s="201" t="n">
        <v>45030</v>
      </c>
      <c r="L639" s="156" t="n">
        <f aca="false">VLOOKUP(C639,CATALOGO!A:F,6,0)</f>
        <v>0.2208</v>
      </c>
      <c r="M639" s="157" t="n">
        <f aca="false">L639*J639</f>
        <v>5.2992</v>
      </c>
      <c r="N639" s="35" t="s">
        <v>60</v>
      </c>
      <c r="O639" s="35" t="s">
        <v>85</v>
      </c>
      <c r="P639" s="33"/>
      <c r="Q639" s="33"/>
      <c r="R639" s="33"/>
      <c r="S639" s="33"/>
      <c r="T639" s="33"/>
      <c r="U639" s="33"/>
      <c r="V639" s="176" t="s">
        <v>1308</v>
      </c>
      <c r="W639" s="35" t="s">
        <v>68</v>
      </c>
      <c r="X639" s="33" t="s">
        <v>122</v>
      </c>
      <c r="Y639" s="33" t="n">
        <v>33.6168</v>
      </c>
      <c r="Z639" s="37" t="n">
        <v>45007</v>
      </c>
      <c r="AA639" s="33"/>
      <c r="AB639" s="158" t="s">
        <v>44</v>
      </c>
      <c r="AC639" s="33"/>
      <c r="AD639" s="109" t="s">
        <v>803</v>
      </c>
      <c r="AE639" s="33"/>
    </row>
    <row r="640" customFormat="false" ht="15" hidden="false" customHeight="false" outlineLevel="0" collapsed="false">
      <c r="A640" s="33" t="n">
        <v>9310</v>
      </c>
      <c r="B640" s="201" t="n">
        <v>45005</v>
      </c>
      <c r="C640" s="35" t="s">
        <v>804</v>
      </c>
      <c r="D640" s="6" t="str">
        <f aca="false">VLOOKUP(C640,CATALOGO!A:B,2,0)</f>
        <v>PANT MUJER</v>
      </c>
      <c r="E640" s="6" t="str">
        <f aca="false">VLOOKUP(C640,CATALOGO!A:E,5,0)</f>
        <v>NAVAL</v>
      </c>
      <c r="F640" s="36"/>
      <c r="G640" s="35" t="s">
        <v>76</v>
      </c>
      <c r="H640" s="35" t="str">
        <f aca="false">CONCATENATE(C640,"-",G640)</f>
        <v>I101AF-027-M</v>
      </c>
      <c r="I640" s="130"/>
      <c r="J640" s="35" t="n">
        <v>48</v>
      </c>
      <c r="K640" s="201" t="n">
        <v>45030</v>
      </c>
      <c r="L640" s="156" t="n">
        <f aca="false">VLOOKUP(C640,CATALOGO!A:F,6,0)</f>
        <v>0.2208</v>
      </c>
      <c r="M640" s="157" t="n">
        <f aca="false">L640*J640</f>
        <v>10.5984</v>
      </c>
      <c r="N640" s="35" t="s">
        <v>60</v>
      </c>
      <c r="O640" s="35" t="s">
        <v>85</v>
      </c>
      <c r="P640" s="33"/>
      <c r="Q640" s="33"/>
      <c r="R640" s="33"/>
      <c r="S640" s="33"/>
      <c r="T640" s="33"/>
      <c r="U640" s="33"/>
      <c r="V640" s="176" t="s">
        <v>1308</v>
      </c>
      <c r="W640" s="35" t="s">
        <v>68</v>
      </c>
      <c r="X640" s="33" t="s">
        <v>122</v>
      </c>
      <c r="Y640" s="33" t="n">
        <v>67.2336</v>
      </c>
      <c r="Z640" s="37" t="n">
        <v>45007</v>
      </c>
      <c r="AA640" s="33"/>
      <c r="AB640" s="158" t="s">
        <v>44</v>
      </c>
      <c r="AC640" s="33"/>
      <c r="AD640" s="109" t="s">
        <v>803</v>
      </c>
      <c r="AE640" s="33"/>
    </row>
    <row r="641" customFormat="false" ht="15" hidden="false" customHeight="false" outlineLevel="0" collapsed="false">
      <c r="A641" s="33" t="n">
        <v>9311</v>
      </c>
      <c r="B641" s="201" t="n">
        <v>45005</v>
      </c>
      <c r="C641" s="35" t="s">
        <v>804</v>
      </c>
      <c r="D641" s="6" t="str">
        <f aca="false">VLOOKUP(C641,CATALOGO!A:B,2,0)</f>
        <v>PANT MUJER</v>
      </c>
      <c r="E641" s="6" t="str">
        <f aca="false">VLOOKUP(C641,CATALOGO!A:E,5,0)</f>
        <v>NAVAL</v>
      </c>
      <c r="F641" s="36"/>
      <c r="G641" s="35" t="s">
        <v>38</v>
      </c>
      <c r="H641" s="35" t="str">
        <f aca="false">CONCATENATE(C641,"-",G641)</f>
        <v>I101AF-027-S</v>
      </c>
      <c r="I641" s="130"/>
      <c r="J641" s="35" t="n">
        <v>48</v>
      </c>
      <c r="K641" s="201" t="n">
        <v>45030</v>
      </c>
      <c r="L641" s="156" t="n">
        <f aca="false">VLOOKUP(C641,CATALOGO!A:F,6,0)</f>
        <v>0.2208</v>
      </c>
      <c r="M641" s="157" t="n">
        <f aca="false">L641*J641</f>
        <v>10.5984</v>
      </c>
      <c r="N641" s="35" t="s">
        <v>60</v>
      </c>
      <c r="O641" s="35" t="s">
        <v>85</v>
      </c>
      <c r="P641" s="33"/>
      <c r="Q641" s="33"/>
      <c r="R641" s="33"/>
      <c r="S641" s="33"/>
      <c r="T641" s="33"/>
      <c r="U641" s="33"/>
      <c r="V641" s="176" t="s">
        <v>1308</v>
      </c>
      <c r="W641" s="35" t="s">
        <v>68</v>
      </c>
      <c r="X641" s="33" t="s">
        <v>122</v>
      </c>
      <c r="Y641" s="33" t="n">
        <v>67.2336</v>
      </c>
      <c r="Z641" s="37" t="n">
        <v>45007</v>
      </c>
      <c r="AA641" s="33"/>
      <c r="AB641" s="158" t="s">
        <v>44</v>
      </c>
      <c r="AC641" s="33"/>
      <c r="AD641" s="109" t="s">
        <v>803</v>
      </c>
      <c r="AE641" s="33"/>
    </row>
    <row r="642" customFormat="false" ht="15" hidden="false" customHeight="false" outlineLevel="0" collapsed="false">
      <c r="A642" s="33" t="n">
        <v>9312</v>
      </c>
      <c r="B642" s="201" t="n">
        <v>45005</v>
      </c>
      <c r="C642" s="35" t="s">
        <v>125</v>
      </c>
      <c r="D642" s="6" t="str">
        <f aca="false">VLOOKUP(C642,CATALOGO!A:B,2,0)</f>
        <v>PANT MUJER</v>
      </c>
      <c r="E642" s="6" t="str">
        <f aca="false">VLOOKUP(C642,CATALOGO!A:E,5,0)</f>
        <v>ROUJA</v>
      </c>
      <c r="F642" s="36"/>
      <c r="G642" s="35" t="s">
        <v>76</v>
      </c>
      <c r="H642" s="35" t="str">
        <f aca="false">CONCATENATE(C642,"-",G642)</f>
        <v>I101AF-510-M</v>
      </c>
      <c r="I642" s="130"/>
      <c r="J642" s="35" t="n">
        <v>72</v>
      </c>
      <c r="K642" s="201" t="n">
        <v>45030</v>
      </c>
      <c r="L642" s="156" t="n">
        <f aca="false">VLOOKUP(C642,CATALOGO!A:F,6,0)</f>
        <v>0.2208</v>
      </c>
      <c r="M642" s="157" t="n">
        <f aca="false">L642*J642</f>
        <v>15.8976</v>
      </c>
      <c r="N642" s="35" t="s">
        <v>60</v>
      </c>
      <c r="O642" s="35" t="s">
        <v>85</v>
      </c>
      <c r="P642" s="33"/>
      <c r="Q642" s="33"/>
      <c r="R642" s="33"/>
      <c r="S642" s="33"/>
      <c r="T642" s="33"/>
      <c r="U642" s="33"/>
      <c r="V642" s="176" t="s">
        <v>1309</v>
      </c>
      <c r="W642" s="35" t="s">
        <v>78</v>
      </c>
      <c r="X642" s="33" t="s">
        <v>122</v>
      </c>
      <c r="Y642" s="33" t="n">
        <v>100.8504</v>
      </c>
      <c r="Z642" s="37" t="n">
        <v>45007</v>
      </c>
      <c r="AA642" s="33"/>
      <c r="AB642" s="158" t="s">
        <v>44</v>
      </c>
      <c r="AC642" s="33"/>
      <c r="AD642" s="109" t="s">
        <v>803</v>
      </c>
      <c r="AE642" s="33"/>
    </row>
    <row r="643" customFormat="false" ht="15" hidden="false" customHeight="false" outlineLevel="0" collapsed="false">
      <c r="A643" s="33" t="n">
        <v>9313</v>
      </c>
      <c r="B643" s="201" t="n">
        <v>45005</v>
      </c>
      <c r="C643" s="35" t="s">
        <v>125</v>
      </c>
      <c r="D643" s="6" t="str">
        <f aca="false">VLOOKUP(C643,CATALOGO!A:B,2,0)</f>
        <v>PANT MUJER</v>
      </c>
      <c r="E643" s="6" t="str">
        <f aca="false">VLOOKUP(C643,CATALOGO!A:E,5,0)</f>
        <v>ROUJA</v>
      </c>
      <c r="F643" s="36"/>
      <c r="G643" s="35" t="s">
        <v>38</v>
      </c>
      <c r="H643" s="35" t="str">
        <f aca="false">CONCATENATE(C643,"-",G643)</f>
        <v>I101AF-510-S</v>
      </c>
      <c r="I643" s="130"/>
      <c r="J643" s="35" t="n">
        <v>48</v>
      </c>
      <c r="K643" s="201" t="n">
        <v>45030</v>
      </c>
      <c r="L643" s="156" t="n">
        <f aca="false">VLOOKUP(C643,CATALOGO!A:F,6,0)</f>
        <v>0.2208</v>
      </c>
      <c r="M643" s="157" t="n">
        <f aca="false">L643*J643</f>
        <v>10.5984</v>
      </c>
      <c r="N643" s="35" t="s">
        <v>60</v>
      </c>
      <c r="O643" s="35" t="s">
        <v>85</v>
      </c>
      <c r="P643" s="33"/>
      <c r="Q643" s="33"/>
      <c r="R643" s="33"/>
      <c r="S643" s="33"/>
      <c r="T643" s="33"/>
      <c r="U643" s="33"/>
      <c r="V643" s="176" t="s">
        <v>1309</v>
      </c>
      <c r="W643" s="35" t="s">
        <v>78</v>
      </c>
      <c r="X643" s="33" t="s">
        <v>122</v>
      </c>
      <c r="Y643" s="33" t="n">
        <v>67.2336</v>
      </c>
      <c r="Z643" s="37" t="n">
        <v>45007</v>
      </c>
      <c r="AA643" s="33"/>
      <c r="AB643" s="158" t="s">
        <v>44</v>
      </c>
      <c r="AC643" s="33"/>
      <c r="AD643" s="109" t="s">
        <v>803</v>
      </c>
      <c r="AE643" s="33"/>
    </row>
    <row r="644" customFormat="false" ht="15" hidden="false" customHeight="false" outlineLevel="0" collapsed="false">
      <c r="A644" s="33" t="n">
        <v>9314</v>
      </c>
      <c r="B644" s="201" t="n">
        <v>45005</v>
      </c>
      <c r="C644" s="35" t="s">
        <v>559</v>
      </c>
      <c r="D644" s="6" t="str">
        <f aca="false">VLOOKUP(C644,CATALOGO!A:B,2,0)</f>
        <v>BATA MUJER</v>
      </c>
      <c r="E644" s="6" t="str">
        <f aca="false">VLOOKUP(C644,CATALOGO!A:E,5,0)</f>
        <v>BLANCO</v>
      </c>
      <c r="F644" s="36"/>
      <c r="G644" s="35" t="s">
        <v>48</v>
      </c>
      <c r="H644" s="35" t="str">
        <f aca="false">CONCATENATE(C644,"-",G644)</f>
        <v>E202-001-L</v>
      </c>
      <c r="I644" s="130"/>
      <c r="J644" s="35" t="n">
        <v>72</v>
      </c>
      <c r="K644" s="201" t="n">
        <v>45030</v>
      </c>
      <c r="L644" s="156" t="n">
        <f aca="false">VLOOKUP(C644,CATALOGO!A:F,6,0)</f>
        <v>0.4908</v>
      </c>
      <c r="M644" s="157" t="n">
        <f aca="false">L644*J644</f>
        <v>35.3376</v>
      </c>
      <c r="N644" s="35" t="s">
        <v>136</v>
      </c>
      <c r="O644" s="35" t="s">
        <v>137</v>
      </c>
      <c r="P644" s="33"/>
      <c r="Q644" s="33"/>
      <c r="R644" s="33"/>
      <c r="S644" s="33"/>
      <c r="T644" s="33"/>
      <c r="U644" s="33"/>
      <c r="V644" s="176" t="s">
        <v>1310</v>
      </c>
      <c r="W644" s="35" t="s">
        <v>139</v>
      </c>
      <c r="X644" s="33" t="s">
        <v>562</v>
      </c>
      <c r="Y644" s="33" t="n">
        <v>126.4284</v>
      </c>
      <c r="Z644" s="37" t="n">
        <v>45007</v>
      </c>
      <c r="AA644" s="33"/>
      <c r="AB644" s="158" t="s">
        <v>44</v>
      </c>
      <c r="AC644" s="33"/>
      <c r="AD644" s="109" t="s">
        <v>803</v>
      </c>
      <c r="AE644" s="33"/>
    </row>
    <row r="645" customFormat="false" ht="15" hidden="false" customHeight="false" outlineLevel="0" collapsed="false">
      <c r="A645" s="33" t="n">
        <v>9315</v>
      </c>
      <c r="B645" s="201" t="n">
        <v>45005</v>
      </c>
      <c r="C645" s="35" t="s">
        <v>559</v>
      </c>
      <c r="D645" s="6" t="str">
        <f aca="false">VLOOKUP(C645,CATALOGO!A:B,2,0)</f>
        <v>BATA MUJER</v>
      </c>
      <c r="E645" s="6" t="str">
        <f aca="false">VLOOKUP(C645,CATALOGO!A:E,5,0)</f>
        <v>BLANCO</v>
      </c>
      <c r="F645" s="36"/>
      <c r="G645" s="35" t="s">
        <v>38</v>
      </c>
      <c r="H645" s="35" t="str">
        <f aca="false">CONCATENATE(C645,"-",G645)</f>
        <v>E202-001-S</v>
      </c>
      <c r="I645" s="130"/>
      <c r="J645" s="35" t="n">
        <v>120</v>
      </c>
      <c r="K645" s="201" t="n">
        <v>45030</v>
      </c>
      <c r="L645" s="156" t="n">
        <f aca="false">VLOOKUP(C645,CATALOGO!A:F,6,0)</f>
        <v>0.4908</v>
      </c>
      <c r="M645" s="157" t="n">
        <f aca="false">L645*J645</f>
        <v>58.896</v>
      </c>
      <c r="N645" s="35" t="s">
        <v>136</v>
      </c>
      <c r="O645" s="35" t="s">
        <v>137</v>
      </c>
      <c r="P645" s="33"/>
      <c r="Q645" s="33"/>
      <c r="R645" s="33"/>
      <c r="S645" s="33"/>
      <c r="T645" s="33"/>
      <c r="U645" s="33"/>
      <c r="V645" s="176" t="s">
        <v>1310</v>
      </c>
      <c r="W645" s="35" t="s">
        <v>139</v>
      </c>
      <c r="X645" s="33" t="s">
        <v>562</v>
      </c>
      <c r="Y645" s="33" t="n">
        <v>210.714</v>
      </c>
      <c r="Z645" s="37" t="n">
        <v>45007</v>
      </c>
      <c r="AA645" s="33"/>
      <c r="AB645" s="158" t="s">
        <v>44</v>
      </c>
      <c r="AC645" s="33"/>
      <c r="AD645" s="109" t="s">
        <v>803</v>
      </c>
      <c r="AE645" s="33"/>
    </row>
    <row r="646" customFormat="false" ht="15" hidden="false" customHeight="false" outlineLevel="0" collapsed="false">
      <c r="A646" s="33"/>
      <c r="B646" s="33"/>
      <c r="C646" s="35"/>
      <c r="D646" s="35"/>
      <c r="E646" s="33"/>
      <c r="F646" s="36"/>
      <c r="G646" s="35"/>
      <c r="H646" s="35"/>
      <c r="I646" s="130"/>
      <c r="J646" s="95" t="n">
        <v>2592</v>
      </c>
      <c r="K646" s="35"/>
      <c r="L646" s="40" t="n">
        <v>15.4486</v>
      </c>
      <c r="M646" s="40" t="n">
        <v>870</v>
      </c>
      <c r="N646" s="33"/>
      <c r="O646" s="35"/>
      <c r="P646" s="33"/>
      <c r="Q646" s="33"/>
      <c r="R646" s="33"/>
      <c r="S646" s="33"/>
      <c r="T646" s="33"/>
      <c r="U646" s="33"/>
      <c r="V646" s="33"/>
      <c r="W646" s="35"/>
      <c r="X646" s="33"/>
      <c r="Y646" s="33"/>
      <c r="Z646" s="37"/>
      <c r="AA646" s="33"/>
      <c r="AB646" s="33"/>
      <c r="AC646" s="33"/>
      <c r="AD646" s="109"/>
      <c r="AE646" s="33"/>
    </row>
    <row r="647" customFormat="false" ht="15" hidden="false" customHeight="false" outlineLevel="0" collapsed="false">
      <c r="A647" s="33"/>
      <c r="B647" s="33"/>
      <c r="C647" s="35"/>
      <c r="D647" s="35"/>
      <c r="E647" s="33"/>
      <c r="F647" s="36"/>
      <c r="G647" s="35"/>
      <c r="H647" s="35"/>
      <c r="I647" s="130"/>
      <c r="J647" s="35"/>
      <c r="K647" s="35"/>
      <c r="N647" s="33"/>
      <c r="O647" s="35"/>
      <c r="P647" s="33"/>
      <c r="Q647" s="33"/>
      <c r="R647" s="33"/>
      <c r="S647" s="33"/>
      <c r="T647" s="33"/>
      <c r="U647" s="33"/>
      <c r="V647" s="33"/>
      <c r="W647" s="35"/>
      <c r="X647" s="33"/>
      <c r="Y647" s="33"/>
      <c r="Z647" s="37"/>
      <c r="AA647" s="33"/>
      <c r="AB647" s="33"/>
      <c r="AC647" s="33"/>
      <c r="AD647" s="109"/>
      <c r="AE647" s="33"/>
    </row>
    <row r="648" customFormat="false" ht="15" hidden="false" customHeight="false" outlineLevel="0" collapsed="false">
      <c r="A648" s="33"/>
      <c r="B648" s="224" t="s">
        <v>1311</v>
      </c>
      <c r="C648" s="224"/>
      <c r="D648" s="224"/>
      <c r="E648" s="33"/>
      <c r="F648" s="36"/>
      <c r="G648" s="35"/>
      <c r="H648" s="35"/>
      <c r="I648" s="130"/>
      <c r="J648" s="35"/>
      <c r="K648" s="35"/>
      <c r="N648" s="33"/>
      <c r="O648" s="35"/>
      <c r="P648" s="33"/>
      <c r="Q648" s="33"/>
      <c r="R648" s="33"/>
      <c r="S648" s="33"/>
      <c r="T648" s="33"/>
      <c r="U648" s="33"/>
      <c r="V648" s="33"/>
      <c r="W648" s="35"/>
      <c r="X648" s="33"/>
      <c r="Y648" s="33"/>
      <c r="Z648" s="37"/>
      <c r="AA648" s="33"/>
      <c r="AB648" s="33"/>
      <c r="AC648" s="33"/>
      <c r="AD648" s="109"/>
      <c r="AE648" s="33"/>
    </row>
    <row r="649" customFormat="false" ht="15" hidden="false" customHeight="false" outlineLevel="0" collapsed="false">
      <c r="A649" s="33" t="n">
        <v>9316</v>
      </c>
      <c r="B649" s="201" t="n">
        <v>45005</v>
      </c>
      <c r="C649" s="35" t="s">
        <v>1312</v>
      </c>
      <c r="D649" s="6" t="str">
        <f aca="false">VLOOKUP(C649,CATALOGO!A:B,2,0)</f>
        <v>Saco</v>
      </c>
      <c r="E649" s="6" t="str">
        <f aca="false">VLOOKUP(C649,CATALOGO!A:E,5,0)</f>
        <v>Blanco</v>
      </c>
      <c r="F649" s="36"/>
      <c r="G649" s="35" t="s">
        <v>57</v>
      </c>
      <c r="H649" s="35" t="str">
        <f aca="false">CONCATENATE(C649,"-",G649)</f>
        <v>M5555-001-XS</v>
      </c>
      <c r="I649" s="130"/>
      <c r="J649" s="35" t="n">
        <v>20</v>
      </c>
      <c r="K649" s="201" t="n">
        <v>45030</v>
      </c>
      <c r="L649" s="156" t="n">
        <f aca="false">VLOOKUP(C649,CATALOGO!A:F,6,0)</f>
        <v>0.305</v>
      </c>
      <c r="M649" s="157" t="n">
        <f aca="false">L649*J649</f>
        <v>6.1</v>
      </c>
      <c r="N649" s="35" t="s">
        <v>136</v>
      </c>
      <c r="O649" s="35" t="s">
        <v>137</v>
      </c>
      <c r="P649" s="33"/>
      <c r="Q649" s="33"/>
      <c r="R649" s="33"/>
      <c r="S649" s="33"/>
      <c r="T649" s="33"/>
      <c r="U649" s="33"/>
      <c r="V649" s="176" t="s">
        <v>1313</v>
      </c>
      <c r="W649" s="35" t="s">
        <v>99</v>
      </c>
      <c r="X649" s="33" t="s">
        <v>1314</v>
      </c>
      <c r="Y649" s="33" t="n">
        <v>34</v>
      </c>
      <c r="Z649" s="37" t="n">
        <v>45007</v>
      </c>
      <c r="AA649" s="33"/>
      <c r="AB649" s="158" t="s">
        <v>44</v>
      </c>
      <c r="AC649" s="33"/>
      <c r="AD649" s="109" t="s">
        <v>784</v>
      </c>
      <c r="AE649" s="33"/>
    </row>
    <row r="650" customFormat="false" ht="15" hidden="false" customHeight="false" outlineLevel="0" collapsed="false">
      <c r="A650" s="33" t="n">
        <v>9317</v>
      </c>
      <c r="B650" s="201" t="n">
        <v>45005</v>
      </c>
      <c r="C650" s="35" t="s">
        <v>1312</v>
      </c>
      <c r="D650" s="6" t="str">
        <f aca="false">VLOOKUP(C650,CATALOGO!A:B,2,0)</f>
        <v>Saco</v>
      </c>
      <c r="E650" s="6" t="str">
        <f aca="false">VLOOKUP(C650,CATALOGO!A:E,5,0)</f>
        <v>Blanco</v>
      </c>
      <c r="F650" s="36"/>
      <c r="G650" s="35" t="s">
        <v>38</v>
      </c>
      <c r="H650" s="35" t="str">
        <f aca="false">CONCATENATE(C650,"-",G650)</f>
        <v>M5555-001-S</v>
      </c>
      <c r="I650" s="130"/>
      <c r="J650" s="35" t="n">
        <v>38</v>
      </c>
      <c r="K650" s="201" t="n">
        <v>45030</v>
      </c>
      <c r="L650" s="156" t="n">
        <f aca="false">VLOOKUP(C650,CATALOGO!A:F,6,0)</f>
        <v>0.305</v>
      </c>
      <c r="M650" s="157" t="n">
        <f aca="false">L650*J650</f>
        <v>11.59</v>
      </c>
      <c r="N650" s="35" t="s">
        <v>136</v>
      </c>
      <c r="O650" s="35" t="s">
        <v>137</v>
      </c>
      <c r="P650" s="33"/>
      <c r="Q650" s="33"/>
      <c r="R650" s="33"/>
      <c r="S650" s="33"/>
      <c r="T650" s="33"/>
      <c r="U650" s="33"/>
      <c r="V650" s="176" t="s">
        <v>1313</v>
      </c>
      <c r="W650" s="35" t="s">
        <v>99</v>
      </c>
      <c r="X650" s="33" t="s">
        <v>1314</v>
      </c>
      <c r="Y650" s="33" t="n">
        <v>64.6</v>
      </c>
      <c r="Z650" s="37" t="n">
        <v>45007</v>
      </c>
      <c r="AA650" s="33"/>
      <c r="AB650" s="158" t="s">
        <v>44</v>
      </c>
      <c r="AC650" s="33"/>
      <c r="AD650" s="109" t="s">
        <v>784</v>
      </c>
      <c r="AE650" s="33"/>
    </row>
    <row r="651" customFormat="false" ht="15" hidden="false" customHeight="false" outlineLevel="0" collapsed="false">
      <c r="A651" s="33" t="n">
        <v>9318</v>
      </c>
      <c r="B651" s="201" t="n">
        <v>45005</v>
      </c>
      <c r="C651" s="35" t="s">
        <v>1312</v>
      </c>
      <c r="D651" s="6" t="str">
        <f aca="false">VLOOKUP(C651,CATALOGO!A:B,2,0)</f>
        <v>Saco</v>
      </c>
      <c r="E651" s="6" t="str">
        <f aca="false">VLOOKUP(C651,CATALOGO!A:E,5,0)</f>
        <v>Blanco</v>
      </c>
      <c r="F651" s="36"/>
      <c r="G651" s="35" t="s">
        <v>76</v>
      </c>
      <c r="H651" s="35" t="str">
        <f aca="false">CONCATENATE(C651,"-",G651)</f>
        <v>M5555-001-M</v>
      </c>
      <c r="I651" s="130"/>
      <c r="J651" s="35" t="n">
        <v>40</v>
      </c>
      <c r="K651" s="201" t="n">
        <v>45030</v>
      </c>
      <c r="L651" s="156" t="n">
        <f aca="false">VLOOKUP(C651,CATALOGO!A:F,6,0)</f>
        <v>0.305</v>
      </c>
      <c r="M651" s="157" t="n">
        <f aca="false">L651*J651</f>
        <v>12.2</v>
      </c>
      <c r="N651" s="35" t="s">
        <v>136</v>
      </c>
      <c r="O651" s="35" t="s">
        <v>137</v>
      </c>
      <c r="P651" s="33"/>
      <c r="Q651" s="33"/>
      <c r="R651" s="33"/>
      <c r="S651" s="33"/>
      <c r="T651" s="33"/>
      <c r="U651" s="33"/>
      <c r="V651" s="176" t="s">
        <v>1313</v>
      </c>
      <c r="W651" s="35" t="s">
        <v>99</v>
      </c>
      <c r="X651" s="33" t="s">
        <v>1314</v>
      </c>
      <c r="Y651" s="33" t="n">
        <v>68</v>
      </c>
      <c r="Z651" s="37" t="n">
        <v>45007</v>
      </c>
      <c r="AA651" s="33"/>
      <c r="AB651" s="158" t="s">
        <v>44</v>
      </c>
      <c r="AC651" s="33"/>
      <c r="AD651" s="109" t="s">
        <v>784</v>
      </c>
      <c r="AE651" s="33"/>
    </row>
    <row r="652" customFormat="false" ht="15" hidden="false" customHeight="false" outlineLevel="0" collapsed="false">
      <c r="A652" s="33" t="n">
        <v>9319</v>
      </c>
      <c r="B652" s="201" t="n">
        <v>45005</v>
      </c>
      <c r="C652" s="35" t="s">
        <v>1312</v>
      </c>
      <c r="D652" s="6" t="str">
        <f aca="false">VLOOKUP(C652,CATALOGO!A:B,2,0)</f>
        <v>Saco</v>
      </c>
      <c r="E652" s="6" t="str">
        <f aca="false">VLOOKUP(C652,CATALOGO!A:E,5,0)</f>
        <v>Blanco</v>
      </c>
      <c r="F652" s="36"/>
      <c r="G652" s="35" t="s">
        <v>48</v>
      </c>
      <c r="H652" s="35" t="str">
        <f aca="false">CONCATENATE(C652,"-",G652)</f>
        <v>M5555-001-L</v>
      </c>
      <c r="I652" s="130"/>
      <c r="J652" s="35" t="n">
        <v>28</v>
      </c>
      <c r="K652" s="201" t="n">
        <v>45030</v>
      </c>
      <c r="L652" s="156" t="n">
        <f aca="false">VLOOKUP(C652,CATALOGO!A:F,6,0)</f>
        <v>0.305</v>
      </c>
      <c r="M652" s="157" t="n">
        <f aca="false">L652*J652</f>
        <v>8.54</v>
      </c>
      <c r="N652" s="35" t="s">
        <v>136</v>
      </c>
      <c r="O652" s="35" t="s">
        <v>137</v>
      </c>
      <c r="P652" s="33"/>
      <c r="Q652" s="33"/>
      <c r="R652" s="33"/>
      <c r="S652" s="33"/>
      <c r="T652" s="33"/>
      <c r="U652" s="33"/>
      <c r="V652" s="176" t="s">
        <v>1313</v>
      </c>
      <c r="W652" s="35" t="s">
        <v>99</v>
      </c>
      <c r="X652" s="33" t="s">
        <v>1314</v>
      </c>
      <c r="Y652" s="33" t="n">
        <v>47.6</v>
      </c>
      <c r="Z652" s="37" t="n">
        <v>45007</v>
      </c>
      <c r="AA652" s="33"/>
      <c r="AB652" s="158" t="s">
        <v>44</v>
      </c>
      <c r="AC652" s="33"/>
      <c r="AD652" s="109" t="s">
        <v>784</v>
      </c>
      <c r="AE652" s="33"/>
    </row>
    <row r="653" customFormat="false" ht="15" hidden="false" customHeight="false" outlineLevel="0" collapsed="false">
      <c r="A653" s="33" t="n">
        <v>9320</v>
      </c>
      <c r="B653" s="201" t="n">
        <v>45005</v>
      </c>
      <c r="C653" s="35" t="s">
        <v>1312</v>
      </c>
      <c r="D653" s="6" t="str">
        <f aca="false">VLOOKUP(C653,CATALOGO!A:B,2,0)</f>
        <v>Saco</v>
      </c>
      <c r="E653" s="6" t="str">
        <f aca="false">VLOOKUP(C653,CATALOGO!A:E,5,0)</f>
        <v>Blanco</v>
      </c>
      <c r="F653" s="36"/>
      <c r="G653" s="35" t="s">
        <v>52</v>
      </c>
      <c r="H653" s="35" t="str">
        <f aca="false">CONCATENATE(C653,"-",G653)</f>
        <v>M5555-001-XL</v>
      </c>
      <c r="I653" s="130"/>
      <c r="J653" s="35" t="n">
        <v>12</v>
      </c>
      <c r="K653" s="201" t="n">
        <v>45030</v>
      </c>
      <c r="L653" s="156" t="n">
        <f aca="false">VLOOKUP(C653,CATALOGO!A:F,6,0)</f>
        <v>0.305</v>
      </c>
      <c r="M653" s="157" t="n">
        <f aca="false">L653*J653</f>
        <v>3.66</v>
      </c>
      <c r="N653" s="35" t="s">
        <v>136</v>
      </c>
      <c r="O653" s="35" t="s">
        <v>137</v>
      </c>
      <c r="P653" s="33"/>
      <c r="Q653" s="33"/>
      <c r="R653" s="33"/>
      <c r="S653" s="33"/>
      <c r="T653" s="33"/>
      <c r="U653" s="33"/>
      <c r="V653" s="176" t="s">
        <v>1313</v>
      </c>
      <c r="W653" s="35" t="s">
        <v>99</v>
      </c>
      <c r="X653" s="33" t="s">
        <v>1314</v>
      </c>
      <c r="Y653" s="33" t="n">
        <v>20.4</v>
      </c>
      <c r="Z653" s="37" t="n">
        <v>45007</v>
      </c>
      <c r="AA653" s="33"/>
      <c r="AB653" s="158" t="s">
        <v>44</v>
      </c>
      <c r="AC653" s="33"/>
      <c r="AD653" s="109" t="s">
        <v>784</v>
      </c>
      <c r="AE653" s="33"/>
    </row>
    <row r="654" customFormat="false" ht="15" hidden="false" customHeight="false" outlineLevel="0" collapsed="false">
      <c r="A654" s="33" t="n">
        <v>9321</v>
      </c>
      <c r="B654" s="201" t="n">
        <v>45005</v>
      </c>
      <c r="C654" s="35" t="s">
        <v>1312</v>
      </c>
      <c r="D654" s="6" t="str">
        <f aca="false">VLOOKUP(C654,CATALOGO!A:B,2,0)</f>
        <v>Saco</v>
      </c>
      <c r="E654" s="6" t="str">
        <f aca="false">VLOOKUP(C654,CATALOGO!A:E,5,0)</f>
        <v>Blanco</v>
      </c>
      <c r="F654" s="36"/>
      <c r="G654" s="35" t="s">
        <v>89</v>
      </c>
      <c r="H654" s="35" t="str">
        <f aca="false">CONCATENATE(C654,"-",G654)</f>
        <v>M5555-001-XXL</v>
      </c>
      <c r="I654" s="130"/>
      <c r="J654" s="35" t="n">
        <v>12</v>
      </c>
      <c r="K654" s="201" t="n">
        <v>45030</v>
      </c>
      <c r="L654" s="156" t="n">
        <f aca="false">VLOOKUP(C654,CATALOGO!A:F,6,0)</f>
        <v>0.305</v>
      </c>
      <c r="M654" s="157" t="n">
        <f aca="false">L654*J654</f>
        <v>3.66</v>
      </c>
      <c r="N654" s="35" t="s">
        <v>136</v>
      </c>
      <c r="O654" s="35" t="s">
        <v>137</v>
      </c>
      <c r="P654" s="33"/>
      <c r="Q654" s="33"/>
      <c r="R654" s="33"/>
      <c r="S654" s="33"/>
      <c r="T654" s="33"/>
      <c r="U654" s="33"/>
      <c r="V654" s="176" t="s">
        <v>1313</v>
      </c>
      <c r="W654" s="35" t="s">
        <v>99</v>
      </c>
      <c r="X654" s="33" t="s">
        <v>1314</v>
      </c>
      <c r="Y654" s="33" t="n">
        <v>20.4</v>
      </c>
      <c r="Z654" s="37" t="n">
        <v>45007</v>
      </c>
      <c r="AA654" s="33"/>
      <c r="AB654" s="158" t="s">
        <v>44</v>
      </c>
      <c r="AC654" s="33"/>
      <c r="AD654" s="109" t="s">
        <v>784</v>
      </c>
      <c r="AE654" s="33"/>
    </row>
    <row r="655" customFormat="false" ht="15" hidden="false" customHeight="false" outlineLevel="0" collapsed="false">
      <c r="A655" s="33"/>
      <c r="B655" s="33"/>
      <c r="C655" s="35"/>
      <c r="D655" s="35"/>
      <c r="E655" s="33"/>
      <c r="F655" s="36"/>
      <c r="G655" s="35"/>
      <c r="H655" s="35"/>
      <c r="I655" s="130"/>
      <c r="J655" s="95" t="n">
        <v>150</v>
      </c>
      <c r="K655" s="95"/>
      <c r="L655" s="40" t="n">
        <v>1.83</v>
      </c>
      <c r="M655" s="40" t="n">
        <v>46</v>
      </c>
      <c r="N655" s="33"/>
      <c r="O655" s="35"/>
      <c r="P655" s="33"/>
      <c r="Q655" s="33"/>
      <c r="R655" s="33"/>
      <c r="S655" s="33"/>
      <c r="T655" s="33"/>
      <c r="U655" s="33"/>
      <c r="V655" s="33"/>
      <c r="W655" s="35"/>
      <c r="X655" s="33"/>
      <c r="Y655" s="33"/>
      <c r="Z655" s="37"/>
      <c r="AA655" s="33"/>
      <c r="AB655" s="33"/>
      <c r="AC655" s="33"/>
      <c r="AD655" s="109"/>
      <c r="AE655" s="33"/>
    </row>
    <row r="656" customFormat="false" ht="15" hidden="false" customHeight="false" outlineLevel="0" collapsed="false">
      <c r="A656" s="33"/>
      <c r="B656" s="33"/>
      <c r="C656" s="35"/>
      <c r="D656" s="35"/>
      <c r="E656" s="33"/>
      <c r="F656" s="36"/>
      <c r="G656" s="35"/>
      <c r="H656" s="35"/>
      <c r="I656" s="130"/>
      <c r="J656" s="95" t="n">
        <v>2742</v>
      </c>
      <c r="K656" s="95"/>
      <c r="L656" s="40" t="n">
        <v>17.27</v>
      </c>
      <c r="M656" s="40" t="n">
        <v>916</v>
      </c>
      <c r="N656" s="33"/>
      <c r="O656" s="35"/>
      <c r="P656" s="33"/>
      <c r="Q656" s="33"/>
      <c r="R656" s="33"/>
      <c r="S656" s="33"/>
      <c r="T656" s="33"/>
      <c r="U656" s="33"/>
      <c r="V656" s="33"/>
      <c r="W656" s="35"/>
      <c r="X656" s="33"/>
      <c r="Y656" s="33"/>
      <c r="Z656" s="37"/>
      <c r="AA656" s="33"/>
      <c r="AB656" s="33"/>
      <c r="AC656" s="33"/>
      <c r="AD656" s="109"/>
      <c r="AE656" s="33"/>
    </row>
    <row r="657" customFormat="false" ht="18.75" hidden="false" customHeight="false" outlineLevel="0" collapsed="false">
      <c r="A657" s="33"/>
      <c r="B657" s="210" t="s">
        <v>1315</v>
      </c>
      <c r="C657" s="35"/>
      <c r="D657" s="35"/>
      <c r="E657" s="33"/>
      <c r="F657" s="36"/>
      <c r="G657" s="35"/>
      <c r="H657" s="35"/>
      <c r="I657" s="130"/>
      <c r="J657" s="35"/>
      <c r="K657" s="35"/>
      <c r="N657" s="33"/>
      <c r="O657" s="35"/>
      <c r="P657" s="33"/>
      <c r="Q657" s="33"/>
      <c r="R657" s="33"/>
      <c r="S657" s="33"/>
      <c r="T657" s="33"/>
      <c r="U657" s="33"/>
      <c r="V657" s="33"/>
      <c r="W657" s="35"/>
      <c r="X657" s="33"/>
      <c r="Y657" s="33"/>
      <c r="Z657" s="37"/>
      <c r="AA657" s="33"/>
      <c r="AB657" s="33"/>
      <c r="AC657" s="33"/>
      <c r="AD657" s="109"/>
      <c r="AE657" s="33"/>
    </row>
    <row r="658" customFormat="false" ht="15" hidden="false" customHeight="false" outlineLevel="0" collapsed="false">
      <c r="A658" s="104" t="n">
        <v>9322</v>
      </c>
      <c r="B658" s="227" t="n">
        <v>45012</v>
      </c>
      <c r="C658" s="121" t="s">
        <v>170</v>
      </c>
      <c r="D658" s="6" t="str">
        <f aca="false">VLOOKUP(C658,CATALOGO!A:B,2,0)</f>
        <v>TOP MUJER</v>
      </c>
      <c r="E658" s="6" t="str">
        <f aca="false">VLOOKUP(C658,CATALOGO!A:E,5,0)</f>
        <v>NAVAL</v>
      </c>
      <c r="F658" s="127"/>
      <c r="G658" s="121" t="s">
        <v>48</v>
      </c>
      <c r="H658" s="121" t="str">
        <f aca="false">CONCATENATE(C658,"-",G658)</f>
        <v>A002-027-L</v>
      </c>
      <c r="I658" s="104"/>
      <c r="J658" s="121" t="n">
        <v>96</v>
      </c>
      <c r="K658" s="201" t="n">
        <v>45037</v>
      </c>
      <c r="L658" s="156" t="n">
        <f aca="false">VLOOKUP(C658,CATALOGO!A:F,6,0)</f>
        <v>0.347</v>
      </c>
      <c r="M658" s="157" t="n">
        <f aca="false">L658*J658</f>
        <v>33.312</v>
      </c>
      <c r="N658" s="172" t="s">
        <v>39</v>
      </c>
      <c r="O658" s="35" t="s">
        <v>40</v>
      </c>
      <c r="P658" s="33"/>
      <c r="Q658" s="33"/>
      <c r="R658" s="33"/>
      <c r="S658" s="33"/>
      <c r="T658" s="33"/>
      <c r="U658" s="33"/>
      <c r="V658" s="176" t="s">
        <v>1316</v>
      </c>
      <c r="W658" s="35" t="s">
        <v>110</v>
      </c>
      <c r="X658" s="33" t="s">
        <v>169</v>
      </c>
      <c r="Y658" s="33" t="n">
        <v>118.8768</v>
      </c>
      <c r="Z658" s="37" t="n">
        <v>45014</v>
      </c>
      <c r="AA658" s="33"/>
      <c r="AB658" s="158" t="s">
        <v>44</v>
      </c>
      <c r="AC658" s="33"/>
      <c r="AD658" s="109" t="s">
        <v>784</v>
      </c>
      <c r="AE658" s="33"/>
    </row>
    <row r="659" customFormat="false" ht="15" hidden="false" customHeight="false" outlineLevel="0" collapsed="false">
      <c r="A659" s="104" t="n">
        <v>9323</v>
      </c>
      <c r="B659" s="227" t="n">
        <v>45012</v>
      </c>
      <c r="C659" s="121" t="s">
        <v>170</v>
      </c>
      <c r="D659" s="6" t="str">
        <f aca="false">VLOOKUP(C659,CATALOGO!A:B,2,0)</f>
        <v>TOP MUJER</v>
      </c>
      <c r="E659" s="6" t="str">
        <f aca="false">VLOOKUP(C659,CATALOGO!A:E,5,0)</f>
        <v>NAVAL</v>
      </c>
      <c r="F659" s="127"/>
      <c r="G659" s="121" t="s">
        <v>52</v>
      </c>
      <c r="H659" s="121" t="str">
        <f aca="false">CONCATENATE(C659,"-",G659)</f>
        <v>A002-027-XL</v>
      </c>
      <c r="I659" s="104"/>
      <c r="J659" s="121" t="n">
        <v>24</v>
      </c>
      <c r="K659" s="201" t="n">
        <v>45037</v>
      </c>
      <c r="L659" s="156" t="n">
        <f aca="false">VLOOKUP(C659,CATALOGO!A:F,6,0)</f>
        <v>0.347</v>
      </c>
      <c r="M659" s="157" t="n">
        <f aca="false">L659*J659</f>
        <v>8.328</v>
      </c>
      <c r="N659" s="172" t="s">
        <v>39</v>
      </c>
      <c r="O659" s="35" t="s">
        <v>40</v>
      </c>
      <c r="P659" s="33"/>
      <c r="Q659" s="33"/>
      <c r="R659" s="33"/>
      <c r="S659" s="33"/>
      <c r="T659" s="33"/>
      <c r="U659" s="33"/>
      <c r="V659" s="176" t="s">
        <v>1316</v>
      </c>
      <c r="W659" s="35" t="s">
        <v>110</v>
      </c>
      <c r="X659" s="33" t="s">
        <v>169</v>
      </c>
      <c r="Y659" s="33" t="n">
        <v>29.7192</v>
      </c>
      <c r="Z659" s="37" t="n">
        <v>45014</v>
      </c>
      <c r="AA659" s="33"/>
      <c r="AB659" s="158" t="s">
        <v>44</v>
      </c>
      <c r="AC659" s="33"/>
      <c r="AD659" s="109" t="s">
        <v>784</v>
      </c>
      <c r="AE659" s="33"/>
    </row>
    <row r="660" customFormat="false" ht="15" hidden="false" customHeight="false" outlineLevel="0" collapsed="false">
      <c r="A660" s="104" t="n">
        <v>9324</v>
      </c>
      <c r="B660" s="227" t="n">
        <v>45012</v>
      </c>
      <c r="C660" s="121" t="s">
        <v>170</v>
      </c>
      <c r="D660" s="6" t="str">
        <f aca="false">VLOOKUP(C660,CATALOGO!A:B,2,0)</f>
        <v>TOP MUJER</v>
      </c>
      <c r="E660" s="6" t="str">
        <f aca="false">VLOOKUP(C660,CATALOGO!A:E,5,0)</f>
        <v>NAVAL</v>
      </c>
      <c r="F660" s="127"/>
      <c r="G660" s="121" t="s">
        <v>57</v>
      </c>
      <c r="H660" s="121" t="str">
        <f aca="false">CONCATENATE(C660,"-",G660)</f>
        <v>A002-027-XS</v>
      </c>
      <c r="I660" s="104"/>
      <c r="J660" s="121" t="n">
        <v>120</v>
      </c>
      <c r="K660" s="201" t="n">
        <v>45037</v>
      </c>
      <c r="L660" s="156" t="n">
        <f aca="false">VLOOKUP(C660,CATALOGO!A:F,6,0)</f>
        <v>0.347</v>
      </c>
      <c r="M660" s="157" t="n">
        <f aca="false">L660*J660</f>
        <v>41.64</v>
      </c>
      <c r="N660" s="172" t="s">
        <v>39</v>
      </c>
      <c r="O660" s="35" t="s">
        <v>40</v>
      </c>
      <c r="P660" s="33"/>
      <c r="Q660" s="33"/>
      <c r="R660" s="33"/>
      <c r="S660" s="33"/>
      <c r="T660" s="33"/>
      <c r="U660" s="33"/>
      <c r="V660" s="176" t="s">
        <v>1316</v>
      </c>
      <c r="W660" s="35" t="s">
        <v>110</v>
      </c>
      <c r="X660" s="33" t="s">
        <v>169</v>
      </c>
      <c r="Y660" s="33" t="n">
        <v>148.596</v>
      </c>
      <c r="Z660" s="37" t="n">
        <v>45014</v>
      </c>
      <c r="AA660" s="33"/>
      <c r="AB660" s="158" t="s">
        <v>44</v>
      </c>
      <c r="AC660" s="33"/>
      <c r="AD660" s="109" t="s">
        <v>784</v>
      </c>
      <c r="AE660" s="33"/>
    </row>
    <row r="661" customFormat="false" ht="15" hidden="false" customHeight="false" outlineLevel="0" collapsed="false">
      <c r="A661" s="104" t="n">
        <v>9325</v>
      </c>
      <c r="B661" s="227" t="n">
        <v>45012</v>
      </c>
      <c r="C661" s="121" t="s">
        <v>170</v>
      </c>
      <c r="D661" s="6" t="str">
        <f aca="false">VLOOKUP(C661,CATALOGO!A:B,2,0)</f>
        <v>TOP MUJER</v>
      </c>
      <c r="E661" s="6" t="str">
        <f aca="false">VLOOKUP(C661,CATALOGO!A:E,5,0)</f>
        <v>NAVAL</v>
      </c>
      <c r="F661" s="127"/>
      <c r="G661" s="121" t="s">
        <v>89</v>
      </c>
      <c r="H661" s="121" t="str">
        <f aca="false">CONCATENATE(C661,"-",G661)</f>
        <v>A002-027-XXL</v>
      </c>
      <c r="I661" s="104"/>
      <c r="J661" s="121" t="n">
        <v>24</v>
      </c>
      <c r="K661" s="201" t="n">
        <v>45037</v>
      </c>
      <c r="L661" s="156" t="n">
        <f aca="false">VLOOKUP(C661,CATALOGO!A:F,6,0)</f>
        <v>0.347</v>
      </c>
      <c r="M661" s="157" t="n">
        <f aca="false">L661*J661</f>
        <v>8.328</v>
      </c>
      <c r="N661" s="172" t="s">
        <v>39</v>
      </c>
      <c r="O661" s="35" t="s">
        <v>40</v>
      </c>
      <c r="P661" s="33"/>
      <c r="Q661" s="33"/>
      <c r="R661" s="33"/>
      <c r="S661" s="33"/>
      <c r="T661" s="33"/>
      <c r="U661" s="33"/>
      <c r="V661" s="176" t="s">
        <v>1316</v>
      </c>
      <c r="W661" s="35" t="s">
        <v>110</v>
      </c>
      <c r="X661" s="33" t="s">
        <v>169</v>
      </c>
      <c r="Y661" s="33" t="n">
        <v>29.7192</v>
      </c>
      <c r="Z661" s="37" t="n">
        <v>45014</v>
      </c>
      <c r="AA661" s="33"/>
      <c r="AB661" s="158" t="s">
        <v>44</v>
      </c>
      <c r="AC661" s="33"/>
      <c r="AD661" s="109" t="s">
        <v>784</v>
      </c>
      <c r="AE661" s="33"/>
    </row>
    <row r="662" customFormat="false" ht="15" hidden="false" customHeight="false" outlineLevel="0" collapsed="false">
      <c r="A662" s="104" t="n">
        <v>9326</v>
      </c>
      <c r="B662" s="227" t="n">
        <v>45012</v>
      </c>
      <c r="C662" s="121" t="s">
        <v>485</v>
      </c>
      <c r="D662" s="6" t="str">
        <f aca="false">VLOOKUP(C662,CATALOGO!A:B,2,0)</f>
        <v>TOP MUJER</v>
      </c>
      <c r="E662" s="6" t="str">
        <f aca="false">VLOOKUP(C662,CATALOGO!A:E,5,0)</f>
        <v>NEGRO</v>
      </c>
      <c r="F662" s="127"/>
      <c r="G662" s="121" t="s">
        <v>52</v>
      </c>
      <c r="H662" s="121" t="str">
        <f aca="false">CONCATENATE(C662,"-",G662)</f>
        <v>A002-570-XL</v>
      </c>
      <c r="I662" s="104"/>
      <c r="J662" s="121" t="n">
        <v>24</v>
      </c>
      <c r="K662" s="201" t="n">
        <v>45037</v>
      </c>
      <c r="L662" s="156" t="n">
        <f aca="false">VLOOKUP(C662,CATALOGO!A:F,6,0)</f>
        <v>0.347</v>
      </c>
      <c r="M662" s="157" t="n">
        <f aca="false">L662*J662</f>
        <v>8.328</v>
      </c>
      <c r="N662" s="172" t="s">
        <v>39</v>
      </c>
      <c r="O662" s="35" t="s">
        <v>40</v>
      </c>
      <c r="P662" s="33"/>
      <c r="Q662" s="33"/>
      <c r="R662" s="33"/>
      <c r="S662" s="33"/>
      <c r="T662" s="33"/>
      <c r="U662" s="33"/>
      <c r="V662" s="176" t="s">
        <v>1317</v>
      </c>
      <c r="W662" s="35" t="s">
        <v>56</v>
      </c>
      <c r="X662" s="33" t="s">
        <v>169</v>
      </c>
      <c r="Y662" s="33" t="n">
        <v>29.7192</v>
      </c>
      <c r="Z662" s="37" t="n">
        <v>45013</v>
      </c>
      <c r="AA662" s="33"/>
      <c r="AB662" s="158" t="s">
        <v>44</v>
      </c>
      <c r="AC662" s="33"/>
      <c r="AD662" s="109" t="s">
        <v>784</v>
      </c>
      <c r="AE662" s="33"/>
    </row>
    <row r="663" customFormat="false" ht="15" hidden="false" customHeight="false" outlineLevel="0" collapsed="false">
      <c r="A663" s="104" t="n">
        <v>9327</v>
      </c>
      <c r="B663" s="227" t="n">
        <v>45012</v>
      </c>
      <c r="C663" s="121" t="s">
        <v>485</v>
      </c>
      <c r="D663" s="6" t="str">
        <f aca="false">VLOOKUP(C663,CATALOGO!A:B,2,0)</f>
        <v>TOP MUJER</v>
      </c>
      <c r="E663" s="6" t="str">
        <f aca="false">VLOOKUP(C663,CATALOGO!A:E,5,0)</f>
        <v>NEGRO</v>
      </c>
      <c r="F663" s="127"/>
      <c r="G663" s="121" t="s">
        <v>57</v>
      </c>
      <c r="H663" s="121" t="str">
        <f aca="false">CONCATENATE(C663,"-",G663)</f>
        <v>A002-570-XS</v>
      </c>
      <c r="I663" s="104"/>
      <c r="J663" s="121" t="n">
        <v>24</v>
      </c>
      <c r="K663" s="201" t="n">
        <v>45037</v>
      </c>
      <c r="L663" s="156" t="n">
        <f aca="false">VLOOKUP(C663,CATALOGO!A:F,6,0)</f>
        <v>0.347</v>
      </c>
      <c r="M663" s="157" t="n">
        <f aca="false">L663*J663</f>
        <v>8.328</v>
      </c>
      <c r="N663" s="172" t="s">
        <v>39</v>
      </c>
      <c r="O663" s="35" t="s">
        <v>40</v>
      </c>
      <c r="P663" s="33"/>
      <c r="Q663" s="33"/>
      <c r="R663" s="33"/>
      <c r="S663" s="33"/>
      <c r="T663" s="33"/>
      <c r="U663" s="33"/>
      <c r="V663" s="176" t="s">
        <v>1317</v>
      </c>
      <c r="W663" s="35" t="s">
        <v>56</v>
      </c>
      <c r="X663" s="33" t="s">
        <v>169</v>
      </c>
      <c r="Y663" s="33" t="n">
        <v>29.7192</v>
      </c>
      <c r="Z663" s="37" t="n">
        <v>45013</v>
      </c>
      <c r="AA663" s="33"/>
      <c r="AB663" s="158" t="s">
        <v>44</v>
      </c>
      <c r="AC663" s="33"/>
      <c r="AD663" s="109" t="s">
        <v>784</v>
      </c>
      <c r="AE663" s="33"/>
    </row>
    <row r="664" customFormat="false" ht="15" hidden="false" customHeight="false" outlineLevel="0" collapsed="false">
      <c r="A664" s="104" t="n">
        <v>9328</v>
      </c>
      <c r="B664" s="227" t="n">
        <v>45012</v>
      </c>
      <c r="C664" s="121" t="s">
        <v>1056</v>
      </c>
      <c r="D664" s="6" t="str">
        <f aca="false">VLOOKUP(C664,CATALOGO!A:B,2,0)</f>
        <v>TOP DAMA</v>
      </c>
      <c r="E664" s="6" t="str">
        <f aca="false">VLOOKUP(C664,CATALOGO!A:E,5,0)</f>
        <v>BLANCO</v>
      </c>
      <c r="F664" s="127"/>
      <c r="G664" s="121" t="s">
        <v>57</v>
      </c>
      <c r="H664" s="121" t="str">
        <f aca="false">CONCATENATE(C664,"-",G664)</f>
        <v>A011-001-XS</v>
      </c>
      <c r="I664" s="104"/>
      <c r="J664" s="121" t="n">
        <v>36</v>
      </c>
      <c r="K664" s="201" t="n">
        <v>45037</v>
      </c>
      <c r="L664" s="156" t="n">
        <f aca="false">VLOOKUP(C664,CATALOGO!A:F,6,0)</f>
        <v>0.375</v>
      </c>
      <c r="M664" s="157" t="n">
        <f aca="false">L664*J664</f>
        <v>13.5</v>
      </c>
      <c r="N664" s="172" t="s">
        <v>39</v>
      </c>
      <c r="O664" s="35" t="s">
        <v>40</v>
      </c>
      <c r="P664" s="33"/>
      <c r="Q664" s="33"/>
      <c r="R664" s="33"/>
      <c r="S664" s="33"/>
      <c r="T664" s="33"/>
      <c r="U664" s="33"/>
      <c r="V664" s="176" t="s">
        <v>1318</v>
      </c>
      <c r="W664" s="35" t="s">
        <v>99</v>
      </c>
      <c r="X664" s="33" t="s">
        <v>1088</v>
      </c>
      <c r="Y664" s="33" t="n">
        <v>46.8</v>
      </c>
      <c r="Z664" s="37" t="n">
        <v>45014</v>
      </c>
      <c r="AA664" s="33"/>
      <c r="AB664" s="158" t="s">
        <v>44</v>
      </c>
      <c r="AC664" s="33"/>
      <c r="AD664" s="109" t="s">
        <v>784</v>
      </c>
      <c r="AE664" s="33"/>
    </row>
    <row r="665" customFormat="false" ht="15" hidden="false" customHeight="false" outlineLevel="0" collapsed="false">
      <c r="A665" s="104" t="n">
        <v>9329</v>
      </c>
      <c r="B665" s="227" t="n">
        <v>45012</v>
      </c>
      <c r="C665" s="121" t="s">
        <v>1056</v>
      </c>
      <c r="D665" s="6" t="str">
        <f aca="false">VLOOKUP(C665,CATALOGO!A:B,2,0)</f>
        <v>TOP DAMA</v>
      </c>
      <c r="E665" s="6" t="str">
        <f aca="false">VLOOKUP(C665,CATALOGO!A:E,5,0)</f>
        <v>BLANCO</v>
      </c>
      <c r="F665" s="127"/>
      <c r="G665" s="121" t="s">
        <v>38</v>
      </c>
      <c r="H665" s="121" t="str">
        <f aca="false">CONCATENATE(C665,"-",G665)</f>
        <v>A011-001-S</v>
      </c>
      <c r="I665" s="104"/>
      <c r="J665" s="121" t="n">
        <v>108</v>
      </c>
      <c r="K665" s="201" t="n">
        <v>45037</v>
      </c>
      <c r="L665" s="156" t="n">
        <f aca="false">VLOOKUP(C665,CATALOGO!A:F,6,0)</f>
        <v>0.375</v>
      </c>
      <c r="M665" s="157" t="n">
        <f aca="false">L665*J665</f>
        <v>40.5</v>
      </c>
      <c r="N665" s="172" t="s">
        <v>39</v>
      </c>
      <c r="O665" s="35" t="s">
        <v>40</v>
      </c>
      <c r="P665" s="33"/>
      <c r="Q665" s="33"/>
      <c r="R665" s="33"/>
      <c r="S665" s="33"/>
      <c r="T665" s="33"/>
      <c r="U665" s="33"/>
      <c r="V665" s="176" t="s">
        <v>1318</v>
      </c>
      <c r="W665" s="35" t="s">
        <v>99</v>
      </c>
      <c r="X665" s="33" t="s">
        <v>1088</v>
      </c>
      <c r="Y665" s="33" t="n">
        <v>140.4</v>
      </c>
      <c r="Z665" s="37" t="n">
        <v>45014</v>
      </c>
      <c r="AA665" s="33"/>
      <c r="AB665" s="158" t="s">
        <v>44</v>
      </c>
      <c r="AC665" s="33"/>
      <c r="AD665" s="109" t="s">
        <v>784</v>
      </c>
      <c r="AE665" s="33"/>
    </row>
    <row r="666" customFormat="false" ht="15" hidden="false" customHeight="false" outlineLevel="0" collapsed="false">
      <c r="A666" s="104" t="n">
        <v>9330</v>
      </c>
      <c r="B666" s="227" t="n">
        <v>45012</v>
      </c>
      <c r="C666" s="121" t="s">
        <v>1056</v>
      </c>
      <c r="D666" s="6" t="str">
        <f aca="false">VLOOKUP(C666,CATALOGO!A:B,2,0)</f>
        <v>TOP DAMA</v>
      </c>
      <c r="E666" s="6" t="str">
        <f aca="false">VLOOKUP(C666,CATALOGO!A:E,5,0)</f>
        <v>BLANCO</v>
      </c>
      <c r="F666" s="127"/>
      <c r="G666" s="121" t="s">
        <v>76</v>
      </c>
      <c r="H666" s="121" t="str">
        <f aca="false">CONCATENATE(C666,"-",G666)</f>
        <v>A011-001-M</v>
      </c>
      <c r="I666" s="104"/>
      <c r="J666" s="121" t="n">
        <v>96</v>
      </c>
      <c r="K666" s="201" t="n">
        <v>45037</v>
      </c>
      <c r="L666" s="156" t="n">
        <f aca="false">VLOOKUP(C666,CATALOGO!A:F,6,0)</f>
        <v>0.375</v>
      </c>
      <c r="M666" s="157" t="n">
        <f aca="false">L666*J666</f>
        <v>36</v>
      </c>
      <c r="N666" s="172" t="s">
        <v>39</v>
      </c>
      <c r="O666" s="35" t="s">
        <v>40</v>
      </c>
      <c r="P666" s="33"/>
      <c r="Q666" s="33"/>
      <c r="R666" s="33"/>
      <c r="S666" s="33"/>
      <c r="T666" s="33"/>
      <c r="U666" s="33"/>
      <c r="V666" s="176" t="s">
        <v>1318</v>
      </c>
      <c r="W666" s="35" t="s">
        <v>99</v>
      </c>
      <c r="X666" s="33" t="s">
        <v>1088</v>
      </c>
      <c r="Y666" s="33" t="n">
        <v>124.8</v>
      </c>
      <c r="Z666" s="37" t="n">
        <v>45014</v>
      </c>
      <c r="AA666" s="33"/>
      <c r="AB666" s="158" t="s">
        <v>44</v>
      </c>
      <c r="AC666" s="33"/>
      <c r="AD666" s="109" t="s">
        <v>784</v>
      </c>
      <c r="AE666" s="33"/>
    </row>
    <row r="667" customFormat="false" ht="15" hidden="false" customHeight="false" outlineLevel="0" collapsed="false">
      <c r="A667" s="104" t="n">
        <v>9331</v>
      </c>
      <c r="B667" s="227" t="n">
        <v>45012</v>
      </c>
      <c r="C667" s="121" t="s">
        <v>1144</v>
      </c>
      <c r="D667" s="6" t="str">
        <f aca="false">VLOOKUP(C667,CATALOGO!A:B,2,0)</f>
        <v>Top Dama</v>
      </c>
      <c r="E667" s="6" t="str">
        <f aca="false">VLOOKUP(C667,CATALOGO!A:E,5,0)</f>
        <v>Lima</v>
      </c>
      <c r="F667" s="127"/>
      <c r="G667" s="121" t="s">
        <v>57</v>
      </c>
      <c r="H667" s="121" t="str">
        <f aca="false">CONCATENATE(C667,"-",G667)</f>
        <v>A006-340-XS</v>
      </c>
      <c r="I667" s="104"/>
      <c r="J667" s="121" t="n">
        <v>48</v>
      </c>
      <c r="K667" s="201" t="n">
        <v>45037</v>
      </c>
      <c r="L667" s="156" t="n">
        <f aca="false">VLOOKUP(C667,CATALOGO!A:F,6,0)</f>
        <v>0.4658</v>
      </c>
      <c r="M667" s="157" t="n">
        <f aca="false">L667*J667</f>
        <v>22.3584</v>
      </c>
      <c r="N667" s="172" t="s">
        <v>39</v>
      </c>
      <c r="O667" s="35" t="s">
        <v>40</v>
      </c>
      <c r="P667" s="33"/>
      <c r="Q667" s="33"/>
      <c r="R667" s="33"/>
      <c r="S667" s="33"/>
      <c r="T667" s="33"/>
      <c r="U667" s="33"/>
      <c r="V667" s="176" t="s">
        <v>1319</v>
      </c>
      <c r="W667" s="35" t="s">
        <v>956</v>
      </c>
      <c r="X667" s="33" t="s">
        <v>188</v>
      </c>
      <c r="Y667" s="33" t="n">
        <v>47.04</v>
      </c>
      <c r="Z667" s="37" t="n">
        <v>45014</v>
      </c>
      <c r="AA667" s="33"/>
      <c r="AB667" s="158" t="s">
        <v>44</v>
      </c>
      <c r="AC667" s="33"/>
      <c r="AD667" s="109" t="s">
        <v>953</v>
      </c>
      <c r="AE667" s="33"/>
    </row>
    <row r="668" customFormat="false" ht="15" hidden="false" customHeight="false" outlineLevel="0" collapsed="false">
      <c r="A668" s="104" t="n">
        <v>9332</v>
      </c>
      <c r="B668" s="227" t="n">
        <v>45012</v>
      </c>
      <c r="C668" s="121" t="s">
        <v>1144</v>
      </c>
      <c r="D668" s="6" t="str">
        <f aca="false">VLOOKUP(C668,CATALOGO!A:B,2,0)</f>
        <v>Top Dama</v>
      </c>
      <c r="E668" s="6" t="str">
        <f aca="false">VLOOKUP(C668,CATALOGO!A:E,5,0)</f>
        <v>Lima</v>
      </c>
      <c r="F668" s="127"/>
      <c r="G668" s="121" t="s">
        <v>38</v>
      </c>
      <c r="H668" s="121" t="str">
        <f aca="false">CONCATENATE(C668,"-",G668)</f>
        <v>A006-340-S</v>
      </c>
      <c r="I668" s="104"/>
      <c r="J668" s="121" t="n">
        <v>108</v>
      </c>
      <c r="K668" s="201" t="n">
        <v>45037</v>
      </c>
      <c r="L668" s="156" t="n">
        <f aca="false">VLOOKUP(C668,CATALOGO!A:F,6,0)</f>
        <v>0.4658</v>
      </c>
      <c r="M668" s="157" t="n">
        <f aca="false">L668*J668</f>
        <v>50.3064</v>
      </c>
      <c r="N668" s="172" t="s">
        <v>39</v>
      </c>
      <c r="O668" s="35" t="s">
        <v>40</v>
      </c>
      <c r="P668" s="33"/>
      <c r="Q668" s="33"/>
      <c r="R668" s="33"/>
      <c r="S668" s="33"/>
      <c r="T668" s="33"/>
      <c r="U668" s="33"/>
      <c r="V668" s="176" t="s">
        <v>1319</v>
      </c>
      <c r="W668" s="35" t="s">
        <v>956</v>
      </c>
      <c r="X668" s="33" t="s">
        <v>188</v>
      </c>
      <c r="Y668" s="33" t="n">
        <v>105.84</v>
      </c>
      <c r="Z668" s="37" t="n">
        <v>45014</v>
      </c>
      <c r="AA668" s="33"/>
      <c r="AB668" s="158" t="s">
        <v>44</v>
      </c>
      <c r="AC668" s="33"/>
      <c r="AD668" s="109" t="s">
        <v>953</v>
      </c>
      <c r="AE668" s="33"/>
    </row>
    <row r="669" customFormat="false" ht="15" hidden="false" customHeight="false" outlineLevel="0" collapsed="false">
      <c r="A669" s="104" t="n">
        <v>9333</v>
      </c>
      <c r="B669" s="227" t="n">
        <v>45012</v>
      </c>
      <c r="C669" s="121" t="s">
        <v>1144</v>
      </c>
      <c r="D669" s="6" t="str">
        <f aca="false">VLOOKUP(C669,CATALOGO!A:B,2,0)</f>
        <v>Top Dama</v>
      </c>
      <c r="E669" s="6" t="str">
        <f aca="false">VLOOKUP(C669,CATALOGO!A:E,5,0)</f>
        <v>Lima</v>
      </c>
      <c r="F669" s="127"/>
      <c r="G669" s="121" t="s">
        <v>76</v>
      </c>
      <c r="H669" s="121" t="str">
        <f aca="false">CONCATENATE(C669,"-",G669)</f>
        <v>A006-340-M</v>
      </c>
      <c r="I669" s="104"/>
      <c r="J669" s="121" t="n">
        <v>108</v>
      </c>
      <c r="K669" s="201" t="n">
        <v>45037</v>
      </c>
      <c r="L669" s="156" t="n">
        <f aca="false">VLOOKUP(C669,CATALOGO!A:F,6,0)</f>
        <v>0.4658</v>
      </c>
      <c r="M669" s="157" t="n">
        <f aca="false">L669*J669</f>
        <v>50.3064</v>
      </c>
      <c r="N669" s="172" t="s">
        <v>39</v>
      </c>
      <c r="O669" s="35" t="s">
        <v>40</v>
      </c>
      <c r="P669" s="33"/>
      <c r="Q669" s="33"/>
      <c r="R669" s="33"/>
      <c r="S669" s="33"/>
      <c r="T669" s="33"/>
      <c r="U669" s="33"/>
      <c r="V669" s="176" t="s">
        <v>1319</v>
      </c>
      <c r="W669" s="35" t="s">
        <v>956</v>
      </c>
      <c r="X669" s="33" t="s">
        <v>188</v>
      </c>
      <c r="Y669" s="33" t="n">
        <v>105.84</v>
      </c>
      <c r="Z669" s="37" t="n">
        <v>45014</v>
      </c>
      <c r="AA669" s="33"/>
      <c r="AB669" s="158" t="s">
        <v>44</v>
      </c>
      <c r="AC669" s="33"/>
      <c r="AD669" s="109" t="s">
        <v>953</v>
      </c>
      <c r="AE669" s="33"/>
    </row>
    <row r="670" customFormat="false" ht="15" hidden="false" customHeight="false" outlineLevel="0" collapsed="false">
      <c r="A670" s="104" t="n">
        <v>9334</v>
      </c>
      <c r="B670" s="227" t="n">
        <v>45012</v>
      </c>
      <c r="C670" s="121" t="s">
        <v>1144</v>
      </c>
      <c r="D670" s="6" t="str">
        <f aca="false">VLOOKUP(C670,CATALOGO!A:B,2,0)</f>
        <v>Top Dama</v>
      </c>
      <c r="E670" s="6" t="str">
        <f aca="false">VLOOKUP(C670,CATALOGO!A:E,5,0)</f>
        <v>Lima</v>
      </c>
      <c r="F670" s="127"/>
      <c r="G670" s="121" t="s">
        <v>48</v>
      </c>
      <c r="H670" s="121" t="str">
        <f aca="false">CONCATENATE(C670,"-",G670)</f>
        <v>A006-340-L</v>
      </c>
      <c r="I670" s="104"/>
      <c r="J670" s="121" t="n">
        <v>48</v>
      </c>
      <c r="K670" s="201" t="n">
        <v>45037</v>
      </c>
      <c r="L670" s="156" t="n">
        <f aca="false">VLOOKUP(C670,CATALOGO!A:F,6,0)</f>
        <v>0.4658</v>
      </c>
      <c r="M670" s="157" t="n">
        <f aca="false">L670*J670</f>
        <v>22.3584</v>
      </c>
      <c r="N670" s="172" t="s">
        <v>39</v>
      </c>
      <c r="O670" s="35" t="s">
        <v>40</v>
      </c>
      <c r="P670" s="33"/>
      <c r="Q670" s="33"/>
      <c r="R670" s="33"/>
      <c r="S670" s="33"/>
      <c r="T670" s="33"/>
      <c r="U670" s="33"/>
      <c r="V670" s="176" t="s">
        <v>1319</v>
      </c>
      <c r="W670" s="35" t="s">
        <v>956</v>
      </c>
      <c r="X670" s="33" t="s">
        <v>188</v>
      </c>
      <c r="Y670" s="33" t="n">
        <v>47.04</v>
      </c>
      <c r="Z670" s="37" t="n">
        <v>45014</v>
      </c>
      <c r="AA670" s="33"/>
      <c r="AB670" s="158" t="s">
        <v>44</v>
      </c>
      <c r="AC670" s="33"/>
      <c r="AD670" s="109" t="s">
        <v>953</v>
      </c>
      <c r="AE670" s="33"/>
    </row>
    <row r="671" customFormat="false" ht="15" hidden="false" customHeight="false" outlineLevel="0" collapsed="false">
      <c r="A671" s="104" t="n">
        <v>9335</v>
      </c>
      <c r="B671" s="227" t="n">
        <v>45012</v>
      </c>
      <c r="C671" s="121" t="s">
        <v>1144</v>
      </c>
      <c r="D671" s="6" t="str">
        <f aca="false">VLOOKUP(C671,CATALOGO!A:B,2,0)</f>
        <v>Top Dama</v>
      </c>
      <c r="E671" s="6" t="str">
        <f aca="false">VLOOKUP(C671,CATALOGO!A:E,5,0)</f>
        <v>Lima</v>
      </c>
      <c r="F671" s="127"/>
      <c r="G671" s="121" t="s">
        <v>52</v>
      </c>
      <c r="H671" s="121" t="str">
        <f aca="false">CONCATENATE(C671,"-",G671)</f>
        <v>A006-340-XL</v>
      </c>
      <c r="I671" s="104"/>
      <c r="J671" s="121" t="n">
        <v>24</v>
      </c>
      <c r="K671" s="201" t="n">
        <v>45037</v>
      </c>
      <c r="L671" s="156" t="n">
        <f aca="false">VLOOKUP(C671,CATALOGO!A:F,6,0)</f>
        <v>0.4658</v>
      </c>
      <c r="M671" s="157" t="n">
        <f aca="false">L671*J671</f>
        <v>11.1792</v>
      </c>
      <c r="N671" s="172" t="s">
        <v>39</v>
      </c>
      <c r="O671" s="35" t="s">
        <v>40</v>
      </c>
      <c r="P671" s="33"/>
      <c r="Q671" s="33"/>
      <c r="R671" s="33"/>
      <c r="S671" s="33"/>
      <c r="T671" s="33"/>
      <c r="U671" s="33"/>
      <c r="V671" s="176" t="s">
        <v>1319</v>
      </c>
      <c r="W671" s="35" t="s">
        <v>956</v>
      </c>
      <c r="X671" s="33" t="s">
        <v>188</v>
      </c>
      <c r="Y671" s="33" t="n">
        <v>23.52</v>
      </c>
      <c r="Z671" s="37" t="n">
        <v>45014</v>
      </c>
      <c r="AA671" s="33"/>
      <c r="AB671" s="158" t="s">
        <v>44</v>
      </c>
      <c r="AC671" s="33"/>
      <c r="AD671" s="109" t="s">
        <v>953</v>
      </c>
      <c r="AE671" s="33"/>
    </row>
    <row r="672" customFormat="false" ht="15" hidden="false" customHeight="false" outlineLevel="0" collapsed="false">
      <c r="A672" s="104" t="n">
        <v>9336</v>
      </c>
      <c r="B672" s="227" t="n">
        <v>45012</v>
      </c>
      <c r="C672" s="121" t="s">
        <v>831</v>
      </c>
      <c r="D672" s="6" t="str">
        <f aca="false">VLOOKUP(C672,CATALOGO!A:B,2,0)</f>
        <v>TOP DAMA</v>
      </c>
      <c r="E672" s="6" t="str">
        <f aca="false">VLOOKUP(C672,CATALOGO!A:E,5,0)</f>
        <v>AIR</v>
      </c>
      <c r="F672" s="127"/>
      <c r="G672" s="121" t="s">
        <v>52</v>
      </c>
      <c r="H672" s="121" t="str">
        <f aca="false">CONCATENATE(C672,"-",G672)</f>
        <v>RF009-518-XL</v>
      </c>
      <c r="I672" s="104"/>
      <c r="J672" s="121" t="n">
        <v>24</v>
      </c>
      <c r="K672" s="201" t="n">
        <v>45037</v>
      </c>
      <c r="L672" s="156" t="n">
        <f aca="false">VLOOKUP(C672,CATALOGO!A:F,6,0)</f>
        <v>0.3</v>
      </c>
      <c r="M672" s="157" t="n">
        <f aca="false">L672*J672</f>
        <v>7.2</v>
      </c>
      <c r="N672" s="172" t="s">
        <v>39</v>
      </c>
      <c r="O672" s="35" t="s">
        <v>40</v>
      </c>
      <c r="P672" s="33"/>
      <c r="Q672" s="33"/>
      <c r="R672" s="33"/>
      <c r="S672" s="33"/>
      <c r="T672" s="33"/>
      <c r="U672" s="33"/>
      <c r="V672" s="176" t="s">
        <v>1320</v>
      </c>
      <c r="W672" s="35" t="s">
        <v>833</v>
      </c>
      <c r="X672" s="33" t="s">
        <v>830</v>
      </c>
      <c r="Y672" s="33" t="n">
        <v>21.36</v>
      </c>
      <c r="Z672" s="37" t="n">
        <v>45013</v>
      </c>
      <c r="AA672" s="33"/>
      <c r="AB672" s="158" t="s">
        <v>44</v>
      </c>
      <c r="AC672" s="33"/>
      <c r="AD672" s="109" t="s">
        <v>817</v>
      </c>
      <c r="AE672" s="33"/>
    </row>
    <row r="673" customFormat="false" ht="15" hidden="false" customHeight="false" outlineLevel="0" collapsed="false">
      <c r="A673" s="104" t="n">
        <v>9337</v>
      </c>
      <c r="B673" s="227" t="n">
        <v>45012</v>
      </c>
      <c r="C673" s="121" t="s">
        <v>1019</v>
      </c>
      <c r="D673" s="6" t="str">
        <f aca="false">VLOOKUP(C673,CATALOGO!A:B,2,0)</f>
        <v>Top Dama</v>
      </c>
      <c r="E673" s="6" t="str">
        <f aca="false">VLOOKUP(C673,CATALOGO!A:E,5,0)</f>
        <v>Aruba</v>
      </c>
      <c r="F673" s="127"/>
      <c r="G673" s="121" t="s">
        <v>144</v>
      </c>
      <c r="H673" s="121" t="str">
        <f aca="false">CONCATENATE(C673,"-",G673)</f>
        <v>RF009-313-XXS</v>
      </c>
      <c r="I673" s="104"/>
      <c r="J673" s="121" t="n">
        <v>24</v>
      </c>
      <c r="K673" s="201" t="n">
        <v>45037</v>
      </c>
      <c r="L673" s="156" t="n">
        <f aca="false">VLOOKUP(C673,CATALOGO!A:F,6,0)</f>
        <v>0.3</v>
      </c>
      <c r="M673" s="157" t="n">
        <f aca="false">L673*J673</f>
        <v>7.2</v>
      </c>
      <c r="N673" s="172" t="s">
        <v>39</v>
      </c>
      <c r="O673" s="35" t="s">
        <v>40</v>
      </c>
      <c r="P673" s="33"/>
      <c r="Q673" s="33"/>
      <c r="R673" s="33"/>
      <c r="S673" s="33"/>
      <c r="T673" s="33"/>
      <c r="U673" s="33"/>
      <c r="V673" s="176" t="s">
        <v>1321</v>
      </c>
      <c r="W673" s="35" t="s">
        <v>1001</v>
      </c>
      <c r="X673" s="33" t="s">
        <v>830</v>
      </c>
      <c r="Y673" s="33" t="n">
        <v>21.36</v>
      </c>
      <c r="Z673" s="37" t="n">
        <v>45014</v>
      </c>
      <c r="AA673" s="33"/>
      <c r="AB673" s="158" t="s">
        <v>44</v>
      </c>
      <c r="AC673" s="33"/>
      <c r="AD673" s="109" t="s">
        <v>953</v>
      </c>
      <c r="AE673" s="33"/>
    </row>
    <row r="674" customFormat="false" ht="15" hidden="false" customHeight="false" outlineLevel="0" collapsed="false">
      <c r="A674" s="104" t="n">
        <v>9338</v>
      </c>
      <c r="B674" s="227" t="n">
        <v>45012</v>
      </c>
      <c r="C674" s="121" t="s">
        <v>1019</v>
      </c>
      <c r="D674" s="6" t="str">
        <f aca="false">VLOOKUP(C674,CATALOGO!A:B,2,0)</f>
        <v>Top Dama</v>
      </c>
      <c r="E674" s="6" t="str">
        <f aca="false">VLOOKUP(C674,CATALOGO!A:E,5,0)</f>
        <v>Aruba</v>
      </c>
      <c r="F674" s="127"/>
      <c r="G674" s="121" t="s">
        <v>57</v>
      </c>
      <c r="H674" s="121" t="str">
        <f aca="false">CONCATENATE(C674,"-",G674)</f>
        <v>RF009-313-XS</v>
      </c>
      <c r="I674" s="104"/>
      <c r="J674" s="121" t="n">
        <v>96</v>
      </c>
      <c r="K674" s="201" t="n">
        <v>45037</v>
      </c>
      <c r="L674" s="156" t="n">
        <f aca="false">VLOOKUP(C674,CATALOGO!A:F,6,0)</f>
        <v>0.3</v>
      </c>
      <c r="M674" s="157" t="n">
        <f aca="false">L674*J674</f>
        <v>28.8</v>
      </c>
      <c r="N674" s="172" t="s">
        <v>39</v>
      </c>
      <c r="O674" s="35" t="s">
        <v>40</v>
      </c>
      <c r="P674" s="33"/>
      <c r="Q674" s="33"/>
      <c r="R674" s="33"/>
      <c r="S674" s="33"/>
      <c r="T674" s="33"/>
      <c r="U674" s="33"/>
      <c r="V674" s="176" t="s">
        <v>1321</v>
      </c>
      <c r="W674" s="35" t="s">
        <v>1001</v>
      </c>
      <c r="X674" s="33" t="s">
        <v>830</v>
      </c>
      <c r="Y674" s="33" t="n">
        <v>85.44</v>
      </c>
      <c r="Z674" s="37" t="n">
        <v>45014</v>
      </c>
      <c r="AA674" s="33"/>
      <c r="AB674" s="158" t="s">
        <v>44</v>
      </c>
      <c r="AC674" s="33"/>
      <c r="AD674" s="109" t="s">
        <v>953</v>
      </c>
      <c r="AE674" s="33"/>
    </row>
    <row r="675" customFormat="false" ht="15" hidden="false" customHeight="false" outlineLevel="0" collapsed="false">
      <c r="A675" s="104" t="n">
        <v>9339</v>
      </c>
      <c r="B675" s="227" t="n">
        <v>45012</v>
      </c>
      <c r="C675" s="121" t="s">
        <v>1019</v>
      </c>
      <c r="D675" s="6" t="str">
        <f aca="false">VLOOKUP(C675,CATALOGO!A:B,2,0)</f>
        <v>Top Dama</v>
      </c>
      <c r="E675" s="6" t="str">
        <f aca="false">VLOOKUP(C675,CATALOGO!A:E,5,0)</f>
        <v>Aruba</v>
      </c>
      <c r="F675" s="127"/>
      <c r="G675" s="121" t="s">
        <v>38</v>
      </c>
      <c r="H675" s="121" t="str">
        <f aca="false">CONCATENATE(C675,"-",G675)</f>
        <v>RF009-313-S</v>
      </c>
      <c r="I675" s="104"/>
      <c r="J675" s="121" t="n">
        <v>96</v>
      </c>
      <c r="K675" s="201" t="n">
        <v>45037</v>
      </c>
      <c r="L675" s="156" t="n">
        <f aca="false">VLOOKUP(C675,CATALOGO!A:F,6,0)</f>
        <v>0.3</v>
      </c>
      <c r="M675" s="157" t="n">
        <f aca="false">L675*J675</f>
        <v>28.8</v>
      </c>
      <c r="N675" s="172" t="s">
        <v>39</v>
      </c>
      <c r="O675" s="35" t="s">
        <v>40</v>
      </c>
      <c r="P675" s="33"/>
      <c r="Q675" s="33"/>
      <c r="R675" s="33"/>
      <c r="S675" s="33"/>
      <c r="T675" s="33"/>
      <c r="U675" s="33"/>
      <c r="V675" s="176" t="s">
        <v>1321</v>
      </c>
      <c r="W675" s="35" t="s">
        <v>1001</v>
      </c>
      <c r="X675" s="33" t="s">
        <v>830</v>
      </c>
      <c r="Y675" s="33" t="n">
        <v>85.44</v>
      </c>
      <c r="Z675" s="37" t="n">
        <v>45014</v>
      </c>
      <c r="AA675" s="33"/>
      <c r="AB675" s="158" t="s">
        <v>44</v>
      </c>
      <c r="AC675" s="33"/>
      <c r="AD675" s="109" t="s">
        <v>953</v>
      </c>
      <c r="AE675" s="33"/>
    </row>
    <row r="676" customFormat="false" ht="15" hidden="false" customHeight="false" outlineLevel="0" collapsed="false">
      <c r="A676" s="104" t="n">
        <v>9340</v>
      </c>
      <c r="B676" s="227" t="n">
        <v>45012</v>
      </c>
      <c r="C676" s="121" t="s">
        <v>1019</v>
      </c>
      <c r="D676" s="6" t="str">
        <f aca="false">VLOOKUP(C676,CATALOGO!A:B,2,0)</f>
        <v>Top Dama</v>
      </c>
      <c r="E676" s="6" t="str">
        <f aca="false">VLOOKUP(C676,CATALOGO!A:E,5,0)</f>
        <v>Aruba</v>
      </c>
      <c r="F676" s="127"/>
      <c r="G676" s="121" t="s">
        <v>76</v>
      </c>
      <c r="H676" s="121" t="str">
        <f aca="false">CONCATENATE(C676,"-",G676)</f>
        <v>RF009-313-M</v>
      </c>
      <c r="I676" s="104"/>
      <c r="J676" s="121" t="n">
        <v>96</v>
      </c>
      <c r="K676" s="201" t="n">
        <v>45037</v>
      </c>
      <c r="L676" s="156" t="n">
        <f aca="false">VLOOKUP(C676,CATALOGO!A:F,6,0)</f>
        <v>0.3</v>
      </c>
      <c r="M676" s="157" t="n">
        <f aca="false">L676*J676</f>
        <v>28.8</v>
      </c>
      <c r="N676" s="172" t="s">
        <v>39</v>
      </c>
      <c r="O676" s="35" t="s">
        <v>40</v>
      </c>
      <c r="P676" s="33"/>
      <c r="Q676" s="33"/>
      <c r="R676" s="33"/>
      <c r="S676" s="33"/>
      <c r="T676" s="33"/>
      <c r="U676" s="33"/>
      <c r="V676" s="176" t="s">
        <v>1321</v>
      </c>
      <c r="W676" s="35" t="s">
        <v>1001</v>
      </c>
      <c r="X676" s="33" t="s">
        <v>830</v>
      </c>
      <c r="Y676" s="33" t="n">
        <v>85.44</v>
      </c>
      <c r="Z676" s="37" t="n">
        <v>45014</v>
      </c>
      <c r="AA676" s="33"/>
      <c r="AB676" s="158" t="s">
        <v>44</v>
      </c>
      <c r="AC676" s="33"/>
      <c r="AD676" s="109" t="s">
        <v>953</v>
      </c>
      <c r="AE676" s="33"/>
    </row>
    <row r="677" customFormat="false" ht="15" hidden="false" customHeight="false" outlineLevel="0" collapsed="false">
      <c r="A677" s="104" t="n">
        <v>9341</v>
      </c>
      <c r="B677" s="227" t="n">
        <v>45012</v>
      </c>
      <c r="C677" s="121" t="s">
        <v>1019</v>
      </c>
      <c r="D677" s="6" t="str">
        <f aca="false">VLOOKUP(C677,CATALOGO!A:B,2,0)</f>
        <v>Top Dama</v>
      </c>
      <c r="E677" s="6" t="str">
        <f aca="false">VLOOKUP(C677,CATALOGO!A:E,5,0)</f>
        <v>Aruba</v>
      </c>
      <c r="F677" s="127"/>
      <c r="G677" s="121" t="s">
        <v>48</v>
      </c>
      <c r="H677" s="121" t="str">
        <f aca="false">CONCATENATE(C677,"-",G677)</f>
        <v>RF009-313-L</v>
      </c>
      <c r="I677" s="104"/>
      <c r="J677" s="121" t="n">
        <v>36</v>
      </c>
      <c r="K677" s="201" t="n">
        <v>45037</v>
      </c>
      <c r="L677" s="156" t="n">
        <f aca="false">VLOOKUP(C677,CATALOGO!A:F,6,0)</f>
        <v>0.3</v>
      </c>
      <c r="M677" s="157" t="n">
        <f aca="false">L677*J677</f>
        <v>10.8</v>
      </c>
      <c r="N677" s="172" t="s">
        <v>39</v>
      </c>
      <c r="O677" s="35" t="s">
        <v>40</v>
      </c>
      <c r="P677" s="33"/>
      <c r="Q677" s="33"/>
      <c r="R677" s="33"/>
      <c r="S677" s="33"/>
      <c r="T677" s="33"/>
      <c r="U677" s="33"/>
      <c r="V677" s="176" t="s">
        <v>1321</v>
      </c>
      <c r="W677" s="35" t="s">
        <v>1001</v>
      </c>
      <c r="X677" s="33" t="s">
        <v>830</v>
      </c>
      <c r="Y677" s="33" t="n">
        <v>32.04</v>
      </c>
      <c r="Z677" s="37" t="n">
        <v>45014</v>
      </c>
      <c r="AA677" s="33"/>
      <c r="AB677" s="158" t="s">
        <v>44</v>
      </c>
      <c r="AC677" s="33"/>
      <c r="AD677" s="109" t="s">
        <v>953</v>
      </c>
      <c r="AE677" s="33"/>
    </row>
    <row r="678" customFormat="false" ht="15" hidden="false" customHeight="false" outlineLevel="0" collapsed="false">
      <c r="A678" s="104" t="n">
        <v>9342</v>
      </c>
      <c r="B678" s="227" t="n">
        <v>45012</v>
      </c>
      <c r="C678" s="121" t="s">
        <v>818</v>
      </c>
      <c r="D678" s="6" t="str">
        <f aca="false">VLOOKUP(C678,CATALOGO!A:B,2,0)</f>
        <v>TOP HOMBRE</v>
      </c>
      <c r="E678" s="6" t="str">
        <f aca="false">VLOOKUP(C678,CATALOGO!A:E,5,0)</f>
        <v>STORM</v>
      </c>
      <c r="F678" s="127"/>
      <c r="G678" s="121" t="s">
        <v>57</v>
      </c>
      <c r="H678" s="121" t="str">
        <f aca="false">CONCATENATE(C678,"-",G678)</f>
        <v>RFH004-900-XS</v>
      </c>
      <c r="I678" s="104"/>
      <c r="J678" s="121" t="n">
        <v>24</v>
      </c>
      <c r="K678" s="201" t="n">
        <v>45037</v>
      </c>
      <c r="L678" s="156" t="n">
        <f aca="false">VLOOKUP(C678,CATALOGO!A:F,6,0)</f>
        <v>0.3041</v>
      </c>
      <c r="M678" s="157" t="n">
        <f aca="false">L678*J678</f>
        <v>7.2984</v>
      </c>
      <c r="N678" s="172" t="s">
        <v>39</v>
      </c>
      <c r="O678" s="35" t="s">
        <v>40</v>
      </c>
      <c r="P678" s="33"/>
      <c r="Q678" s="33"/>
      <c r="R678" s="33"/>
      <c r="S678" s="33"/>
      <c r="T678" s="33"/>
      <c r="U678" s="33"/>
      <c r="V678" s="176" t="s">
        <v>1322</v>
      </c>
      <c r="W678" s="35" t="s">
        <v>820</v>
      </c>
      <c r="X678" s="33" t="s">
        <v>816</v>
      </c>
      <c r="Y678" s="33" t="n">
        <v>25.2</v>
      </c>
      <c r="Z678" s="37" t="n">
        <v>45013</v>
      </c>
      <c r="AA678" s="33"/>
      <c r="AB678" s="158" t="s">
        <v>44</v>
      </c>
      <c r="AC678" s="33"/>
      <c r="AD678" s="109" t="s">
        <v>817</v>
      </c>
      <c r="AE678" s="33"/>
    </row>
    <row r="679" customFormat="false" ht="15" hidden="false" customHeight="false" outlineLevel="0" collapsed="false">
      <c r="A679" s="104" t="n">
        <v>9343</v>
      </c>
      <c r="B679" s="227" t="n">
        <v>45012</v>
      </c>
      <c r="C679" s="121" t="s">
        <v>337</v>
      </c>
      <c r="D679" s="6" t="str">
        <f aca="false">VLOOKUP(C679,CATALOGO!A:B,2,0)</f>
        <v>PANT MUJER</v>
      </c>
      <c r="E679" s="6" t="str">
        <f aca="false">VLOOKUP(C679,CATALOGO!A:E,5,0)</f>
        <v>BLANCO</v>
      </c>
      <c r="F679" s="127"/>
      <c r="G679" s="121" t="s">
        <v>48</v>
      </c>
      <c r="H679" s="121" t="str">
        <f aca="false">CONCATENATE(C679,"-",G679)</f>
        <v>A103-001-L</v>
      </c>
      <c r="I679" s="104"/>
      <c r="J679" s="121" t="n">
        <v>144</v>
      </c>
      <c r="K679" s="201" t="n">
        <v>45037</v>
      </c>
      <c r="L679" s="156" t="n">
        <f aca="false">VLOOKUP(C679,CATALOGO!A:F,6,0)</f>
        <v>0.2791</v>
      </c>
      <c r="M679" s="157" t="n">
        <f aca="false">L679*J679</f>
        <v>40.1904</v>
      </c>
      <c r="N679" s="172" t="s">
        <v>39</v>
      </c>
      <c r="O679" s="35" t="s">
        <v>85</v>
      </c>
      <c r="P679" s="33"/>
      <c r="Q679" s="33"/>
      <c r="R679" s="33"/>
      <c r="S679" s="33"/>
      <c r="T679" s="33"/>
      <c r="U679" s="33"/>
      <c r="V679" s="176" t="s">
        <v>1323</v>
      </c>
      <c r="W679" s="35" t="s">
        <v>99</v>
      </c>
      <c r="X679" s="33" t="s">
        <v>234</v>
      </c>
      <c r="Y679" s="33" t="n">
        <v>184.32</v>
      </c>
      <c r="Z679" s="37" t="n">
        <v>45014</v>
      </c>
      <c r="AA679" s="33"/>
      <c r="AB679" s="158" t="s">
        <v>44</v>
      </c>
      <c r="AC679" s="33"/>
      <c r="AD679" s="109" t="s">
        <v>784</v>
      </c>
      <c r="AE679" s="33"/>
    </row>
    <row r="680" customFormat="false" ht="15" hidden="false" customHeight="false" outlineLevel="0" collapsed="false">
      <c r="A680" s="104" t="n">
        <v>9344</v>
      </c>
      <c r="B680" s="227" t="n">
        <v>45012</v>
      </c>
      <c r="C680" s="121" t="s">
        <v>337</v>
      </c>
      <c r="D680" s="6" t="str">
        <f aca="false">VLOOKUP(C680,CATALOGO!A:B,2,0)</f>
        <v>PANT MUJER</v>
      </c>
      <c r="E680" s="6" t="str">
        <f aca="false">VLOOKUP(C680,CATALOGO!A:E,5,0)</f>
        <v>BLANCO</v>
      </c>
      <c r="F680" s="127"/>
      <c r="G680" s="121" t="s">
        <v>76</v>
      </c>
      <c r="H680" s="121" t="str">
        <f aca="false">CONCATENATE(C680,"-",G680)</f>
        <v>A103-001-M</v>
      </c>
      <c r="I680" s="104"/>
      <c r="J680" s="121" t="n">
        <v>312</v>
      </c>
      <c r="K680" s="201" t="n">
        <v>45037</v>
      </c>
      <c r="L680" s="156" t="n">
        <f aca="false">VLOOKUP(C680,CATALOGO!A:F,6,0)</f>
        <v>0.2791</v>
      </c>
      <c r="M680" s="157" t="n">
        <f aca="false">L680*J680</f>
        <v>87.0792</v>
      </c>
      <c r="N680" s="172" t="s">
        <v>39</v>
      </c>
      <c r="O680" s="35" t="s">
        <v>85</v>
      </c>
      <c r="P680" s="33"/>
      <c r="Q680" s="33"/>
      <c r="R680" s="33"/>
      <c r="S680" s="33"/>
      <c r="T680" s="33"/>
      <c r="U680" s="33"/>
      <c r="V680" s="176" t="s">
        <v>1323</v>
      </c>
      <c r="W680" s="35" t="s">
        <v>99</v>
      </c>
      <c r="X680" s="33" t="s">
        <v>234</v>
      </c>
      <c r="Y680" s="33" t="n">
        <v>399.36</v>
      </c>
      <c r="Z680" s="37" t="n">
        <v>45014</v>
      </c>
      <c r="AA680" s="33"/>
      <c r="AB680" s="158" t="s">
        <v>44</v>
      </c>
      <c r="AC680" s="33"/>
      <c r="AD680" s="109" t="s">
        <v>784</v>
      </c>
      <c r="AE680" s="33"/>
    </row>
    <row r="681" customFormat="false" ht="15" hidden="false" customHeight="false" outlineLevel="0" collapsed="false">
      <c r="A681" s="104" t="n">
        <v>9345</v>
      </c>
      <c r="B681" s="227" t="n">
        <v>45012</v>
      </c>
      <c r="C681" s="121" t="s">
        <v>337</v>
      </c>
      <c r="D681" s="6" t="str">
        <f aca="false">VLOOKUP(C681,CATALOGO!A:B,2,0)</f>
        <v>PANT MUJER</v>
      </c>
      <c r="E681" s="6" t="str">
        <f aca="false">VLOOKUP(C681,CATALOGO!A:E,5,0)</f>
        <v>BLANCO</v>
      </c>
      <c r="F681" s="127"/>
      <c r="G681" s="121" t="s">
        <v>38</v>
      </c>
      <c r="H681" s="121" t="str">
        <f aca="false">CONCATENATE(C681,"-",G681)</f>
        <v>A103-001-S</v>
      </c>
      <c r="I681" s="104"/>
      <c r="J681" s="121" t="n">
        <v>288</v>
      </c>
      <c r="K681" s="201" t="n">
        <v>45037</v>
      </c>
      <c r="L681" s="156" t="n">
        <f aca="false">VLOOKUP(C681,CATALOGO!A:F,6,0)</f>
        <v>0.2791</v>
      </c>
      <c r="M681" s="157" t="n">
        <f aca="false">L681*J681</f>
        <v>80.3808</v>
      </c>
      <c r="N681" s="172" t="s">
        <v>39</v>
      </c>
      <c r="O681" s="35" t="s">
        <v>85</v>
      </c>
      <c r="P681" s="33"/>
      <c r="Q681" s="33"/>
      <c r="R681" s="33"/>
      <c r="S681" s="33"/>
      <c r="T681" s="33"/>
      <c r="U681" s="33"/>
      <c r="V681" s="176" t="s">
        <v>1323</v>
      </c>
      <c r="W681" s="35" t="s">
        <v>99</v>
      </c>
      <c r="X681" s="33" t="s">
        <v>234</v>
      </c>
      <c r="Y681" s="33" t="n">
        <v>368.64</v>
      </c>
      <c r="Z681" s="37" t="n">
        <v>45014</v>
      </c>
      <c r="AA681" s="33"/>
      <c r="AB681" s="158" t="s">
        <v>44</v>
      </c>
      <c r="AC681" s="33"/>
      <c r="AD681" s="109" t="s">
        <v>784</v>
      </c>
      <c r="AE681" s="33"/>
    </row>
    <row r="682" customFormat="false" ht="15" hidden="false" customHeight="false" outlineLevel="0" collapsed="false">
      <c r="A682" s="104" t="n">
        <v>9346</v>
      </c>
      <c r="B682" s="227" t="n">
        <v>45012</v>
      </c>
      <c r="C682" s="121" t="s">
        <v>337</v>
      </c>
      <c r="D682" s="6" t="str">
        <f aca="false">VLOOKUP(C682,CATALOGO!A:B,2,0)</f>
        <v>PANT MUJER</v>
      </c>
      <c r="E682" s="6" t="str">
        <f aca="false">VLOOKUP(C682,CATALOGO!A:E,5,0)</f>
        <v>BLANCO</v>
      </c>
      <c r="F682" s="127"/>
      <c r="G682" s="121" t="s">
        <v>57</v>
      </c>
      <c r="H682" s="121" t="str">
        <f aca="false">CONCATENATE(C682,"-",G682)</f>
        <v>A103-001-XS</v>
      </c>
      <c r="I682" s="104"/>
      <c r="J682" s="121" t="n">
        <v>216</v>
      </c>
      <c r="K682" s="201" t="n">
        <v>45037</v>
      </c>
      <c r="L682" s="156" t="n">
        <f aca="false">VLOOKUP(C682,CATALOGO!A:F,6,0)</f>
        <v>0.2791</v>
      </c>
      <c r="M682" s="157" t="n">
        <f aca="false">L682*J682</f>
        <v>60.2856</v>
      </c>
      <c r="N682" s="172" t="s">
        <v>39</v>
      </c>
      <c r="O682" s="35" t="s">
        <v>85</v>
      </c>
      <c r="P682" s="33"/>
      <c r="Q682" s="33"/>
      <c r="R682" s="33"/>
      <c r="S682" s="33"/>
      <c r="T682" s="33"/>
      <c r="U682" s="33"/>
      <c r="V682" s="176" t="s">
        <v>1323</v>
      </c>
      <c r="W682" s="35" t="s">
        <v>99</v>
      </c>
      <c r="X682" s="33" t="s">
        <v>234</v>
      </c>
      <c r="Y682" s="33" t="n">
        <v>276.48</v>
      </c>
      <c r="Z682" s="37" t="n">
        <v>45014</v>
      </c>
      <c r="AA682" s="33"/>
      <c r="AB682" s="158" t="s">
        <v>44</v>
      </c>
      <c r="AC682" s="33"/>
      <c r="AD682" s="109" t="s">
        <v>784</v>
      </c>
      <c r="AE682" s="33"/>
    </row>
    <row r="683" customFormat="false" ht="15" hidden="false" customHeight="false" outlineLevel="0" collapsed="false">
      <c r="A683" s="104" t="n">
        <v>9347</v>
      </c>
      <c r="B683" s="227" t="n">
        <v>45012</v>
      </c>
      <c r="C683" s="121" t="s">
        <v>841</v>
      </c>
      <c r="D683" s="6" t="str">
        <f aca="false">VLOOKUP(C683,CATALOGO!A:B,2,0)</f>
        <v>PANTALON DE DAMA</v>
      </c>
      <c r="E683" s="6" t="str">
        <f aca="false">VLOOKUP(C683,CATALOGO!A:E,5,0)</f>
        <v>TORNADO</v>
      </c>
      <c r="F683" s="127"/>
      <c r="G683" s="121" t="s">
        <v>48</v>
      </c>
      <c r="H683" s="121" t="str">
        <f aca="false">CONCATENATE(C683,"-",G683)</f>
        <v>RF105-532-L</v>
      </c>
      <c r="I683" s="104"/>
      <c r="J683" s="121" t="n">
        <v>48</v>
      </c>
      <c r="K683" s="201" t="n">
        <v>45037</v>
      </c>
      <c r="L683" s="156" t="n">
        <f aca="false">VLOOKUP(C683,CATALOGO!A:F,6,0)</f>
        <v>0.405</v>
      </c>
      <c r="M683" s="157" t="n">
        <f aca="false">L683*J683</f>
        <v>19.44</v>
      </c>
      <c r="N683" s="172" t="s">
        <v>39</v>
      </c>
      <c r="O683" s="35" t="s">
        <v>85</v>
      </c>
      <c r="P683" s="33"/>
      <c r="Q683" s="33"/>
      <c r="R683" s="33"/>
      <c r="S683" s="33"/>
      <c r="T683" s="33"/>
      <c r="U683" s="33"/>
      <c r="V683" s="176" t="s">
        <v>1324</v>
      </c>
      <c r="W683" s="35" t="s">
        <v>843</v>
      </c>
      <c r="X683" s="33" t="s">
        <v>838</v>
      </c>
      <c r="Y683" s="33" t="n">
        <v>52.8</v>
      </c>
      <c r="Z683" s="37" t="n">
        <v>45014</v>
      </c>
      <c r="AA683" s="33"/>
      <c r="AB683" s="158" t="s">
        <v>44</v>
      </c>
      <c r="AC683" s="33"/>
      <c r="AD683" s="109" t="s">
        <v>817</v>
      </c>
      <c r="AE683" s="33"/>
    </row>
    <row r="684" customFormat="false" ht="15" hidden="false" customHeight="false" outlineLevel="0" collapsed="false">
      <c r="A684" s="104" t="n">
        <v>9348</v>
      </c>
      <c r="B684" s="227" t="n">
        <v>45012</v>
      </c>
      <c r="C684" s="121" t="s">
        <v>841</v>
      </c>
      <c r="D684" s="6" t="str">
        <f aca="false">VLOOKUP(C684,CATALOGO!A:B,2,0)</f>
        <v>PANTALON DE DAMA</v>
      </c>
      <c r="E684" s="6" t="str">
        <f aca="false">VLOOKUP(C684,CATALOGO!A:E,5,0)</f>
        <v>TORNADO</v>
      </c>
      <c r="F684" s="127"/>
      <c r="G684" s="121" t="s">
        <v>76</v>
      </c>
      <c r="H684" s="121" t="str">
        <f aca="false">CONCATENATE(C684,"-",G684)</f>
        <v>RF105-532-M</v>
      </c>
      <c r="I684" s="104"/>
      <c r="J684" s="121" t="n">
        <v>72</v>
      </c>
      <c r="K684" s="201" t="n">
        <v>45037</v>
      </c>
      <c r="L684" s="156" t="n">
        <f aca="false">VLOOKUP(C684,CATALOGO!A:F,6,0)</f>
        <v>0.405</v>
      </c>
      <c r="M684" s="157" t="n">
        <f aca="false">L684*J684</f>
        <v>29.16</v>
      </c>
      <c r="N684" s="172" t="s">
        <v>39</v>
      </c>
      <c r="O684" s="35" t="s">
        <v>85</v>
      </c>
      <c r="P684" s="33"/>
      <c r="Q684" s="33"/>
      <c r="R684" s="33"/>
      <c r="S684" s="33"/>
      <c r="T684" s="33"/>
      <c r="U684" s="33"/>
      <c r="V684" s="176" t="s">
        <v>1324</v>
      </c>
      <c r="W684" s="35" t="s">
        <v>843</v>
      </c>
      <c r="X684" s="33" t="s">
        <v>838</v>
      </c>
      <c r="Y684" s="33" t="n">
        <v>79.2</v>
      </c>
      <c r="Z684" s="37" t="n">
        <v>45014</v>
      </c>
      <c r="AA684" s="33"/>
      <c r="AB684" s="158" t="s">
        <v>44</v>
      </c>
      <c r="AC684" s="33"/>
      <c r="AD684" s="109" t="s">
        <v>817</v>
      </c>
      <c r="AE684" s="33"/>
    </row>
    <row r="685" customFormat="false" ht="15" hidden="false" customHeight="false" outlineLevel="0" collapsed="false">
      <c r="A685" s="104" t="n">
        <v>9349</v>
      </c>
      <c r="B685" s="227" t="n">
        <v>45012</v>
      </c>
      <c r="C685" s="121" t="s">
        <v>841</v>
      </c>
      <c r="D685" s="6" t="str">
        <f aca="false">VLOOKUP(C685,CATALOGO!A:B,2,0)</f>
        <v>PANTALON DE DAMA</v>
      </c>
      <c r="E685" s="6" t="str">
        <f aca="false">VLOOKUP(C685,CATALOGO!A:E,5,0)</f>
        <v>TORNADO</v>
      </c>
      <c r="F685" s="127"/>
      <c r="G685" s="121" t="s">
        <v>38</v>
      </c>
      <c r="H685" s="121" t="str">
        <f aca="false">CONCATENATE(C685,"-",G685)</f>
        <v>RF105-532-S</v>
      </c>
      <c r="I685" s="104"/>
      <c r="J685" s="121" t="n">
        <v>72</v>
      </c>
      <c r="K685" s="201" t="n">
        <v>45037</v>
      </c>
      <c r="L685" s="156" t="n">
        <f aca="false">VLOOKUP(C685,CATALOGO!A:F,6,0)</f>
        <v>0.405</v>
      </c>
      <c r="M685" s="157" t="n">
        <f aca="false">L685*J685</f>
        <v>29.16</v>
      </c>
      <c r="N685" s="172" t="s">
        <v>39</v>
      </c>
      <c r="O685" s="35" t="s">
        <v>85</v>
      </c>
      <c r="P685" s="33"/>
      <c r="Q685" s="33"/>
      <c r="R685" s="33"/>
      <c r="S685" s="33"/>
      <c r="T685" s="33"/>
      <c r="U685" s="33"/>
      <c r="V685" s="176" t="s">
        <v>1324</v>
      </c>
      <c r="W685" s="35" t="s">
        <v>843</v>
      </c>
      <c r="X685" s="33" t="s">
        <v>838</v>
      </c>
      <c r="Y685" s="33" t="n">
        <v>79.2</v>
      </c>
      <c r="Z685" s="37" t="n">
        <v>45014</v>
      </c>
      <c r="AA685" s="33"/>
      <c r="AB685" s="158" t="s">
        <v>44</v>
      </c>
      <c r="AC685" s="33"/>
      <c r="AD685" s="109" t="s">
        <v>817</v>
      </c>
      <c r="AE685" s="33"/>
    </row>
    <row r="686" customFormat="false" ht="15" hidden="false" customHeight="false" outlineLevel="0" collapsed="false">
      <c r="A686" s="104" t="n">
        <v>9350</v>
      </c>
      <c r="B686" s="227" t="n">
        <v>45012</v>
      </c>
      <c r="C686" s="121" t="s">
        <v>141</v>
      </c>
      <c r="D686" s="6" t="str">
        <f aca="false">VLOOKUP(C686,CATALOGO!A:B,2,0)</f>
        <v>BATA MUJER</v>
      </c>
      <c r="E686" s="6" t="str">
        <f aca="false">VLOOKUP(C686,CATALOGO!A:E,5,0)</f>
        <v>BLANCO</v>
      </c>
      <c r="F686" s="127"/>
      <c r="G686" s="121" t="s">
        <v>57</v>
      </c>
      <c r="H686" s="121" t="str">
        <f aca="false">CONCATENATE(C686,"-",G686)</f>
        <v>E203-001-XS</v>
      </c>
      <c r="I686" s="104"/>
      <c r="J686" s="121" t="n">
        <v>24</v>
      </c>
      <c r="K686" s="201" t="n">
        <v>45037</v>
      </c>
      <c r="L686" s="156" t="n">
        <f aca="false">VLOOKUP(C686,CATALOGO!A:F,6,0)</f>
        <v>0.2492</v>
      </c>
      <c r="M686" s="157" t="n">
        <f aca="false">L686*J686</f>
        <v>5.9808</v>
      </c>
      <c r="N686" s="35" t="s">
        <v>1325</v>
      </c>
      <c r="O686" s="35" t="s">
        <v>137</v>
      </c>
      <c r="P686" s="33"/>
      <c r="Q686" s="33"/>
      <c r="R686" s="33"/>
      <c r="S686" s="33"/>
      <c r="T686" s="33"/>
      <c r="U686" s="33"/>
      <c r="V686" s="176" t="s">
        <v>1326</v>
      </c>
      <c r="W686" s="35" t="s">
        <v>139</v>
      </c>
      <c r="X686" s="33" t="s">
        <v>143</v>
      </c>
      <c r="Y686" s="33" t="n">
        <v>42.1428</v>
      </c>
      <c r="Z686" s="37" t="n">
        <v>45014</v>
      </c>
      <c r="AA686" s="33"/>
      <c r="AB686" s="158" t="s">
        <v>44</v>
      </c>
      <c r="AC686" s="33"/>
      <c r="AD686" s="109" t="s">
        <v>803</v>
      </c>
      <c r="AE686" s="33"/>
    </row>
    <row r="687" customFormat="false" ht="15" hidden="false" customHeight="false" outlineLevel="0" collapsed="false">
      <c r="A687" s="104" t="n">
        <v>9351</v>
      </c>
      <c r="B687" s="227" t="n">
        <v>45012</v>
      </c>
      <c r="C687" s="121" t="s">
        <v>141</v>
      </c>
      <c r="D687" s="6" t="str">
        <f aca="false">VLOOKUP(C687,CATALOGO!A:B,2,0)</f>
        <v>BATA MUJER</v>
      </c>
      <c r="E687" s="6" t="str">
        <f aca="false">VLOOKUP(C687,CATALOGO!A:E,5,0)</f>
        <v>BLANCO</v>
      </c>
      <c r="F687" s="127"/>
      <c r="G687" s="121" t="s">
        <v>144</v>
      </c>
      <c r="H687" s="121" t="str">
        <f aca="false">CONCATENATE(C687,"-",G687)</f>
        <v>E203-001-XXS</v>
      </c>
      <c r="I687" s="104"/>
      <c r="J687" s="121" t="n">
        <v>24</v>
      </c>
      <c r="K687" s="201" t="n">
        <v>45037</v>
      </c>
      <c r="L687" s="156" t="n">
        <f aca="false">VLOOKUP(C687,CATALOGO!A:F,6,0)</f>
        <v>0.2492</v>
      </c>
      <c r="M687" s="157" t="n">
        <f aca="false">L687*J687</f>
        <v>5.9808</v>
      </c>
      <c r="N687" s="35" t="s">
        <v>1325</v>
      </c>
      <c r="O687" s="35" t="s">
        <v>137</v>
      </c>
      <c r="P687" s="33"/>
      <c r="Q687" s="33"/>
      <c r="R687" s="33"/>
      <c r="S687" s="33"/>
      <c r="T687" s="33"/>
      <c r="U687" s="33"/>
      <c r="V687" s="176" t="s">
        <v>1326</v>
      </c>
      <c r="W687" s="35" t="s">
        <v>139</v>
      </c>
      <c r="X687" s="33" t="s">
        <v>143</v>
      </c>
      <c r="Y687" s="33" t="n">
        <v>42.1428</v>
      </c>
      <c r="Z687" s="37" t="n">
        <v>45014</v>
      </c>
      <c r="AA687" s="33"/>
      <c r="AB687" s="158" t="s">
        <v>44</v>
      </c>
      <c r="AC687" s="33"/>
      <c r="AD687" s="109" t="s">
        <v>803</v>
      </c>
      <c r="AE687" s="33"/>
    </row>
    <row r="688" customFormat="false" ht="15" hidden="false" customHeight="false" outlineLevel="0" collapsed="false">
      <c r="A688" s="33"/>
      <c r="B688" s="201"/>
      <c r="C688" s="35"/>
      <c r="D688" s="35"/>
      <c r="E688" s="33"/>
      <c r="F688" s="36"/>
      <c r="G688" s="35"/>
      <c r="H688" s="35"/>
      <c r="I688" s="130"/>
      <c r="J688" s="95" t="n">
        <v>2484</v>
      </c>
      <c r="K688" s="95"/>
      <c r="L688" s="40" t="n">
        <v>10.4699</v>
      </c>
      <c r="M688" s="40" t="n">
        <v>831</v>
      </c>
      <c r="N688" s="33"/>
      <c r="O688" s="35"/>
      <c r="P688" s="33"/>
      <c r="Q688" s="33"/>
      <c r="R688" s="33"/>
      <c r="S688" s="33"/>
      <c r="T688" s="33"/>
      <c r="U688" s="33"/>
      <c r="V688" s="33"/>
      <c r="W688" s="35"/>
      <c r="X688" s="33"/>
      <c r="Y688" s="33"/>
      <c r="Z688" s="37"/>
      <c r="AA688" s="33"/>
      <c r="AB688" s="33"/>
      <c r="AC688" s="33"/>
      <c r="AD688" s="33"/>
      <c r="AE688" s="33"/>
    </row>
    <row r="689" customFormat="false" ht="15" hidden="false" customHeight="false" outlineLevel="0" collapsed="false">
      <c r="A689" s="33"/>
      <c r="B689" s="201"/>
      <c r="C689" s="159" t="s">
        <v>1327</v>
      </c>
      <c r="D689" s="159"/>
      <c r="E689" s="159"/>
      <c r="F689" s="36"/>
      <c r="G689" s="35"/>
      <c r="H689" s="35"/>
      <c r="I689" s="130"/>
      <c r="J689" s="35"/>
      <c r="K689" s="35"/>
      <c r="N689" s="33"/>
      <c r="O689" s="35"/>
      <c r="P689" s="33"/>
      <c r="Q689" s="33"/>
      <c r="R689" s="33"/>
      <c r="S689" s="33"/>
      <c r="T689" s="33"/>
      <c r="U689" s="33"/>
      <c r="V689" s="33"/>
      <c r="W689" s="35"/>
      <c r="X689" s="33"/>
      <c r="Y689" s="33"/>
      <c r="Z689" s="37"/>
      <c r="AA689" s="33"/>
      <c r="AB689" s="33"/>
      <c r="AC689" s="33"/>
      <c r="AD689" s="33"/>
      <c r="AE689" s="33"/>
    </row>
    <row r="690" customFormat="false" ht="15" hidden="false" customHeight="false" outlineLevel="0" collapsed="false">
      <c r="A690" s="104" t="n">
        <v>9352</v>
      </c>
      <c r="B690" s="227" t="n">
        <v>45012</v>
      </c>
      <c r="C690" s="121" t="s">
        <v>118</v>
      </c>
      <c r="D690" s="6" t="str">
        <f aca="false">VLOOKUP(C690,CATALOGO!A:B,2,0)</f>
        <v>PANT HOMBRE</v>
      </c>
      <c r="E690" s="6" t="str">
        <f aca="false">VLOOKUP(C690,CATALOGO!A:E,5,0)</f>
        <v>NAVAL</v>
      </c>
      <c r="F690" s="127"/>
      <c r="G690" s="121" t="s">
        <v>76</v>
      </c>
      <c r="H690" s="121" t="str">
        <f aca="false">CONCATENATE(C690,"-",G690)</f>
        <v>AH103-027-M</v>
      </c>
      <c r="I690" s="104"/>
      <c r="J690" s="121" t="n">
        <v>3</v>
      </c>
      <c r="K690" s="201" t="n">
        <v>45037</v>
      </c>
      <c r="L690" s="156" t="n">
        <f aca="false">VLOOKUP(C690,CATALOGO!A:F,6,0)</f>
        <v>0.376</v>
      </c>
      <c r="M690" s="157" t="n">
        <f aca="false">L690*J690</f>
        <v>1.128</v>
      </c>
      <c r="N690" s="172" t="s">
        <v>39</v>
      </c>
      <c r="O690" s="35" t="s">
        <v>85</v>
      </c>
      <c r="P690" s="33"/>
      <c r="Q690" s="33"/>
      <c r="R690" s="33"/>
      <c r="S690" s="33"/>
      <c r="T690" s="33"/>
      <c r="U690" s="33"/>
      <c r="V690" s="176" t="s">
        <v>1328</v>
      </c>
      <c r="W690" s="35" t="s">
        <v>110</v>
      </c>
      <c r="X690" s="33" t="s">
        <v>117</v>
      </c>
      <c r="Y690" s="33" t="n">
        <v>4.11</v>
      </c>
      <c r="Z690" s="37" t="n">
        <v>45014</v>
      </c>
      <c r="AA690" s="33"/>
      <c r="AB690" s="158" t="s">
        <v>44</v>
      </c>
      <c r="AC690" s="33"/>
      <c r="AD690" s="109" t="s">
        <v>784</v>
      </c>
      <c r="AE690" s="33"/>
    </row>
    <row r="691" customFormat="false" ht="15" hidden="false" customHeight="false" outlineLevel="0" collapsed="false">
      <c r="A691" s="33"/>
      <c r="B691" s="201"/>
      <c r="C691" s="35"/>
      <c r="D691" s="35"/>
      <c r="E691" s="33"/>
      <c r="F691" s="36"/>
      <c r="G691" s="35"/>
      <c r="H691" s="35"/>
      <c r="I691" s="130"/>
      <c r="J691" s="35" t="n">
        <v>3</v>
      </c>
      <c r="K691" s="201" t="n">
        <v>45037</v>
      </c>
      <c r="L691" s="40" t="n">
        <v>0.376</v>
      </c>
      <c r="M691" s="40" t="n">
        <v>1</v>
      </c>
      <c r="N691" s="33"/>
      <c r="O691" s="35"/>
      <c r="P691" s="33"/>
      <c r="Q691" s="33"/>
      <c r="R691" s="33"/>
      <c r="S691" s="33"/>
      <c r="T691" s="33"/>
      <c r="U691" s="33"/>
      <c r="V691" s="33"/>
      <c r="W691" s="35"/>
      <c r="X691" s="33"/>
      <c r="Y691" s="33"/>
      <c r="Z691" s="37"/>
      <c r="AA691" s="33"/>
      <c r="AB691" s="33"/>
      <c r="AC691" s="33"/>
      <c r="AD691" s="109"/>
      <c r="AE691" s="33"/>
    </row>
    <row r="692" customFormat="false" ht="15" hidden="false" customHeight="false" outlineLevel="0" collapsed="false">
      <c r="A692" s="33"/>
      <c r="B692" s="201"/>
      <c r="C692" s="228" t="s">
        <v>1329</v>
      </c>
      <c r="D692" s="228"/>
      <c r="E692" s="228"/>
      <c r="F692" s="36"/>
      <c r="G692" s="35"/>
      <c r="H692" s="35"/>
      <c r="I692" s="130"/>
      <c r="J692" s="35"/>
      <c r="K692" s="35"/>
      <c r="N692" s="33"/>
      <c r="O692" s="35"/>
      <c r="P692" s="33"/>
      <c r="Q692" s="33"/>
      <c r="R692" s="33"/>
      <c r="S692" s="33"/>
      <c r="T692" s="33"/>
      <c r="U692" s="33"/>
      <c r="V692" s="33"/>
      <c r="W692" s="35"/>
      <c r="X692" s="33"/>
      <c r="Y692" s="33"/>
      <c r="Z692" s="37"/>
      <c r="AA692" s="33"/>
      <c r="AB692" s="33"/>
      <c r="AC692" s="33"/>
      <c r="AD692" s="109"/>
      <c r="AE692" s="33"/>
    </row>
    <row r="693" customFormat="false" ht="15" hidden="false" customHeight="false" outlineLevel="0" collapsed="false">
      <c r="A693" s="104" t="n">
        <v>9353</v>
      </c>
      <c r="B693" s="227" t="n">
        <v>45012</v>
      </c>
      <c r="C693" s="121" t="s">
        <v>1011</v>
      </c>
      <c r="D693" s="6" t="str">
        <f aca="false">VLOOKUP(C693,CATALOGO!A:B,2,0)</f>
        <v>TOP MUJER</v>
      </c>
      <c r="E693" s="6" t="str">
        <f aca="false">VLOOKUP(C693,CATALOGO!A:E,5,0)</f>
        <v>NAVAL</v>
      </c>
      <c r="F693" s="127"/>
      <c r="G693" s="121" t="s">
        <v>76</v>
      </c>
      <c r="H693" s="121" t="str">
        <f aca="false">CONCATENATE(C693,"-",G693)</f>
        <v>I002AF-027-M</v>
      </c>
      <c r="I693" s="104"/>
      <c r="J693" s="121" t="n">
        <v>40</v>
      </c>
      <c r="K693" s="201" t="n">
        <v>45037</v>
      </c>
      <c r="L693" s="156" t="n">
        <f aca="false">VLOOKUP(C693,CATALOGO!A:F,6,0)</f>
        <v>0.16</v>
      </c>
      <c r="M693" s="157" t="n">
        <f aca="false">L693*J693</f>
        <v>6.4</v>
      </c>
      <c r="N693" s="35" t="s">
        <v>1330</v>
      </c>
      <c r="O693" s="35" t="s">
        <v>40</v>
      </c>
      <c r="P693" s="33"/>
      <c r="Q693" s="33"/>
      <c r="R693" s="33"/>
      <c r="S693" s="33"/>
      <c r="T693" s="33"/>
      <c r="U693" s="33"/>
      <c r="V693" s="176" t="s">
        <v>1331</v>
      </c>
      <c r="W693" s="35" t="s">
        <v>68</v>
      </c>
      <c r="X693" s="33" t="s">
        <v>1010</v>
      </c>
      <c r="Y693" s="33" t="n">
        <v>36.946</v>
      </c>
      <c r="Z693" s="37" t="n">
        <v>45013</v>
      </c>
      <c r="AA693" s="33"/>
      <c r="AB693" s="158" t="s">
        <v>44</v>
      </c>
      <c r="AC693" s="33"/>
      <c r="AD693" s="109" t="s">
        <v>803</v>
      </c>
      <c r="AE693" s="33"/>
    </row>
    <row r="694" customFormat="false" ht="15" hidden="false" customHeight="false" outlineLevel="0" collapsed="false">
      <c r="A694" s="104" t="n">
        <v>9354</v>
      </c>
      <c r="B694" s="227" t="n">
        <v>45012</v>
      </c>
      <c r="C694" s="121" t="s">
        <v>1011</v>
      </c>
      <c r="D694" s="6" t="str">
        <f aca="false">VLOOKUP(C694,CATALOGO!A:B,2,0)</f>
        <v>TOP MUJER</v>
      </c>
      <c r="E694" s="6" t="str">
        <f aca="false">VLOOKUP(C694,CATALOGO!A:E,5,0)</f>
        <v>NAVAL</v>
      </c>
      <c r="F694" s="127"/>
      <c r="G694" s="121" t="s">
        <v>38</v>
      </c>
      <c r="H694" s="121" t="str">
        <f aca="false">CONCATENATE(C694,"-",G694)</f>
        <v>I002AF-027-S</v>
      </c>
      <c r="I694" s="104"/>
      <c r="J694" s="121" t="n">
        <v>28</v>
      </c>
      <c r="K694" s="201" t="n">
        <v>45037</v>
      </c>
      <c r="L694" s="156" t="n">
        <f aca="false">VLOOKUP(C694,CATALOGO!A:F,6,0)</f>
        <v>0.16</v>
      </c>
      <c r="M694" s="157" t="n">
        <f aca="false">L694*J694</f>
        <v>4.48</v>
      </c>
      <c r="N694" s="35" t="s">
        <v>1330</v>
      </c>
      <c r="O694" s="35" t="s">
        <v>40</v>
      </c>
      <c r="P694" s="33"/>
      <c r="Q694" s="33"/>
      <c r="R694" s="33"/>
      <c r="S694" s="33"/>
      <c r="T694" s="33"/>
      <c r="U694" s="33"/>
      <c r="V694" s="176" t="s">
        <v>1331</v>
      </c>
      <c r="W694" s="35" t="s">
        <v>68</v>
      </c>
      <c r="X694" s="33" t="s">
        <v>1010</v>
      </c>
      <c r="Y694" s="33" t="n">
        <v>25.8622</v>
      </c>
      <c r="Z694" s="37" t="n">
        <v>45013</v>
      </c>
      <c r="AA694" s="33"/>
      <c r="AB694" s="158" t="s">
        <v>44</v>
      </c>
      <c r="AC694" s="33"/>
      <c r="AD694" s="109" t="s">
        <v>803</v>
      </c>
      <c r="AE694" s="33"/>
    </row>
    <row r="695" customFormat="false" ht="15" hidden="false" customHeight="false" outlineLevel="0" collapsed="false">
      <c r="A695" s="104" t="n">
        <v>9355</v>
      </c>
      <c r="B695" s="227" t="n">
        <v>45012</v>
      </c>
      <c r="C695" s="121" t="s">
        <v>893</v>
      </c>
      <c r="D695" s="6" t="str">
        <f aca="false">VLOOKUP(C695,CATALOGO!A:B,2,0)</f>
        <v>PANT MUJER</v>
      </c>
      <c r="E695" s="6" t="str">
        <f aca="false">VLOOKUP(C695,CATALOGO!A:E,5,0)</f>
        <v>NAVAL</v>
      </c>
      <c r="F695" s="127"/>
      <c r="G695" s="121" t="s">
        <v>76</v>
      </c>
      <c r="H695" s="121" t="str">
        <f aca="false">CONCATENATE(C695,"-",G695)</f>
        <v>I102AF-027-M</v>
      </c>
      <c r="I695" s="104"/>
      <c r="J695" s="121" t="n">
        <v>20</v>
      </c>
      <c r="K695" s="201" t="n">
        <v>45037</v>
      </c>
      <c r="L695" s="156" t="n">
        <f aca="false">VLOOKUP(C695,CATALOGO!A:F,6,0)</f>
        <v>0.2065</v>
      </c>
      <c r="M695" s="157" t="n">
        <f aca="false">L695*J695</f>
        <v>4.13</v>
      </c>
      <c r="N695" s="35" t="s">
        <v>1330</v>
      </c>
      <c r="O695" s="35" t="s">
        <v>85</v>
      </c>
      <c r="P695" s="33"/>
      <c r="Q695" s="33"/>
      <c r="R695" s="33"/>
      <c r="S695" s="33"/>
      <c r="T695" s="33"/>
      <c r="U695" s="33"/>
      <c r="V695" s="176" t="s">
        <v>1332</v>
      </c>
      <c r="W695" s="35" t="s">
        <v>68</v>
      </c>
      <c r="X695" s="33" t="s">
        <v>1273</v>
      </c>
      <c r="Y695" s="33" t="n">
        <v>27.202</v>
      </c>
      <c r="Z695" s="37" t="n">
        <v>45013</v>
      </c>
      <c r="AA695" s="33"/>
      <c r="AB695" s="158" t="s">
        <v>44</v>
      </c>
      <c r="AC695" s="33"/>
      <c r="AD695" s="109" t="s">
        <v>803</v>
      </c>
      <c r="AE695" s="33"/>
    </row>
    <row r="696" customFormat="false" ht="15" hidden="false" customHeight="false" outlineLevel="0" collapsed="false">
      <c r="A696" s="104" t="n">
        <v>9356</v>
      </c>
      <c r="B696" s="227" t="n">
        <v>45012</v>
      </c>
      <c r="C696" s="121" t="s">
        <v>893</v>
      </c>
      <c r="D696" s="6" t="str">
        <f aca="false">VLOOKUP(C696,CATALOGO!A:B,2,0)</f>
        <v>PANT MUJER</v>
      </c>
      <c r="E696" s="6" t="str">
        <f aca="false">VLOOKUP(C696,CATALOGO!A:E,5,0)</f>
        <v>NAVAL</v>
      </c>
      <c r="F696" s="127"/>
      <c r="G696" s="121" t="s">
        <v>38</v>
      </c>
      <c r="H696" s="121" t="str">
        <f aca="false">CONCATENATE(C696,"-",G696)</f>
        <v>I102AF-027-S</v>
      </c>
      <c r="I696" s="104"/>
      <c r="J696" s="121" t="n">
        <v>10</v>
      </c>
      <c r="K696" s="201" t="n">
        <v>45037</v>
      </c>
      <c r="L696" s="156" t="n">
        <f aca="false">VLOOKUP(C696,CATALOGO!A:F,6,0)</f>
        <v>0.2065</v>
      </c>
      <c r="M696" s="157" t="n">
        <f aca="false">L696*J696</f>
        <v>2.065</v>
      </c>
      <c r="N696" s="35" t="s">
        <v>1330</v>
      </c>
      <c r="O696" s="35" t="s">
        <v>85</v>
      </c>
      <c r="P696" s="33"/>
      <c r="Q696" s="33"/>
      <c r="R696" s="33"/>
      <c r="S696" s="33"/>
      <c r="T696" s="33"/>
      <c r="U696" s="33"/>
      <c r="V696" s="176" t="s">
        <v>1332</v>
      </c>
      <c r="W696" s="35" t="s">
        <v>68</v>
      </c>
      <c r="X696" s="33" t="s">
        <v>1273</v>
      </c>
      <c r="Y696" s="33" t="n">
        <v>13.601</v>
      </c>
      <c r="Z696" s="37" t="n">
        <v>45013</v>
      </c>
      <c r="AA696" s="33"/>
      <c r="AB696" s="158" t="s">
        <v>44</v>
      </c>
      <c r="AC696" s="33"/>
      <c r="AD696" s="109" t="s">
        <v>803</v>
      </c>
      <c r="AE696" s="33"/>
    </row>
    <row r="697" customFormat="false" ht="15" hidden="false" customHeight="false" outlineLevel="0" collapsed="false">
      <c r="A697" s="104" t="n">
        <v>9357</v>
      </c>
      <c r="B697" s="227" t="n">
        <v>45012</v>
      </c>
      <c r="C697" s="121" t="s">
        <v>127</v>
      </c>
      <c r="D697" s="6" t="str">
        <f aca="false">VLOOKUP(C697,CATALOGO!A:B,2,0)</f>
        <v>PANT HOMBRE</v>
      </c>
      <c r="E697" s="6" t="str">
        <f aca="false">VLOOKUP(C697,CATALOGO!A:E,5,0)</f>
        <v>NAVAL</v>
      </c>
      <c r="F697" s="127"/>
      <c r="G697" s="121" t="s">
        <v>52</v>
      </c>
      <c r="H697" s="121" t="str">
        <f aca="false">CONCATENATE(C697,"-",G697)</f>
        <v>IH101AF-027-XL</v>
      </c>
      <c r="I697" s="104"/>
      <c r="J697" s="121" t="n">
        <v>3</v>
      </c>
      <c r="K697" s="201" t="n">
        <v>45037</v>
      </c>
      <c r="L697" s="156" t="n">
        <f aca="false">VLOOKUP(C697,CATALOGO!A:F,6,0)</f>
        <v>0.2783</v>
      </c>
      <c r="M697" s="157" t="n">
        <f aca="false">L697*J697</f>
        <v>0.8349</v>
      </c>
      <c r="N697" s="35" t="s">
        <v>1330</v>
      </c>
      <c r="O697" s="35" t="s">
        <v>85</v>
      </c>
      <c r="P697" s="33"/>
      <c r="Q697" s="33"/>
      <c r="R697" s="33"/>
      <c r="S697" s="33"/>
      <c r="T697" s="33"/>
      <c r="U697" s="33"/>
      <c r="V697" s="176" t="s">
        <v>1333</v>
      </c>
      <c r="W697" s="35" t="s">
        <v>68</v>
      </c>
      <c r="X697" s="33" t="s">
        <v>129</v>
      </c>
      <c r="Y697" s="33" t="n">
        <v>4.7502</v>
      </c>
      <c r="Z697" s="37" t="n">
        <v>45013</v>
      </c>
      <c r="AA697" s="33"/>
      <c r="AB697" s="158" t="s">
        <v>44</v>
      </c>
      <c r="AC697" s="33"/>
      <c r="AD697" s="109" t="s">
        <v>803</v>
      </c>
      <c r="AE697" s="33"/>
    </row>
    <row r="698" customFormat="false" ht="15" hidden="false" customHeight="false" outlineLevel="0" collapsed="false">
      <c r="A698" s="33"/>
      <c r="B698" s="33"/>
      <c r="C698" s="35"/>
      <c r="D698" s="35"/>
      <c r="E698" s="33"/>
      <c r="F698" s="36"/>
      <c r="G698" s="35"/>
      <c r="H698" s="35"/>
      <c r="I698" s="130"/>
      <c r="J698" s="35" t="n">
        <v>101</v>
      </c>
      <c r="K698" s="35"/>
      <c r="L698" s="40" t="n">
        <v>1.01</v>
      </c>
      <c r="M698" s="40" t="n">
        <v>18</v>
      </c>
      <c r="N698" s="33"/>
      <c r="O698" s="35"/>
      <c r="P698" s="33"/>
      <c r="Q698" s="33"/>
      <c r="R698" s="33"/>
      <c r="S698" s="33"/>
      <c r="T698" s="33"/>
      <c r="U698" s="33"/>
      <c r="V698" s="33"/>
      <c r="W698" s="35"/>
      <c r="X698" s="33"/>
      <c r="Y698" s="33"/>
      <c r="Z698" s="37"/>
      <c r="AA698" s="33"/>
      <c r="AB698" s="33"/>
      <c r="AC698" s="33"/>
      <c r="AD698" s="109"/>
      <c r="AE698" s="33"/>
    </row>
    <row r="699" customFormat="false" ht="15" hidden="false" customHeight="false" outlineLevel="0" collapsed="false">
      <c r="A699" s="33"/>
      <c r="B699" s="33"/>
      <c r="C699" s="159" t="s">
        <v>1334</v>
      </c>
      <c r="D699" s="159"/>
      <c r="E699" s="159"/>
      <c r="F699" s="36"/>
      <c r="G699" s="35"/>
      <c r="H699" s="35"/>
      <c r="I699" s="130"/>
      <c r="J699" s="35"/>
      <c r="K699" s="35"/>
      <c r="N699" s="33"/>
      <c r="O699" s="35"/>
      <c r="P699" s="33"/>
      <c r="Q699" s="33"/>
      <c r="R699" s="33"/>
      <c r="S699" s="33"/>
      <c r="T699" s="33"/>
      <c r="U699" s="33"/>
      <c r="V699" s="33"/>
      <c r="W699" s="35"/>
      <c r="X699" s="33"/>
      <c r="Y699" s="33"/>
      <c r="Z699" s="37"/>
      <c r="AA699" s="33"/>
      <c r="AB699" s="33"/>
      <c r="AC699" s="33"/>
      <c r="AD699" s="109"/>
      <c r="AE699" s="33"/>
    </row>
    <row r="700" customFormat="false" ht="15" hidden="false" customHeight="false" outlineLevel="0" collapsed="false">
      <c r="A700" s="104" t="n">
        <v>9358</v>
      </c>
      <c r="B700" s="227" t="n">
        <v>45012</v>
      </c>
      <c r="C700" s="121" t="s">
        <v>412</v>
      </c>
      <c r="D700" s="6" t="str">
        <f aca="false">VLOOKUP(C700,CATALOGO!A:B,2,0)</f>
        <v>TOP HOMBRE</v>
      </c>
      <c r="E700" s="6" t="str">
        <f aca="false">VLOOKUP(C700,CATALOGO!A:E,5,0)</f>
        <v>AVENTURINI</v>
      </c>
      <c r="F700" s="127"/>
      <c r="G700" s="121" t="s">
        <v>89</v>
      </c>
      <c r="H700" s="121" t="str">
        <f aca="false">CONCATENATE(C700,"-",G700)</f>
        <v>AH001-421-XXL</v>
      </c>
      <c r="I700" s="104"/>
      <c r="J700" s="121" t="n">
        <v>1</v>
      </c>
      <c r="K700" s="201" t="n">
        <v>45037</v>
      </c>
      <c r="L700" s="156" t="n">
        <f aca="false">VLOOKUP(C700,CATALOGO!A:F,6,0)</f>
        <v>0.2283</v>
      </c>
      <c r="M700" s="157" t="n">
        <f aca="false">L700*J700</f>
        <v>0.2283</v>
      </c>
      <c r="N700" s="172" t="s">
        <v>39</v>
      </c>
      <c r="O700" s="35" t="s">
        <v>40</v>
      </c>
      <c r="P700" s="33"/>
      <c r="Q700" s="33"/>
      <c r="R700" s="33"/>
      <c r="S700" s="33"/>
      <c r="T700" s="33"/>
      <c r="U700" s="33"/>
      <c r="V700" s="176" t="s">
        <v>1335</v>
      </c>
      <c r="W700" s="35" t="s">
        <v>87</v>
      </c>
      <c r="X700" s="33" t="s">
        <v>198</v>
      </c>
      <c r="Y700" s="33" t="n">
        <v>0.98455</v>
      </c>
      <c r="Z700" s="37" t="n">
        <v>45013</v>
      </c>
      <c r="AA700" s="33"/>
      <c r="AB700" s="158" t="s">
        <v>44</v>
      </c>
      <c r="AC700" s="33"/>
      <c r="AD700" s="109" t="s">
        <v>784</v>
      </c>
      <c r="AE700" s="33"/>
    </row>
    <row r="701" customFormat="false" ht="15" hidden="false" customHeight="false" outlineLevel="0" collapsed="false">
      <c r="A701" s="104" t="n">
        <v>9359</v>
      </c>
      <c r="B701" s="227" t="n">
        <v>45012</v>
      </c>
      <c r="C701" s="121" t="s">
        <v>698</v>
      </c>
      <c r="D701" s="6" t="str">
        <f aca="false">VLOOKUP(C701,CATALOGO!A:B,2,0)</f>
        <v>TOP MUJER</v>
      </c>
      <c r="E701" s="6" t="str">
        <f aca="false">VLOOKUP(C701,CATALOGO!A:E,5,0)</f>
        <v>CELTA</v>
      </c>
      <c r="F701" s="127"/>
      <c r="G701" s="121" t="s">
        <v>38</v>
      </c>
      <c r="H701" s="121" t="str">
        <f aca="false">CONCATENATE(C701,"-",G701)</f>
        <v>A002-024-S</v>
      </c>
      <c r="I701" s="104"/>
      <c r="J701" s="121" t="n">
        <v>2</v>
      </c>
      <c r="K701" s="201" t="n">
        <v>45037</v>
      </c>
      <c r="L701" s="156" t="n">
        <f aca="false">VLOOKUP(C701,CATALOGO!A:F,6,0)</f>
        <v>0.347</v>
      </c>
      <c r="M701" s="157" t="n">
        <f aca="false">L701*J701</f>
        <v>0.694</v>
      </c>
      <c r="N701" s="172" t="s">
        <v>39</v>
      </c>
      <c r="O701" s="35" t="s">
        <v>40</v>
      </c>
      <c r="P701" s="33"/>
      <c r="Q701" s="33"/>
      <c r="R701" s="33"/>
      <c r="S701" s="33"/>
      <c r="T701" s="33"/>
      <c r="U701" s="33"/>
      <c r="V701" s="176" t="s">
        <v>1336</v>
      </c>
      <c r="W701" s="35" t="s">
        <v>50</v>
      </c>
      <c r="X701" s="33" t="s">
        <v>169</v>
      </c>
      <c r="Y701" s="33" t="n">
        <v>2.4766</v>
      </c>
      <c r="Z701" s="37" t="n">
        <v>45013</v>
      </c>
      <c r="AA701" s="33"/>
      <c r="AB701" s="158" t="s">
        <v>44</v>
      </c>
      <c r="AC701" s="33"/>
      <c r="AD701" s="109" t="s">
        <v>784</v>
      </c>
      <c r="AE701" s="33"/>
    </row>
    <row r="702" customFormat="false" ht="15" hidden="false" customHeight="false" outlineLevel="0" collapsed="false">
      <c r="A702" s="104" t="n">
        <v>9360</v>
      </c>
      <c r="B702" s="227" t="n">
        <v>45012</v>
      </c>
      <c r="C702" s="121" t="s">
        <v>698</v>
      </c>
      <c r="D702" s="6" t="str">
        <f aca="false">VLOOKUP(C702,CATALOGO!A:B,2,0)</f>
        <v>TOP MUJER</v>
      </c>
      <c r="E702" s="6" t="str">
        <f aca="false">VLOOKUP(C702,CATALOGO!A:E,5,0)</f>
        <v>CELTA</v>
      </c>
      <c r="F702" s="127"/>
      <c r="G702" s="121" t="s">
        <v>89</v>
      </c>
      <c r="H702" s="121" t="str">
        <f aca="false">CONCATENATE(C702,"-",G702)</f>
        <v>A002-024-XXL</v>
      </c>
      <c r="I702" s="104"/>
      <c r="J702" s="121" t="n">
        <v>1</v>
      </c>
      <c r="K702" s="201" t="n">
        <v>45037</v>
      </c>
      <c r="L702" s="156" t="n">
        <f aca="false">VLOOKUP(C702,CATALOGO!A:F,6,0)</f>
        <v>0.347</v>
      </c>
      <c r="M702" s="157" t="n">
        <f aca="false">L702*J702</f>
        <v>0.347</v>
      </c>
      <c r="N702" s="172" t="s">
        <v>39</v>
      </c>
      <c r="O702" s="35" t="s">
        <v>40</v>
      </c>
      <c r="P702" s="33"/>
      <c r="Q702" s="33"/>
      <c r="R702" s="33"/>
      <c r="S702" s="33"/>
      <c r="T702" s="33"/>
      <c r="U702" s="33"/>
      <c r="V702" s="176" t="s">
        <v>1336</v>
      </c>
      <c r="W702" s="35" t="s">
        <v>50</v>
      </c>
      <c r="X702" s="33" t="s">
        <v>169</v>
      </c>
      <c r="Y702" s="33" t="n">
        <v>1.2383</v>
      </c>
      <c r="Z702" s="37" t="n">
        <v>45013</v>
      </c>
      <c r="AA702" s="33"/>
      <c r="AB702" s="158" t="s">
        <v>44</v>
      </c>
      <c r="AC702" s="33"/>
      <c r="AD702" s="109" t="s">
        <v>784</v>
      </c>
      <c r="AE702" s="33"/>
    </row>
    <row r="703" customFormat="false" ht="15" hidden="false" customHeight="false" outlineLevel="0" collapsed="false">
      <c r="A703" s="104" t="n">
        <v>9361</v>
      </c>
      <c r="B703" s="227" t="n">
        <v>45012</v>
      </c>
      <c r="C703" s="121" t="s">
        <v>485</v>
      </c>
      <c r="D703" s="6" t="str">
        <f aca="false">VLOOKUP(C703,CATALOGO!A:B,2,0)</f>
        <v>TOP MUJER</v>
      </c>
      <c r="E703" s="6" t="str">
        <f aca="false">VLOOKUP(C703,CATALOGO!A:E,5,0)</f>
        <v>NEGRO</v>
      </c>
      <c r="F703" s="127"/>
      <c r="G703" s="121" t="s">
        <v>57</v>
      </c>
      <c r="H703" s="121" t="str">
        <f aca="false">CONCATENATE(C703,"-",G703)</f>
        <v>A002-570-XS</v>
      </c>
      <c r="I703" s="104"/>
      <c r="J703" s="121" t="n">
        <v>1</v>
      </c>
      <c r="K703" s="201" t="n">
        <v>45037</v>
      </c>
      <c r="L703" s="156" t="n">
        <f aca="false">VLOOKUP(C703,CATALOGO!A:F,6,0)</f>
        <v>0.347</v>
      </c>
      <c r="M703" s="157" t="n">
        <f aca="false">L703*J703</f>
        <v>0.347</v>
      </c>
      <c r="N703" s="172" t="s">
        <v>39</v>
      </c>
      <c r="O703" s="35" t="s">
        <v>40</v>
      </c>
      <c r="P703" s="33"/>
      <c r="Q703" s="33"/>
      <c r="R703" s="33"/>
      <c r="S703" s="33"/>
      <c r="T703" s="33"/>
      <c r="U703" s="33"/>
      <c r="V703" s="176" t="s">
        <v>1337</v>
      </c>
      <c r="W703" s="35" t="s">
        <v>56</v>
      </c>
      <c r="X703" s="33" t="s">
        <v>169</v>
      </c>
      <c r="Y703" s="33" t="n">
        <v>1.2383</v>
      </c>
      <c r="Z703" s="37" t="n">
        <v>45013</v>
      </c>
      <c r="AA703" s="33"/>
      <c r="AB703" s="158" t="s">
        <v>44</v>
      </c>
      <c r="AC703" s="33"/>
      <c r="AD703" s="109" t="s">
        <v>784</v>
      </c>
      <c r="AE703" s="33"/>
    </row>
    <row r="704" customFormat="false" ht="15" hidden="false" customHeight="false" outlineLevel="0" collapsed="false">
      <c r="A704" s="104" t="n">
        <v>9362</v>
      </c>
      <c r="B704" s="227" t="n">
        <v>45012</v>
      </c>
      <c r="C704" s="121" t="s">
        <v>82</v>
      </c>
      <c r="D704" s="6" t="str">
        <f aca="false">VLOOKUP(C704,CATALOGO!A:B,2,0)</f>
        <v>PANT MUJER</v>
      </c>
      <c r="E704" s="6" t="str">
        <f aca="false">VLOOKUP(C704,CATALOGO!A:E,5,0)</f>
        <v>AVENTURINI</v>
      </c>
      <c r="F704" s="127"/>
      <c r="G704" s="121" t="s">
        <v>38</v>
      </c>
      <c r="H704" s="121" t="str">
        <f aca="false">CONCATENATE(C704,"-",G704)</f>
        <v>A102-421-S</v>
      </c>
      <c r="I704" s="104"/>
      <c r="J704" s="121" t="n">
        <v>1</v>
      </c>
      <c r="K704" s="201" t="n">
        <v>45037</v>
      </c>
      <c r="L704" s="156" t="n">
        <f aca="false">VLOOKUP(C704,CATALOGO!A:F,6,0)</f>
        <v>0.26</v>
      </c>
      <c r="M704" s="157" t="n">
        <f aca="false">L704*J704</f>
        <v>0.26</v>
      </c>
      <c r="N704" s="172" t="s">
        <v>39</v>
      </c>
      <c r="O704" s="35" t="s">
        <v>85</v>
      </c>
      <c r="P704" s="33"/>
      <c r="Q704" s="33"/>
      <c r="R704" s="33"/>
      <c r="S704" s="33"/>
      <c r="T704" s="33"/>
      <c r="U704" s="33"/>
      <c r="V704" s="176" t="s">
        <v>1338</v>
      </c>
      <c r="W704" s="35" t="s">
        <v>87</v>
      </c>
      <c r="X704" s="33" t="s">
        <v>88</v>
      </c>
      <c r="Y704" s="33" t="n">
        <v>1.39055</v>
      </c>
      <c r="Z704" s="37" t="n">
        <v>45013</v>
      </c>
      <c r="AA704" s="33"/>
      <c r="AB704" s="158" t="s">
        <v>44</v>
      </c>
      <c r="AC704" s="33"/>
      <c r="AD704" s="109" t="s">
        <v>784</v>
      </c>
      <c r="AE704" s="33"/>
    </row>
    <row r="705" customFormat="false" ht="15" hidden="false" customHeight="false" outlineLevel="0" collapsed="false">
      <c r="A705" s="104" t="n">
        <v>9363</v>
      </c>
      <c r="B705" s="227" t="n">
        <v>45012</v>
      </c>
      <c r="C705" s="121" t="s">
        <v>461</v>
      </c>
      <c r="D705" s="6" t="str">
        <f aca="false">VLOOKUP(C705,CATALOGO!A:B,2,0)</f>
        <v>PANT HOMBRE</v>
      </c>
      <c r="E705" s="6" t="str">
        <f aca="false">VLOOKUP(C705,CATALOGO!A:E,5,0)</f>
        <v>AVENTURINI</v>
      </c>
      <c r="F705" s="127"/>
      <c r="G705" s="121" t="s">
        <v>76</v>
      </c>
      <c r="H705" s="121" t="str">
        <f aca="false">CONCATENATE(C705,"-",G705)</f>
        <v>AH103-421-M</v>
      </c>
      <c r="I705" s="104"/>
      <c r="J705" s="121" t="n">
        <v>7</v>
      </c>
      <c r="K705" s="201" t="n">
        <v>45037</v>
      </c>
      <c r="L705" s="156" t="n">
        <f aca="false">VLOOKUP(C705,CATALOGO!A:F,6,0)</f>
        <v>0.376</v>
      </c>
      <c r="M705" s="157" t="n">
        <f aca="false">L705*J705</f>
        <v>2.632</v>
      </c>
      <c r="N705" s="172" t="s">
        <v>39</v>
      </c>
      <c r="O705" s="35" t="s">
        <v>85</v>
      </c>
      <c r="P705" s="33"/>
      <c r="Q705" s="33"/>
      <c r="R705" s="33"/>
      <c r="S705" s="33"/>
      <c r="T705" s="33"/>
      <c r="U705" s="33"/>
      <c r="V705" s="176" t="s">
        <v>1339</v>
      </c>
      <c r="W705" s="35" t="s">
        <v>87</v>
      </c>
      <c r="X705" s="33" t="s">
        <v>117</v>
      </c>
      <c r="Y705" s="33" t="n">
        <v>9.59</v>
      </c>
      <c r="Z705" s="37" t="n">
        <v>45013</v>
      </c>
      <c r="AA705" s="33"/>
      <c r="AB705" s="158" t="s">
        <v>44</v>
      </c>
      <c r="AC705" s="33"/>
      <c r="AD705" s="109" t="s">
        <v>784</v>
      </c>
      <c r="AE705" s="33"/>
    </row>
    <row r="706" customFormat="false" ht="15" hidden="false" customHeight="false" outlineLevel="0" collapsed="false">
      <c r="A706" s="104" t="n">
        <v>9364</v>
      </c>
      <c r="B706" s="227" t="n">
        <v>45012</v>
      </c>
      <c r="C706" s="121" t="s">
        <v>453</v>
      </c>
      <c r="D706" s="6" t="str">
        <f aca="false">VLOOKUP(C706,CATALOGO!A:B,2,0)</f>
        <v>PANT Hombre</v>
      </c>
      <c r="E706" s="6" t="str">
        <f aca="false">VLOOKUP(C706,CATALOGO!A:E,5,0)</f>
        <v>AVENTURINI</v>
      </c>
      <c r="F706" s="127"/>
      <c r="G706" s="121" t="s">
        <v>89</v>
      </c>
      <c r="H706" s="121" t="str">
        <f aca="false">CONCATENATE(C706,"-",G706)</f>
        <v>AH102-421-XXL</v>
      </c>
      <c r="I706" s="104"/>
      <c r="J706" s="121" t="n">
        <v>1</v>
      </c>
      <c r="K706" s="201" t="n">
        <v>45037</v>
      </c>
      <c r="L706" s="156" t="n">
        <f aca="false">VLOOKUP(C706,CATALOGO!A:F,6,0)</f>
        <v>0.287</v>
      </c>
      <c r="M706" s="157" t="n">
        <f aca="false">L706*J706</f>
        <v>0.287</v>
      </c>
      <c r="N706" s="172" t="s">
        <v>39</v>
      </c>
      <c r="O706" s="35" t="s">
        <v>85</v>
      </c>
      <c r="P706" s="33"/>
      <c r="Q706" s="33"/>
      <c r="R706" s="33"/>
      <c r="S706" s="33"/>
      <c r="T706" s="33"/>
      <c r="U706" s="33"/>
      <c r="V706" s="176" t="s">
        <v>1340</v>
      </c>
      <c r="W706" s="35" t="s">
        <v>87</v>
      </c>
      <c r="X706" s="33" t="s">
        <v>112</v>
      </c>
      <c r="Y706" s="33" t="n">
        <v>1.1165</v>
      </c>
      <c r="Z706" s="37" t="n">
        <v>45013</v>
      </c>
      <c r="AA706" s="33"/>
      <c r="AB706" s="158" t="s">
        <v>44</v>
      </c>
      <c r="AC706" s="33"/>
      <c r="AD706" s="109" t="s">
        <v>784</v>
      </c>
      <c r="AE706" s="33"/>
    </row>
    <row r="707" customFormat="false" ht="15" hidden="false" customHeight="false" outlineLevel="0" collapsed="false">
      <c r="A707" s="33"/>
      <c r="B707" s="33"/>
      <c r="C707" s="35"/>
      <c r="D707" s="35"/>
      <c r="E707" s="33"/>
      <c r="F707" s="36"/>
      <c r="G707" s="35"/>
      <c r="H707" s="35"/>
      <c r="I707" s="130"/>
      <c r="J707" s="35" t="n">
        <v>14</v>
      </c>
      <c r="K707" s="35"/>
      <c r="L707" s="40" t="n">
        <v>2.19</v>
      </c>
      <c r="M707" s="40" t="n">
        <v>5</v>
      </c>
      <c r="N707" s="33"/>
      <c r="O707" s="35"/>
      <c r="P707" s="33"/>
      <c r="Q707" s="33"/>
      <c r="R707" s="33"/>
      <c r="S707" s="33"/>
      <c r="T707" s="33"/>
      <c r="U707" s="33"/>
      <c r="V707" s="33"/>
      <c r="W707" s="35"/>
      <c r="X707" s="33"/>
      <c r="Y707" s="33"/>
      <c r="Z707" s="37"/>
      <c r="AA707" s="33"/>
      <c r="AB707" s="33"/>
      <c r="AC707" s="33"/>
      <c r="AD707" s="33"/>
      <c r="AE707" s="33"/>
    </row>
    <row r="708" customFormat="false" ht="15" hidden="false" customHeight="false" outlineLevel="0" collapsed="false">
      <c r="A708" s="33"/>
      <c r="B708" s="33"/>
      <c r="C708" s="35"/>
      <c r="D708" s="35"/>
      <c r="E708" s="33"/>
      <c r="F708" s="36"/>
      <c r="G708" s="35"/>
      <c r="H708" s="35"/>
      <c r="I708" s="130"/>
      <c r="J708" s="35"/>
      <c r="K708" s="35"/>
      <c r="L708" s="40" t="n">
        <v>14.04</v>
      </c>
      <c r="M708" s="40" t="n">
        <v>855</v>
      </c>
      <c r="N708" s="33"/>
      <c r="O708" s="35"/>
      <c r="P708" s="33"/>
      <c r="Q708" s="33"/>
      <c r="R708" s="33"/>
      <c r="S708" s="33"/>
      <c r="T708" s="33"/>
      <c r="U708" s="33"/>
      <c r="V708" s="33"/>
      <c r="W708" s="35"/>
      <c r="X708" s="33"/>
      <c r="Y708" s="33"/>
      <c r="Z708" s="37"/>
      <c r="AA708" s="33"/>
      <c r="AB708" s="33"/>
      <c r="AC708" s="33"/>
      <c r="AD708" s="33"/>
      <c r="AE708" s="33"/>
    </row>
    <row r="709" customFormat="false" ht="18.75" hidden="false" customHeight="false" outlineLevel="0" collapsed="false">
      <c r="A709" s="33"/>
      <c r="B709" s="229" t="s">
        <v>1341</v>
      </c>
      <c r="C709" s="229"/>
      <c r="D709" s="229"/>
      <c r="E709" s="33"/>
      <c r="F709" s="36"/>
      <c r="G709" s="35"/>
      <c r="H709" s="35"/>
      <c r="I709" s="130"/>
      <c r="J709" s="35"/>
      <c r="K709" s="35"/>
      <c r="N709" s="33"/>
      <c r="O709" s="35"/>
      <c r="P709" s="33"/>
      <c r="Q709" s="33"/>
      <c r="R709" s="33"/>
      <c r="S709" s="33"/>
      <c r="T709" s="33"/>
      <c r="U709" s="33"/>
      <c r="V709" s="33"/>
      <c r="W709" s="35"/>
      <c r="X709" s="33"/>
      <c r="Y709" s="33"/>
      <c r="Z709" s="37"/>
      <c r="AA709" s="33"/>
      <c r="AB709" s="33"/>
      <c r="AC709" s="33"/>
      <c r="AD709" s="33"/>
      <c r="AE709" s="33"/>
    </row>
    <row r="710" customFormat="false" ht="15" hidden="false" customHeight="false" outlineLevel="0" collapsed="false">
      <c r="A710" s="33" t="n">
        <v>9365</v>
      </c>
      <c r="B710" s="227" t="n">
        <v>45019</v>
      </c>
      <c r="C710" s="35" t="s">
        <v>185</v>
      </c>
      <c r="D710" s="6" t="str">
        <f aca="false">VLOOKUP(C710,CATALOGO!A:B,2,0)</f>
        <v>TOP MUJER </v>
      </c>
      <c r="E710" s="6" t="str">
        <f aca="false">VLOOKUP(C710,CATALOGO!A:E,5,0)</f>
        <v>NAVAL</v>
      </c>
      <c r="F710" s="36"/>
      <c r="G710" s="35" t="s">
        <v>76</v>
      </c>
      <c r="H710" s="121" t="str">
        <f aca="false">CONCATENATE(C710,"-",G710)</f>
        <v>A006-027-M</v>
      </c>
      <c r="I710" s="130"/>
      <c r="J710" s="35" t="n">
        <v>192</v>
      </c>
      <c r="K710" s="201" t="n">
        <v>45044</v>
      </c>
      <c r="L710" s="156" t="n">
        <f aca="false">VLOOKUP(C710,CATALOGO!A:F,6,0)</f>
        <v>0.4658</v>
      </c>
      <c r="M710" s="157" t="n">
        <f aca="false">L710*J710</f>
        <v>89.4336</v>
      </c>
      <c r="N710" s="172" t="s">
        <v>39</v>
      </c>
      <c r="O710" s="35" t="s">
        <v>40</v>
      </c>
      <c r="P710" s="33"/>
      <c r="Q710" s="33"/>
      <c r="R710" s="33"/>
      <c r="S710" s="33"/>
      <c r="T710" s="33"/>
      <c r="U710" s="33"/>
      <c r="V710" s="176" t="s">
        <v>1342</v>
      </c>
      <c r="W710" s="35" t="str">
        <f aca="false">VLOOKUP(C710,CATALOGOMEDA1,4,FALSE())</f>
        <v>TTR-19-4027TCX-MEDIEVAL</v>
      </c>
      <c r="X710" s="33" t="str">
        <f aca="false">MID(C710,1,FIND("-",C710)-1)</f>
        <v>A006</v>
      </c>
      <c r="Y710" s="33" t="n">
        <f aca="false">(VLOOKUP(X710,ESTILO3,3,FALSE()))*J710</f>
        <v>188.16</v>
      </c>
      <c r="Z710" s="37" t="n">
        <v>45021</v>
      </c>
      <c r="AA710" s="33"/>
      <c r="AB710" s="158" t="s">
        <v>44</v>
      </c>
      <c r="AC710" s="33"/>
      <c r="AD710" s="33" t="s">
        <v>784</v>
      </c>
      <c r="AE710" s="33"/>
    </row>
    <row r="711" customFormat="false" ht="15" hidden="false" customHeight="false" outlineLevel="0" collapsed="false">
      <c r="A711" s="33" t="n">
        <v>9366</v>
      </c>
      <c r="B711" s="227" t="n">
        <v>45019</v>
      </c>
      <c r="C711" s="35" t="s">
        <v>185</v>
      </c>
      <c r="D711" s="6" t="str">
        <f aca="false">VLOOKUP(C711,CATALOGO!A:B,2,0)</f>
        <v>TOP MUJER </v>
      </c>
      <c r="E711" s="6" t="str">
        <f aca="false">VLOOKUP(C711,CATALOGO!A:E,5,0)</f>
        <v>NAVAL</v>
      </c>
      <c r="F711" s="36"/>
      <c r="G711" s="35" t="s">
        <v>38</v>
      </c>
      <c r="H711" s="121" t="str">
        <f aca="false">CONCATENATE(C711,"-",G711)</f>
        <v>A006-027-S</v>
      </c>
      <c r="I711" s="130"/>
      <c r="J711" s="35" t="n">
        <v>144</v>
      </c>
      <c r="K711" s="201" t="n">
        <v>45044</v>
      </c>
      <c r="L711" s="156" t="n">
        <f aca="false">VLOOKUP(C711,CATALOGO!A:F,6,0)</f>
        <v>0.4658</v>
      </c>
      <c r="M711" s="157" t="n">
        <f aca="false">L711*J711</f>
        <v>67.0752</v>
      </c>
      <c r="N711" s="172" t="s">
        <v>39</v>
      </c>
      <c r="O711" s="35" t="s">
        <v>40</v>
      </c>
      <c r="P711" s="33"/>
      <c r="Q711" s="33"/>
      <c r="R711" s="33"/>
      <c r="S711" s="33"/>
      <c r="T711" s="33"/>
      <c r="U711" s="33"/>
      <c r="V711" s="176" t="s">
        <v>1342</v>
      </c>
      <c r="W711" s="35" t="str">
        <f aca="false">VLOOKUP(C711,CATALOGOMEDA1,4,FALSE())</f>
        <v>TTR-19-4027TCX-MEDIEVAL</v>
      </c>
      <c r="X711" s="33" t="str">
        <f aca="false">MID(C711,1,FIND("-",C711)-1)</f>
        <v>A006</v>
      </c>
      <c r="Y711" s="33" t="n">
        <f aca="false">(VLOOKUP(X711,ESTILO3,3,FALSE()))*J711</f>
        <v>141.12</v>
      </c>
      <c r="Z711" s="37" t="n">
        <v>45021</v>
      </c>
      <c r="AA711" s="33"/>
      <c r="AB711" s="158" t="s">
        <v>44</v>
      </c>
      <c r="AC711" s="33"/>
      <c r="AD711" s="33" t="s">
        <v>784</v>
      </c>
      <c r="AE711" s="33"/>
    </row>
    <row r="712" customFormat="false" ht="15" hidden="false" customHeight="false" outlineLevel="0" collapsed="false">
      <c r="A712" s="33" t="n">
        <v>9367</v>
      </c>
      <c r="B712" s="227" t="n">
        <v>45019</v>
      </c>
      <c r="C712" s="35" t="s">
        <v>579</v>
      </c>
      <c r="D712" s="6" t="str">
        <f aca="false">VLOOKUP(C712,CATALOGO!A:B,2,0)</f>
        <v>TOP MUJER</v>
      </c>
      <c r="E712" s="6" t="str">
        <f aca="false">VLOOKUP(C712,CATALOGO!A:E,5,0)</f>
        <v>NEGRO</v>
      </c>
      <c r="F712" s="36"/>
      <c r="G712" s="35" t="s">
        <v>57</v>
      </c>
      <c r="H712" s="121" t="str">
        <f aca="false">CONCATENATE(C712,"-",G712)</f>
        <v>A006-570-XS</v>
      </c>
      <c r="I712" s="130"/>
      <c r="J712" s="35" t="n">
        <v>48</v>
      </c>
      <c r="K712" s="201" t="n">
        <v>45044</v>
      </c>
      <c r="L712" s="156" t="n">
        <f aca="false">VLOOKUP(C712,CATALOGO!A:F,6,0)</f>
        <v>0.4658</v>
      </c>
      <c r="M712" s="157" t="n">
        <f aca="false">L712*J712</f>
        <v>22.3584</v>
      </c>
      <c r="N712" s="172" t="s">
        <v>39</v>
      </c>
      <c r="O712" s="35" t="s">
        <v>40</v>
      </c>
      <c r="P712" s="33"/>
      <c r="Q712" s="33"/>
      <c r="R712" s="33"/>
      <c r="S712" s="33"/>
      <c r="T712" s="33"/>
      <c r="U712" s="33"/>
      <c r="V712" s="176" t="s">
        <v>1343</v>
      </c>
      <c r="W712" s="35" t="str">
        <f aca="false">VLOOKUP(C712,CATALOGOMEDA1,4,FALSE())</f>
        <v>TTR-19-570TCX-BLACK</v>
      </c>
      <c r="X712" s="33" t="str">
        <f aca="false">MID(C712,1,FIND("-",C712)-1)</f>
        <v>A006</v>
      </c>
      <c r="Y712" s="33" t="n">
        <f aca="false">(VLOOKUP(X712,ESTILO3,3,FALSE()))*J712</f>
        <v>47.04</v>
      </c>
      <c r="Z712" s="37" t="n">
        <v>45021</v>
      </c>
      <c r="AA712" s="33"/>
      <c r="AB712" s="158" t="s">
        <v>44</v>
      </c>
      <c r="AC712" s="33"/>
      <c r="AD712" s="33" t="s">
        <v>784</v>
      </c>
      <c r="AE712" s="33"/>
    </row>
    <row r="713" customFormat="false" ht="15" hidden="false" customHeight="false" outlineLevel="0" collapsed="false">
      <c r="A713" s="33" t="n">
        <v>9368</v>
      </c>
      <c r="B713" s="227" t="n">
        <v>45019</v>
      </c>
      <c r="C713" s="35" t="s">
        <v>1086</v>
      </c>
      <c r="D713" s="6" t="str">
        <f aca="false">VLOOKUP(C713,CATALOGO!A:B,2,0)</f>
        <v>Top Dama</v>
      </c>
      <c r="E713" s="6" t="str">
        <f aca="false">VLOOKUP(C713,CATALOGO!A:E,5,0)</f>
        <v>Negro</v>
      </c>
      <c r="F713" s="36"/>
      <c r="G713" s="35" t="s">
        <v>57</v>
      </c>
      <c r="H713" s="121" t="str">
        <f aca="false">CONCATENATE(C713,"-",G713)</f>
        <v>A011-570-XS</v>
      </c>
      <c r="I713" s="130"/>
      <c r="J713" s="35" t="n">
        <v>36</v>
      </c>
      <c r="K713" s="201" t="n">
        <v>45044</v>
      </c>
      <c r="L713" s="156" t="n">
        <f aca="false">VLOOKUP(C713,CATALOGO!A:F,6,0)</f>
        <v>0.375</v>
      </c>
      <c r="M713" s="157" t="n">
        <f aca="false">L713*J713</f>
        <v>13.5</v>
      </c>
      <c r="N713" s="172" t="s">
        <v>39</v>
      </c>
      <c r="O713" s="35" t="s">
        <v>40</v>
      </c>
      <c r="P713" s="33"/>
      <c r="Q713" s="33"/>
      <c r="R713" s="33"/>
      <c r="S713" s="33"/>
      <c r="T713" s="33"/>
      <c r="U713" s="33"/>
      <c r="V713" s="176" t="s">
        <v>1344</v>
      </c>
      <c r="W713" s="35" t="str">
        <f aca="false">VLOOKUP(C713,CATALOGOMEDA1,4,FALSE())</f>
        <v>TTR-19-570TCX-BLACK</v>
      </c>
      <c r="X713" s="33" t="str">
        <f aca="false">MID(C713,1,FIND("-",C713)-1)</f>
        <v>A011</v>
      </c>
      <c r="Y713" s="33" t="n">
        <f aca="false">(VLOOKUP(X713,ESTILO3,3,FALSE()))*J713</f>
        <v>46.8</v>
      </c>
      <c r="Z713" s="37" t="n">
        <v>45021</v>
      </c>
      <c r="AA713" s="33"/>
      <c r="AB713" s="158" t="s">
        <v>44</v>
      </c>
      <c r="AC713" s="33"/>
      <c r="AD713" s="33" t="s">
        <v>784</v>
      </c>
      <c r="AE713" s="33"/>
    </row>
    <row r="714" customFormat="false" ht="15" hidden="false" customHeight="false" outlineLevel="0" collapsed="false">
      <c r="A714" s="33" t="n">
        <v>9369</v>
      </c>
      <c r="B714" s="227" t="n">
        <v>45019</v>
      </c>
      <c r="C714" s="35" t="s">
        <v>1086</v>
      </c>
      <c r="D714" s="6" t="str">
        <f aca="false">VLOOKUP(C714,CATALOGO!A:B,2,0)</f>
        <v>Top Dama</v>
      </c>
      <c r="E714" s="6" t="str">
        <f aca="false">VLOOKUP(C714,CATALOGO!A:E,5,0)</f>
        <v>Negro</v>
      </c>
      <c r="F714" s="36"/>
      <c r="G714" s="35" t="s">
        <v>38</v>
      </c>
      <c r="H714" s="121" t="str">
        <f aca="false">CONCATENATE(C714,"-",G714)</f>
        <v>A011-570-S</v>
      </c>
      <c r="I714" s="130"/>
      <c r="J714" s="35" t="n">
        <v>108</v>
      </c>
      <c r="K714" s="201" t="n">
        <v>45044</v>
      </c>
      <c r="L714" s="156" t="n">
        <f aca="false">VLOOKUP(C714,CATALOGO!A:F,6,0)</f>
        <v>0.375</v>
      </c>
      <c r="M714" s="157" t="n">
        <f aca="false">L714*J714</f>
        <v>40.5</v>
      </c>
      <c r="N714" s="172" t="s">
        <v>39</v>
      </c>
      <c r="O714" s="35" t="s">
        <v>40</v>
      </c>
      <c r="P714" s="33"/>
      <c r="Q714" s="33"/>
      <c r="R714" s="33"/>
      <c r="S714" s="33"/>
      <c r="T714" s="33"/>
      <c r="U714" s="33"/>
      <c r="V714" s="176" t="s">
        <v>1344</v>
      </c>
      <c r="W714" s="35" t="str">
        <f aca="false">VLOOKUP(C714,CATALOGOMEDA1,4,FALSE())</f>
        <v>TTR-19-570TCX-BLACK</v>
      </c>
      <c r="X714" s="33" t="str">
        <f aca="false">MID(C714,1,FIND("-",C714)-1)</f>
        <v>A011</v>
      </c>
      <c r="Y714" s="33" t="n">
        <f aca="false">(VLOOKUP(X714,ESTILO3,3,FALSE()))*J714</f>
        <v>140.4</v>
      </c>
      <c r="Z714" s="37" t="n">
        <v>45021</v>
      </c>
      <c r="AA714" s="33"/>
      <c r="AB714" s="158" t="s">
        <v>44</v>
      </c>
      <c r="AC714" s="33"/>
      <c r="AD714" s="33" t="s">
        <v>784</v>
      </c>
      <c r="AE714" s="33"/>
    </row>
    <row r="715" customFormat="false" ht="15" hidden="false" customHeight="false" outlineLevel="0" collapsed="false">
      <c r="A715" s="33" t="n">
        <v>9370</v>
      </c>
      <c r="B715" s="227" t="n">
        <v>45019</v>
      </c>
      <c r="C715" s="35" t="s">
        <v>1086</v>
      </c>
      <c r="D715" s="6" t="str">
        <f aca="false">VLOOKUP(C715,CATALOGO!A:B,2,0)</f>
        <v>Top Dama</v>
      </c>
      <c r="E715" s="6" t="str">
        <f aca="false">VLOOKUP(C715,CATALOGO!A:E,5,0)</f>
        <v>Negro</v>
      </c>
      <c r="F715" s="36"/>
      <c r="G715" s="35" t="s">
        <v>76</v>
      </c>
      <c r="H715" s="121" t="str">
        <f aca="false">CONCATENATE(C715,"-",G715)</f>
        <v>A011-570-M</v>
      </c>
      <c r="I715" s="130"/>
      <c r="J715" s="35" t="n">
        <v>96</v>
      </c>
      <c r="K715" s="201" t="n">
        <v>45044</v>
      </c>
      <c r="L715" s="156" t="n">
        <f aca="false">VLOOKUP(C715,CATALOGO!A:F,6,0)</f>
        <v>0.375</v>
      </c>
      <c r="M715" s="157" t="n">
        <f aca="false">L715*J715</f>
        <v>36</v>
      </c>
      <c r="N715" s="172" t="s">
        <v>39</v>
      </c>
      <c r="O715" s="35" t="s">
        <v>40</v>
      </c>
      <c r="P715" s="33"/>
      <c r="Q715" s="33"/>
      <c r="R715" s="33"/>
      <c r="S715" s="33"/>
      <c r="T715" s="33"/>
      <c r="U715" s="33"/>
      <c r="V715" s="176" t="s">
        <v>1344</v>
      </c>
      <c r="W715" s="35" t="str">
        <f aca="false">VLOOKUP(C715,CATALOGOMEDA1,4,FALSE())</f>
        <v>TTR-19-570TCX-BLACK</v>
      </c>
      <c r="X715" s="33" t="str">
        <f aca="false">MID(C715,1,FIND("-",C715)-1)</f>
        <v>A011</v>
      </c>
      <c r="Y715" s="33" t="n">
        <f aca="false">(VLOOKUP(X715,ESTILO3,3,FALSE()))*J715</f>
        <v>124.8</v>
      </c>
      <c r="Z715" s="37" t="n">
        <v>45021</v>
      </c>
      <c r="AA715" s="33"/>
      <c r="AB715" s="158" t="s">
        <v>44</v>
      </c>
      <c r="AC715" s="33"/>
      <c r="AD715" s="33" t="s">
        <v>784</v>
      </c>
      <c r="AE715" s="33"/>
    </row>
    <row r="716" customFormat="false" ht="15" hidden="false" customHeight="false" outlineLevel="0" collapsed="false">
      <c r="A716" s="33" t="n">
        <v>9371</v>
      </c>
      <c r="B716" s="227" t="n">
        <v>45019</v>
      </c>
      <c r="C716" s="35" t="s">
        <v>997</v>
      </c>
      <c r="D716" s="6" t="str">
        <f aca="false">VLOOKUP(C716,CATALOGO!A:B,2,0)</f>
        <v>Top Dama</v>
      </c>
      <c r="E716" s="6" t="str">
        <f aca="false">VLOOKUP(C716,CATALOGO!A:E,5,0)</f>
        <v>Lima</v>
      </c>
      <c r="F716" s="36"/>
      <c r="G716" s="35" t="s">
        <v>57</v>
      </c>
      <c r="H716" s="121" t="str">
        <f aca="false">CONCATENATE(C716,"-",G716)</f>
        <v>A002-340-XS</v>
      </c>
      <c r="I716" s="130"/>
      <c r="J716" s="35" t="n">
        <v>24</v>
      </c>
      <c r="K716" s="201" t="n">
        <v>45044</v>
      </c>
      <c r="L716" s="156" t="n">
        <f aca="false">VLOOKUP(C716,CATALOGO!A:F,6,0)</f>
        <v>0.347</v>
      </c>
      <c r="M716" s="157" t="n">
        <f aca="false">L716*J716</f>
        <v>8.328</v>
      </c>
      <c r="N716" s="172" t="s">
        <v>39</v>
      </c>
      <c r="O716" s="35" t="s">
        <v>40</v>
      </c>
      <c r="P716" s="33"/>
      <c r="Q716" s="33"/>
      <c r="R716" s="33"/>
      <c r="S716" s="33"/>
      <c r="T716" s="33"/>
      <c r="U716" s="33"/>
      <c r="V716" s="176" t="s">
        <v>1345</v>
      </c>
      <c r="W716" s="35" t="str">
        <f aca="false">VLOOKUP(C716,CATALOGOMEDA1,4,FALSE())</f>
        <v>TTR-17-0340 TCX Acid lime</v>
      </c>
      <c r="X716" s="33" t="str">
        <f aca="false">MID(C716,1,FIND("-",C716)-1)</f>
        <v>A002</v>
      </c>
      <c r="Y716" s="33" t="n">
        <f aca="false">(VLOOKUP(X716,ESTILO3,3,FALSE()))*J716</f>
        <v>29.7192</v>
      </c>
      <c r="Z716" s="37" t="n">
        <v>45021</v>
      </c>
      <c r="AA716" s="33"/>
      <c r="AB716" s="158" t="s">
        <v>44</v>
      </c>
      <c r="AC716" s="33"/>
      <c r="AD716" s="33" t="s">
        <v>953</v>
      </c>
      <c r="AE716" s="33"/>
    </row>
    <row r="717" customFormat="false" ht="15" hidden="false" customHeight="false" outlineLevel="0" collapsed="false">
      <c r="A717" s="33" t="n">
        <v>9372</v>
      </c>
      <c r="B717" s="227" t="n">
        <v>45019</v>
      </c>
      <c r="C717" s="35" t="s">
        <v>997</v>
      </c>
      <c r="D717" s="6" t="str">
        <f aca="false">VLOOKUP(C717,CATALOGO!A:B,2,0)</f>
        <v>Top Dama</v>
      </c>
      <c r="E717" s="6" t="str">
        <f aca="false">VLOOKUP(C717,CATALOGO!A:E,5,0)</f>
        <v>Lima</v>
      </c>
      <c r="F717" s="36"/>
      <c r="G717" s="35" t="s">
        <v>38</v>
      </c>
      <c r="H717" s="121" t="str">
        <f aca="false">CONCATENATE(C717,"-",G717)</f>
        <v>A002-340-S</v>
      </c>
      <c r="I717" s="130"/>
      <c r="J717" s="35" t="n">
        <v>48</v>
      </c>
      <c r="K717" s="201" t="n">
        <v>45044</v>
      </c>
      <c r="L717" s="156" t="n">
        <f aca="false">VLOOKUP(C717,CATALOGO!A:F,6,0)</f>
        <v>0.347</v>
      </c>
      <c r="M717" s="157" t="n">
        <f aca="false">L717*J717</f>
        <v>16.656</v>
      </c>
      <c r="N717" s="172" t="s">
        <v>39</v>
      </c>
      <c r="O717" s="35" t="s">
        <v>40</v>
      </c>
      <c r="P717" s="33"/>
      <c r="Q717" s="33"/>
      <c r="R717" s="33"/>
      <c r="S717" s="33"/>
      <c r="T717" s="33"/>
      <c r="U717" s="33"/>
      <c r="V717" s="176" t="s">
        <v>1345</v>
      </c>
      <c r="W717" s="35" t="str">
        <f aca="false">VLOOKUP(C717,CATALOGOMEDA1,4,FALSE())</f>
        <v>TTR-17-0340 TCX Acid lime</v>
      </c>
      <c r="X717" s="33" t="str">
        <f aca="false">MID(C717,1,FIND("-",C717)-1)</f>
        <v>A002</v>
      </c>
      <c r="Y717" s="33" t="n">
        <f aca="false">(VLOOKUP(X717,ESTILO3,3,FALSE()))*J717</f>
        <v>59.4384</v>
      </c>
      <c r="Z717" s="37" t="n">
        <v>45021</v>
      </c>
      <c r="AA717" s="33"/>
      <c r="AB717" s="158" t="s">
        <v>44</v>
      </c>
      <c r="AC717" s="33"/>
      <c r="AD717" s="33" t="s">
        <v>953</v>
      </c>
      <c r="AE717" s="33"/>
    </row>
    <row r="718" customFormat="false" ht="15" hidden="false" customHeight="false" outlineLevel="0" collapsed="false">
      <c r="A718" s="33" t="n">
        <v>9373</v>
      </c>
      <c r="B718" s="227" t="n">
        <v>45019</v>
      </c>
      <c r="C718" s="35" t="s">
        <v>997</v>
      </c>
      <c r="D718" s="6" t="str">
        <f aca="false">VLOOKUP(C718,CATALOGO!A:B,2,0)</f>
        <v>Top Dama</v>
      </c>
      <c r="E718" s="6" t="str">
        <f aca="false">VLOOKUP(C718,CATALOGO!A:E,5,0)</f>
        <v>Lima</v>
      </c>
      <c r="F718" s="36"/>
      <c r="G718" s="35" t="s">
        <v>76</v>
      </c>
      <c r="H718" s="121" t="str">
        <f aca="false">CONCATENATE(C718,"-",G718)</f>
        <v>A002-340-M</v>
      </c>
      <c r="I718" s="130"/>
      <c r="J718" s="35" t="n">
        <v>48</v>
      </c>
      <c r="K718" s="201" t="n">
        <v>45044</v>
      </c>
      <c r="L718" s="156" t="n">
        <f aca="false">VLOOKUP(C718,CATALOGO!A:F,6,0)</f>
        <v>0.347</v>
      </c>
      <c r="M718" s="157" t="n">
        <f aca="false">L718*J718</f>
        <v>16.656</v>
      </c>
      <c r="N718" s="172" t="s">
        <v>39</v>
      </c>
      <c r="O718" s="35" t="s">
        <v>40</v>
      </c>
      <c r="P718" s="33"/>
      <c r="Q718" s="33"/>
      <c r="R718" s="33"/>
      <c r="S718" s="33"/>
      <c r="T718" s="33"/>
      <c r="U718" s="33"/>
      <c r="V718" s="176" t="s">
        <v>1345</v>
      </c>
      <c r="W718" s="35" t="str">
        <f aca="false">VLOOKUP(C718,CATALOGOMEDA1,4,FALSE())</f>
        <v>TTR-17-0340 TCX Acid lime</v>
      </c>
      <c r="X718" s="33" t="str">
        <f aca="false">MID(C718,1,FIND("-",C718)-1)</f>
        <v>A002</v>
      </c>
      <c r="Y718" s="33" t="n">
        <f aca="false">(VLOOKUP(X718,ESTILO3,3,FALSE()))*J718</f>
        <v>59.4384</v>
      </c>
      <c r="Z718" s="37" t="n">
        <v>45021</v>
      </c>
      <c r="AA718" s="33"/>
      <c r="AB718" s="158" t="s">
        <v>44</v>
      </c>
      <c r="AC718" s="33"/>
      <c r="AD718" s="33" t="s">
        <v>953</v>
      </c>
      <c r="AE718" s="33"/>
    </row>
    <row r="719" customFormat="false" ht="15" hidden="false" customHeight="false" outlineLevel="0" collapsed="false">
      <c r="A719" s="33" t="n">
        <v>9374</v>
      </c>
      <c r="B719" s="227" t="n">
        <v>45019</v>
      </c>
      <c r="C719" s="35" t="s">
        <v>997</v>
      </c>
      <c r="D719" s="6" t="str">
        <f aca="false">VLOOKUP(C719,CATALOGO!A:B,2,0)</f>
        <v>Top Dama</v>
      </c>
      <c r="E719" s="6" t="str">
        <f aca="false">VLOOKUP(C719,CATALOGO!A:E,5,0)</f>
        <v>Lima</v>
      </c>
      <c r="F719" s="36"/>
      <c r="G719" s="35" t="s">
        <v>48</v>
      </c>
      <c r="H719" s="121" t="str">
        <f aca="false">CONCATENATE(C719,"-",G719)</f>
        <v>A002-340-L</v>
      </c>
      <c r="I719" s="130"/>
      <c r="J719" s="35" t="n">
        <v>24</v>
      </c>
      <c r="K719" s="201" t="n">
        <v>45044</v>
      </c>
      <c r="L719" s="156" t="n">
        <f aca="false">VLOOKUP(C719,CATALOGO!A:F,6,0)</f>
        <v>0.347</v>
      </c>
      <c r="M719" s="157" t="n">
        <f aca="false">L719*J719</f>
        <v>8.328</v>
      </c>
      <c r="N719" s="172" t="s">
        <v>39</v>
      </c>
      <c r="O719" s="35" t="s">
        <v>40</v>
      </c>
      <c r="P719" s="33"/>
      <c r="Q719" s="33"/>
      <c r="R719" s="33"/>
      <c r="S719" s="33"/>
      <c r="T719" s="33"/>
      <c r="U719" s="33"/>
      <c r="V719" s="176" t="s">
        <v>1345</v>
      </c>
      <c r="W719" s="35" t="str">
        <f aca="false">VLOOKUP(C719,CATALOGOMEDA1,4,FALSE())</f>
        <v>TTR-17-0340 TCX Acid lime</v>
      </c>
      <c r="X719" s="33" t="str">
        <f aca="false">MID(C719,1,FIND("-",C719)-1)</f>
        <v>A002</v>
      </c>
      <c r="Y719" s="33" t="n">
        <f aca="false">(VLOOKUP(X719,ESTILO3,3,FALSE()))*J719</f>
        <v>29.7192</v>
      </c>
      <c r="Z719" s="37" t="n">
        <v>45021</v>
      </c>
      <c r="AA719" s="33"/>
      <c r="AB719" s="158" t="s">
        <v>44</v>
      </c>
      <c r="AC719" s="33"/>
      <c r="AD719" s="33" t="s">
        <v>953</v>
      </c>
      <c r="AE719" s="33"/>
    </row>
    <row r="720" customFormat="false" ht="15" hidden="false" customHeight="false" outlineLevel="0" collapsed="false">
      <c r="A720" s="33" t="n">
        <v>9375</v>
      </c>
      <c r="B720" s="227" t="n">
        <v>45019</v>
      </c>
      <c r="C720" s="35" t="s">
        <v>1100</v>
      </c>
      <c r="D720" s="6" t="str">
        <f aca="false">VLOOKUP(C720,CATALOGO!A:B,2,0)</f>
        <v>Top Dama</v>
      </c>
      <c r="E720" s="6" t="str">
        <f aca="false">VLOOKUP(C720,CATALOGO!A:E,5,0)</f>
        <v>Aruba</v>
      </c>
      <c r="F720" s="36"/>
      <c r="G720" s="35" t="s">
        <v>144</v>
      </c>
      <c r="H720" s="121" t="str">
        <f aca="false">CONCATENATE(C720,"-",G720)</f>
        <v>RF010-313-XXS</v>
      </c>
      <c r="I720" s="130"/>
      <c r="J720" s="35" t="n">
        <v>48</v>
      </c>
      <c r="K720" s="201" t="n">
        <v>45044</v>
      </c>
      <c r="L720" s="156" t="n">
        <f aca="false">VLOOKUP(C720,CATALOGO!A:F,6,0)</f>
        <v>0.3416</v>
      </c>
      <c r="M720" s="157" t="n">
        <f aca="false">L720*J720</f>
        <v>16.3968</v>
      </c>
      <c r="N720" s="172" t="s">
        <v>39</v>
      </c>
      <c r="O720" s="35" t="s">
        <v>40</v>
      </c>
      <c r="P720" s="33"/>
      <c r="Q720" s="33"/>
      <c r="R720" s="33"/>
      <c r="S720" s="33"/>
      <c r="T720" s="33"/>
      <c r="U720" s="33"/>
      <c r="V720" s="176" t="s">
        <v>1346</v>
      </c>
      <c r="W720" s="35" t="str">
        <f aca="false">VLOOKUP(C720,CATALOGOMEDA1,4,FALSE())</f>
        <v>TTRC#1 13-5313TCX ARUBA BLUE</v>
      </c>
      <c r="X720" s="33" t="str">
        <f aca="false">MID(C720,1,FIND("-",C720)-1)</f>
        <v>RF010</v>
      </c>
      <c r="Y720" s="33" t="n">
        <f aca="false">(VLOOKUP(X720,ESTILO3,3,FALSE()))*J720</f>
        <v>45.6</v>
      </c>
      <c r="Z720" s="37" t="n">
        <v>45021</v>
      </c>
      <c r="AA720" s="33"/>
      <c r="AB720" s="158" t="s">
        <v>44</v>
      </c>
      <c r="AC720" s="33"/>
      <c r="AD720" s="33" t="s">
        <v>953</v>
      </c>
      <c r="AE720" s="33"/>
    </row>
    <row r="721" customFormat="false" ht="15" hidden="false" customHeight="false" outlineLevel="0" collapsed="false">
      <c r="A721" s="33" t="n">
        <v>9376</v>
      </c>
      <c r="B721" s="227" t="n">
        <v>45019</v>
      </c>
      <c r="C721" s="35" t="s">
        <v>1100</v>
      </c>
      <c r="D721" s="6" t="str">
        <f aca="false">VLOOKUP(C721,CATALOGO!A:B,2,0)</f>
        <v>Top Dama</v>
      </c>
      <c r="E721" s="6" t="str">
        <f aca="false">VLOOKUP(C721,CATALOGO!A:E,5,0)</f>
        <v>Aruba</v>
      </c>
      <c r="F721" s="36"/>
      <c r="G721" s="35" t="s">
        <v>57</v>
      </c>
      <c r="H721" s="121" t="str">
        <f aca="false">CONCATENATE(C721,"-",G721)</f>
        <v>RF010-313-XS</v>
      </c>
      <c r="I721" s="130"/>
      <c r="J721" s="35" t="n">
        <v>48</v>
      </c>
      <c r="K721" s="201" t="n">
        <v>45044</v>
      </c>
      <c r="L721" s="156" t="n">
        <f aca="false">VLOOKUP(C721,CATALOGO!A:F,6,0)</f>
        <v>0.3416</v>
      </c>
      <c r="M721" s="157" t="n">
        <f aca="false">L721*J721</f>
        <v>16.3968</v>
      </c>
      <c r="N721" s="172" t="s">
        <v>39</v>
      </c>
      <c r="O721" s="35" t="s">
        <v>40</v>
      </c>
      <c r="P721" s="33"/>
      <c r="Q721" s="33"/>
      <c r="R721" s="33"/>
      <c r="S721" s="33"/>
      <c r="T721" s="33"/>
      <c r="U721" s="33"/>
      <c r="V721" s="176" t="s">
        <v>1346</v>
      </c>
      <c r="W721" s="35" t="str">
        <f aca="false">VLOOKUP(C721,CATALOGOMEDA1,4,FALSE())</f>
        <v>TTRC#1 13-5313TCX ARUBA BLUE</v>
      </c>
      <c r="X721" s="33" t="str">
        <f aca="false">MID(C721,1,FIND("-",C721)-1)</f>
        <v>RF010</v>
      </c>
      <c r="Y721" s="33" t="n">
        <f aca="false">(VLOOKUP(X721,ESTILO3,3,FALSE()))*J721</f>
        <v>45.6</v>
      </c>
      <c r="Z721" s="37" t="n">
        <v>45021</v>
      </c>
      <c r="AA721" s="33"/>
      <c r="AB721" s="158" t="s">
        <v>44</v>
      </c>
      <c r="AC721" s="33"/>
      <c r="AD721" s="33" t="s">
        <v>953</v>
      </c>
      <c r="AE721" s="33"/>
    </row>
    <row r="722" customFormat="false" ht="15" hidden="false" customHeight="false" outlineLevel="0" collapsed="false">
      <c r="A722" s="33" t="n">
        <v>9377</v>
      </c>
      <c r="B722" s="227" t="n">
        <v>45019</v>
      </c>
      <c r="C722" s="35" t="s">
        <v>1100</v>
      </c>
      <c r="D722" s="6" t="str">
        <f aca="false">VLOOKUP(C722,CATALOGO!A:B,2,0)</f>
        <v>Top Dama</v>
      </c>
      <c r="E722" s="6" t="str">
        <f aca="false">VLOOKUP(C722,CATALOGO!A:E,5,0)</f>
        <v>Aruba</v>
      </c>
      <c r="F722" s="36"/>
      <c r="G722" s="35" t="s">
        <v>38</v>
      </c>
      <c r="H722" s="121" t="str">
        <f aca="false">CONCATENATE(C722,"-",G722)</f>
        <v>RF010-313-S</v>
      </c>
      <c r="I722" s="130"/>
      <c r="J722" s="35" t="n">
        <v>96</v>
      </c>
      <c r="K722" s="201" t="n">
        <v>45044</v>
      </c>
      <c r="L722" s="156" t="n">
        <f aca="false">VLOOKUP(C722,CATALOGO!A:F,6,0)</f>
        <v>0.3416</v>
      </c>
      <c r="M722" s="157" t="n">
        <f aca="false">L722*J722</f>
        <v>32.7936</v>
      </c>
      <c r="N722" s="172" t="s">
        <v>39</v>
      </c>
      <c r="O722" s="35" t="s">
        <v>40</v>
      </c>
      <c r="P722" s="33"/>
      <c r="Q722" s="33"/>
      <c r="R722" s="33"/>
      <c r="S722" s="33"/>
      <c r="T722" s="33"/>
      <c r="U722" s="33"/>
      <c r="V722" s="176" t="s">
        <v>1346</v>
      </c>
      <c r="W722" s="35" t="str">
        <f aca="false">VLOOKUP(C722,CATALOGOMEDA1,4,FALSE())</f>
        <v>TTRC#1 13-5313TCX ARUBA BLUE</v>
      </c>
      <c r="X722" s="33" t="str">
        <f aca="false">MID(C722,1,FIND("-",C722)-1)</f>
        <v>RF010</v>
      </c>
      <c r="Y722" s="33" t="n">
        <f aca="false">(VLOOKUP(X722,ESTILO3,3,FALSE()))*J722</f>
        <v>91.2</v>
      </c>
      <c r="Z722" s="37" t="n">
        <v>45021</v>
      </c>
      <c r="AA722" s="33"/>
      <c r="AB722" s="158" t="s">
        <v>44</v>
      </c>
      <c r="AC722" s="33"/>
      <c r="AD722" s="33" t="s">
        <v>953</v>
      </c>
      <c r="AE722" s="33"/>
    </row>
    <row r="723" customFormat="false" ht="15" hidden="false" customHeight="false" outlineLevel="0" collapsed="false">
      <c r="A723" s="33" t="n">
        <v>9378</v>
      </c>
      <c r="B723" s="227" t="n">
        <v>45019</v>
      </c>
      <c r="C723" s="35" t="s">
        <v>1100</v>
      </c>
      <c r="D723" s="6" t="str">
        <f aca="false">VLOOKUP(C723,CATALOGO!A:B,2,0)</f>
        <v>Top Dama</v>
      </c>
      <c r="E723" s="6" t="str">
        <f aca="false">VLOOKUP(C723,CATALOGO!A:E,5,0)</f>
        <v>Aruba</v>
      </c>
      <c r="F723" s="36"/>
      <c r="G723" s="35" t="s">
        <v>76</v>
      </c>
      <c r="H723" s="121" t="str">
        <f aca="false">CONCATENATE(C723,"-",G723)</f>
        <v>RF010-313-M</v>
      </c>
      <c r="I723" s="130"/>
      <c r="J723" s="35" t="n">
        <v>96</v>
      </c>
      <c r="K723" s="201" t="n">
        <v>45044</v>
      </c>
      <c r="L723" s="156" t="n">
        <f aca="false">VLOOKUP(C723,CATALOGO!A:F,6,0)</f>
        <v>0.3416</v>
      </c>
      <c r="M723" s="157" t="n">
        <f aca="false">L723*J723</f>
        <v>32.7936</v>
      </c>
      <c r="N723" s="172" t="s">
        <v>39</v>
      </c>
      <c r="O723" s="35" t="s">
        <v>40</v>
      </c>
      <c r="P723" s="33"/>
      <c r="Q723" s="33"/>
      <c r="R723" s="33"/>
      <c r="S723" s="33"/>
      <c r="T723" s="33"/>
      <c r="U723" s="33"/>
      <c r="V723" s="176" t="s">
        <v>1346</v>
      </c>
      <c r="W723" s="35" t="str">
        <f aca="false">VLOOKUP(C723,CATALOGOMEDA1,4,FALSE())</f>
        <v>TTRC#1 13-5313TCX ARUBA BLUE</v>
      </c>
      <c r="X723" s="33" t="str">
        <f aca="false">MID(C723,1,FIND("-",C723)-1)</f>
        <v>RF010</v>
      </c>
      <c r="Y723" s="33" t="n">
        <f aca="false">(VLOOKUP(X723,ESTILO3,3,FALSE()))*J723</f>
        <v>91.2</v>
      </c>
      <c r="Z723" s="37" t="n">
        <v>45021</v>
      </c>
      <c r="AA723" s="33"/>
      <c r="AB723" s="158" t="s">
        <v>44</v>
      </c>
      <c r="AC723" s="33"/>
      <c r="AD723" s="33" t="s">
        <v>953</v>
      </c>
      <c r="AE723" s="33"/>
    </row>
    <row r="724" customFormat="false" ht="15" hidden="false" customHeight="false" outlineLevel="0" collapsed="false">
      <c r="A724" s="33" t="n">
        <v>9379</v>
      </c>
      <c r="B724" s="227" t="n">
        <v>45019</v>
      </c>
      <c r="C724" s="35" t="s">
        <v>1100</v>
      </c>
      <c r="D724" s="6" t="str">
        <f aca="false">VLOOKUP(C724,CATALOGO!A:B,2,0)</f>
        <v>Top Dama</v>
      </c>
      <c r="E724" s="6" t="str">
        <f aca="false">VLOOKUP(C724,CATALOGO!A:E,5,0)</f>
        <v>Aruba</v>
      </c>
      <c r="F724" s="36"/>
      <c r="G724" s="35" t="s">
        <v>48</v>
      </c>
      <c r="H724" s="121" t="str">
        <f aca="false">CONCATENATE(C724,"-",G724)</f>
        <v>RF010-313-L</v>
      </c>
      <c r="I724" s="130"/>
      <c r="J724" s="35" t="n">
        <v>36</v>
      </c>
      <c r="K724" s="201" t="n">
        <v>45044</v>
      </c>
      <c r="L724" s="156" t="n">
        <f aca="false">VLOOKUP(C724,CATALOGO!A:F,6,0)</f>
        <v>0.3416</v>
      </c>
      <c r="M724" s="157" t="n">
        <f aca="false">L724*J724</f>
        <v>12.2976</v>
      </c>
      <c r="N724" s="172" t="s">
        <v>39</v>
      </c>
      <c r="O724" s="35" t="s">
        <v>40</v>
      </c>
      <c r="P724" s="33"/>
      <c r="Q724" s="33"/>
      <c r="R724" s="33"/>
      <c r="S724" s="33"/>
      <c r="T724" s="33"/>
      <c r="U724" s="33"/>
      <c r="V724" s="176" t="s">
        <v>1346</v>
      </c>
      <c r="W724" s="35" t="str">
        <f aca="false">VLOOKUP(C724,CATALOGOMEDA1,4,FALSE())</f>
        <v>TTRC#1 13-5313TCX ARUBA BLUE</v>
      </c>
      <c r="X724" s="33" t="str">
        <f aca="false">MID(C724,1,FIND("-",C724)-1)</f>
        <v>RF010</v>
      </c>
      <c r="Y724" s="33" t="n">
        <f aca="false">(VLOOKUP(X724,ESTILO3,3,FALSE()))*J724</f>
        <v>34.2</v>
      </c>
      <c r="Z724" s="37" t="n">
        <v>45021</v>
      </c>
      <c r="AA724" s="33"/>
      <c r="AB724" s="158" t="s">
        <v>44</v>
      </c>
      <c r="AC724" s="33"/>
      <c r="AD724" s="33" t="s">
        <v>953</v>
      </c>
      <c r="AE724" s="33"/>
    </row>
    <row r="725" customFormat="false" ht="15" hidden="false" customHeight="false" outlineLevel="0" collapsed="false">
      <c r="A725" s="33" t="n">
        <v>9380</v>
      </c>
      <c r="B725" s="227" t="n">
        <v>45019</v>
      </c>
      <c r="C725" s="35" t="s">
        <v>79</v>
      </c>
      <c r="D725" s="6" t="str">
        <f aca="false">VLOOKUP(C725,CATALOGO!A:B,2,0)</f>
        <v>TOP HOMBRE</v>
      </c>
      <c r="E725" s="6" t="str">
        <f aca="false">VLOOKUP(C725,CATALOGO!A:E,5,0)</f>
        <v>NAVAL</v>
      </c>
      <c r="F725" s="36"/>
      <c r="G725" s="35" t="s">
        <v>57</v>
      </c>
      <c r="H725" s="121" t="str">
        <f aca="false">CONCATENATE(C725,"-",G725)</f>
        <v>IH002AF-027-XS</v>
      </c>
      <c r="I725" s="130"/>
      <c r="J725" s="35" t="n">
        <v>48</v>
      </c>
      <c r="K725" s="201" t="n">
        <v>45044</v>
      </c>
      <c r="L725" s="156" t="n">
        <f aca="false">VLOOKUP(C725,CATALOGO!A:F,6,0)</f>
        <v>0.262</v>
      </c>
      <c r="M725" s="157" t="n">
        <f aca="false">L725*J725</f>
        <v>12.576</v>
      </c>
      <c r="N725" s="172" t="s">
        <v>39</v>
      </c>
      <c r="O725" s="35" t="s">
        <v>40</v>
      </c>
      <c r="P725" s="33"/>
      <c r="Q725" s="33"/>
      <c r="R725" s="33"/>
      <c r="S725" s="33"/>
      <c r="T725" s="33"/>
      <c r="U725" s="33"/>
      <c r="V725" s="176" t="s">
        <v>1347</v>
      </c>
      <c r="W725" s="35" t="str">
        <f aca="false">VLOOKUP(C725,CATALOGOMEDA1,4,FALSE())</f>
        <v>T/C-19-4027TCX-ESTATE BLUE</v>
      </c>
      <c r="X725" s="33" t="str">
        <f aca="false">MID(C725,1,FIND("-",C725)-1)</f>
        <v>IH002AF</v>
      </c>
      <c r="Y725" s="33" t="n">
        <f aca="false">(VLOOKUP(X725,ESTILO3,3,FALSE()))*J725</f>
        <v>50.88</v>
      </c>
      <c r="Z725" s="37" t="n">
        <v>45021</v>
      </c>
      <c r="AA725" s="33"/>
      <c r="AB725" s="158" t="s">
        <v>44</v>
      </c>
      <c r="AC725" s="33"/>
      <c r="AD725" s="33" t="s">
        <v>803</v>
      </c>
      <c r="AE725" s="33"/>
    </row>
    <row r="726" customFormat="false" ht="15" hidden="false" customHeight="false" outlineLevel="0" collapsed="false">
      <c r="A726" s="33" t="n">
        <v>9381</v>
      </c>
      <c r="B726" s="227" t="n">
        <v>45019</v>
      </c>
      <c r="C726" s="35" t="s">
        <v>1348</v>
      </c>
      <c r="D726" s="6" t="str">
        <f aca="false">VLOOKUP(C726,CATALOGO!A:B,2,0)</f>
        <v>TOP HOMBRE</v>
      </c>
      <c r="E726" s="6" t="str">
        <f aca="false">VLOOKUP(C726,CATALOGO!A:E,5,0)</f>
        <v>ROUJA</v>
      </c>
      <c r="F726" s="36"/>
      <c r="G726" s="35" t="s">
        <v>76</v>
      </c>
      <c r="H726" s="121" t="str">
        <f aca="false">CONCATENATE(C726,"-",G726)</f>
        <v>IH002AF-510-M</v>
      </c>
      <c r="I726" s="130"/>
      <c r="J726" s="35" t="n">
        <v>48</v>
      </c>
      <c r="K726" s="201" t="n">
        <v>45044</v>
      </c>
      <c r="L726" s="156" t="n">
        <f aca="false">VLOOKUP(C726,CATALOGO!A:F,6,0)</f>
        <v>0.262</v>
      </c>
      <c r="M726" s="157" t="n">
        <f aca="false">L726*J726</f>
        <v>12.576</v>
      </c>
      <c r="N726" s="172" t="s">
        <v>39</v>
      </c>
      <c r="O726" s="35" t="s">
        <v>40</v>
      </c>
      <c r="P726" s="33"/>
      <c r="Q726" s="33"/>
      <c r="R726" s="33"/>
      <c r="S726" s="33"/>
      <c r="T726" s="33"/>
      <c r="U726" s="33"/>
      <c r="V726" s="176" t="s">
        <v>1349</v>
      </c>
      <c r="W726" s="35" t="str">
        <f aca="false">VLOOKUP(C726,CATALOGOMEDA1,4,FALSE())</f>
        <v>T/C-4101C-WINE</v>
      </c>
      <c r="X726" s="33" t="str">
        <f aca="false">MID(C726,1,FIND("-",C726)-1)</f>
        <v>IH002AF</v>
      </c>
      <c r="Y726" s="33" t="n">
        <f aca="false">(VLOOKUP(X726,ESTILO3,3,FALSE()))*J726</f>
        <v>50.88</v>
      </c>
      <c r="Z726" s="37" t="n">
        <v>45021</v>
      </c>
      <c r="AA726" s="33"/>
      <c r="AB726" s="158" t="s">
        <v>44</v>
      </c>
      <c r="AC726" s="33"/>
      <c r="AD726" s="33" t="s">
        <v>803</v>
      </c>
      <c r="AE726" s="33"/>
    </row>
    <row r="727" customFormat="false" ht="15" hidden="false" customHeight="false" outlineLevel="0" collapsed="false">
      <c r="A727" s="33" t="n">
        <v>9382</v>
      </c>
      <c r="B727" s="227" t="n">
        <v>45019</v>
      </c>
      <c r="C727" s="35" t="s">
        <v>1027</v>
      </c>
      <c r="D727" s="6" t="str">
        <f aca="false">VLOOKUP(C727,CATALOGO!A:B,2,0)</f>
        <v>Pantalon Dama</v>
      </c>
      <c r="E727" s="6" t="str">
        <f aca="false">VLOOKUP(C727,CATALOGO!A:E,5,0)</f>
        <v>Flamingo</v>
      </c>
      <c r="F727" s="36"/>
      <c r="G727" s="35" t="s">
        <v>57</v>
      </c>
      <c r="H727" s="121" t="str">
        <f aca="false">CONCATENATE(C727,"-",G727)</f>
        <v>A102-656-XS</v>
      </c>
      <c r="I727" s="130"/>
      <c r="J727" s="35" t="n">
        <v>48</v>
      </c>
      <c r="K727" s="201" t="n">
        <v>45044</v>
      </c>
      <c r="L727" s="156" t="n">
        <f aca="false">VLOOKUP(C727,CATALOGO!A:F,6,0)</f>
        <v>0.26</v>
      </c>
      <c r="M727" s="157" t="n">
        <f aca="false">L727*J727</f>
        <v>12.48</v>
      </c>
      <c r="N727" s="172" t="s">
        <v>39</v>
      </c>
      <c r="O727" s="35" t="s">
        <v>85</v>
      </c>
      <c r="P727" s="33"/>
      <c r="Q727" s="33"/>
      <c r="R727" s="33"/>
      <c r="S727" s="33"/>
      <c r="T727" s="33"/>
      <c r="U727" s="33"/>
      <c r="V727" s="176" t="s">
        <v>1350</v>
      </c>
      <c r="W727" s="35" t="str">
        <f aca="false">VLOOKUP(C727,CATALOGOMEDA1,4,FALSE())</f>
        <v>TTRC#2 17-1656TCX HOT CORAL</v>
      </c>
      <c r="X727" s="33" t="str">
        <f aca="false">MID(C727,1,FIND("-",C727)-1)</f>
        <v>A102</v>
      </c>
      <c r="Y727" s="33" t="n">
        <f aca="false">(VLOOKUP(X727,ESTILO3,3,FALSE()))*J727</f>
        <v>66.7464</v>
      </c>
      <c r="Z727" s="37" t="n">
        <v>45021</v>
      </c>
      <c r="AA727" s="33"/>
      <c r="AB727" s="158" t="s">
        <v>44</v>
      </c>
      <c r="AC727" s="33"/>
      <c r="AD727" s="33" t="s">
        <v>953</v>
      </c>
      <c r="AE727" s="33"/>
    </row>
    <row r="728" customFormat="false" ht="15" hidden="false" customHeight="false" outlineLevel="0" collapsed="false">
      <c r="A728" s="33" t="n">
        <v>9383</v>
      </c>
      <c r="B728" s="227" t="n">
        <v>45019</v>
      </c>
      <c r="C728" s="35" t="s">
        <v>1027</v>
      </c>
      <c r="D728" s="6" t="str">
        <f aca="false">VLOOKUP(C728,CATALOGO!A:B,2,0)</f>
        <v>Pantalon Dama</v>
      </c>
      <c r="E728" s="6" t="str">
        <f aca="false">VLOOKUP(C728,CATALOGO!A:E,5,0)</f>
        <v>Flamingo</v>
      </c>
      <c r="F728" s="36"/>
      <c r="G728" s="35" t="s">
        <v>38</v>
      </c>
      <c r="H728" s="121" t="str">
        <f aca="false">CONCATENATE(C728,"-",G728)</f>
        <v>A102-656-S</v>
      </c>
      <c r="I728" s="130"/>
      <c r="J728" s="35" t="n">
        <v>96</v>
      </c>
      <c r="K728" s="201" t="n">
        <v>45044</v>
      </c>
      <c r="L728" s="156" t="n">
        <f aca="false">VLOOKUP(C728,CATALOGO!A:F,6,0)</f>
        <v>0.26</v>
      </c>
      <c r="M728" s="157" t="n">
        <f aca="false">L728*J728</f>
        <v>24.96</v>
      </c>
      <c r="N728" s="172" t="s">
        <v>39</v>
      </c>
      <c r="O728" s="35" t="s">
        <v>85</v>
      </c>
      <c r="P728" s="33"/>
      <c r="Q728" s="33"/>
      <c r="R728" s="33"/>
      <c r="S728" s="33"/>
      <c r="T728" s="33"/>
      <c r="U728" s="33"/>
      <c r="V728" s="176" t="s">
        <v>1350</v>
      </c>
      <c r="W728" s="35" t="str">
        <f aca="false">VLOOKUP(C728,CATALOGOMEDA1,4,FALSE())</f>
        <v>TTRC#2 17-1656TCX HOT CORAL</v>
      </c>
      <c r="X728" s="33" t="str">
        <f aca="false">MID(C728,1,FIND("-",C728)-1)</f>
        <v>A102</v>
      </c>
      <c r="Y728" s="33" t="n">
        <f aca="false">(VLOOKUP(X728,ESTILO3,3,FALSE()))*J728</f>
        <v>133.4928</v>
      </c>
      <c r="Z728" s="37" t="n">
        <v>45021</v>
      </c>
      <c r="AA728" s="33"/>
      <c r="AB728" s="158" t="s">
        <v>44</v>
      </c>
      <c r="AC728" s="33"/>
      <c r="AD728" s="33" t="s">
        <v>953</v>
      </c>
      <c r="AE728" s="33"/>
    </row>
    <row r="729" customFormat="false" ht="15" hidden="false" customHeight="false" outlineLevel="0" collapsed="false">
      <c r="A729" s="33" t="n">
        <v>9384</v>
      </c>
      <c r="B729" s="227" t="n">
        <v>45019</v>
      </c>
      <c r="C729" s="35" t="s">
        <v>1027</v>
      </c>
      <c r="D729" s="6" t="str">
        <f aca="false">VLOOKUP(C729,CATALOGO!A:B,2,0)</f>
        <v>Pantalon Dama</v>
      </c>
      <c r="E729" s="6" t="str">
        <f aca="false">VLOOKUP(C729,CATALOGO!A:E,5,0)</f>
        <v>Flamingo</v>
      </c>
      <c r="F729" s="36"/>
      <c r="G729" s="35" t="s">
        <v>76</v>
      </c>
      <c r="H729" s="121" t="str">
        <f aca="false">CONCATENATE(C729,"-",G729)</f>
        <v>A102-656-M</v>
      </c>
      <c r="I729" s="130"/>
      <c r="J729" s="35" t="n">
        <v>120</v>
      </c>
      <c r="K729" s="201" t="n">
        <v>45044</v>
      </c>
      <c r="L729" s="156" t="n">
        <f aca="false">VLOOKUP(C729,CATALOGO!A:F,6,0)</f>
        <v>0.26</v>
      </c>
      <c r="M729" s="157" t="n">
        <f aca="false">L729*J729</f>
        <v>31.2</v>
      </c>
      <c r="N729" s="172" t="s">
        <v>39</v>
      </c>
      <c r="O729" s="35" t="s">
        <v>85</v>
      </c>
      <c r="P729" s="33"/>
      <c r="Q729" s="33"/>
      <c r="R729" s="33"/>
      <c r="S729" s="33"/>
      <c r="T729" s="33"/>
      <c r="U729" s="33"/>
      <c r="V729" s="176" t="s">
        <v>1350</v>
      </c>
      <c r="W729" s="35" t="str">
        <f aca="false">VLOOKUP(C729,CATALOGOMEDA1,4,FALSE())</f>
        <v>TTRC#2 17-1656TCX HOT CORAL</v>
      </c>
      <c r="X729" s="33" t="str">
        <f aca="false">MID(C729,1,FIND("-",C729)-1)</f>
        <v>A102</v>
      </c>
      <c r="Y729" s="33" t="n">
        <f aca="false">(VLOOKUP(X729,ESTILO3,3,FALSE()))*J729</f>
        <v>166.866</v>
      </c>
      <c r="Z729" s="37" t="n">
        <v>45021</v>
      </c>
      <c r="AA729" s="33"/>
      <c r="AB729" s="158" t="s">
        <v>44</v>
      </c>
      <c r="AC729" s="33"/>
      <c r="AD729" s="33" t="s">
        <v>953</v>
      </c>
      <c r="AE729" s="33"/>
    </row>
    <row r="730" customFormat="false" ht="15" hidden="false" customHeight="false" outlineLevel="0" collapsed="false">
      <c r="A730" s="33" t="n">
        <v>9385</v>
      </c>
      <c r="B730" s="227" t="n">
        <v>45019</v>
      </c>
      <c r="C730" s="35" t="s">
        <v>1027</v>
      </c>
      <c r="D730" s="6" t="str">
        <f aca="false">VLOOKUP(C730,CATALOGO!A:B,2,0)</f>
        <v>Pantalon Dama</v>
      </c>
      <c r="E730" s="6" t="str">
        <f aca="false">VLOOKUP(C730,CATALOGO!A:E,5,0)</f>
        <v>Flamingo</v>
      </c>
      <c r="F730" s="36"/>
      <c r="G730" s="35" t="s">
        <v>48</v>
      </c>
      <c r="H730" s="121" t="str">
        <f aca="false">CONCATENATE(C730,"-",G730)</f>
        <v>A102-656-L</v>
      </c>
      <c r="I730" s="130"/>
      <c r="J730" s="35" t="n">
        <v>72</v>
      </c>
      <c r="K730" s="201" t="n">
        <v>45044</v>
      </c>
      <c r="L730" s="156" t="n">
        <f aca="false">VLOOKUP(C730,CATALOGO!A:F,6,0)</f>
        <v>0.26</v>
      </c>
      <c r="M730" s="157" t="n">
        <f aca="false">L730*J730</f>
        <v>18.72</v>
      </c>
      <c r="N730" s="172" t="s">
        <v>39</v>
      </c>
      <c r="O730" s="35" t="s">
        <v>85</v>
      </c>
      <c r="P730" s="33"/>
      <c r="Q730" s="33"/>
      <c r="R730" s="33"/>
      <c r="S730" s="33"/>
      <c r="T730" s="33"/>
      <c r="U730" s="33"/>
      <c r="V730" s="176" t="s">
        <v>1350</v>
      </c>
      <c r="W730" s="35" t="str">
        <f aca="false">VLOOKUP(C730,CATALOGOMEDA1,4,FALSE())</f>
        <v>TTRC#2 17-1656TCX HOT CORAL</v>
      </c>
      <c r="X730" s="33" t="str">
        <f aca="false">MID(C730,1,FIND("-",C730)-1)</f>
        <v>A102</v>
      </c>
      <c r="Y730" s="33" t="n">
        <f aca="false">(VLOOKUP(X730,ESTILO3,3,FALSE()))*J730</f>
        <v>100.1196</v>
      </c>
      <c r="Z730" s="37" t="n">
        <v>45021</v>
      </c>
      <c r="AA730" s="33"/>
      <c r="AB730" s="158" t="s">
        <v>44</v>
      </c>
      <c r="AC730" s="33"/>
      <c r="AD730" s="33" t="s">
        <v>953</v>
      </c>
      <c r="AE730" s="33"/>
    </row>
    <row r="731" customFormat="false" ht="15" hidden="false" customHeight="false" outlineLevel="0" collapsed="false">
      <c r="A731" s="33" t="n">
        <v>9386</v>
      </c>
      <c r="B731" s="227" t="n">
        <v>45019</v>
      </c>
      <c r="C731" s="35" t="s">
        <v>951</v>
      </c>
      <c r="D731" s="6" t="str">
        <f aca="false">VLOOKUP(C731,CATALOGO!A:B,2,0)</f>
        <v>Pantalon Dama</v>
      </c>
      <c r="E731" s="6" t="str">
        <f aca="false">VLOOKUP(C731,CATALOGO!A:E,5,0)</f>
        <v>Flamingo</v>
      </c>
      <c r="F731" s="36"/>
      <c r="G731" s="35" t="s">
        <v>57</v>
      </c>
      <c r="H731" s="121" t="str">
        <f aca="false">CONCATENATE(C731,"-",G731)</f>
        <v>A103-656-XS</v>
      </c>
      <c r="I731" s="130"/>
      <c r="J731" s="35" t="n">
        <v>48</v>
      </c>
      <c r="K731" s="201" t="n">
        <v>45044</v>
      </c>
      <c r="L731" s="156" t="n">
        <f aca="false">VLOOKUP(C731,CATALOGO!A:F,6,0)</f>
        <v>0.2791</v>
      </c>
      <c r="M731" s="157" t="n">
        <f aca="false">L731*J731</f>
        <v>13.3968</v>
      </c>
      <c r="N731" s="172" t="s">
        <v>39</v>
      </c>
      <c r="O731" s="35" t="s">
        <v>85</v>
      </c>
      <c r="P731" s="33"/>
      <c r="Q731" s="33"/>
      <c r="R731" s="33"/>
      <c r="S731" s="33"/>
      <c r="T731" s="33"/>
      <c r="U731" s="33"/>
      <c r="V731" s="176" t="s">
        <v>1351</v>
      </c>
      <c r="W731" s="35" t="str">
        <f aca="false">VLOOKUP(C731,CATALOGOMEDA1,4,FALSE())</f>
        <v>TTRC#2 17-1656TCX HOT CORAL</v>
      </c>
      <c r="X731" s="33" t="str">
        <f aca="false">MID(C731,1,FIND("-",C731)-1)</f>
        <v>A103</v>
      </c>
      <c r="Y731" s="33" t="n">
        <f aca="false">(VLOOKUP(X731,ESTILO3,3,FALSE()))*J731</f>
        <v>61.44</v>
      </c>
      <c r="Z731" s="37" t="n">
        <v>45021</v>
      </c>
      <c r="AA731" s="33"/>
      <c r="AB731" s="158" t="s">
        <v>44</v>
      </c>
      <c r="AC731" s="33"/>
      <c r="AD731" s="33" t="s">
        <v>953</v>
      </c>
      <c r="AE731" s="33"/>
    </row>
    <row r="732" customFormat="false" ht="15" hidden="false" customHeight="false" outlineLevel="0" collapsed="false">
      <c r="A732" s="33" t="n">
        <v>9387</v>
      </c>
      <c r="B732" s="227" t="n">
        <v>45019</v>
      </c>
      <c r="C732" s="35" t="s">
        <v>951</v>
      </c>
      <c r="D732" s="6" t="str">
        <f aca="false">VLOOKUP(C732,CATALOGO!A:B,2,0)</f>
        <v>Pantalon Dama</v>
      </c>
      <c r="E732" s="6" t="str">
        <f aca="false">VLOOKUP(C732,CATALOGO!A:E,5,0)</f>
        <v>Flamingo</v>
      </c>
      <c r="F732" s="36"/>
      <c r="G732" s="35" t="s">
        <v>38</v>
      </c>
      <c r="H732" s="121" t="str">
        <f aca="false">CONCATENATE(C732,"-",G732)</f>
        <v>A103-656-S</v>
      </c>
      <c r="I732" s="130"/>
      <c r="J732" s="35" t="n">
        <v>120</v>
      </c>
      <c r="K732" s="201" t="n">
        <v>45044</v>
      </c>
      <c r="L732" s="156" t="n">
        <f aca="false">VLOOKUP(C732,CATALOGO!A:F,6,0)</f>
        <v>0.2791</v>
      </c>
      <c r="M732" s="157" t="n">
        <f aca="false">L732*J732</f>
        <v>33.492</v>
      </c>
      <c r="N732" s="172" t="s">
        <v>39</v>
      </c>
      <c r="O732" s="35" t="s">
        <v>85</v>
      </c>
      <c r="P732" s="33"/>
      <c r="Q732" s="33"/>
      <c r="R732" s="33"/>
      <c r="S732" s="33"/>
      <c r="T732" s="33"/>
      <c r="U732" s="33"/>
      <c r="V732" s="176" t="s">
        <v>1351</v>
      </c>
      <c r="W732" s="35" t="str">
        <f aca="false">VLOOKUP(C732,CATALOGOMEDA1,4,FALSE())</f>
        <v>TTRC#2 17-1656TCX HOT CORAL</v>
      </c>
      <c r="X732" s="33" t="str">
        <f aca="false">MID(C732,1,FIND("-",C732)-1)</f>
        <v>A103</v>
      </c>
      <c r="Y732" s="33" t="n">
        <f aca="false">(VLOOKUP(X732,ESTILO3,3,FALSE()))*J732</f>
        <v>153.6</v>
      </c>
      <c r="Z732" s="37" t="n">
        <v>45021</v>
      </c>
      <c r="AA732" s="33"/>
      <c r="AB732" s="158" t="s">
        <v>44</v>
      </c>
      <c r="AC732" s="33"/>
      <c r="AD732" s="33" t="s">
        <v>953</v>
      </c>
      <c r="AE732" s="33"/>
    </row>
    <row r="733" customFormat="false" ht="15" hidden="false" customHeight="false" outlineLevel="0" collapsed="false">
      <c r="A733" s="33" t="n">
        <v>9388</v>
      </c>
      <c r="B733" s="227" t="n">
        <v>45019</v>
      </c>
      <c r="C733" s="35" t="s">
        <v>951</v>
      </c>
      <c r="D733" s="6" t="str">
        <f aca="false">VLOOKUP(C733,CATALOGO!A:B,2,0)</f>
        <v>Pantalon Dama</v>
      </c>
      <c r="E733" s="6" t="str">
        <f aca="false">VLOOKUP(C733,CATALOGO!A:E,5,0)</f>
        <v>Flamingo</v>
      </c>
      <c r="F733" s="36"/>
      <c r="G733" s="35" t="s">
        <v>76</v>
      </c>
      <c r="H733" s="121" t="str">
        <f aca="false">CONCATENATE(C733,"-",G733)</f>
        <v>A103-656-M</v>
      </c>
      <c r="I733" s="130"/>
      <c r="J733" s="35" t="n">
        <v>120</v>
      </c>
      <c r="K733" s="201" t="n">
        <v>45044</v>
      </c>
      <c r="L733" s="156" t="n">
        <f aca="false">VLOOKUP(C733,CATALOGO!A:F,6,0)</f>
        <v>0.2791</v>
      </c>
      <c r="M733" s="157" t="n">
        <f aca="false">L733*J733</f>
        <v>33.492</v>
      </c>
      <c r="N733" s="172" t="s">
        <v>39</v>
      </c>
      <c r="O733" s="35" t="s">
        <v>85</v>
      </c>
      <c r="P733" s="33"/>
      <c r="Q733" s="33"/>
      <c r="R733" s="33"/>
      <c r="S733" s="33"/>
      <c r="T733" s="33"/>
      <c r="U733" s="33"/>
      <c r="V733" s="176" t="s">
        <v>1351</v>
      </c>
      <c r="W733" s="35" t="str">
        <f aca="false">VLOOKUP(C733,CATALOGOMEDA1,4,FALSE())</f>
        <v>TTRC#2 17-1656TCX HOT CORAL</v>
      </c>
      <c r="X733" s="33" t="str">
        <f aca="false">MID(C733,1,FIND("-",C733)-1)</f>
        <v>A103</v>
      </c>
      <c r="Y733" s="33" t="n">
        <f aca="false">(VLOOKUP(X733,ESTILO3,3,FALSE()))*J733</f>
        <v>153.6</v>
      </c>
      <c r="Z733" s="37" t="n">
        <v>45021</v>
      </c>
      <c r="AA733" s="33"/>
      <c r="AB733" s="158" t="s">
        <v>44</v>
      </c>
      <c r="AC733" s="33"/>
      <c r="AD733" s="33" t="s">
        <v>953</v>
      </c>
      <c r="AE733" s="33"/>
    </row>
    <row r="734" customFormat="false" ht="15" hidden="false" customHeight="false" outlineLevel="0" collapsed="false">
      <c r="A734" s="33" t="n">
        <v>9389</v>
      </c>
      <c r="B734" s="227" t="n">
        <v>45019</v>
      </c>
      <c r="C734" s="35" t="s">
        <v>951</v>
      </c>
      <c r="D734" s="6" t="str">
        <f aca="false">VLOOKUP(C734,CATALOGO!A:B,2,0)</f>
        <v>Pantalon Dama</v>
      </c>
      <c r="E734" s="6" t="str">
        <f aca="false">VLOOKUP(C734,CATALOGO!A:E,5,0)</f>
        <v>Flamingo</v>
      </c>
      <c r="F734" s="36"/>
      <c r="G734" s="35" t="s">
        <v>48</v>
      </c>
      <c r="H734" s="121" t="str">
        <f aca="false">CONCATENATE(C734,"-",G734)</f>
        <v>A103-656-L</v>
      </c>
      <c r="I734" s="130"/>
      <c r="J734" s="35" t="n">
        <v>72</v>
      </c>
      <c r="K734" s="201" t="n">
        <v>45044</v>
      </c>
      <c r="L734" s="156" t="n">
        <f aca="false">VLOOKUP(C734,CATALOGO!A:F,6,0)</f>
        <v>0.2791</v>
      </c>
      <c r="M734" s="157" t="n">
        <f aca="false">L734*J734</f>
        <v>20.0952</v>
      </c>
      <c r="N734" s="172" t="s">
        <v>39</v>
      </c>
      <c r="O734" s="35" t="s">
        <v>85</v>
      </c>
      <c r="P734" s="33"/>
      <c r="Q734" s="33"/>
      <c r="R734" s="33"/>
      <c r="S734" s="33"/>
      <c r="T734" s="33"/>
      <c r="U734" s="33"/>
      <c r="V734" s="176" t="s">
        <v>1351</v>
      </c>
      <c r="W734" s="35" t="str">
        <f aca="false">VLOOKUP(C734,CATALOGOMEDA1,4,FALSE())</f>
        <v>TTRC#2 17-1656TCX HOT CORAL</v>
      </c>
      <c r="X734" s="33" t="str">
        <f aca="false">MID(C734,1,FIND("-",C734)-1)</f>
        <v>A103</v>
      </c>
      <c r="Y734" s="33" t="n">
        <f aca="false">(VLOOKUP(X734,ESTILO3,3,FALSE()))*J734</f>
        <v>92.16</v>
      </c>
      <c r="Z734" s="37" t="n">
        <v>45021</v>
      </c>
      <c r="AA734" s="33"/>
      <c r="AB734" s="158" t="s">
        <v>44</v>
      </c>
      <c r="AC734" s="33"/>
      <c r="AD734" s="33" t="s">
        <v>953</v>
      </c>
      <c r="AE734" s="33"/>
    </row>
    <row r="735" customFormat="false" ht="15" hidden="false" customHeight="false" outlineLevel="0" collapsed="false">
      <c r="A735" s="33" t="n">
        <v>9390</v>
      </c>
      <c r="B735" s="227" t="n">
        <v>45019</v>
      </c>
      <c r="C735" s="35" t="s">
        <v>1111</v>
      </c>
      <c r="D735" s="6" t="str">
        <f aca="false">VLOOKUP(C735,CATALOGO!A:B,2,0)</f>
        <v>Pantalon Dama</v>
      </c>
      <c r="E735" s="6" t="str">
        <f aca="false">VLOOKUP(C735,CATALOGO!A:E,5,0)</f>
        <v>Aruba</v>
      </c>
      <c r="F735" s="36"/>
      <c r="G735" s="35" t="s">
        <v>57</v>
      </c>
      <c r="H735" s="121" t="str">
        <f aca="false">CONCATENATE(C735,"-",G735)</f>
        <v>RF105-313-XS</v>
      </c>
      <c r="I735" s="130"/>
      <c r="J735" s="35" t="n">
        <v>48</v>
      </c>
      <c r="K735" s="201" t="n">
        <v>45044</v>
      </c>
      <c r="L735" s="156" t="n">
        <f aca="false">VLOOKUP(C735,CATALOGO!A:F,6,0)</f>
        <v>0.4058</v>
      </c>
      <c r="M735" s="157" t="n">
        <f aca="false">L735*J735</f>
        <v>19.4784</v>
      </c>
      <c r="N735" s="172" t="s">
        <v>39</v>
      </c>
      <c r="O735" s="35" t="s">
        <v>85</v>
      </c>
      <c r="P735" s="33"/>
      <c r="Q735" s="33"/>
      <c r="R735" s="33"/>
      <c r="S735" s="33"/>
      <c r="T735" s="33"/>
      <c r="U735" s="33"/>
      <c r="V735" s="176" t="s">
        <v>1352</v>
      </c>
      <c r="W735" s="35" t="str">
        <f aca="false">VLOOKUP(C735,CATALOGOMEDA1,4,FALSE())</f>
        <v>TTRC#1 13-5313TCX ARUBA BLUE</v>
      </c>
      <c r="X735" s="33" t="str">
        <f aca="false">MID(C735,1,FIND("-",C735)-1)</f>
        <v>RF105</v>
      </c>
      <c r="Y735" s="33" t="n">
        <f aca="false">(VLOOKUP(X735,ESTILO3,3,FALSE()))*J735</f>
        <v>52.8</v>
      </c>
      <c r="Z735" s="37" t="n">
        <v>45021</v>
      </c>
      <c r="AA735" s="33"/>
      <c r="AB735" s="158" t="s">
        <v>44</v>
      </c>
      <c r="AC735" s="33"/>
      <c r="AD735" s="33" t="s">
        <v>953</v>
      </c>
      <c r="AE735" s="33"/>
    </row>
    <row r="736" customFormat="false" ht="15" hidden="false" customHeight="false" outlineLevel="0" collapsed="false">
      <c r="A736" s="33" t="n">
        <v>9391</v>
      </c>
      <c r="B736" s="227" t="n">
        <v>45019</v>
      </c>
      <c r="C736" s="35" t="s">
        <v>1111</v>
      </c>
      <c r="D736" s="6" t="str">
        <f aca="false">VLOOKUP(C736,CATALOGO!A:B,2,0)</f>
        <v>Pantalon Dama</v>
      </c>
      <c r="E736" s="6" t="str">
        <f aca="false">VLOOKUP(C736,CATALOGO!A:E,5,0)</f>
        <v>Aruba</v>
      </c>
      <c r="F736" s="36"/>
      <c r="G736" s="35" t="s">
        <v>38</v>
      </c>
      <c r="H736" s="121" t="str">
        <f aca="false">CONCATENATE(C736,"-",G736)</f>
        <v>RF105-313-S</v>
      </c>
      <c r="I736" s="130"/>
      <c r="J736" s="35" t="n">
        <v>120</v>
      </c>
      <c r="K736" s="201" t="n">
        <v>45044</v>
      </c>
      <c r="L736" s="156" t="n">
        <f aca="false">VLOOKUP(C736,CATALOGO!A:F,6,0)</f>
        <v>0.4058</v>
      </c>
      <c r="M736" s="157" t="n">
        <f aca="false">L736*J736</f>
        <v>48.696</v>
      </c>
      <c r="N736" s="172" t="s">
        <v>39</v>
      </c>
      <c r="O736" s="35" t="s">
        <v>85</v>
      </c>
      <c r="P736" s="33"/>
      <c r="Q736" s="33"/>
      <c r="R736" s="33"/>
      <c r="S736" s="33"/>
      <c r="T736" s="33"/>
      <c r="U736" s="33"/>
      <c r="V736" s="176" t="s">
        <v>1352</v>
      </c>
      <c r="W736" s="35" t="str">
        <f aca="false">VLOOKUP(C736,CATALOGOMEDA1,4,FALSE())</f>
        <v>TTRC#1 13-5313TCX ARUBA BLUE</v>
      </c>
      <c r="X736" s="33" t="str">
        <f aca="false">MID(C736,1,FIND("-",C736)-1)</f>
        <v>RF105</v>
      </c>
      <c r="Y736" s="33" t="n">
        <f aca="false">(VLOOKUP(X736,ESTILO3,3,FALSE()))*J736</f>
        <v>132</v>
      </c>
      <c r="Z736" s="37" t="n">
        <v>45021</v>
      </c>
      <c r="AA736" s="33"/>
      <c r="AB736" s="158" t="s">
        <v>44</v>
      </c>
      <c r="AC736" s="33"/>
      <c r="AD736" s="33" t="s">
        <v>953</v>
      </c>
      <c r="AE736" s="33"/>
    </row>
    <row r="737" customFormat="false" ht="15" hidden="false" customHeight="false" outlineLevel="0" collapsed="false">
      <c r="A737" s="33" t="n">
        <v>9392</v>
      </c>
      <c r="B737" s="227" t="n">
        <v>45019</v>
      </c>
      <c r="C737" s="35" t="s">
        <v>1111</v>
      </c>
      <c r="D737" s="6" t="str">
        <f aca="false">VLOOKUP(C737,CATALOGO!A:B,2,0)</f>
        <v>Pantalon Dama</v>
      </c>
      <c r="E737" s="6" t="str">
        <f aca="false">VLOOKUP(C737,CATALOGO!A:E,5,0)</f>
        <v>Aruba</v>
      </c>
      <c r="F737" s="36"/>
      <c r="G737" s="35" t="s">
        <v>76</v>
      </c>
      <c r="H737" s="121" t="str">
        <f aca="false">CONCATENATE(C737,"-",G737)</f>
        <v>RF105-313-M</v>
      </c>
      <c r="I737" s="130"/>
      <c r="J737" s="35" t="n">
        <v>132</v>
      </c>
      <c r="K737" s="201" t="n">
        <v>45044</v>
      </c>
      <c r="L737" s="156" t="n">
        <f aca="false">VLOOKUP(C737,CATALOGO!A:F,6,0)</f>
        <v>0.4058</v>
      </c>
      <c r="M737" s="157" t="n">
        <f aca="false">L737*J737</f>
        <v>53.5656</v>
      </c>
      <c r="N737" s="172" t="s">
        <v>39</v>
      </c>
      <c r="O737" s="35" t="s">
        <v>85</v>
      </c>
      <c r="P737" s="33"/>
      <c r="Q737" s="33"/>
      <c r="R737" s="33"/>
      <c r="S737" s="33"/>
      <c r="T737" s="33"/>
      <c r="U737" s="33"/>
      <c r="V737" s="176" t="s">
        <v>1352</v>
      </c>
      <c r="W737" s="35" t="str">
        <f aca="false">VLOOKUP(C737,CATALOGOMEDA1,4,FALSE())</f>
        <v>TTRC#1 13-5313TCX ARUBA BLUE</v>
      </c>
      <c r="X737" s="33" t="str">
        <f aca="false">MID(C737,1,FIND("-",C737)-1)</f>
        <v>RF105</v>
      </c>
      <c r="Y737" s="33" t="n">
        <f aca="false">(VLOOKUP(X737,ESTILO3,3,FALSE()))*J737</f>
        <v>145.2</v>
      </c>
      <c r="Z737" s="37" t="n">
        <v>45021</v>
      </c>
      <c r="AA737" s="33"/>
      <c r="AB737" s="158" t="s">
        <v>44</v>
      </c>
      <c r="AC737" s="33"/>
      <c r="AD737" s="33" t="s">
        <v>953</v>
      </c>
      <c r="AE737" s="33"/>
    </row>
    <row r="738" customFormat="false" ht="15" hidden="false" customHeight="false" outlineLevel="0" collapsed="false">
      <c r="A738" s="33" t="n">
        <v>9393</v>
      </c>
      <c r="B738" s="227" t="n">
        <v>45019</v>
      </c>
      <c r="C738" s="35" t="s">
        <v>1111</v>
      </c>
      <c r="D738" s="6" t="str">
        <f aca="false">VLOOKUP(C738,CATALOGO!A:B,2,0)</f>
        <v>Pantalon Dama</v>
      </c>
      <c r="E738" s="6" t="str">
        <f aca="false">VLOOKUP(C738,CATALOGO!A:E,5,0)</f>
        <v>Aruba</v>
      </c>
      <c r="F738" s="36"/>
      <c r="G738" s="35" t="s">
        <v>48</v>
      </c>
      <c r="H738" s="121" t="str">
        <f aca="false">CONCATENATE(C738,"-",G738)</f>
        <v>RF105-313-L</v>
      </c>
      <c r="I738" s="130"/>
      <c r="J738" s="35" t="n">
        <v>84</v>
      </c>
      <c r="K738" s="201" t="n">
        <v>45044</v>
      </c>
      <c r="L738" s="156" t="n">
        <f aca="false">VLOOKUP(C738,CATALOGO!A:F,6,0)</f>
        <v>0.4058</v>
      </c>
      <c r="M738" s="157" t="n">
        <f aca="false">L738*J738</f>
        <v>34.0872</v>
      </c>
      <c r="N738" s="172" t="s">
        <v>39</v>
      </c>
      <c r="O738" s="35" t="s">
        <v>85</v>
      </c>
      <c r="P738" s="33"/>
      <c r="Q738" s="33"/>
      <c r="R738" s="33"/>
      <c r="S738" s="33"/>
      <c r="T738" s="33"/>
      <c r="U738" s="33"/>
      <c r="V738" s="176" t="s">
        <v>1352</v>
      </c>
      <c r="W738" s="35" t="str">
        <f aca="false">VLOOKUP(C738,CATALOGOMEDA1,4,FALSE())</f>
        <v>TTRC#1 13-5313TCX ARUBA BLUE</v>
      </c>
      <c r="X738" s="33" t="str">
        <f aca="false">MID(C738,1,FIND("-",C738)-1)</f>
        <v>RF105</v>
      </c>
      <c r="Y738" s="33" t="n">
        <f aca="false">(VLOOKUP(X738,ESTILO3,3,FALSE()))*J738</f>
        <v>92.4</v>
      </c>
      <c r="Z738" s="37" t="n">
        <v>45021</v>
      </c>
      <c r="AA738" s="33"/>
      <c r="AB738" s="158" t="s">
        <v>44</v>
      </c>
      <c r="AC738" s="33"/>
      <c r="AD738" s="33" t="s">
        <v>953</v>
      </c>
      <c r="AE738" s="33"/>
    </row>
    <row r="739" customFormat="false" ht="15" hidden="false" customHeight="false" outlineLevel="0" collapsed="false">
      <c r="A739" s="33" t="n">
        <v>9394</v>
      </c>
      <c r="B739" s="227" t="n">
        <v>45019</v>
      </c>
      <c r="C739" s="35" t="s">
        <v>362</v>
      </c>
      <c r="D739" s="6" t="str">
        <f aca="false">VLOOKUP(C739,CATALOGO!A:B,2,0)</f>
        <v>BATA HOMBRE</v>
      </c>
      <c r="E739" s="6" t="str">
        <f aca="false">VLOOKUP(C739,CATALOGO!A:E,5,0)</f>
        <v>BLANCO</v>
      </c>
      <c r="F739" s="36"/>
      <c r="G739" s="35" t="s">
        <v>48</v>
      </c>
      <c r="H739" s="121" t="str">
        <f aca="false">CONCATENATE(C739,"-",G739)</f>
        <v>EH201-001-L</v>
      </c>
      <c r="I739" s="130"/>
      <c r="J739" s="35" t="n">
        <v>72</v>
      </c>
      <c r="K739" s="201" t="n">
        <v>45044</v>
      </c>
      <c r="L739" s="156" t="n">
        <f aca="false">VLOOKUP(C739,CATALOGO!A:F,6,0)</f>
        <v>0.34</v>
      </c>
      <c r="M739" s="157" t="n">
        <f aca="false">L739*J739</f>
        <v>24.48</v>
      </c>
      <c r="N739" s="35" t="s">
        <v>136</v>
      </c>
      <c r="O739" s="35" t="s">
        <v>137</v>
      </c>
      <c r="P739" s="33"/>
      <c r="Q739" s="33"/>
      <c r="R739" s="33"/>
      <c r="S739" s="33"/>
      <c r="T739" s="33"/>
      <c r="U739" s="33"/>
      <c r="V739" s="176" t="s">
        <v>1353</v>
      </c>
      <c r="W739" s="35" t="str">
        <f aca="false">VLOOKUP(C739,CATALOGOMEDA1,4,FALSE())</f>
        <v>T/C-WHITE</v>
      </c>
      <c r="X739" s="33" t="str">
        <f aca="false">MID(C739,1,FIND("-",C739)-1)</f>
        <v>EH201</v>
      </c>
      <c r="Y739" s="33" t="n">
        <f aca="false">(VLOOKUP(X739,ESTILO3,3,FALSE()))*J739</f>
        <v>125.6976</v>
      </c>
      <c r="Z739" s="37" t="n">
        <v>45026</v>
      </c>
      <c r="AA739" s="33"/>
      <c r="AB739" s="158" t="s">
        <v>44</v>
      </c>
      <c r="AC739" s="33"/>
      <c r="AD739" s="33" t="s">
        <v>803</v>
      </c>
      <c r="AE739" s="33"/>
    </row>
    <row r="740" customFormat="false" ht="15" hidden="false" customHeight="false" outlineLevel="0" collapsed="false">
      <c r="A740" s="33" t="n">
        <v>9395</v>
      </c>
      <c r="B740" s="227" t="n">
        <v>45019</v>
      </c>
      <c r="C740" s="35" t="s">
        <v>362</v>
      </c>
      <c r="D740" s="6" t="str">
        <f aca="false">VLOOKUP(C740,CATALOGO!A:B,2,0)</f>
        <v>BATA HOMBRE</v>
      </c>
      <c r="E740" s="6" t="str">
        <f aca="false">VLOOKUP(C740,CATALOGO!A:E,5,0)</f>
        <v>BLANCO</v>
      </c>
      <c r="F740" s="36"/>
      <c r="G740" s="35" t="s">
        <v>76</v>
      </c>
      <c r="H740" s="121" t="str">
        <f aca="false">CONCATENATE(C740,"-",G740)</f>
        <v>EH201-001-M</v>
      </c>
      <c r="I740" s="130"/>
      <c r="J740" s="35" t="n">
        <v>120</v>
      </c>
      <c r="K740" s="201" t="n">
        <v>45044</v>
      </c>
      <c r="L740" s="156" t="n">
        <f aca="false">VLOOKUP(C740,CATALOGO!A:F,6,0)</f>
        <v>0.34</v>
      </c>
      <c r="M740" s="157" t="n">
        <f aca="false">L740*J740</f>
        <v>40.8</v>
      </c>
      <c r="N740" s="35" t="s">
        <v>136</v>
      </c>
      <c r="O740" s="35" t="s">
        <v>137</v>
      </c>
      <c r="P740" s="33"/>
      <c r="Q740" s="33"/>
      <c r="R740" s="33"/>
      <c r="S740" s="33"/>
      <c r="T740" s="33"/>
      <c r="U740" s="33"/>
      <c r="V740" s="176" t="s">
        <v>1353</v>
      </c>
      <c r="W740" s="35" t="str">
        <f aca="false">VLOOKUP(C740,CATALOGOMEDA1,4,FALSE())</f>
        <v>T/C-WHITE</v>
      </c>
      <c r="X740" s="33" t="str">
        <f aca="false">MID(C740,1,FIND("-",C740)-1)</f>
        <v>EH201</v>
      </c>
      <c r="Y740" s="33" t="n">
        <f aca="false">(VLOOKUP(X740,ESTILO3,3,FALSE()))*J740</f>
        <v>209.496</v>
      </c>
      <c r="Z740" s="37" t="n">
        <v>45026</v>
      </c>
      <c r="AA740" s="33"/>
      <c r="AB740" s="158" t="s">
        <v>44</v>
      </c>
      <c r="AC740" s="33"/>
      <c r="AD740" s="33" t="s">
        <v>803</v>
      </c>
      <c r="AE740" s="33"/>
    </row>
    <row r="741" customFormat="false" ht="15" hidden="false" customHeight="false" outlineLevel="0" collapsed="false">
      <c r="A741" s="33" t="n">
        <v>9396</v>
      </c>
      <c r="B741" s="227" t="n">
        <v>45019</v>
      </c>
      <c r="C741" s="35" t="s">
        <v>362</v>
      </c>
      <c r="D741" s="6" t="str">
        <f aca="false">VLOOKUP(C741,CATALOGO!A:B,2,0)</f>
        <v>BATA HOMBRE</v>
      </c>
      <c r="E741" s="6" t="str">
        <f aca="false">VLOOKUP(C741,CATALOGO!A:E,5,0)</f>
        <v>BLANCO</v>
      </c>
      <c r="F741" s="36"/>
      <c r="G741" s="35" t="s">
        <v>38</v>
      </c>
      <c r="H741" s="121" t="str">
        <f aca="false">CONCATENATE(C741,"-",G741)</f>
        <v>EH201-001-S</v>
      </c>
      <c r="I741" s="130"/>
      <c r="J741" s="35" t="n">
        <v>96</v>
      </c>
      <c r="K741" s="201" t="n">
        <v>45044</v>
      </c>
      <c r="L741" s="156" t="n">
        <f aca="false">VLOOKUP(C741,CATALOGO!A:F,6,0)</f>
        <v>0.34</v>
      </c>
      <c r="M741" s="157" t="n">
        <f aca="false">L741*J741</f>
        <v>32.64</v>
      </c>
      <c r="N741" s="35" t="s">
        <v>136</v>
      </c>
      <c r="O741" s="35" t="s">
        <v>137</v>
      </c>
      <c r="P741" s="33"/>
      <c r="Q741" s="33"/>
      <c r="R741" s="33"/>
      <c r="S741" s="33"/>
      <c r="T741" s="33"/>
      <c r="U741" s="33"/>
      <c r="V741" s="176" t="s">
        <v>1353</v>
      </c>
      <c r="W741" s="35" t="str">
        <f aca="false">VLOOKUP(C741,CATALOGOMEDA1,4,FALSE())</f>
        <v>T/C-WHITE</v>
      </c>
      <c r="X741" s="33" t="str">
        <f aca="false">MID(C741,1,FIND("-",C741)-1)</f>
        <v>EH201</v>
      </c>
      <c r="Y741" s="33" t="n">
        <f aca="false">(VLOOKUP(X741,ESTILO3,3,FALSE()))*J741</f>
        <v>167.5968</v>
      </c>
      <c r="Z741" s="37" t="n">
        <v>45026</v>
      </c>
      <c r="AA741" s="33"/>
      <c r="AB741" s="158" t="s">
        <v>44</v>
      </c>
      <c r="AC741" s="33"/>
      <c r="AD741" s="33" t="s">
        <v>803</v>
      </c>
      <c r="AE741" s="33"/>
    </row>
    <row r="742" customFormat="false" ht="15" hidden="false" customHeight="false" outlineLevel="0" collapsed="false">
      <c r="A742" s="33" t="n">
        <v>9397</v>
      </c>
      <c r="B742" s="227" t="n">
        <v>45019</v>
      </c>
      <c r="C742" s="35" t="s">
        <v>362</v>
      </c>
      <c r="D742" s="6" t="str">
        <f aca="false">VLOOKUP(C742,CATALOGO!A:B,2,0)</f>
        <v>BATA HOMBRE</v>
      </c>
      <c r="E742" s="6" t="str">
        <f aca="false">VLOOKUP(C742,CATALOGO!A:E,5,0)</f>
        <v>BLANCO</v>
      </c>
      <c r="F742" s="36"/>
      <c r="G742" s="35" t="s">
        <v>52</v>
      </c>
      <c r="H742" s="121" t="str">
        <f aca="false">CONCATENATE(C742,"-",G742)</f>
        <v>EH201-001-XL</v>
      </c>
      <c r="I742" s="130"/>
      <c r="J742" s="35" t="n">
        <v>24</v>
      </c>
      <c r="K742" s="201" t="n">
        <v>45044</v>
      </c>
      <c r="L742" s="156" t="n">
        <f aca="false">VLOOKUP(C742,CATALOGO!A:F,6,0)</f>
        <v>0.34</v>
      </c>
      <c r="M742" s="157" t="n">
        <f aca="false">L742*J742</f>
        <v>8.16</v>
      </c>
      <c r="N742" s="35" t="s">
        <v>136</v>
      </c>
      <c r="O742" s="35" t="s">
        <v>137</v>
      </c>
      <c r="P742" s="33"/>
      <c r="Q742" s="33"/>
      <c r="R742" s="33"/>
      <c r="S742" s="33"/>
      <c r="T742" s="33"/>
      <c r="U742" s="33"/>
      <c r="V742" s="176" t="s">
        <v>1353</v>
      </c>
      <c r="W742" s="35" t="str">
        <f aca="false">VLOOKUP(C742,CATALOGOMEDA1,4,FALSE())</f>
        <v>T/C-WHITE</v>
      </c>
      <c r="X742" s="33" t="str">
        <f aca="false">MID(C742,1,FIND("-",C742)-1)</f>
        <v>EH201</v>
      </c>
      <c r="Y742" s="33" t="n">
        <f aca="false">(VLOOKUP(X742,ESTILO3,3,FALSE()))*J742</f>
        <v>41.8992</v>
      </c>
      <c r="Z742" s="37" t="n">
        <v>45026</v>
      </c>
      <c r="AA742" s="33"/>
      <c r="AB742" s="158" t="s">
        <v>44</v>
      </c>
      <c r="AC742" s="33"/>
      <c r="AD742" s="33" t="s">
        <v>803</v>
      </c>
      <c r="AE742" s="33"/>
    </row>
    <row r="743" customFormat="false" ht="15" hidden="false" customHeight="false" outlineLevel="0" collapsed="false">
      <c r="A743" s="33"/>
      <c r="B743" s="33"/>
      <c r="C743" s="35"/>
      <c r="D743" s="35"/>
      <c r="E743" s="33"/>
      <c r="F743" s="36"/>
      <c r="G743" s="35"/>
      <c r="H743" s="35"/>
      <c r="I743" s="130"/>
      <c r="J743" s="95" t="n">
        <v>2580</v>
      </c>
      <c r="K743" s="35"/>
      <c r="L743" s="40" t="n">
        <v>11.28</v>
      </c>
      <c r="M743" s="40" t="n">
        <v>904</v>
      </c>
      <c r="N743" s="33"/>
      <c r="O743" s="35"/>
      <c r="P743" s="33"/>
      <c r="Q743" s="33"/>
      <c r="R743" s="33"/>
      <c r="S743" s="33"/>
      <c r="T743" s="33"/>
      <c r="U743" s="33"/>
      <c r="V743" s="33"/>
      <c r="W743" s="35"/>
      <c r="X743" s="33"/>
      <c r="Y743" s="33"/>
      <c r="Z743" s="37"/>
      <c r="AA743" s="33"/>
      <c r="AB743" s="33"/>
      <c r="AC743" s="33"/>
      <c r="AD743" s="33"/>
      <c r="AE743" s="33"/>
    </row>
    <row r="744" customFormat="false" ht="15.75" hidden="false" customHeight="false" outlineLevel="0" collapsed="false">
      <c r="A744" s="33"/>
      <c r="B744" s="230"/>
      <c r="C744" s="231" t="s">
        <v>1354</v>
      </c>
      <c r="D744" s="232"/>
      <c r="E744" s="33"/>
      <c r="F744" s="36"/>
      <c r="G744" s="35"/>
      <c r="H744" s="35"/>
      <c r="I744" s="130"/>
      <c r="J744" s="35"/>
      <c r="K744" s="35"/>
      <c r="N744" s="33"/>
      <c r="O744" s="35"/>
      <c r="P744" s="33"/>
      <c r="Q744" s="33"/>
      <c r="R744" s="33"/>
      <c r="S744" s="33"/>
      <c r="T744" s="33"/>
      <c r="U744" s="33"/>
      <c r="V744" s="33"/>
      <c r="W744" s="35"/>
      <c r="X744" s="33"/>
      <c r="Y744" s="33"/>
      <c r="Z744" s="37"/>
      <c r="AA744" s="33"/>
      <c r="AB744" s="33"/>
      <c r="AC744" s="33"/>
      <c r="AD744" s="33"/>
      <c r="AE744" s="33"/>
    </row>
    <row r="745" customFormat="false" ht="15" hidden="false" customHeight="false" outlineLevel="0" collapsed="false">
      <c r="A745" s="33" t="n">
        <v>9398</v>
      </c>
      <c r="B745" s="227" t="n">
        <v>45019</v>
      </c>
      <c r="C745" s="35" t="s">
        <v>1355</v>
      </c>
      <c r="D745" s="6" t="s">
        <v>1356</v>
      </c>
      <c r="E745" s="6" t="str">
        <f aca="false">VLOOKUP(C745,CATALOGO!A:E,5,0)</f>
        <v>CENIZA</v>
      </c>
      <c r="F745" s="36"/>
      <c r="G745" s="35" t="s">
        <v>38</v>
      </c>
      <c r="H745" s="121" t="str">
        <f aca="false">CONCATENATE(C745,"-",G745)</f>
        <v>IH401-203-S</v>
      </c>
      <c r="I745" s="130"/>
      <c r="J745" s="35" t="n">
        <v>1</v>
      </c>
      <c r="K745" s="201" t="n">
        <v>45044</v>
      </c>
      <c r="L745" s="156" t="n">
        <f aca="false">VLOOKUP(C745,CATALOGO!A:F,6,0)</f>
        <v>0.26</v>
      </c>
      <c r="M745" s="157" t="n">
        <f aca="false">L745*J745</f>
        <v>0.26</v>
      </c>
      <c r="N745" s="35" t="s">
        <v>60</v>
      </c>
      <c r="O745" s="35" t="s">
        <v>40</v>
      </c>
      <c r="P745" s="33"/>
      <c r="Q745" s="33"/>
      <c r="R745" s="33"/>
      <c r="S745" s="33"/>
      <c r="T745" s="33"/>
      <c r="U745" s="33"/>
      <c r="V745" s="176" t="s">
        <v>1357</v>
      </c>
      <c r="W745" s="35" t="s">
        <v>42</v>
      </c>
      <c r="X745" s="33" t="s">
        <v>1358</v>
      </c>
      <c r="Y745" s="33" t="n">
        <v>1.51235</v>
      </c>
      <c r="Z745" s="37" t="n">
        <v>45026</v>
      </c>
      <c r="AA745" s="33"/>
      <c r="AB745" s="158" t="s">
        <v>44</v>
      </c>
      <c r="AC745" s="33" t="s">
        <v>1359</v>
      </c>
      <c r="AD745" s="109" t="s">
        <v>784</v>
      </c>
      <c r="AE745" s="33"/>
    </row>
    <row r="746" customFormat="false" ht="15" hidden="false" customHeight="false" outlineLevel="0" collapsed="false">
      <c r="A746" s="33" t="n">
        <v>9399</v>
      </c>
      <c r="B746" s="227" t="n">
        <v>45019</v>
      </c>
      <c r="C746" s="35" t="s">
        <v>1355</v>
      </c>
      <c r="D746" s="6" t="s">
        <v>1356</v>
      </c>
      <c r="E746" s="6" t="str">
        <f aca="false">VLOOKUP(C746,CATALOGO!A:E,5,0)</f>
        <v>CENIZA</v>
      </c>
      <c r="F746" s="36"/>
      <c r="G746" s="35" t="s">
        <v>76</v>
      </c>
      <c r="H746" s="121" t="str">
        <f aca="false">CONCATENATE(C746,"-",G746)</f>
        <v>IH401-203-M</v>
      </c>
      <c r="I746" s="130"/>
      <c r="J746" s="35" t="n">
        <v>2</v>
      </c>
      <c r="K746" s="201" t="n">
        <v>45044</v>
      </c>
      <c r="L746" s="156" t="n">
        <f aca="false">VLOOKUP(C746,CATALOGO!A:F,6,0)</f>
        <v>0.26</v>
      </c>
      <c r="M746" s="157" t="n">
        <f aca="false">L746*J746</f>
        <v>0.52</v>
      </c>
      <c r="N746" s="35" t="s">
        <v>60</v>
      </c>
      <c r="O746" s="35" t="s">
        <v>40</v>
      </c>
      <c r="P746" s="33"/>
      <c r="Q746" s="33"/>
      <c r="R746" s="33"/>
      <c r="S746" s="33"/>
      <c r="T746" s="33"/>
      <c r="U746" s="33"/>
      <c r="V746" s="176" t="s">
        <v>1357</v>
      </c>
      <c r="W746" s="35" t="s">
        <v>42</v>
      </c>
      <c r="X746" s="33" t="s">
        <v>1358</v>
      </c>
      <c r="Y746" s="33" t="n">
        <v>3.0247</v>
      </c>
      <c r="Z746" s="37" t="n">
        <v>45026</v>
      </c>
      <c r="AA746" s="33"/>
      <c r="AB746" s="158" t="s">
        <v>44</v>
      </c>
      <c r="AC746" s="33" t="s">
        <v>1359</v>
      </c>
      <c r="AD746" s="109" t="s">
        <v>784</v>
      </c>
      <c r="AE746" s="33"/>
    </row>
    <row r="747" customFormat="false" ht="15" hidden="false" customHeight="false" outlineLevel="0" collapsed="false">
      <c r="A747" s="33" t="n">
        <v>9400</v>
      </c>
      <c r="B747" s="227" t="n">
        <v>45019</v>
      </c>
      <c r="C747" s="35" t="s">
        <v>1360</v>
      </c>
      <c r="D747" s="6" t="str">
        <f aca="false">VLOOKUP(C747,CATALOGO!A:B,2,0)</f>
        <v>CHAMARRA</v>
      </c>
      <c r="E747" s="6" t="str">
        <f aca="false">VLOOKUP(C747,CATALOGO!A:E,5,0)</f>
        <v>NAVAL</v>
      </c>
      <c r="F747" s="36"/>
      <c r="G747" s="35" t="s">
        <v>38</v>
      </c>
      <c r="H747" s="121" t="str">
        <f aca="false">CONCATENATE(C747,"-",G747)</f>
        <v>2378-027-S</v>
      </c>
      <c r="I747" s="130"/>
      <c r="J747" s="35" t="n">
        <v>10</v>
      </c>
      <c r="K747" s="201" t="n">
        <v>45044</v>
      </c>
      <c r="L747" s="156" t="n">
        <f aca="false">VLOOKUP(C747,CATALOGO!A:F,6,0)</f>
        <v>0.2925</v>
      </c>
      <c r="M747" s="157" t="n">
        <f aca="false">L747*J747</f>
        <v>2.925</v>
      </c>
      <c r="N747" s="172" t="s">
        <v>39</v>
      </c>
      <c r="O747" s="35" t="s">
        <v>40</v>
      </c>
      <c r="P747" s="33"/>
      <c r="Q747" s="33"/>
      <c r="R747" s="33"/>
      <c r="S747" s="33"/>
      <c r="T747" s="33"/>
      <c r="U747" s="33"/>
      <c r="V747" s="176" t="s">
        <v>1361</v>
      </c>
      <c r="W747" s="35" t="s">
        <v>110</v>
      </c>
      <c r="X747" s="33" t="s">
        <v>1362</v>
      </c>
      <c r="Y747" s="33" t="n">
        <v>13</v>
      </c>
      <c r="Z747" s="37" t="n">
        <v>45026</v>
      </c>
      <c r="AA747" s="33"/>
      <c r="AB747" s="158" t="s">
        <v>44</v>
      </c>
      <c r="AC747" s="33"/>
      <c r="AD747" s="109" t="s">
        <v>784</v>
      </c>
      <c r="AE747" s="33"/>
    </row>
    <row r="748" customFormat="false" ht="15" hidden="false" customHeight="false" outlineLevel="0" collapsed="false">
      <c r="A748" s="33" t="n">
        <v>9401</v>
      </c>
      <c r="B748" s="227" t="n">
        <v>45019</v>
      </c>
      <c r="C748" s="35" t="s">
        <v>1360</v>
      </c>
      <c r="D748" s="6" t="str">
        <f aca="false">VLOOKUP(C748,CATALOGO!A:B,2,0)</f>
        <v>CHAMARRA</v>
      </c>
      <c r="E748" s="6" t="str">
        <f aca="false">VLOOKUP(C748,CATALOGO!A:E,5,0)</f>
        <v>NAVAL</v>
      </c>
      <c r="F748" s="36"/>
      <c r="G748" s="35" t="s">
        <v>48</v>
      </c>
      <c r="H748" s="121" t="str">
        <f aca="false">CONCATENATE(C748,"-",G748)</f>
        <v>2378-027-L</v>
      </c>
      <c r="I748" s="130"/>
      <c r="J748" s="35" t="n">
        <v>6</v>
      </c>
      <c r="K748" s="201" t="n">
        <v>45044</v>
      </c>
      <c r="L748" s="156" t="n">
        <f aca="false">VLOOKUP(C748,CATALOGO!A:F,6,0)</f>
        <v>0.2925</v>
      </c>
      <c r="M748" s="157" t="n">
        <f aca="false">L748*J748</f>
        <v>1.755</v>
      </c>
      <c r="N748" s="172" t="s">
        <v>39</v>
      </c>
      <c r="O748" s="35" t="s">
        <v>40</v>
      </c>
      <c r="P748" s="33"/>
      <c r="Q748" s="33"/>
      <c r="R748" s="33"/>
      <c r="S748" s="33"/>
      <c r="T748" s="33"/>
      <c r="U748" s="33"/>
      <c r="V748" s="176" t="s">
        <v>1361</v>
      </c>
      <c r="W748" s="35" t="s">
        <v>110</v>
      </c>
      <c r="X748" s="33" t="s">
        <v>1362</v>
      </c>
      <c r="Y748" s="33" t="n">
        <v>7.8</v>
      </c>
      <c r="Z748" s="37" t="n">
        <v>45026</v>
      </c>
      <c r="AA748" s="33"/>
      <c r="AB748" s="158" t="s">
        <v>44</v>
      </c>
      <c r="AC748" s="33"/>
      <c r="AD748" s="109" t="s">
        <v>784</v>
      </c>
      <c r="AE748" s="33"/>
    </row>
    <row r="749" customFormat="false" ht="15" hidden="false" customHeight="false" outlineLevel="0" collapsed="false">
      <c r="A749" s="33" t="n">
        <v>9402</v>
      </c>
      <c r="B749" s="227" t="n">
        <v>45019</v>
      </c>
      <c r="C749" s="35" t="s">
        <v>1360</v>
      </c>
      <c r="D749" s="6" t="str">
        <f aca="false">VLOOKUP(C749,CATALOGO!A:B,2,0)</f>
        <v>CHAMARRA</v>
      </c>
      <c r="E749" s="6" t="str">
        <f aca="false">VLOOKUP(C749,CATALOGO!A:E,5,0)</f>
        <v>NAVAL</v>
      </c>
      <c r="F749" s="36"/>
      <c r="G749" s="35" t="s">
        <v>76</v>
      </c>
      <c r="H749" s="121" t="str">
        <f aca="false">CONCATENATE(C749,"-",G749)</f>
        <v>2378-027-M</v>
      </c>
      <c r="I749" s="130"/>
      <c r="J749" s="35" t="n">
        <v>10</v>
      </c>
      <c r="K749" s="201" t="n">
        <v>45044</v>
      </c>
      <c r="L749" s="156" t="n">
        <f aca="false">VLOOKUP(C749,CATALOGO!A:F,6,0)</f>
        <v>0.2925</v>
      </c>
      <c r="M749" s="157" t="n">
        <f aca="false">L749*J749</f>
        <v>2.925</v>
      </c>
      <c r="N749" s="172" t="s">
        <v>39</v>
      </c>
      <c r="O749" s="35" t="s">
        <v>40</v>
      </c>
      <c r="P749" s="33"/>
      <c r="Q749" s="33"/>
      <c r="R749" s="33"/>
      <c r="S749" s="33"/>
      <c r="T749" s="33"/>
      <c r="U749" s="33"/>
      <c r="V749" s="176" t="s">
        <v>1361</v>
      </c>
      <c r="W749" s="35" t="s">
        <v>110</v>
      </c>
      <c r="X749" s="33" t="s">
        <v>1362</v>
      </c>
      <c r="Y749" s="33" t="n">
        <v>13</v>
      </c>
      <c r="Z749" s="37" t="n">
        <v>45026</v>
      </c>
      <c r="AA749" s="33"/>
      <c r="AB749" s="158" t="s">
        <v>44</v>
      </c>
      <c r="AC749" s="33"/>
      <c r="AD749" s="109" t="s">
        <v>784</v>
      </c>
      <c r="AE749" s="33"/>
    </row>
    <row r="750" customFormat="false" ht="15" hidden="false" customHeight="false" outlineLevel="0" collapsed="false">
      <c r="A750" s="33" t="n">
        <v>9403</v>
      </c>
      <c r="B750" s="227" t="n">
        <v>45019</v>
      </c>
      <c r="C750" s="35" t="s">
        <v>1360</v>
      </c>
      <c r="D750" s="6" t="str">
        <f aca="false">VLOOKUP(C750,CATALOGO!A:B,2,0)</f>
        <v>CHAMARRA</v>
      </c>
      <c r="E750" s="6" t="str">
        <f aca="false">VLOOKUP(C750,CATALOGO!A:E,5,0)</f>
        <v>NAVAL</v>
      </c>
      <c r="F750" s="36"/>
      <c r="G750" s="35" t="s">
        <v>57</v>
      </c>
      <c r="H750" s="121" t="str">
        <f aca="false">CONCATENATE(C750,"-",G750)</f>
        <v>2378-027-XS</v>
      </c>
      <c r="I750" s="130"/>
      <c r="J750" s="35" t="n">
        <v>10</v>
      </c>
      <c r="K750" s="201" t="n">
        <v>45044</v>
      </c>
      <c r="L750" s="156" t="n">
        <f aca="false">VLOOKUP(C750,CATALOGO!A:F,6,0)</f>
        <v>0.2925</v>
      </c>
      <c r="M750" s="157" t="n">
        <f aca="false">L750*J750</f>
        <v>2.925</v>
      </c>
      <c r="N750" s="172" t="s">
        <v>39</v>
      </c>
      <c r="O750" s="35" t="s">
        <v>40</v>
      </c>
      <c r="P750" s="33"/>
      <c r="Q750" s="33"/>
      <c r="R750" s="33"/>
      <c r="S750" s="33"/>
      <c r="T750" s="33"/>
      <c r="U750" s="33"/>
      <c r="V750" s="176" t="s">
        <v>1361</v>
      </c>
      <c r="W750" s="35" t="s">
        <v>110</v>
      </c>
      <c r="X750" s="33" t="s">
        <v>1362</v>
      </c>
      <c r="Y750" s="33" t="n">
        <v>13</v>
      </c>
      <c r="Z750" s="37" t="n">
        <v>45026</v>
      </c>
      <c r="AA750" s="33"/>
      <c r="AB750" s="158" t="s">
        <v>44</v>
      </c>
      <c r="AC750" s="33"/>
      <c r="AD750" s="109" t="s">
        <v>784</v>
      </c>
      <c r="AE750" s="33"/>
    </row>
    <row r="751" customFormat="false" ht="15" hidden="false" customHeight="false" outlineLevel="0" collapsed="false">
      <c r="A751" s="33" t="n">
        <v>9404</v>
      </c>
      <c r="B751" s="227" t="n">
        <v>45019</v>
      </c>
      <c r="C751" s="35" t="s">
        <v>629</v>
      </c>
      <c r="D751" s="6" t="str">
        <f aca="false">VLOOKUP(C751,CATALOGO!A:B,2,0)</f>
        <v>TOP HOMBRE</v>
      </c>
      <c r="E751" s="6" t="str">
        <f aca="false">VLOOKUP(C751,CATALOGO!A:E,5,0)</f>
        <v>CENIZA</v>
      </c>
      <c r="F751" s="36"/>
      <c r="G751" s="35" t="s">
        <v>38</v>
      </c>
      <c r="H751" s="121" t="str">
        <f aca="false">CONCATENATE(C751,"-",G751)</f>
        <v>AH002-203-S</v>
      </c>
      <c r="I751" s="130"/>
      <c r="J751" s="35" t="n">
        <v>2</v>
      </c>
      <c r="K751" s="201" t="n">
        <v>45044</v>
      </c>
      <c r="L751" s="156" t="n">
        <f aca="false">VLOOKUP(C751,CATALOGO!A:F,6,0)</f>
        <v>0.248</v>
      </c>
      <c r="M751" s="157" t="n">
        <f aca="false">L751*J751</f>
        <v>0.496</v>
      </c>
      <c r="N751" s="172" t="s">
        <v>39</v>
      </c>
      <c r="O751" s="35" t="s">
        <v>40</v>
      </c>
      <c r="P751" s="33"/>
      <c r="Q751" s="33"/>
      <c r="R751" s="33"/>
      <c r="S751" s="33"/>
      <c r="T751" s="33"/>
      <c r="U751" s="33"/>
      <c r="V751" s="176" t="s">
        <v>1363</v>
      </c>
      <c r="W751" s="35" t="s">
        <v>42</v>
      </c>
      <c r="X751" s="33" t="s">
        <v>203</v>
      </c>
      <c r="Y751" s="33" t="n">
        <v>2.0097</v>
      </c>
      <c r="Z751" s="37" t="n">
        <v>45026</v>
      </c>
      <c r="AA751" s="33"/>
      <c r="AB751" s="158" t="s">
        <v>44</v>
      </c>
      <c r="AC751" s="33" t="s">
        <v>1364</v>
      </c>
      <c r="AD751" s="109" t="s">
        <v>784</v>
      </c>
      <c r="AE751" s="33"/>
    </row>
    <row r="752" customFormat="false" ht="15" hidden="false" customHeight="false" outlineLevel="0" collapsed="false">
      <c r="A752" s="33" t="n">
        <v>9405</v>
      </c>
      <c r="B752" s="227" t="n">
        <v>45019</v>
      </c>
      <c r="C752" s="35" t="s">
        <v>629</v>
      </c>
      <c r="D752" s="6" t="str">
        <f aca="false">VLOOKUP(C752,CATALOGO!A:B,2,0)</f>
        <v>TOP HOMBRE</v>
      </c>
      <c r="E752" s="6" t="str">
        <f aca="false">VLOOKUP(C752,CATALOGO!A:E,5,0)</f>
        <v>CENIZA</v>
      </c>
      <c r="F752" s="36"/>
      <c r="G752" s="35" t="s">
        <v>76</v>
      </c>
      <c r="H752" s="121" t="str">
        <f aca="false">CONCATENATE(C752,"-",G752)</f>
        <v>AH002-203-M</v>
      </c>
      <c r="I752" s="130"/>
      <c r="J752" s="35" t="n">
        <v>4</v>
      </c>
      <c r="K752" s="201" t="n">
        <v>45044</v>
      </c>
      <c r="L752" s="156" t="n">
        <f aca="false">VLOOKUP(C752,CATALOGO!A:F,6,0)</f>
        <v>0.248</v>
      </c>
      <c r="M752" s="157" t="n">
        <f aca="false">L752*J752</f>
        <v>0.992</v>
      </c>
      <c r="N752" s="172" t="s">
        <v>39</v>
      </c>
      <c r="O752" s="35" t="s">
        <v>40</v>
      </c>
      <c r="P752" s="33"/>
      <c r="Q752" s="33"/>
      <c r="R752" s="33"/>
      <c r="S752" s="33"/>
      <c r="T752" s="33"/>
      <c r="U752" s="33"/>
      <c r="V752" s="176" t="s">
        <v>1363</v>
      </c>
      <c r="W752" s="35" t="s">
        <v>42</v>
      </c>
      <c r="X752" s="33" t="s">
        <v>203</v>
      </c>
      <c r="Y752" s="33" t="n">
        <v>4.0194</v>
      </c>
      <c r="Z752" s="37" t="n">
        <v>45026</v>
      </c>
      <c r="AA752" s="33"/>
      <c r="AB752" s="158" t="s">
        <v>44</v>
      </c>
      <c r="AC752" s="33" t="s">
        <v>1364</v>
      </c>
      <c r="AD752" s="109" t="s">
        <v>784</v>
      </c>
      <c r="AE752" s="33"/>
    </row>
    <row r="753" customFormat="false" ht="15" hidden="false" customHeight="false" outlineLevel="0" collapsed="false">
      <c r="A753" s="33"/>
      <c r="B753" s="227"/>
      <c r="C753" s="35"/>
      <c r="D753" s="35"/>
      <c r="E753" s="33"/>
      <c r="F753" s="36"/>
      <c r="G753" s="35"/>
      <c r="H753" s="35"/>
      <c r="I753" s="130"/>
      <c r="J753" s="95" t="n">
        <v>45</v>
      </c>
      <c r="K753" s="35"/>
      <c r="L753" s="40" t="n">
        <v>2.186</v>
      </c>
      <c r="M753" s="40" t="n">
        <v>13</v>
      </c>
      <c r="N753" s="33"/>
      <c r="O753" s="35"/>
      <c r="P753" s="33"/>
      <c r="Q753" s="33"/>
      <c r="R753" s="33"/>
      <c r="S753" s="33"/>
      <c r="T753" s="33"/>
      <c r="U753" s="33"/>
      <c r="V753" s="33"/>
      <c r="W753" s="35"/>
      <c r="X753" s="33"/>
      <c r="Y753" s="33"/>
      <c r="Z753" s="37"/>
      <c r="AA753" s="33"/>
      <c r="AB753" s="33"/>
      <c r="AC753" s="33"/>
      <c r="AD753" s="109"/>
      <c r="AE753" s="33"/>
    </row>
    <row r="754" customFormat="false" ht="15" hidden="false" customHeight="false" outlineLevel="0" collapsed="false">
      <c r="A754" s="33"/>
      <c r="B754" s="230"/>
      <c r="C754" s="232" t="s">
        <v>1365</v>
      </c>
      <c r="D754" s="232"/>
      <c r="E754" s="33"/>
      <c r="F754" s="36"/>
      <c r="G754" s="35"/>
      <c r="H754" s="35"/>
      <c r="I754" s="130"/>
      <c r="J754" s="35"/>
      <c r="K754" s="35"/>
      <c r="N754" s="33"/>
      <c r="O754" s="35"/>
      <c r="P754" s="33"/>
      <c r="Q754" s="33"/>
      <c r="R754" s="33"/>
      <c r="S754" s="33"/>
      <c r="T754" s="33"/>
      <c r="U754" s="33"/>
      <c r="V754" s="33"/>
      <c r="W754" s="35"/>
      <c r="X754" s="33"/>
      <c r="Y754" s="33"/>
      <c r="Z754" s="37"/>
      <c r="AA754" s="33"/>
      <c r="AB754" s="33"/>
      <c r="AC754" s="33"/>
      <c r="AD754" s="109"/>
      <c r="AE754" s="33"/>
    </row>
    <row r="755" customFormat="false" ht="15" hidden="false" customHeight="false" outlineLevel="0" collapsed="false">
      <c r="A755" s="33" t="n">
        <v>9406</v>
      </c>
      <c r="B755" s="227" t="n">
        <v>45019</v>
      </c>
      <c r="C755" s="35" t="s">
        <v>1011</v>
      </c>
      <c r="D755" s="6" t="str">
        <f aca="false">VLOOKUP(C755,CATALOGO!A:B,2,0)</f>
        <v>TOP MUJER</v>
      </c>
      <c r="E755" s="6" t="str">
        <f aca="false">VLOOKUP(C755,CATALOGO!A:E,5,0)</f>
        <v>NAVAL</v>
      </c>
      <c r="F755" s="36"/>
      <c r="G755" s="35" t="s">
        <v>38</v>
      </c>
      <c r="H755" s="121" t="str">
        <f aca="false">CONCATENATE(C755,"-",G755)</f>
        <v>I002AF-027-S</v>
      </c>
      <c r="I755" s="130"/>
      <c r="J755" s="35" t="n">
        <v>2</v>
      </c>
      <c r="K755" s="201" t="n">
        <v>45044</v>
      </c>
      <c r="L755" s="156" t="n">
        <f aca="false">VLOOKUP(C755,CATALOGO!A:F,6,0)</f>
        <v>0.16</v>
      </c>
      <c r="M755" s="157" t="n">
        <f aca="false">L755*J755</f>
        <v>0.32</v>
      </c>
      <c r="N755" s="35" t="s">
        <v>60</v>
      </c>
      <c r="O755" s="35" t="s">
        <v>40</v>
      </c>
      <c r="P755" s="33"/>
      <c r="Q755" s="33"/>
      <c r="R755" s="33"/>
      <c r="S755" s="33"/>
      <c r="T755" s="33"/>
      <c r="U755" s="33"/>
      <c r="V755" s="176" t="s">
        <v>1366</v>
      </c>
      <c r="W755" s="35" t="s">
        <v>68</v>
      </c>
      <c r="X755" s="33" t="s">
        <v>1010</v>
      </c>
      <c r="Y755" s="33" t="n">
        <v>1.8473</v>
      </c>
      <c r="Z755" s="37" t="n">
        <v>45026</v>
      </c>
      <c r="AA755" s="33"/>
      <c r="AB755" s="158" t="s">
        <v>44</v>
      </c>
      <c r="AC755" s="33"/>
      <c r="AD755" s="109" t="s">
        <v>803</v>
      </c>
      <c r="AE755" s="33"/>
    </row>
    <row r="756" customFormat="false" ht="15" hidden="false" customHeight="false" outlineLevel="0" collapsed="false">
      <c r="A756" s="33" t="n">
        <v>9407</v>
      </c>
      <c r="B756" s="227" t="n">
        <v>45019</v>
      </c>
      <c r="C756" s="35" t="s">
        <v>1011</v>
      </c>
      <c r="D756" s="6" t="str">
        <f aca="false">VLOOKUP(C756,CATALOGO!A:B,2,0)</f>
        <v>TOP MUJER</v>
      </c>
      <c r="E756" s="6" t="str">
        <f aca="false">VLOOKUP(C756,CATALOGO!A:E,5,0)</f>
        <v>NAVAL</v>
      </c>
      <c r="F756" s="36"/>
      <c r="G756" s="35" t="s">
        <v>76</v>
      </c>
      <c r="H756" s="121" t="str">
        <f aca="false">CONCATENATE(C756,"-",G756)</f>
        <v>I002AF-027-M</v>
      </c>
      <c r="I756" s="130"/>
      <c r="J756" s="35" t="n">
        <v>9</v>
      </c>
      <c r="K756" s="201" t="n">
        <v>45044</v>
      </c>
      <c r="L756" s="156" t="n">
        <f aca="false">VLOOKUP(C756,CATALOGO!A:F,6,0)</f>
        <v>0.16</v>
      </c>
      <c r="M756" s="157" t="n">
        <f aca="false">L756*J756</f>
        <v>1.44</v>
      </c>
      <c r="N756" s="35" t="s">
        <v>60</v>
      </c>
      <c r="O756" s="35" t="s">
        <v>40</v>
      </c>
      <c r="P756" s="33"/>
      <c r="Q756" s="33"/>
      <c r="R756" s="33"/>
      <c r="S756" s="33"/>
      <c r="T756" s="33"/>
      <c r="U756" s="33"/>
      <c r="V756" s="176" t="s">
        <v>1366</v>
      </c>
      <c r="W756" s="35" t="s">
        <v>68</v>
      </c>
      <c r="X756" s="33" t="s">
        <v>1010</v>
      </c>
      <c r="Y756" s="33" t="n">
        <v>8.31285</v>
      </c>
      <c r="Z756" s="37" t="n">
        <v>45026</v>
      </c>
      <c r="AA756" s="33"/>
      <c r="AB756" s="33"/>
      <c r="AC756" s="33"/>
      <c r="AD756" s="109"/>
      <c r="AE756" s="33"/>
    </row>
    <row r="757" customFormat="false" ht="15" hidden="false" customHeight="false" outlineLevel="0" collapsed="false">
      <c r="A757" s="33" t="n">
        <v>9408</v>
      </c>
      <c r="B757" s="227" t="n">
        <v>45019</v>
      </c>
      <c r="C757" s="35" t="s">
        <v>893</v>
      </c>
      <c r="D757" s="6" t="str">
        <f aca="false">VLOOKUP(C757,CATALOGO!A:B,2,0)</f>
        <v>PANT MUJER</v>
      </c>
      <c r="E757" s="6" t="str">
        <f aca="false">VLOOKUP(C757,CATALOGO!A:E,5,0)</f>
        <v>NAVAL</v>
      </c>
      <c r="F757" s="36"/>
      <c r="G757" s="35" t="s">
        <v>76</v>
      </c>
      <c r="H757" s="121" t="str">
        <f aca="false">CONCATENATE(C757,"-",G757)</f>
        <v>I102AF-027-M</v>
      </c>
      <c r="I757" s="130"/>
      <c r="J757" s="35" t="n">
        <v>9</v>
      </c>
      <c r="K757" s="201" t="n">
        <v>45044</v>
      </c>
      <c r="L757" s="156" t="n">
        <f aca="false">VLOOKUP(C757,CATALOGO!A:F,6,0)</f>
        <v>0.2065</v>
      </c>
      <c r="M757" s="157" t="n">
        <f aca="false">L757*J757</f>
        <v>1.8585</v>
      </c>
      <c r="N757" s="35" t="s">
        <v>60</v>
      </c>
      <c r="O757" s="35" t="s">
        <v>85</v>
      </c>
      <c r="P757" s="33"/>
      <c r="Q757" s="33"/>
      <c r="R757" s="33"/>
      <c r="S757" s="33"/>
      <c r="T757" s="33"/>
      <c r="U757" s="33"/>
      <c r="V757" s="176" t="s">
        <v>1367</v>
      </c>
      <c r="W757" s="35" t="s">
        <v>68</v>
      </c>
      <c r="X757" s="33" t="s">
        <v>1273</v>
      </c>
      <c r="Y757" s="33" t="n">
        <v>12.2409</v>
      </c>
      <c r="Z757" s="37" t="n">
        <v>45026</v>
      </c>
      <c r="AA757" s="33"/>
      <c r="AB757" s="158" t="s">
        <v>44</v>
      </c>
      <c r="AC757" s="33"/>
      <c r="AD757" s="109" t="s">
        <v>803</v>
      </c>
      <c r="AE757" s="33"/>
    </row>
    <row r="758" customFormat="false" ht="15" hidden="false" customHeight="false" outlineLevel="0" collapsed="false">
      <c r="A758" s="33" t="n">
        <v>9409</v>
      </c>
      <c r="B758" s="227" t="n">
        <v>45019</v>
      </c>
      <c r="C758" s="35" t="s">
        <v>127</v>
      </c>
      <c r="D758" s="6" t="str">
        <f aca="false">VLOOKUP(C758,CATALOGO!A:B,2,0)</f>
        <v>PANT HOMBRE</v>
      </c>
      <c r="E758" s="6" t="str">
        <f aca="false">VLOOKUP(C758,CATALOGO!A:E,5,0)</f>
        <v>NAVAL</v>
      </c>
      <c r="F758" s="36"/>
      <c r="G758" s="35" t="s">
        <v>52</v>
      </c>
      <c r="H758" s="121" t="str">
        <f aca="false">CONCATENATE(C758,"-",G758)</f>
        <v>IH101AF-027-XL</v>
      </c>
      <c r="I758" s="33"/>
      <c r="J758" s="35" t="n">
        <v>2</v>
      </c>
      <c r="K758" s="201" t="n">
        <v>45044</v>
      </c>
      <c r="L758" s="156" t="n">
        <f aca="false">VLOOKUP(C758,CATALOGO!A:F,6,0)</f>
        <v>0.2783</v>
      </c>
      <c r="M758" s="157" t="n">
        <f aca="false">L758*J758</f>
        <v>0.5566</v>
      </c>
      <c r="N758" s="35" t="s">
        <v>60</v>
      </c>
      <c r="O758" s="35" t="s">
        <v>85</v>
      </c>
      <c r="P758" s="33"/>
      <c r="Q758" s="33"/>
      <c r="R758" s="33"/>
      <c r="S758" s="33"/>
      <c r="T758" s="33"/>
      <c r="U758" s="33"/>
      <c r="V758" s="176" t="s">
        <v>1368</v>
      </c>
      <c r="W758" s="35" t="s">
        <v>68</v>
      </c>
      <c r="X758" s="33" t="s">
        <v>129</v>
      </c>
      <c r="Y758" s="33" t="n">
        <v>3.1668</v>
      </c>
      <c r="Z758" s="37" t="n">
        <v>45026</v>
      </c>
      <c r="AA758" s="33"/>
      <c r="AB758" s="33"/>
      <c r="AC758" s="33"/>
      <c r="AD758" s="109"/>
      <c r="AE758" s="33"/>
    </row>
    <row r="759" customFormat="false" ht="15" hidden="false" customHeight="false" outlineLevel="0" collapsed="false">
      <c r="A759" s="33" t="n">
        <v>9410</v>
      </c>
      <c r="B759" s="227" t="n">
        <v>45019</v>
      </c>
      <c r="C759" s="35" t="s">
        <v>127</v>
      </c>
      <c r="D759" s="6" t="str">
        <f aca="false">VLOOKUP(C759,CATALOGO!A:B,2,0)</f>
        <v>PANT HOMBRE</v>
      </c>
      <c r="E759" s="6" t="str">
        <f aca="false">VLOOKUP(C759,CATALOGO!A:E,5,0)</f>
        <v>NAVAL</v>
      </c>
      <c r="F759" s="36"/>
      <c r="G759" s="35" t="s">
        <v>48</v>
      </c>
      <c r="H759" s="121" t="str">
        <f aca="false">CONCATENATE(C759,"-",G759)</f>
        <v>IH101AF-027-L</v>
      </c>
      <c r="I759" s="130"/>
      <c r="J759" s="35" t="n">
        <v>4</v>
      </c>
      <c r="K759" s="201" t="n">
        <v>45044</v>
      </c>
      <c r="L759" s="156" t="n">
        <f aca="false">VLOOKUP(C759,CATALOGO!A:F,6,0)</f>
        <v>0.2783</v>
      </c>
      <c r="M759" s="157" t="n">
        <f aca="false">L759*J759</f>
        <v>1.1132</v>
      </c>
      <c r="N759" s="35" t="s">
        <v>60</v>
      </c>
      <c r="O759" s="35" t="s">
        <v>85</v>
      </c>
      <c r="P759" s="33"/>
      <c r="Q759" s="33"/>
      <c r="R759" s="33"/>
      <c r="S759" s="33"/>
      <c r="T759" s="33"/>
      <c r="U759" s="33"/>
      <c r="V759" s="176" t="s">
        <v>1368</v>
      </c>
      <c r="W759" s="35" t="s">
        <v>68</v>
      </c>
      <c r="X759" s="33" t="s">
        <v>129</v>
      </c>
      <c r="Y759" s="33" t="n">
        <v>6.3336</v>
      </c>
      <c r="Z759" s="37" t="n">
        <v>45026</v>
      </c>
      <c r="AA759" s="33"/>
      <c r="AB759" s="158" t="s">
        <v>44</v>
      </c>
      <c r="AC759" s="33"/>
      <c r="AD759" s="109" t="s">
        <v>803</v>
      </c>
      <c r="AE759" s="33"/>
    </row>
    <row r="760" customFormat="false" ht="15" hidden="false" customHeight="false" outlineLevel="0" collapsed="false">
      <c r="A760" s="33"/>
      <c r="B760" s="33"/>
      <c r="C760" s="35"/>
      <c r="D760" s="35"/>
      <c r="E760" s="33"/>
      <c r="F760" s="36"/>
      <c r="G760" s="35"/>
      <c r="H760" s="35"/>
      <c r="I760" s="130"/>
      <c r="J760" s="95" t="n">
        <v>26</v>
      </c>
      <c r="K760" s="35"/>
      <c r="L760" s="40" t="n">
        <v>0.8048</v>
      </c>
      <c r="M760" s="40" t="n">
        <v>5</v>
      </c>
      <c r="N760" s="33"/>
      <c r="O760" s="35"/>
      <c r="P760" s="33"/>
      <c r="Q760" s="33"/>
      <c r="R760" s="33"/>
      <c r="S760" s="33"/>
      <c r="T760" s="33"/>
      <c r="U760" s="33"/>
      <c r="V760" s="33"/>
      <c r="W760" s="35"/>
      <c r="X760" s="33"/>
      <c r="Y760" s="33"/>
      <c r="Z760" s="37"/>
      <c r="AA760" s="33"/>
      <c r="AB760" s="33"/>
      <c r="AC760" s="33"/>
      <c r="AD760" s="109"/>
      <c r="AE760" s="33"/>
    </row>
    <row r="761" customFormat="false" ht="15" hidden="false" customHeight="false" outlineLevel="0" collapsed="false">
      <c r="A761" s="33"/>
      <c r="B761" s="230"/>
      <c r="C761" s="232" t="s">
        <v>1369</v>
      </c>
      <c r="D761" s="232"/>
      <c r="E761" s="33"/>
      <c r="F761" s="36"/>
      <c r="G761" s="35"/>
      <c r="H761" s="35"/>
      <c r="I761" s="130"/>
      <c r="J761" s="35"/>
      <c r="K761" s="35"/>
      <c r="N761" s="33"/>
      <c r="O761" s="35"/>
      <c r="P761" s="33"/>
      <c r="Q761" s="33"/>
      <c r="R761" s="33"/>
      <c r="S761" s="33"/>
      <c r="T761" s="33"/>
      <c r="U761" s="33"/>
      <c r="V761" s="33"/>
      <c r="W761" s="35"/>
      <c r="X761" s="33"/>
      <c r="Y761" s="33"/>
      <c r="Z761" s="37"/>
      <c r="AA761" s="33"/>
      <c r="AB761" s="33"/>
      <c r="AC761" s="33"/>
      <c r="AD761" s="33"/>
      <c r="AE761" s="33"/>
    </row>
    <row r="762" customFormat="false" ht="15" hidden="false" customHeight="false" outlineLevel="0" collapsed="false">
      <c r="A762" s="33" t="n">
        <v>9411</v>
      </c>
      <c r="B762" s="227" t="n">
        <v>45019</v>
      </c>
      <c r="C762" s="35" t="s">
        <v>921</v>
      </c>
      <c r="D762" s="6" t="str">
        <f aca="false">VLOOKUP(C762,CATALOGO!A:B,2,0)</f>
        <v>TOP DAMA</v>
      </c>
      <c r="E762" s="6" t="str">
        <f aca="false">VLOOKUP(C762,CATALOGO!A:E,5,0)</f>
        <v>TORNADO</v>
      </c>
      <c r="F762" s="36"/>
      <c r="G762" s="35" t="s">
        <v>89</v>
      </c>
      <c r="H762" s="121" t="str">
        <f aca="false">CONCATENATE(C762,"-",G762)</f>
        <v>RF009-532-XXL</v>
      </c>
      <c r="I762" s="130"/>
      <c r="J762" s="35" t="n">
        <v>2</v>
      </c>
      <c r="K762" s="201" t="n">
        <v>45044</v>
      </c>
      <c r="L762" s="156" t="n">
        <f aca="false">VLOOKUP(C762,CATALOGO!A:F,6,0)</f>
        <v>0.3</v>
      </c>
      <c r="M762" s="157" t="n">
        <f aca="false">L762*J762</f>
        <v>0.6</v>
      </c>
      <c r="N762" s="172" t="s">
        <v>39</v>
      </c>
      <c r="O762" s="35" t="s">
        <v>40</v>
      </c>
      <c r="P762" s="33"/>
      <c r="Q762" s="33"/>
      <c r="R762" s="33"/>
      <c r="S762" s="33"/>
      <c r="T762" s="33"/>
      <c r="U762" s="33"/>
      <c r="V762" s="176" t="s">
        <v>1370</v>
      </c>
      <c r="W762" s="35" t="s">
        <v>843</v>
      </c>
      <c r="X762" s="33" t="s">
        <v>830</v>
      </c>
      <c r="Y762" s="33" t="n">
        <v>1.78</v>
      </c>
      <c r="Z762" s="37" t="n">
        <v>45026</v>
      </c>
      <c r="AA762" s="33"/>
      <c r="AB762" s="158" t="s">
        <v>44</v>
      </c>
      <c r="AC762" s="33"/>
      <c r="AD762" s="109" t="s">
        <v>817</v>
      </c>
      <c r="AE762" s="33"/>
    </row>
    <row r="763" customFormat="false" ht="15" hidden="false" customHeight="false" outlineLevel="0" collapsed="false">
      <c r="A763" s="33" t="n">
        <v>9412</v>
      </c>
      <c r="B763" s="227" t="n">
        <v>45019</v>
      </c>
      <c r="C763" s="35" t="s">
        <v>854</v>
      </c>
      <c r="D763" s="6" t="str">
        <f aca="false">VLOOKUP(C763,CATALOGO!A:B,2,0)</f>
        <v>PANTALON DE DAMA</v>
      </c>
      <c r="E763" s="6" t="str">
        <f aca="false">VLOOKUP(C763,CATALOGO!A:E,5,0)</f>
        <v>TORNADO</v>
      </c>
      <c r="F763" s="36"/>
      <c r="G763" s="35" t="s">
        <v>89</v>
      </c>
      <c r="H763" s="121" t="str">
        <f aca="false">CONCATENATE(C763,"-",G763)</f>
        <v>RF106R-532-XXL</v>
      </c>
      <c r="I763" s="130"/>
      <c r="J763" s="35" t="n">
        <v>1</v>
      </c>
      <c r="K763" s="201" t="n">
        <v>45044</v>
      </c>
      <c r="L763" s="156" t="n">
        <f aca="false">VLOOKUP(C763,CATALOGO!A:F,6,0)</f>
        <v>0.3958</v>
      </c>
      <c r="M763" s="157" t="n">
        <f aca="false">L763*J763</f>
        <v>0.3958</v>
      </c>
      <c r="N763" s="172" t="s">
        <v>39</v>
      </c>
      <c r="O763" s="35" t="s">
        <v>85</v>
      </c>
      <c r="P763" s="33"/>
      <c r="Q763" s="33"/>
      <c r="R763" s="33"/>
      <c r="S763" s="33"/>
      <c r="T763" s="33"/>
      <c r="U763" s="33"/>
      <c r="V763" s="176" t="s">
        <v>1371</v>
      </c>
      <c r="W763" s="35" t="s">
        <v>843</v>
      </c>
      <c r="X763" s="33" t="s">
        <v>853</v>
      </c>
      <c r="Y763" s="33" t="n">
        <v>1</v>
      </c>
      <c r="Z763" s="37"/>
      <c r="AA763" s="33"/>
      <c r="AB763" s="158" t="s">
        <v>44</v>
      </c>
      <c r="AC763" s="33"/>
      <c r="AD763" s="109" t="s">
        <v>817</v>
      </c>
      <c r="AE763" s="33"/>
    </row>
    <row r="764" customFormat="false" ht="15" hidden="false" customHeight="false" outlineLevel="0" collapsed="false">
      <c r="A764" s="33"/>
      <c r="B764" s="33"/>
      <c r="C764" s="35"/>
      <c r="D764" s="35"/>
      <c r="E764" s="33"/>
      <c r="F764" s="36"/>
      <c r="G764" s="35"/>
      <c r="H764" s="35"/>
      <c r="I764" s="130"/>
      <c r="J764" s="95" t="n">
        <v>3</v>
      </c>
      <c r="K764" s="35"/>
      <c r="L764" s="40" t="n">
        <v>0.6958</v>
      </c>
      <c r="M764" s="3" t="n">
        <v>1</v>
      </c>
      <c r="N764" s="33"/>
      <c r="O764" s="35"/>
      <c r="P764" s="33"/>
      <c r="Q764" s="33"/>
      <c r="R764" s="33"/>
      <c r="S764" s="33"/>
      <c r="T764" s="33"/>
      <c r="U764" s="33"/>
      <c r="V764" s="33"/>
      <c r="W764" s="35"/>
      <c r="X764" s="33"/>
      <c r="Y764" s="33"/>
      <c r="Z764" s="37"/>
      <c r="AA764" s="33"/>
      <c r="AB764" s="33"/>
      <c r="AC764" s="33"/>
      <c r="AD764" s="33"/>
      <c r="AE764" s="33"/>
    </row>
    <row r="765" customFormat="false" ht="15" hidden="false" customHeight="false" outlineLevel="0" collapsed="false">
      <c r="A765" s="33"/>
      <c r="B765" s="33"/>
      <c r="C765" s="35"/>
      <c r="D765" s="35"/>
      <c r="E765" s="33"/>
      <c r="F765" s="36"/>
      <c r="G765" s="35"/>
      <c r="H765" s="35"/>
      <c r="I765" s="130"/>
      <c r="J765" s="95" t="n">
        <v>2654</v>
      </c>
      <c r="K765" s="95"/>
      <c r="L765" s="40" t="n">
        <v>14.96</v>
      </c>
      <c r="M765" s="40" t="n">
        <v>923</v>
      </c>
      <c r="N765" s="33"/>
      <c r="O765" s="35"/>
      <c r="P765" s="33"/>
      <c r="Q765" s="33"/>
      <c r="R765" s="33"/>
      <c r="S765" s="33"/>
      <c r="T765" s="33"/>
      <c r="U765" s="33"/>
      <c r="V765" s="33"/>
      <c r="W765" s="35"/>
      <c r="X765" s="33"/>
      <c r="Y765" s="33"/>
      <c r="Z765" s="37"/>
      <c r="AA765" s="33"/>
      <c r="AB765" s="33"/>
      <c r="AC765" s="33"/>
      <c r="AD765" s="33"/>
      <c r="AE765" s="33"/>
    </row>
    <row r="766" customFormat="false" ht="18.75" hidden="false" customHeight="false" outlineLevel="0" collapsed="false">
      <c r="A766" s="33"/>
      <c r="B766" s="229" t="s">
        <v>1372</v>
      </c>
      <c r="C766" s="229"/>
      <c r="D766" s="229"/>
      <c r="E766" s="33"/>
      <c r="F766" s="36"/>
      <c r="G766" s="35"/>
      <c r="H766" s="35"/>
      <c r="I766" s="130"/>
      <c r="J766" s="35"/>
      <c r="K766" s="35"/>
      <c r="N766" s="33"/>
      <c r="O766" s="35"/>
      <c r="P766" s="33"/>
      <c r="Q766" s="33"/>
      <c r="R766" s="33"/>
      <c r="S766" s="33"/>
      <c r="T766" s="33"/>
      <c r="U766" s="33"/>
      <c r="V766" s="33"/>
      <c r="W766" s="35"/>
      <c r="X766" s="33"/>
      <c r="Y766" s="33"/>
      <c r="Z766" s="37"/>
      <c r="AA766" s="33"/>
      <c r="AB766" s="33"/>
      <c r="AC766" s="33"/>
      <c r="AD766" s="33"/>
      <c r="AE766" s="33"/>
    </row>
    <row r="767" customFormat="false" ht="15" hidden="false" customHeight="false" outlineLevel="0" collapsed="false">
      <c r="A767" s="33" t="n">
        <v>9413</v>
      </c>
      <c r="B767" s="227" t="n">
        <v>45026</v>
      </c>
      <c r="C767" s="35" t="s">
        <v>165</v>
      </c>
      <c r="D767" s="6" t="str">
        <f aca="false">VLOOKUP(C767,CATALOGO!A:B,2,0)</f>
        <v>TOP MUJER</v>
      </c>
      <c r="E767" s="6" t="str">
        <f aca="false">VLOOKUP(C767,CATALOGO!A:E,5,0)</f>
        <v>BLANCO</v>
      </c>
      <c r="F767" s="36"/>
      <c r="G767" s="35" t="s">
        <v>48</v>
      </c>
      <c r="H767" s="121" t="str">
        <f aca="false">CONCATENATE(C767,"-",G767)</f>
        <v>A002-001-L</v>
      </c>
      <c r="I767" s="130"/>
      <c r="J767" s="35" t="n">
        <v>120</v>
      </c>
      <c r="K767" s="201" t="n">
        <v>45051</v>
      </c>
      <c r="L767" s="156" t="n">
        <f aca="false">VLOOKUP(C767,CATALOGO!A:F,6,0)</f>
        <v>0.347</v>
      </c>
      <c r="M767" s="157" t="n">
        <f aca="false">L767*J767</f>
        <v>41.64</v>
      </c>
      <c r="N767" s="172" t="s">
        <v>39</v>
      </c>
      <c r="O767" s="35" t="s">
        <v>40</v>
      </c>
      <c r="P767" s="33"/>
      <c r="Q767" s="33"/>
      <c r="R767" s="33"/>
      <c r="S767" s="33"/>
      <c r="T767" s="33"/>
      <c r="U767" s="33"/>
      <c r="V767" s="176" t="s">
        <v>1373</v>
      </c>
      <c r="W767" s="35" t="str">
        <f aca="false">VLOOKUP(C767,CATALOGOMEDA1,4,FALSE())</f>
        <v>TTR-WHIT</v>
      </c>
      <c r="X767" s="33" t="str">
        <f aca="false">MID(C767,1,FIND("-",C767)-1)</f>
        <v>A002</v>
      </c>
      <c r="Y767" s="33" t="n">
        <f aca="false">(VLOOKUP(X767,ESTILO3,3,FALSE()))*J767</f>
        <v>148.596</v>
      </c>
      <c r="Z767" s="37"/>
      <c r="AA767" s="33"/>
      <c r="AB767" s="33"/>
      <c r="AC767" s="33"/>
      <c r="AD767" s="33" t="s">
        <v>784</v>
      </c>
      <c r="AE767" s="33"/>
    </row>
    <row r="768" customFormat="false" ht="15" hidden="false" customHeight="false" outlineLevel="0" collapsed="false">
      <c r="A768" s="33" t="n">
        <v>9414</v>
      </c>
      <c r="B768" s="227" t="n">
        <v>45026</v>
      </c>
      <c r="C768" s="35" t="s">
        <v>165</v>
      </c>
      <c r="D768" s="6" t="str">
        <f aca="false">VLOOKUP(C768,CATALOGO!A:B,2,0)</f>
        <v>TOP MUJER</v>
      </c>
      <c r="E768" s="6" t="str">
        <f aca="false">VLOOKUP(C768,CATALOGO!A:E,5,0)</f>
        <v>BLANCO</v>
      </c>
      <c r="F768" s="36"/>
      <c r="G768" s="35" t="s">
        <v>57</v>
      </c>
      <c r="H768" s="121" t="str">
        <f aca="false">CONCATENATE(C768,"-",G768)</f>
        <v>A002-001-XS</v>
      </c>
      <c r="I768" s="130"/>
      <c r="J768" s="35" t="n">
        <v>192</v>
      </c>
      <c r="K768" s="201" t="n">
        <v>45051</v>
      </c>
      <c r="L768" s="156" t="n">
        <f aca="false">VLOOKUP(C768,CATALOGO!A:F,6,0)</f>
        <v>0.347</v>
      </c>
      <c r="M768" s="157" t="n">
        <f aca="false">L768*J768</f>
        <v>66.624</v>
      </c>
      <c r="N768" s="172" t="s">
        <v>39</v>
      </c>
      <c r="O768" s="35" t="s">
        <v>40</v>
      </c>
      <c r="P768" s="33"/>
      <c r="Q768" s="33"/>
      <c r="R768" s="33"/>
      <c r="S768" s="33"/>
      <c r="T768" s="33"/>
      <c r="U768" s="33"/>
      <c r="V768" s="176" t="s">
        <v>1373</v>
      </c>
      <c r="W768" s="35" t="str">
        <f aca="false">VLOOKUP(C768,CATALOGOMEDA1,4,FALSE())</f>
        <v>TTR-WHIT</v>
      </c>
      <c r="X768" s="33" t="str">
        <f aca="false">MID(C768,1,FIND("-",C768)-1)</f>
        <v>A002</v>
      </c>
      <c r="Y768" s="33" t="n">
        <f aca="false">(VLOOKUP(X768,ESTILO3,3,FALSE()))*J768</f>
        <v>237.7536</v>
      </c>
      <c r="Z768" s="37"/>
      <c r="AA768" s="33"/>
      <c r="AB768" s="33"/>
      <c r="AC768" s="33"/>
      <c r="AD768" s="33" t="s">
        <v>784</v>
      </c>
      <c r="AE768" s="33"/>
    </row>
    <row r="769" customFormat="false" ht="15" hidden="false" customHeight="false" outlineLevel="0" collapsed="false">
      <c r="A769" s="33" t="n">
        <v>9415</v>
      </c>
      <c r="B769" s="227" t="n">
        <v>45026</v>
      </c>
      <c r="C769" s="35" t="s">
        <v>312</v>
      </c>
      <c r="D769" s="6" t="str">
        <f aca="false">VLOOKUP(C769,CATALOGO!A:B,2,0)</f>
        <v>TOP MUJER </v>
      </c>
      <c r="E769" s="6" t="str">
        <f aca="false">VLOOKUP(C769,CATALOGO!A:E,5,0)</f>
        <v>BLANCO</v>
      </c>
      <c r="F769" s="36"/>
      <c r="G769" s="35" t="s">
        <v>48</v>
      </c>
      <c r="H769" s="121" t="str">
        <f aca="false">CONCATENATE(C769,"-",G769)</f>
        <v>A007-001-L</v>
      </c>
      <c r="I769" s="130"/>
      <c r="J769" s="35" t="n">
        <v>96</v>
      </c>
      <c r="K769" s="201" t="n">
        <v>45051</v>
      </c>
      <c r="L769" s="156" t="n">
        <f aca="false">VLOOKUP(C769,CATALOGO!A:F,6,0)</f>
        <v>0.4383</v>
      </c>
      <c r="M769" s="157" t="n">
        <f aca="false">L769*J769</f>
        <v>42.0768</v>
      </c>
      <c r="N769" s="172" t="s">
        <v>39</v>
      </c>
      <c r="O769" s="35" t="s">
        <v>40</v>
      </c>
      <c r="P769" s="33"/>
      <c r="Q769" s="33"/>
      <c r="R769" s="33"/>
      <c r="S769" s="33"/>
      <c r="T769" s="33"/>
      <c r="U769" s="33"/>
      <c r="V769" s="176" t="s">
        <v>1374</v>
      </c>
      <c r="W769" s="35" t="str">
        <f aca="false">VLOOKUP(C769,CATALOGOMEDA1,4,FALSE())</f>
        <v>TTR-WHIT</v>
      </c>
      <c r="X769" s="33" t="str">
        <f aca="false">MID(C769,1,FIND("-",C769)-1)</f>
        <v>A007</v>
      </c>
      <c r="Y769" s="33" t="n">
        <f aca="false">(VLOOKUP(X769,ESTILO3,3,FALSE()))*J769</f>
        <v>94.08</v>
      </c>
      <c r="Z769" s="37"/>
      <c r="AA769" s="33"/>
      <c r="AB769" s="33"/>
      <c r="AC769" s="33"/>
      <c r="AD769" s="33" t="s">
        <v>784</v>
      </c>
      <c r="AE769" s="33"/>
    </row>
    <row r="770" customFormat="false" ht="15" hidden="false" customHeight="false" outlineLevel="0" collapsed="false">
      <c r="A770" s="33" t="n">
        <v>9416</v>
      </c>
      <c r="B770" s="227" t="n">
        <v>45026</v>
      </c>
      <c r="C770" s="35" t="s">
        <v>312</v>
      </c>
      <c r="D770" s="6" t="str">
        <f aca="false">VLOOKUP(C770,CATALOGO!A:B,2,0)</f>
        <v>TOP MUJER </v>
      </c>
      <c r="E770" s="6" t="str">
        <f aca="false">VLOOKUP(C770,CATALOGO!A:E,5,0)</f>
        <v>BLANCO</v>
      </c>
      <c r="F770" s="36"/>
      <c r="G770" s="35" t="s">
        <v>76</v>
      </c>
      <c r="H770" s="121" t="str">
        <f aca="false">CONCATENATE(C770,"-",G770)</f>
        <v>A007-001-M</v>
      </c>
      <c r="I770" s="130"/>
      <c r="J770" s="35" t="n">
        <v>192</v>
      </c>
      <c r="K770" s="201" t="n">
        <v>45051</v>
      </c>
      <c r="L770" s="156" t="n">
        <f aca="false">VLOOKUP(C770,CATALOGO!A:F,6,0)</f>
        <v>0.4383</v>
      </c>
      <c r="M770" s="157" t="n">
        <f aca="false">L770*J770</f>
        <v>84.1536</v>
      </c>
      <c r="N770" s="172" t="s">
        <v>39</v>
      </c>
      <c r="O770" s="35" t="s">
        <v>40</v>
      </c>
      <c r="P770" s="33"/>
      <c r="Q770" s="33"/>
      <c r="R770" s="33"/>
      <c r="S770" s="33"/>
      <c r="T770" s="33"/>
      <c r="U770" s="33"/>
      <c r="V770" s="176" t="s">
        <v>1374</v>
      </c>
      <c r="W770" s="35" t="str">
        <f aca="false">VLOOKUP(C770,CATALOGOMEDA1,4,FALSE())</f>
        <v>TTR-WHIT</v>
      </c>
      <c r="X770" s="33" t="str">
        <f aca="false">MID(C770,1,FIND("-",C770)-1)</f>
        <v>A007</v>
      </c>
      <c r="Y770" s="33" t="n">
        <f aca="false">(VLOOKUP(X770,ESTILO3,3,FALSE()))*J770</f>
        <v>188.16</v>
      </c>
      <c r="Z770" s="37"/>
      <c r="AA770" s="33"/>
      <c r="AB770" s="33"/>
      <c r="AC770" s="33"/>
      <c r="AD770" s="33" t="s">
        <v>784</v>
      </c>
      <c r="AE770" s="33"/>
    </row>
    <row r="771" customFormat="false" ht="15" hidden="false" customHeight="false" outlineLevel="0" collapsed="false">
      <c r="A771" s="33" t="n">
        <v>9417</v>
      </c>
      <c r="B771" s="227" t="n">
        <v>45026</v>
      </c>
      <c r="C771" s="35" t="s">
        <v>312</v>
      </c>
      <c r="D771" s="6" t="str">
        <f aca="false">VLOOKUP(C771,CATALOGO!A:B,2,0)</f>
        <v>TOP MUJER </v>
      </c>
      <c r="E771" s="6" t="str">
        <f aca="false">VLOOKUP(C771,CATALOGO!A:E,5,0)</f>
        <v>BLANCO</v>
      </c>
      <c r="F771" s="36"/>
      <c r="G771" s="35" t="s">
        <v>38</v>
      </c>
      <c r="H771" s="121" t="str">
        <f aca="false">CONCATENATE(C771,"-",G771)</f>
        <v>A007-001-S</v>
      </c>
      <c r="I771" s="130"/>
      <c r="J771" s="35" t="n">
        <v>192</v>
      </c>
      <c r="K771" s="201" t="n">
        <v>45051</v>
      </c>
      <c r="L771" s="156" t="n">
        <f aca="false">VLOOKUP(C771,CATALOGO!A:F,6,0)</f>
        <v>0.4383</v>
      </c>
      <c r="M771" s="157" t="n">
        <f aca="false">L771*J771</f>
        <v>84.1536</v>
      </c>
      <c r="N771" s="172" t="s">
        <v>39</v>
      </c>
      <c r="O771" s="35" t="s">
        <v>40</v>
      </c>
      <c r="P771" s="33"/>
      <c r="Q771" s="33"/>
      <c r="R771" s="33"/>
      <c r="S771" s="33"/>
      <c r="T771" s="33"/>
      <c r="U771" s="33"/>
      <c r="V771" s="176" t="s">
        <v>1374</v>
      </c>
      <c r="W771" s="35" t="str">
        <f aca="false">VLOOKUP(C771,CATALOGOMEDA1,4,FALSE())</f>
        <v>TTR-WHIT</v>
      </c>
      <c r="X771" s="33" t="str">
        <f aca="false">MID(C771,1,FIND("-",C771)-1)</f>
        <v>A007</v>
      </c>
      <c r="Y771" s="33" t="n">
        <f aca="false">(VLOOKUP(X771,ESTILO3,3,FALSE()))*J771</f>
        <v>188.16</v>
      </c>
      <c r="Z771" s="37"/>
      <c r="AA771" s="33"/>
      <c r="AB771" s="33"/>
      <c r="AC771" s="33"/>
      <c r="AD771" s="33" t="s">
        <v>784</v>
      </c>
      <c r="AE771" s="33"/>
    </row>
    <row r="772" customFormat="false" ht="15" hidden="false" customHeight="false" outlineLevel="0" collapsed="false">
      <c r="A772" s="33" t="n">
        <v>9418</v>
      </c>
      <c r="B772" s="227" t="n">
        <v>45026</v>
      </c>
      <c r="C772" s="35" t="s">
        <v>312</v>
      </c>
      <c r="D772" s="6" t="str">
        <f aca="false">VLOOKUP(C772,CATALOGO!A:B,2,0)</f>
        <v>TOP MUJER </v>
      </c>
      <c r="E772" s="6" t="str">
        <f aca="false">VLOOKUP(C772,CATALOGO!A:E,5,0)</f>
        <v>BLANCO</v>
      </c>
      <c r="F772" s="36"/>
      <c r="G772" s="35" t="s">
        <v>52</v>
      </c>
      <c r="H772" s="121" t="str">
        <f aca="false">CONCATENATE(C772,"-",G772)</f>
        <v>A007-001-XL</v>
      </c>
      <c r="I772" s="130"/>
      <c r="J772" s="35" t="n">
        <v>96</v>
      </c>
      <c r="K772" s="201" t="n">
        <v>45051</v>
      </c>
      <c r="L772" s="156" t="n">
        <f aca="false">VLOOKUP(C772,CATALOGO!A:F,6,0)</f>
        <v>0.4383</v>
      </c>
      <c r="M772" s="157" t="n">
        <f aca="false">L772*J772</f>
        <v>42.0768</v>
      </c>
      <c r="N772" s="172" t="s">
        <v>39</v>
      </c>
      <c r="O772" s="35" t="s">
        <v>40</v>
      </c>
      <c r="P772" s="33"/>
      <c r="Q772" s="33"/>
      <c r="R772" s="33"/>
      <c r="S772" s="33"/>
      <c r="T772" s="33"/>
      <c r="U772" s="33"/>
      <c r="V772" s="176" t="s">
        <v>1374</v>
      </c>
      <c r="W772" s="35" t="str">
        <f aca="false">VLOOKUP(C772,CATALOGOMEDA1,4,FALSE())</f>
        <v>TTR-WHIT</v>
      </c>
      <c r="X772" s="33" t="str">
        <f aca="false">MID(C772,1,FIND("-",C772)-1)</f>
        <v>A007</v>
      </c>
      <c r="Y772" s="33" t="n">
        <f aca="false">(VLOOKUP(X772,ESTILO3,3,FALSE()))*J772</f>
        <v>94.08</v>
      </c>
      <c r="Z772" s="37"/>
      <c r="AA772" s="33"/>
      <c r="AB772" s="33"/>
      <c r="AC772" s="33"/>
      <c r="AD772" s="33" t="s">
        <v>784</v>
      </c>
      <c r="AE772" s="33"/>
    </row>
    <row r="773" customFormat="false" ht="15" hidden="false" customHeight="false" outlineLevel="0" collapsed="false">
      <c r="A773" s="33" t="n">
        <v>9419</v>
      </c>
      <c r="B773" s="227" t="n">
        <v>45026</v>
      </c>
      <c r="C773" s="35" t="s">
        <v>312</v>
      </c>
      <c r="D773" s="6" t="str">
        <f aca="false">VLOOKUP(C773,CATALOGO!A:B,2,0)</f>
        <v>TOP MUJER </v>
      </c>
      <c r="E773" s="6" t="str">
        <f aca="false">VLOOKUP(C773,CATALOGO!A:E,5,0)</f>
        <v>BLANCO</v>
      </c>
      <c r="F773" s="36"/>
      <c r="G773" s="35" t="s">
        <v>57</v>
      </c>
      <c r="H773" s="121" t="str">
        <f aca="false">CONCATENATE(C773,"-",G773)</f>
        <v>A007-001-XS</v>
      </c>
      <c r="I773" s="130"/>
      <c r="J773" s="35" t="n">
        <v>144</v>
      </c>
      <c r="K773" s="201" t="n">
        <v>45051</v>
      </c>
      <c r="L773" s="156" t="n">
        <f aca="false">VLOOKUP(C773,CATALOGO!A:F,6,0)</f>
        <v>0.4383</v>
      </c>
      <c r="M773" s="157" t="n">
        <f aca="false">L773*J773</f>
        <v>63.1152</v>
      </c>
      <c r="N773" s="172" t="s">
        <v>39</v>
      </c>
      <c r="O773" s="35" t="s">
        <v>40</v>
      </c>
      <c r="P773" s="33"/>
      <c r="Q773" s="33"/>
      <c r="R773" s="33"/>
      <c r="S773" s="33"/>
      <c r="T773" s="33"/>
      <c r="U773" s="33"/>
      <c r="V773" s="176" t="s">
        <v>1374</v>
      </c>
      <c r="W773" s="35" t="str">
        <f aca="false">VLOOKUP(C773,CATALOGOMEDA1,4,FALSE())</f>
        <v>TTR-WHIT</v>
      </c>
      <c r="X773" s="33" t="str">
        <f aca="false">MID(C773,1,FIND("-",C773)-1)</f>
        <v>A007</v>
      </c>
      <c r="Y773" s="33" t="n">
        <f aca="false">(VLOOKUP(X773,ESTILO3,3,FALSE()))*J773</f>
        <v>141.12</v>
      </c>
      <c r="Z773" s="37"/>
      <c r="AA773" s="33"/>
      <c r="AB773" s="33"/>
      <c r="AC773" s="33"/>
      <c r="AD773" s="33" t="s">
        <v>784</v>
      </c>
      <c r="AE773" s="33"/>
    </row>
    <row r="774" customFormat="false" ht="15" hidden="false" customHeight="false" outlineLevel="0" collapsed="false">
      <c r="A774" s="33" t="n">
        <v>9420</v>
      </c>
      <c r="B774" s="227" t="n">
        <v>45026</v>
      </c>
      <c r="C774" s="35" t="s">
        <v>222</v>
      </c>
      <c r="D774" s="6" t="str">
        <f aca="false">VLOOKUP(C774,CATALOGO!A:B,2,0)</f>
        <v>PANT MUJER</v>
      </c>
      <c r="E774" s="6" t="str">
        <f aca="false">VLOOKUP(C774,CATALOGO!A:E,5,0)</f>
        <v>BLANCO</v>
      </c>
      <c r="F774" s="36"/>
      <c r="G774" s="35" t="s">
        <v>48</v>
      </c>
      <c r="H774" s="121" t="str">
        <f aca="false">CONCATENATE(C774,"-",G774)</f>
        <v>A102-001-L</v>
      </c>
      <c r="I774" s="130"/>
      <c r="J774" s="35" t="n">
        <v>96</v>
      </c>
      <c r="K774" s="201" t="n">
        <v>45051</v>
      </c>
      <c r="L774" s="156" t="n">
        <f aca="false">VLOOKUP(C774,CATALOGO!A:F,6,0)</f>
        <v>0.26</v>
      </c>
      <c r="M774" s="157" t="n">
        <f aca="false">L774*J774</f>
        <v>24.96</v>
      </c>
      <c r="N774" s="172" t="s">
        <v>39</v>
      </c>
      <c r="O774" s="35" t="s">
        <v>85</v>
      </c>
      <c r="P774" s="33"/>
      <c r="Q774" s="33"/>
      <c r="R774" s="33"/>
      <c r="S774" s="33"/>
      <c r="T774" s="33"/>
      <c r="U774" s="33"/>
      <c r="V774" s="176" t="s">
        <v>1375</v>
      </c>
      <c r="W774" s="35" t="str">
        <f aca="false">VLOOKUP(C774,CATALOGOMEDA1,4,FALSE())</f>
        <v>TTR-WHIT</v>
      </c>
      <c r="X774" s="33" t="str">
        <f aca="false">MID(C774,1,FIND("-",C774)-1)</f>
        <v>A102</v>
      </c>
      <c r="Y774" s="33" t="n">
        <f aca="false">(VLOOKUP(X774,ESTILO3,3,FALSE()))*J774</f>
        <v>133.4928</v>
      </c>
      <c r="Z774" s="37"/>
      <c r="AA774" s="33"/>
      <c r="AB774" s="33"/>
      <c r="AC774" s="33"/>
      <c r="AD774" s="33" t="s">
        <v>784</v>
      </c>
      <c r="AE774" s="33"/>
    </row>
    <row r="775" customFormat="false" ht="15" hidden="false" customHeight="false" outlineLevel="0" collapsed="false">
      <c r="A775" s="33" t="n">
        <v>9421</v>
      </c>
      <c r="B775" s="227" t="n">
        <v>45026</v>
      </c>
      <c r="C775" s="35" t="s">
        <v>222</v>
      </c>
      <c r="D775" s="6" t="str">
        <f aca="false">VLOOKUP(C775,CATALOGO!A:B,2,0)</f>
        <v>PANT MUJER</v>
      </c>
      <c r="E775" s="6" t="str">
        <f aca="false">VLOOKUP(C775,CATALOGO!A:E,5,0)</f>
        <v>BLANCO</v>
      </c>
      <c r="F775" s="36"/>
      <c r="G775" s="35" t="s">
        <v>76</v>
      </c>
      <c r="H775" s="121" t="str">
        <f aca="false">CONCATENATE(C775,"-",G775)</f>
        <v>A102-001-M</v>
      </c>
      <c r="I775" s="130"/>
      <c r="J775" s="35" t="n">
        <v>216</v>
      </c>
      <c r="K775" s="201" t="n">
        <v>45051</v>
      </c>
      <c r="L775" s="156" t="n">
        <f aca="false">VLOOKUP(C775,CATALOGO!A:F,6,0)</f>
        <v>0.26</v>
      </c>
      <c r="M775" s="157" t="n">
        <f aca="false">L775*J775</f>
        <v>56.16</v>
      </c>
      <c r="N775" s="172" t="s">
        <v>39</v>
      </c>
      <c r="O775" s="35" t="s">
        <v>85</v>
      </c>
      <c r="P775" s="33"/>
      <c r="Q775" s="33"/>
      <c r="R775" s="33"/>
      <c r="S775" s="33"/>
      <c r="T775" s="33"/>
      <c r="U775" s="33"/>
      <c r="V775" s="176" t="s">
        <v>1375</v>
      </c>
      <c r="W775" s="35" t="str">
        <f aca="false">VLOOKUP(C775,CATALOGOMEDA1,4,FALSE())</f>
        <v>TTR-WHIT</v>
      </c>
      <c r="X775" s="33" t="str">
        <f aca="false">MID(C775,1,FIND("-",C775)-1)</f>
        <v>A102</v>
      </c>
      <c r="Y775" s="33" t="n">
        <f aca="false">(VLOOKUP(X775,ESTILO3,3,FALSE()))*J775</f>
        <v>300.3588</v>
      </c>
      <c r="Z775" s="37"/>
      <c r="AA775" s="33"/>
      <c r="AB775" s="33"/>
      <c r="AC775" s="33"/>
      <c r="AD775" s="33" t="s">
        <v>784</v>
      </c>
      <c r="AE775" s="33"/>
    </row>
    <row r="776" customFormat="false" ht="15" hidden="false" customHeight="false" outlineLevel="0" collapsed="false">
      <c r="A776" s="33" t="n">
        <v>9422</v>
      </c>
      <c r="B776" s="227" t="n">
        <v>45026</v>
      </c>
      <c r="C776" s="35" t="s">
        <v>222</v>
      </c>
      <c r="D776" s="6" t="str">
        <f aca="false">VLOOKUP(C776,CATALOGO!A:B,2,0)</f>
        <v>PANT MUJER</v>
      </c>
      <c r="E776" s="6" t="str">
        <f aca="false">VLOOKUP(C776,CATALOGO!A:E,5,0)</f>
        <v>BLANCO</v>
      </c>
      <c r="F776" s="36"/>
      <c r="G776" s="35" t="s">
        <v>38</v>
      </c>
      <c r="H776" s="121" t="str">
        <f aca="false">CONCATENATE(C776,"-",G776)</f>
        <v>A102-001-S</v>
      </c>
      <c r="I776" s="130"/>
      <c r="J776" s="35" t="n">
        <v>216</v>
      </c>
      <c r="K776" s="201" t="n">
        <v>45051</v>
      </c>
      <c r="L776" s="156" t="n">
        <f aca="false">VLOOKUP(C776,CATALOGO!A:F,6,0)</f>
        <v>0.26</v>
      </c>
      <c r="M776" s="157" t="n">
        <f aca="false">L776*J776</f>
        <v>56.16</v>
      </c>
      <c r="N776" s="172" t="s">
        <v>39</v>
      </c>
      <c r="O776" s="35" t="s">
        <v>85</v>
      </c>
      <c r="P776" s="33"/>
      <c r="Q776" s="33"/>
      <c r="R776" s="33"/>
      <c r="S776" s="33"/>
      <c r="T776" s="33"/>
      <c r="U776" s="33"/>
      <c r="V776" s="176" t="s">
        <v>1375</v>
      </c>
      <c r="W776" s="35" t="str">
        <f aca="false">VLOOKUP(C776,CATALOGOMEDA1,4,FALSE())</f>
        <v>TTR-WHIT</v>
      </c>
      <c r="X776" s="33" t="str">
        <f aca="false">MID(C776,1,FIND("-",C776)-1)</f>
        <v>A102</v>
      </c>
      <c r="Y776" s="33" t="n">
        <f aca="false">(VLOOKUP(X776,ESTILO3,3,FALSE()))*J776</f>
        <v>300.3588</v>
      </c>
      <c r="Z776" s="37"/>
      <c r="AA776" s="33"/>
      <c r="AB776" s="33"/>
      <c r="AC776" s="33"/>
      <c r="AD776" s="33" t="s">
        <v>784</v>
      </c>
      <c r="AE776" s="33"/>
    </row>
    <row r="777" customFormat="false" ht="15" hidden="false" customHeight="false" outlineLevel="0" collapsed="false">
      <c r="A777" s="33" t="n">
        <v>9423</v>
      </c>
      <c r="B777" s="227" t="n">
        <v>45026</v>
      </c>
      <c r="C777" s="35" t="s">
        <v>222</v>
      </c>
      <c r="D777" s="6" t="str">
        <f aca="false">VLOOKUP(C777,CATALOGO!A:B,2,0)</f>
        <v>PANT MUJER</v>
      </c>
      <c r="E777" s="6" t="str">
        <f aca="false">VLOOKUP(C777,CATALOGO!A:E,5,0)</f>
        <v>BLANCO</v>
      </c>
      <c r="F777" s="36"/>
      <c r="G777" s="35" t="s">
        <v>57</v>
      </c>
      <c r="H777" s="121" t="str">
        <f aca="false">CONCATENATE(C777,"-",G777)</f>
        <v>A102-001-XS</v>
      </c>
      <c r="I777" s="130"/>
      <c r="J777" s="35" t="n">
        <v>120</v>
      </c>
      <c r="K777" s="201" t="n">
        <v>45051</v>
      </c>
      <c r="L777" s="156" t="n">
        <f aca="false">VLOOKUP(C777,CATALOGO!A:F,6,0)</f>
        <v>0.26</v>
      </c>
      <c r="M777" s="157" t="n">
        <f aca="false">L777*J777</f>
        <v>31.2</v>
      </c>
      <c r="N777" s="172" t="s">
        <v>39</v>
      </c>
      <c r="O777" s="35" t="s">
        <v>85</v>
      </c>
      <c r="P777" s="33"/>
      <c r="Q777" s="33"/>
      <c r="R777" s="33"/>
      <c r="S777" s="33"/>
      <c r="T777" s="33"/>
      <c r="U777" s="33"/>
      <c r="V777" s="176" t="s">
        <v>1375</v>
      </c>
      <c r="W777" s="35" t="str">
        <f aca="false">VLOOKUP(C777,CATALOGOMEDA1,4,FALSE())</f>
        <v>TTR-WHIT</v>
      </c>
      <c r="X777" s="33" t="str">
        <f aca="false">MID(C777,1,FIND("-",C777)-1)</f>
        <v>A102</v>
      </c>
      <c r="Y777" s="33" t="n">
        <f aca="false">(VLOOKUP(X777,ESTILO3,3,FALSE()))*J777</f>
        <v>166.866</v>
      </c>
      <c r="Z777" s="37"/>
      <c r="AA777" s="33"/>
      <c r="AB777" s="33"/>
      <c r="AC777" s="33"/>
      <c r="AD777" s="33" t="s">
        <v>784</v>
      </c>
      <c r="AE777" s="33"/>
    </row>
    <row r="778" customFormat="false" ht="15" hidden="false" customHeight="false" outlineLevel="0" collapsed="false">
      <c r="A778" s="33" t="n">
        <v>9424</v>
      </c>
      <c r="B778" s="227" t="n">
        <v>45026</v>
      </c>
      <c r="C778" s="35" t="s">
        <v>333</v>
      </c>
      <c r="D778" s="6" t="str">
        <f aca="false">VLOOKUP(C778,CATALOGO!A:B,2,0)</f>
        <v>PANT MUJER</v>
      </c>
      <c r="E778" s="6" t="str">
        <f aca="false">VLOOKUP(C778,CATALOGO!A:E,5,0)</f>
        <v>NEGRO</v>
      </c>
      <c r="F778" s="36"/>
      <c r="G778" s="35" t="s">
        <v>38</v>
      </c>
      <c r="H778" s="121" t="str">
        <f aca="false">CONCATENATE(C778,"-",G778)</f>
        <v>A102-570-S</v>
      </c>
      <c r="I778" s="130"/>
      <c r="J778" s="35" t="n">
        <v>72</v>
      </c>
      <c r="K778" s="201" t="n">
        <v>45051</v>
      </c>
      <c r="L778" s="156" t="n">
        <f aca="false">VLOOKUP(C778,CATALOGO!A:F,6,0)</f>
        <v>0.26</v>
      </c>
      <c r="M778" s="157" t="n">
        <f aca="false">L778*J778</f>
        <v>18.72</v>
      </c>
      <c r="N778" s="172" t="s">
        <v>39</v>
      </c>
      <c r="O778" s="35" t="s">
        <v>85</v>
      </c>
      <c r="P778" s="33"/>
      <c r="Q778" s="33"/>
      <c r="R778" s="33"/>
      <c r="S778" s="33"/>
      <c r="T778" s="33"/>
      <c r="U778" s="33"/>
      <c r="V778" s="176" t="s">
        <v>1376</v>
      </c>
      <c r="W778" s="35" t="str">
        <f aca="false">VLOOKUP(C778,CATALOGOMEDA1,4,FALSE())</f>
        <v>TTR-19-570TCX-BLACK</v>
      </c>
      <c r="X778" s="33" t="str">
        <f aca="false">MID(C778,1,FIND("-",C778)-1)</f>
        <v>A102</v>
      </c>
      <c r="Y778" s="33" t="n">
        <f aca="false">(VLOOKUP(X778,ESTILO3,3,FALSE()))*J778</f>
        <v>100.1196</v>
      </c>
      <c r="Z778" s="37"/>
      <c r="AA778" s="33"/>
      <c r="AB778" s="33"/>
      <c r="AC778" s="33"/>
      <c r="AD778" s="33" t="s">
        <v>784</v>
      </c>
      <c r="AE778" s="33"/>
    </row>
    <row r="779" customFormat="false" ht="15" hidden="false" customHeight="false" outlineLevel="0" collapsed="false">
      <c r="A779" s="33" t="n">
        <v>9425</v>
      </c>
      <c r="B779" s="227" t="n">
        <v>45026</v>
      </c>
      <c r="C779" s="35" t="s">
        <v>1109</v>
      </c>
      <c r="D779" s="6" t="str">
        <f aca="false">VLOOKUP(C779,CATALOGO!A:B,2,0)</f>
        <v>Pantalon Caballero</v>
      </c>
      <c r="E779" s="6" t="str">
        <f aca="false">VLOOKUP(C779,CATALOGO!A:E,5,0)</f>
        <v>Blanco</v>
      </c>
      <c r="F779" s="36"/>
      <c r="G779" s="35" t="s">
        <v>57</v>
      </c>
      <c r="H779" s="121" t="str">
        <f aca="false">CONCATENATE(C779,"-",G779)</f>
        <v>AH105-001-XS</v>
      </c>
      <c r="I779" s="130"/>
      <c r="J779" s="35" t="n">
        <v>24</v>
      </c>
      <c r="K779" s="201" t="n">
        <v>45051</v>
      </c>
      <c r="L779" s="156" t="n">
        <f aca="false">VLOOKUP(C779,CATALOGO!A:F,6,0)</f>
        <v>0.4008</v>
      </c>
      <c r="M779" s="157" t="n">
        <f aca="false">L779*J779</f>
        <v>9.6192</v>
      </c>
      <c r="N779" s="172" t="s">
        <v>39</v>
      </c>
      <c r="O779" s="35" t="s">
        <v>85</v>
      </c>
      <c r="P779" s="33"/>
      <c r="Q779" s="33"/>
      <c r="R779" s="33"/>
      <c r="S779" s="33"/>
      <c r="T779" s="33"/>
      <c r="U779" s="33"/>
      <c r="V779" s="176" t="s">
        <v>1377</v>
      </c>
      <c r="W779" s="35" t="str">
        <f aca="false">VLOOKUP(C779,CATALOGOMEDA1,4,FALSE())</f>
        <v>TTR-WHIT</v>
      </c>
      <c r="X779" s="33" t="str">
        <f aca="false">MID(C779,1,FIND("-",C779)-1)</f>
        <v>AH105</v>
      </c>
      <c r="Y779" s="33" t="n">
        <f aca="false">(VLOOKUP(X779,ESTILO3,3,FALSE()))*J779</f>
        <v>31.2</v>
      </c>
      <c r="Z779" s="37"/>
      <c r="AA779" s="33"/>
      <c r="AB779" s="33"/>
      <c r="AC779" s="33"/>
      <c r="AD779" s="33" t="s">
        <v>784</v>
      </c>
      <c r="AE779" s="33"/>
    </row>
    <row r="780" customFormat="false" ht="15" hidden="false" customHeight="false" outlineLevel="0" collapsed="false">
      <c r="A780" s="33" t="n">
        <v>9426</v>
      </c>
      <c r="B780" s="227" t="n">
        <v>45026</v>
      </c>
      <c r="C780" s="35" t="s">
        <v>1109</v>
      </c>
      <c r="D780" s="6" t="str">
        <f aca="false">VLOOKUP(C780,CATALOGO!A:B,2,0)</f>
        <v>Pantalon Caballero</v>
      </c>
      <c r="E780" s="6" t="str">
        <f aca="false">VLOOKUP(C780,CATALOGO!A:E,5,0)</f>
        <v>Blanco</v>
      </c>
      <c r="F780" s="36"/>
      <c r="G780" s="35" t="s">
        <v>38</v>
      </c>
      <c r="H780" s="121" t="str">
        <f aca="false">CONCATENATE(C780,"-",G780)</f>
        <v>AH105-001-S</v>
      </c>
      <c r="I780" s="130"/>
      <c r="J780" s="35" t="n">
        <v>96</v>
      </c>
      <c r="K780" s="201" t="n">
        <v>45051</v>
      </c>
      <c r="L780" s="156" t="n">
        <f aca="false">VLOOKUP(C780,CATALOGO!A:F,6,0)</f>
        <v>0.4008</v>
      </c>
      <c r="M780" s="157" t="n">
        <f aca="false">L780*J780</f>
        <v>38.4768</v>
      </c>
      <c r="N780" s="172" t="s">
        <v>39</v>
      </c>
      <c r="O780" s="35" t="s">
        <v>85</v>
      </c>
      <c r="P780" s="33"/>
      <c r="Q780" s="33"/>
      <c r="R780" s="33"/>
      <c r="S780" s="33"/>
      <c r="T780" s="33"/>
      <c r="U780" s="33"/>
      <c r="V780" s="176" t="s">
        <v>1377</v>
      </c>
      <c r="W780" s="35" t="str">
        <f aca="false">VLOOKUP(C780,CATALOGOMEDA1,4,FALSE())</f>
        <v>TTR-WHIT</v>
      </c>
      <c r="X780" s="33" t="str">
        <f aca="false">MID(C780,1,FIND("-",C780)-1)</f>
        <v>AH105</v>
      </c>
      <c r="Y780" s="33" t="n">
        <f aca="false">(VLOOKUP(X780,ESTILO3,3,FALSE()))*J780</f>
        <v>124.8</v>
      </c>
      <c r="Z780" s="37"/>
      <c r="AA780" s="33"/>
      <c r="AB780" s="33"/>
      <c r="AC780" s="33"/>
      <c r="AD780" s="33" t="s">
        <v>784</v>
      </c>
      <c r="AE780" s="33"/>
    </row>
    <row r="781" customFormat="false" ht="15" hidden="false" customHeight="false" outlineLevel="0" collapsed="false">
      <c r="A781" s="33" t="n">
        <v>9427</v>
      </c>
      <c r="B781" s="227" t="n">
        <v>45026</v>
      </c>
      <c r="C781" s="35" t="s">
        <v>1109</v>
      </c>
      <c r="D781" s="6" t="str">
        <f aca="false">VLOOKUP(C781,CATALOGO!A:B,2,0)</f>
        <v>Pantalon Caballero</v>
      </c>
      <c r="E781" s="6" t="str">
        <f aca="false">VLOOKUP(C781,CATALOGO!A:E,5,0)</f>
        <v>Blanco</v>
      </c>
      <c r="F781" s="36"/>
      <c r="G781" s="35" t="s">
        <v>76</v>
      </c>
      <c r="H781" s="121" t="str">
        <f aca="false">CONCATENATE(C781,"-",G781)</f>
        <v>AH105-001-M</v>
      </c>
      <c r="I781" s="130"/>
      <c r="J781" s="35" t="n">
        <v>96</v>
      </c>
      <c r="K781" s="201" t="n">
        <v>45051</v>
      </c>
      <c r="L781" s="156" t="n">
        <f aca="false">VLOOKUP(C781,CATALOGO!A:F,6,0)</f>
        <v>0.4008</v>
      </c>
      <c r="M781" s="157" t="n">
        <f aca="false">L781*J781</f>
        <v>38.4768</v>
      </c>
      <c r="N781" s="172" t="s">
        <v>39</v>
      </c>
      <c r="O781" s="35" t="s">
        <v>85</v>
      </c>
      <c r="P781" s="33"/>
      <c r="Q781" s="33"/>
      <c r="R781" s="33"/>
      <c r="S781" s="33"/>
      <c r="T781" s="33"/>
      <c r="U781" s="33"/>
      <c r="V781" s="176" t="s">
        <v>1377</v>
      </c>
      <c r="W781" s="35" t="str">
        <f aca="false">VLOOKUP(C781,CATALOGOMEDA1,4,FALSE())</f>
        <v>TTR-WHIT</v>
      </c>
      <c r="X781" s="33" t="str">
        <f aca="false">MID(C781,1,FIND("-",C781)-1)</f>
        <v>AH105</v>
      </c>
      <c r="Y781" s="33" t="n">
        <f aca="false">(VLOOKUP(X781,ESTILO3,3,FALSE()))*J781</f>
        <v>124.8</v>
      </c>
      <c r="Z781" s="37"/>
      <c r="AA781" s="33"/>
      <c r="AB781" s="33"/>
      <c r="AC781" s="33"/>
      <c r="AD781" s="33" t="s">
        <v>784</v>
      </c>
      <c r="AE781" s="33"/>
    </row>
    <row r="782" customFormat="false" ht="15" hidden="false" customHeight="false" outlineLevel="0" collapsed="false">
      <c r="A782" s="33" t="n">
        <v>9428</v>
      </c>
      <c r="B782" s="227" t="n">
        <v>45026</v>
      </c>
      <c r="C782" s="35" t="s">
        <v>1206</v>
      </c>
      <c r="D782" s="6" t="str">
        <f aca="false">VLOOKUP(C782,CATALOGO!A:B,2,0)</f>
        <v>Pantalon Caballero</v>
      </c>
      <c r="E782" s="6" t="str">
        <f aca="false">VLOOKUP(C782,CATALOGO!A:E,5,0)</f>
        <v>Negro</v>
      </c>
      <c r="F782" s="36"/>
      <c r="G782" s="35" t="s">
        <v>57</v>
      </c>
      <c r="H782" s="121" t="str">
        <f aca="false">CONCATENATE(C782,"-",G782)</f>
        <v>AH105-570-XS</v>
      </c>
      <c r="I782" s="130"/>
      <c r="J782" s="35" t="n">
        <v>24</v>
      </c>
      <c r="K782" s="201" t="n">
        <v>45051</v>
      </c>
      <c r="L782" s="156" t="n">
        <f aca="false">VLOOKUP(C782,CATALOGO!A:F,6,0)</f>
        <v>0.3841</v>
      </c>
      <c r="M782" s="157" t="n">
        <f aca="false">L782*J782</f>
        <v>9.2184</v>
      </c>
      <c r="N782" s="172" t="s">
        <v>39</v>
      </c>
      <c r="O782" s="35" t="s">
        <v>85</v>
      </c>
      <c r="P782" s="33"/>
      <c r="Q782" s="33"/>
      <c r="R782" s="33"/>
      <c r="S782" s="33"/>
      <c r="T782" s="33"/>
      <c r="U782" s="33"/>
      <c r="V782" s="176" t="s">
        <v>1378</v>
      </c>
      <c r="W782" s="35" t="str">
        <f aca="false">VLOOKUP(C782,CATALOGOMEDA1,4,FALSE())</f>
        <v>TTR-19-570TCX-BLACK</v>
      </c>
      <c r="X782" s="33" t="str">
        <f aca="false">MID(C782,1,FIND("-",C782)-1)</f>
        <v>AH105</v>
      </c>
      <c r="Y782" s="33" t="n">
        <f aca="false">(VLOOKUP(X782,ESTILO3,3,FALSE()))*J782</f>
        <v>31.2</v>
      </c>
      <c r="Z782" s="37"/>
      <c r="AA782" s="33"/>
      <c r="AB782" s="33"/>
      <c r="AC782" s="33"/>
      <c r="AD782" s="33" t="s">
        <v>784</v>
      </c>
      <c r="AE782" s="33"/>
    </row>
    <row r="783" customFormat="false" ht="15" hidden="false" customHeight="false" outlineLevel="0" collapsed="false">
      <c r="A783" s="33" t="n">
        <v>9429</v>
      </c>
      <c r="B783" s="227" t="n">
        <v>45026</v>
      </c>
      <c r="C783" s="35" t="s">
        <v>1206</v>
      </c>
      <c r="D783" s="6" t="str">
        <f aca="false">VLOOKUP(C783,CATALOGO!A:B,2,0)</f>
        <v>Pantalon Caballero</v>
      </c>
      <c r="E783" s="6" t="str">
        <f aca="false">VLOOKUP(C783,CATALOGO!A:E,5,0)</f>
        <v>Negro</v>
      </c>
      <c r="F783" s="36"/>
      <c r="G783" s="35" t="s">
        <v>38</v>
      </c>
      <c r="H783" s="121" t="str">
        <f aca="false">CONCATENATE(C783,"-",G783)</f>
        <v>AH105-570-S</v>
      </c>
      <c r="I783" s="130"/>
      <c r="J783" s="35" t="n">
        <v>96</v>
      </c>
      <c r="K783" s="201" t="n">
        <v>45051</v>
      </c>
      <c r="L783" s="156" t="n">
        <f aca="false">VLOOKUP(C783,CATALOGO!A:F,6,0)</f>
        <v>0.3841</v>
      </c>
      <c r="M783" s="157" t="n">
        <f aca="false">L783*J783</f>
        <v>36.8736</v>
      </c>
      <c r="N783" s="172" t="s">
        <v>39</v>
      </c>
      <c r="O783" s="35" t="s">
        <v>85</v>
      </c>
      <c r="P783" s="33"/>
      <c r="Q783" s="33"/>
      <c r="R783" s="33"/>
      <c r="S783" s="33"/>
      <c r="T783" s="33"/>
      <c r="U783" s="33"/>
      <c r="V783" s="176" t="s">
        <v>1378</v>
      </c>
      <c r="W783" s="35" t="str">
        <f aca="false">VLOOKUP(C783,CATALOGOMEDA1,4,FALSE())</f>
        <v>TTR-19-570TCX-BLACK</v>
      </c>
      <c r="X783" s="33" t="str">
        <f aca="false">MID(C783,1,FIND("-",C783)-1)</f>
        <v>AH105</v>
      </c>
      <c r="Y783" s="33" t="n">
        <f aca="false">(VLOOKUP(X783,ESTILO3,3,FALSE()))*J783</f>
        <v>124.8</v>
      </c>
      <c r="Z783" s="37"/>
      <c r="AA783" s="33"/>
      <c r="AB783" s="33"/>
      <c r="AC783" s="33"/>
      <c r="AD783" s="33" t="s">
        <v>784</v>
      </c>
      <c r="AE783" s="33"/>
    </row>
    <row r="784" customFormat="false" ht="15" hidden="false" customHeight="false" outlineLevel="0" collapsed="false">
      <c r="A784" s="33" t="n">
        <v>9430</v>
      </c>
      <c r="B784" s="227" t="n">
        <v>45026</v>
      </c>
      <c r="C784" s="35" t="s">
        <v>1206</v>
      </c>
      <c r="D784" s="6" t="str">
        <f aca="false">VLOOKUP(C784,CATALOGO!A:B,2,0)</f>
        <v>Pantalon Caballero</v>
      </c>
      <c r="E784" s="6" t="str">
        <f aca="false">VLOOKUP(C784,CATALOGO!A:E,5,0)</f>
        <v>Negro</v>
      </c>
      <c r="F784" s="36"/>
      <c r="G784" s="35" t="s">
        <v>76</v>
      </c>
      <c r="H784" s="121" t="str">
        <f aca="false">CONCATENATE(C784,"-",G784)</f>
        <v>AH105-570-M</v>
      </c>
      <c r="I784" s="130"/>
      <c r="J784" s="35" t="n">
        <v>96</v>
      </c>
      <c r="K784" s="201" t="n">
        <v>45051</v>
      </c>
      <c r="L784" s="156" t="n">
        <f aca="false">VLOOKUP(C784,CATALOGO!A:F,6,0)</f>
        <v>0.3841</v>
      </c>
      <c r="M784" s="157" t="n">
        <f aca="false">L784*J784</f>
        <v>36.8736</v>
      </c>
      <c r="N784" s="172" t="s">
        <v>39</v>
      </c>
      <c r="O784" s="35" t="s">
        <v>85</v>
      </c>
      <c r="P784" s="33"/>
      <c r="Q784" s="33"/>
      <c r="R784" s="33"/>
      <c r="S784" s="33"/>
      <c r="T784" s="33"/>
      <c r="U784" s="33"/>
      <c r="V784" s="176" t="s">
        <v>1378</v>
      </c>
      <c r="W784" s="35" t="str">
        <f aca="false">VLOOKUP(C784,CATALOGOMEDA1,4,FALSE())</f>
        <v>TTR-19-570TCX-BLACK</v>
      </c>
      <c r="X784" s="33" t="str">
        <f aca="false">MID(C784,1,FIND("-",C784)-1)</f>
        <v>AH105</v>
      </c>
      <c r="Y784" s="33" t="n">
        <f aca="false">(VLOOKUP(X784,ESTILO3,3,FALSE()))*J784</f>
        <v>124.8</v>
      </c>
      <c r="Z784" s="37"/>
      <c r="AA784" s="33"/>
      <c r="AB784" s="33"/>
      <c r="AC784" s="33"/>
      <c r="AD784" s="33" t="s">
        <v>784</v>
      </c>
      <c r="AE784" s="33"/>
    </row>
    <row r="785" customFormat="false" ht="15" hidden="false" customHeight="false" outlineLevel="0" collapsed="false">
      <c r="A785" s="33" t="n">
        <v>9431</v>
      </c>
      <c r="B785" s="227" t="n">
        <v>45026</v>
      </c>
      <c r="C785" s="35" t="s">
        <v>568</v>
      </c>
      <c r="D785" s="6" t="str">
        <f aca="false">VLOOKUP(C785,CATALOGO!A:B,2,0)</f>
        <v>BATA HOMBRE</v>
      </c>
      <c r="E785" s="6" t="str">
        <f aca="false">VLOOKUP(C785,CATALOGO!A:E,5,0)</f>
        <v>BLANCO</v>
      </c>
      <c r="F785" s="36"/>
      <c r="G785" s="35" t="s">
        <v>48</v>
      </c>
      <c r="H785" s="121" t="str">
        <f aca="false">CONCATENATE(C785,"-",G785)</f>
        <v>EH203-001-L</v>
      </c>
      <c r="I785" s="130"/>
      <c r="J785" s="35" t="n">
        <v>48</v>
      </c>
      <c r="K785" s="201" t="n">
        <v>45051</v>
      </c>
      <c r="L785" s="156" t="n">
        <f aca="false">VLOOKUP(C785,CATALOGO!A:F,6,0)</f>
        <v>0.315</v>
      </c>
      <c r="M785" s="157" t="n">
        <f aca="false">L785*J785</f>
        <v>15.12</v>
      </c>
      <c r="N785" s="35" t="s">
        <v>136</v>
      </c>
      <c r="O785" s="35" t="s">
        <v>137</v>
      </c>
      <c r="P785" s="33"/>
      <c r="Q785" s="33"/>
      <c r="R785" s="33"/>
      <c r="S785" s="33"/>
      <c r="T785" s="33"/>
      <c r="U785" s="33"/>
      <c r="V785" s="176" t="s">
        <v>1379</v>
      </c>
      <c r="W785" s="35" t="str">
        <f aca="false">VLOOKUP(C785,CATALOGOMEDA1,4,FALSE())</f>
        <v>T/C-WHITE</v>
      </c>
      <c r="X785" s="33" t="str">
        <f aca="false">MID(C785,1,FIND("-",C785)-1)</f>
        <v>EH203</v>
      </c>
      <c r="Y785" s="33" t="n">
        <f aca="false">(VLOOKUP(X785,ESTILO3,3,FALSE()))*J785</f>
        <v>94.5168</v>
      </c>
      <c r="Z785" s="37" t="n">
        <v>45027</v>
      </c>
      <c r="AA785" s="33"/>
      <c r="AB785" s="33"/>
      <c r="AC785" s="33"/>
      <c r="AD785" s="33" t="s">
        <v>803</v>
      </c>
      <c r="AE785" s="33"/>
    </row>
    <row r="786" customFormat="false" ht="15" hidden="false" customHeight="false" outlineLevel="0" collapsed="false">
      <c r="A786" s="33" t="n">
        <v>9432</v>
      </c>
      <c r="B786" s="227" t="n">
        <v>45026</v>
      </c>
      <c r="C786" s="35" t="s">
        <v>568</v>
      </c>
      <c r="D786" s="6" t="str">
        <f aca="false">VLOOKUP(C786,CATALOGO!A:B,2,0)</f>
        <v>BATA HOMBRE</v>
      </c>
      <c r="E786" s="6" t="str">
        <f aca="false">VLOOKUP(C786,CATALOGO!A:E,5,0)</f>
        <v>BLANCO</v>
      </c>
      <c r="F786" s="36"/>
      <c r="G786" s="35" t="s">
        <v>76</v>
      </c>
      <c r="H786" s="121" t="str">
        <f aca="false">CONCATENATE(C786,"-",G786)</f>
        <v>EH203-001-M</v>
      </c>
      <c r="I786" s="130"/>
      <c r="J786" s="35" t="n">
        <v>72</v>
      </c>
      <c r="K786" s="201" t="n">
        <v>45051</v>
      </c>
      <c r="L786" s="156" t="n">
        <f aca="false">VLOOKUP(C786,CATALOGO!A:F,6,0)</f>
        <v>0.315</v>
      </c>
      <c r="M786" s="157" t="n">
        <f aca="false">L786*J786</f>
        <v>22.68</v>
      </c>
      <c r="N786" s="35" t="s">
        <v>136</v>
      </c>
      <c r="O786" s="35" t="s">
        <v>137</v>
      </c>
      <c r="P786" s="33"/>
      <c r="Q786" s="33"/>
      <c r="R786" s="33"/>
      <c r="S786" s="33"/>
      <c r="T786" s="33"/>
      <c r="U786" s="33"/>
      <c r="V786" s="176" t="s">
        <v>1379</v>
      </c>
      <c r="W786" s="35" t="str">
        <f aca="false">VLOOKUP(C786,CATALOGOMEDA1,4,FALSE())</f>
        <v>T/C-WHITE</v>
      </c>
      <c r="X786" s="33" t="str">
        <f aca="false">MID(C786,1,FIND("-",C786)-1)</f>
        <v>EH203</v>
      </c>
      <c r="Y786" s="33" t="n">
        <f aca="false">(VLOOKUP(X786,ESTILO3,3,FALSE()))*J786</f>
        <v>141.7752</v>
      </c>
      <c r="Z786" s="37" t="n">
        <v>45027</v>
      </c>
      <c r="AA786" s="33"/>
      <c r="AB786" s="33"/>
      <c r="AC786" s="33"/>
      <c r="AD786" s="33" t="s">
        <v>803</v>
      </c>
      <c r="AE786" s="33"/>
    </row>
    <row r="787" customFormat="false" ht="15" hidden="false" customHeight="false" outlineLevel="0" collapsed="false">
      <c r="A787" s="33" t="n">
        <v>9433</v>
      </c>
      <c r="B787" s="227" t="n">
        <v>45026</v>
      </c>
      <c r="C787" s="35" t="s">
        <v>568</v>
      </c>
      <c r="D787" s="6" t="str">
        <f aca="false">VLOOKUP(C787,CATALOGO!A:B,2,0)</f>
        <v>BATA HOMBRE</v>
      </c>
      <c r="E787" s="6" t="str">
        <f aca="false">VLOOKUP(C787,CATALOGO!A:E,5,0)</f>
        <v>BLANCO</v>
      </c>
      <c r="F787" s="36"/>
      <c r="G787" s="35" t="s">
        <v>38</v>
      </c>
      <c r="H787" s="121" t="str">
        <f aca="false">CONCATENATE(C787,"-",G787)</f>
        <v>EH203-001-S</v>
      </c>
      <c r="I787" s="130"/>
      <c r="J787" s="35" t="n">
        <v>24</v>
      </c>
      <c r="K787" s="201" t="n">
        <v>45051</v>
      </c>
      <c r="L787" s="156" t="n">
        <f aca="false">VLOOKUP(C787,CATALOGO!A:F,6,0)</f>
        <v>0.315</v>
      </c>
      <c r="M787" s="157" t="n">
        <f aca="false">L787*J787</f>
        <v>7.56</v>
      </c>
      <c r="N787" s="35" t="s">
        <v>136</v>
      </c>
      <c r="O787" s="35" t="s">
        <v>137</v>
      </c>
      <c r="P787" s="33"/>
      <c r="Q787" s="33"/>
      <c r="R787" s="33"/>
      <c r="S787" s="33"/>
      <c r="T787" s="33"/>
      <c r="U787" s="33"/>
      <c r="V787" s="176" t="s">
        <v>1379</v>
      </c>
      <c r="W787" s="35" t="str">
        <f aca="false">VLOOKUP(C787,CATALOGOMEDA1,4,FALSE())</f>
        <v>T/C-WHITE</v>
      </c>
      <c r="X787" s="33" t="str">
        <f aca="false">MID(C787,1,FIND("-",C787)-1)</f>
        <v>EH203</v>
      </c>
      <c r="Y787" s="33" t="n">
        <f aca="false">(VLOOKUP(X787,ESTILO3,3,FALSE()))*J787</f>
        <v>47.2584</v>
      </c>
      <c r="Z787" s="37" t="n">
        <v>45027</v>
      </c>
      <c r="AA787" s="33"/>
      <c r="AB787" s="33"/>
      <c r="AC787" s="33"/>
      <c r="AD787" s="33" t="s">
        <v>803</v>
      </c>
      <c r="AE787" s="33"/>
    </row>
    <row r="788" customFormat="false" ht="15" hidden="false" customHeight="false" outlineLevel="0" collapsed="false">
      <c r="A788" s="33" t="n">
        <v>9434</v>
      </c>
      <c r="B788" s="227" t="n">
        <v>45026</v>
      </c>
      <c r="C788" s="35" t="s">
        <v>568</v>
      </c>
      <c r="D788" s="6" t="str">
        <f aca="false">VLOOKUP(C788,CATALOGO!A:B,2,0)</f>
        <v>BATA HOMBRE</v>
      </c>
      <c r="E788" s="6" t="str">
        <f aca="false">VLOOKUP(C788,CATALOGO!A:E,5,0)</f>
        <v>BLANCO</v>
      </c>
      <c r="F788" s="36"/>
      <c r="G788" s="35" t="s">
        <v>52</v>
      </c>
      <c r="H788" s="121" t="str">
        <f aca="false">CONCATENATE(C788,"-",G788)</f>
        <v>EH203-001-XL</v>
      </c>
      <c r="I788" s="130"/>
      <c r="J788" s="35" t="n">
        <v>24</v>
      </c>
      <c r="K788" s="201" t="n">
        <v>45051</v>
      </c>
      <c r="L788" s="156" t="n">
        <f aca="false">VLOOKUP(C788,CATALOGO!A:F,6,0)</f>
        <v>0.315</v>
      </c>
      <c r="M788" s="157" t="n">
        <f aca="false">L788*J788</f>
        <v>7.56</v>
      </c>
      <c r="N788" s="35" t="s">
        <v>136</v>
      </c>
      <c r="O788" s="35" t="s">
        <v>137</v>
      </c>
      <c r="P788" s="33"/>
      <c r="Q788" s="33"/>
      <c r="R788" s="33"/>
      <c r="S788" s="33"/>
      <c r="T788" s="33"/>
      <c r="U788" s="33"/>
      <c r="V788" s="176" t="s">
        <v>1379</v>
      </c>
      <c r="W788" s="35" t="str">
        <f aca="false">VLOOKUP(C788,CATALOGOMEDA1,4,FALSE())</f>
        <v>T/C-WHITE</v>
      </c>
      <c r="X788" s="33" t="str">
        <f aca="false">MID(C788,1,FIND("-",C788)-1)</f>
        <v>EH203</v>
      </c>
      <c r="Y788" s="33" t="n">
        <f aca="false">(VLOOKUP(X788,ESTILO3,3,FALSE()))*J788</f>
        <v>47.2584</v>
      </c>
      <c r="Z788" s="37" t="n">
        <v>45027</v>
      </c>
      <c r="AA788" s="33"/>
      <c r="AB788" s="33"/>
      <c r="AC788" s="33"/>
      <c r="AD788" s="33" t="s">
        <v>803</v>
      </c>
      <c r="AE788" s="33"/>
    </row>
    <row r="789" customFormat="false" ht="15" hidden="false" customHeight="false" outlineLevel="0" collapsed="false">
      <c r="A789" s="33"/>
      <c r="B789" s="33"/>
      <c r="C789" s="35"/>
      <c r="D789" s="35"/>
      <c r="E789" s="33"/>
      <c r="F789" s="36"/>
      <c r="G789" s="35"/>
      <c r="H789" s="35"/>
      <c r="I789" s="130"/>
      <c r="J789" s="95" t="n">
        <v>2352</v>
      </c>
      <c r="K789" s="95"/>
      <c r="L789" s="40" t="n">
        <v>7.8</v>
      </c>
      <c r="M789" s="40" t="n">
        <v>833</v>
      </c>
      <c r="N789" s="33"/>
      <c r="O789" s="35"/>
      <c r="P789" s="33"/>
      <c r="Q789" s="33"/>
      <c r="R789" s="33"/>
      <c r="S789" s="33"/>
      <c r="T789" s="33"/>
      <c r="U789" s="33"/>
      <c r="V789" s="33"/>
      <c r="W789" s="35"/>
      <c r="X789" s="33"/>
      <c r="Y789" s="33"/>
      <c r="Z789" s="37"/>
      <c r="AA789" s="33"/>
      <c r="AB789" s="33"/>
      <c r="AC789" s="33"/>
      <c r="AD789" s="33"/>
      <c r="AE789" s="33"/>
    </row>
    <row r="790" customFormat="false" ht="15" hidden="false" customHeight="false" outlineLevel="0" collapsed="false">
      <c r="A790" s="33"/>
      <c r="B790" s="33"/>
      <c r="C790" s="35"/>
      <c r="D790" s="35"/>
      <c r="E790" s="33"/>
      <c r="F790" s="36"/>
      <c r="G790" s="35"/>
      <c r="H790" s="35"/>
      <c r="I790" s="130"/>
      <c r="J790" s="35"/>
      <c r="K790" s="35"/>
      <c r="N790" s="33"/>
      <c r="O790" s="35"/>
      <c r="P790" s="33"/>
      <c r="Q790" s="33"/>
      <c r="R790" s="33"/>
      <c r="S790" s="33"/>
      <c r="T790" s="33"/>
      <c r="U790" s="33"/>
      <c r="V790" s="33"/>
      <c r="W790" s="35"/>
      <c r="X790" s="33"/>
      <c r="Y790" s="33"/>
      <c r="Z790" s="37"/>
      <c r="AA790" s="33"/>
      <c r="AB790" s="33"/>
      <c r="AC790" s="33"/>
      <c r="AD790" s="33"/>
      <c r="AE790" s="33"/>
    </row>
    <row r="791" customFormat="false" ht="15" hidden="false" customHeight="false" outlineLevel="0" collapsed="false">
      <c r="A791" s="33"/>
      <c r="B791" s="33"/>
      <c r="C791" s="35"/>
      <c r="D791" s="35"/>
      <c r="E791" s="33"/>
      <c r="F791" s="36"/>
      <c r="G791" s="35"/>
      <c r="H791" s="35"/>
      <c r="I791" s="130"/>
      <c r="J791" s="35"/>
      <c r="K791" s="35"/>
      <c r="N791" s="33"/>
      <c r="O791" s="35"/>
      <c r="P791" s="33"/>
      <c r="Q791" s="33"/>
      <c r="R791" s="33"/>
      <c r="S791" s="33"/>
      <c r="T791" s="33"/>
      <c r="U791" s="33"/>
      <c r="V791" s="33"/>
      <c r="W791" s="35"/>
      <c r="X791" s="33"/>
      <c r="Y791" s="33"/>
      <c r="Z791" s="37"/>
      <c r="AA791" s="33"/>
      <c r="AB791" s="33"/>
      <c r="AC791" s="33"/>
      <c r="AD791" s="33"/>
      <c r="AE791" s="33"/>
    </row>
    <row r="792" customFormat="false" ht="15" hidden="false" customHeight="false" outlineLevel="0" collapsed="false">
      <c r="A792" s="33"/>
      <c r="B792" s="33"/>
      <c r="C792" s="35"/>
      <c r="D792" s="35"/>
      <c r="E792" s="33"/>
      <c r="F792" s="36"/>
      <c r="G792" s="35"/>
      <c r="H792" s="35"/>
      <c r="I792" s="130"/>
      <c r="J792" s="35"/>
      <c r="K792" s="35"/>
      <c r="N792" s="33"/>
      <c r="O792" s="35"/>
      <c r="P792" s="33"/>
      <c r="Q792" s="33"/>
      <c r="R792" s="33"/>
      <c r="S792" s="33"/>
      <c r="T792" s="33"/>
      <c r="U792" s="33"/>
      <c r="V792" s="33"/>
      <c r="W792" s="35"/>
      <c r="X792" s="33"/>
      <c r="Y792" s="33"/>
      <c r="Z792" s="37"/>
      <c r="AA792" s="33"/>
      <c r="AB792" s="33"/>
      <c r="AC792" s="33"/>
      <c r="AD792" s="33"/>
      <c r="AE792" s="33"/>
    </row>
    <row r="793" customFormat="false" ht="15" hidden="false" customHeight="false" outlineLevel="0" collapsed="false">
      <c r="A793" s="33"/>
      <c r="B793" s="33"/>
      <c r="C793" s="35"/>
      <c r="D793" s="35"/>
      <c r="E793" s="33"/>
      <c r="F793" s="36"/>
      <c r="G793" s="35"/>
      <c r="H793" s="35"/>
      <c r="I793" s="130"/>
      <c r="J793" s="35"/>
      <c r="K793" s="35"/>
      <c r="N793" s="33"/>
      <c r="O793" s="35"/>
      <c r="P793" s="33"/>
      <c r="Q793" s="33"/>
      <c r="R793" s="33"/>
      <c r="S793" s="33"/>
      <c r="T793" s="33"/>
      <c r="U793" s="33"/>
      <c r="V793" s="33"/>
      <c r="W793" s="35"/>
      <c r="X793" s="33"/>
      <c r="Y793" s="33"/>
      <c r="Z793" s="37"/>
      <c r="AA793" s="33"/>
      <c r="AB793" s="33"/>
      <c r="AC793" s="33"/>
      <c r="AD793" s="33"/>
      <c r="AE793" s="33"/>
    </row>
    <row r="794" customFormat="false" ht="15" hidden="false" customHeight="false" outlineLevel="0" collapsed="false">
      <c r="A794" s="33"/>
      <c r="B794" s="33"/>
      <c r="C794" s="35"/>
      <c r="D794" s="35"/>
      <c r="E794" s="33"/>
      <c r="F794" s="36"/>
      <c r="G794" s="35"/>
      <c r="H794" s="35"/>
      <c r="I794" s="130"/>
      <c r="J794" s="35"/>
      <c r="K794" s="35"/>
      <c r="N794" s="33"/>
      <c r="O794" s="35"/>
      <c r="P794" s="33"/>
      <c r="Q794" s="33"/>
      <c r="R794" s="33"/>
      <c r="S794" s="33"/>
      <c r="T794" s="33"/>
      <c r="U794" s="33"/>
      <c r="V794" s="33"/>
      <c r="W794" s="35"/>
      <c r="X794" s="33"/>
      <c r="Y794" s="33"/>
      <c r="Z794" s="37"/>
      <c r="AA794" s="33"/>
      <c r="AB794" s="33"/>
      <c r="AC794" s="33"/>
      <c r="AD794" s="33"/>
      <c r="AE794" s="33"/>
    </row>
    <row r="795" customFormat="false" ht="15" hidden="false" customHeight="false" outlineLevel="0" collapsed="false">
      <c r="A795" s="33"/>
      <c r="B795" s="33"/>
      <c r="C795" s="35"/>
      <c r="D795" s="35"/>
      <c r="E795" s="33"/>
      <c r="F795" s="36"/>
      <c r="G795" s="35"/>
      <c r="H795" s="35"/>
      <c r="I795" s="130"/>
      <c r="J795" s="35"/>
      <c r="K795" s="35"/>
      <c r="N795" s="33"/>
      <c r="O795" s="35"/>
      <c r="P795" s="33"/>
      <c r="Q795" s="33"/>
      <c r="R795" s="33"/>
      <c r="S795" s="33"/>
      <c r="T795" s="33"/>
      <c r="U795" s="33"/>
      <c r="V795" s="33"/>
      <c r="W795" s="35"/>
      <c r="X795" s="33"/>
      <c r="Y795" s="33"/>
      <c r="Z795" s="37"/>
      <c r="AA795" s="33"/>
      <c r="AB795" s="33"/>
      <c r="AC795" s="33"/>
      <c r="AD795" s="33"/>
      <c r="AE795" s="33"/>
    </row>
    <row r="796" customFormat="false" ht="15" hidden="false" customHeight="false" outlineLevel="0" collapsed="false">
      <c r="A796" s="33"/>
      <c r="B796" s="33"/>
      <c r="C796" s="35"/>
      <c r="D796" s="35"/>
      <c r="E796" s="33"/>
      <c r="F796" s="36"/>
      <c r="G796" s="35"/>
      <c r="H796" s="35"/>
      <c r="I796" s="130"/>
      <c r="J796" s="35"/>
      <c r="K796" s="35"/>
      <c r="N796" s="33"/>
      <c r="O796" s="35"/>
      <c r="P796" s="33"/>
      <c r="Q796" s="33"/>
      <c r="R796" s="33"/>
      <c r="S796" s="33"/>
      <c r="T796" s="33"/>
      <c r="U796" s="33"/>
      <c r="V796" s="33"/>
      <c r="W796" s="35"/>
      <c r="X796" s="33"/>
      <c r="Y796" s="33"/>
      <c r="Z796" s="37"/>
      <c r="AA796" s="33"/>
      <c r="AB796" s="33"/>
      <c r="AC796" s="33"/>
      <c r="AD796" s="33"/>
      <c r="AE796" s="33"/>
    </row>
    <row r="797" customFormat="false" ht="15" hidden="false" customHeight="false" outlineLevel="0" collapsed="false">
      <c r="A797" s="33"/>
      <c r="B797" s="33"/>
      <c r="C797" s="35"/>
      <c r="D797" s="35"/>
      <c r="E797" s="33"/>
      <c r="F797" s="36"/>
      <c r="G797" s="35"/>
      <c r="H797" s="35"/>
      <c r="I797" s="130"/>
      <c r="J797" s="35"/>
      <c r="K797" s="35"/>
      <c r="N797" s="33"/>
      <c r="O797" s="35"/>
      <c r="P797" s="33"/>
      <c r="Q797" s="33"/>
      <c r="R797" s="33"/>
      <c r="S797" s="33"/>
      <c r="T797" s="33"/>
      <c r="U797" s="33"/>
      <c r="V797" s="33"/>
      <c r="W797" s="35"/>
      <c r="X797" s="33"/>
      <c r="Y797" s="33"/>
      <c r="Z797" s="37"/>
      <c r="AA797" s="33"/>
      <c r="AB797" s="33"/>
      <c r="AC797" s="33"/>
      <c r="AD797" s="33"/>
      <c r="AE797" s="33"/>
    </row>
    <row r="798" customFormat="false" ht="15" hidden="false" customHeight="false" outlineLevel="0" collapsed="false">
      <c r="A798" s="33"/>
      <c r="B798" s="33"/>
      <c r="C798" s="35"/>
      <c r="D798" s="35"/>
      <c r="E798" s="33"/>
      <c r="F798" s="36"/>
      <c r="G798" s="35"/>
      <c r="H798" s="35"/>
      <c r="I798" s="130"/>
      <c r="J798" s="35"/>
      <c r="K798" s="35"/>
      <c r="N798" s="33"/>
      <c r="O798" s="35"/>
      <c r="P798" s="33"/>
      <c r="Q798" s="33"/>
      <c r="R798" s="33"/>
      <c r="S798" s="33"/>
      <c r="T798" s="33"/>
      <c r="U798" s="33"/>
      <c r="V798" s="33"/>
      <c r="W798" s="35"/>
      <c r="X798" s="33"/>
      <c r="Y798" s="33"/>
      <c r="Z798" s="37"/>
      <c r="AA798" s="33"/>
      <c r="AB798" s="33"/>
      <c r="AC798" s="33"/>
      <c r="AD798" s="33"/>
      <c r="AE798" s="33"/>
    </row>
    <row r="799" customFormat="false" ht="15" hidden="false" customHeight="false" outlineLevel="0" collapsed="false">
      <c r="A799" s="33"/>
      <c r="B799" s="33"/>
      <c r="C799" s="35"/>
      <c r="D799" s="35"/>
      <c r="E799" s="33"/>
      <c r="F799" s="36"/>
      <c r="G799" s="35"/>
      <c r="H799" s="35"/>
      <c r="I799" s="130"/>
      <c r="J799" s="35"/>
      <c r="K799" s="35"/>
      <c r="N799" s="33"/>
      <c r="O799" s="35"/>
      <c r="P799" s="33"/>
      <c r="Q799" s="33"/>
      <c r="R799" s="33"/>
      <c r="S799" s="33"/>
      <c r="T799" s="33"/>
      <c r="U799" s="33"/>
      <c r="V799" s="33"/>
      <c r="W799" s="35"/>
      <c r="X799" s="33"/>
      <c r="Y799" s="33"/>
      <c r="Z799" s="37"/>
      <c r="AA799" s="33"/>
      <c r="AB799" s="33"/>
      <c r="AC799" s="33"/>
      <c r="AD799" s="33"/>
      <c r="AE799" s="33"/>
    </row>
    <row r="800" customFormat="false" ht="15" hidden="false" customHeight="false" outlineLevel="0" collapsed="false">
      <c r="A800" s="33"/>
      <c r="B800" s="33"/>
      <c r="C800" s="35"/>
      <c r="D800" s="35"/>
      <c r="E800" s="33"/>
      <c r="F800" s="36"/>
      <c r="G800" s="35"/>
      <c r="H800" s="35"/>
      <c r="I800" s="130"/>
      <c r="J800" s="35"/>
      <c r="K800" s="35"/>
      <c r="N800" s="33"/>
      <c r="O800" s="35"/>
      <c r="P800" s="33"/>
      <c r="Q800" s="33"/>
      <c r="R800" s="33"/>
      <c r="S800" s="33"/>
      <c r="T800" s="33"/>
      <c r="U800" s="33"/>
      <c r="V800" s="33"/>
      <c r="W800" s="35"/>
      <c r="X800" s="33"/>
      <c r="Y800" s="33"/>
      <c r="Z800" s="37"/>
      <c r="AA800" s="33"/>
      <c r="AB800" s="33"/>
      <c r="AC800" s="33"/>
      <c r="AD800" s="33"/>
      <c r="AE800" s="33"/>
    </row>
    <row r="801" customFormat="false" ht="15" hidden="false" customHeight="false" outlineLevel="0" collapsed="false">
      <c r="A801" s="33"/>
      <c r="B801" s="33"/>
      <c r="C801" s="35"/>
      <c r="D801" s="35"/>
      <c r="E801" s="33"/>
      <c r="F801" s="36"/>
      <c r="G801" s="35"/>
      <c r="H801" s="35"/>
      <c r="I801" s="130"/>
      <c r="J801" s="35"/>
      <c r="K801" s="35"/>
      <c r="N801" s="33"/>
      <c r="O801" s="35"/>
      <c r="P801" s="33"/>
      <c r="Q801" s="33"/>
      <c r="R801" s="33"/>
      <c r="S801" s="33"/>
      <c r="T801" s="33"/>
      <c r="U801" s="33"/>
      <c r="V801" s="33"/>
      <c r="W801" s="35"/>
      <c r="X801" s="33"/>
      <c r="Y801" s="33"/>
      <c r="Z801" s="37"/>
      <c r="AA801" s="33"/>
      <c r="AB801" s="33"/>
      <c r="AC801" s="33"/>
      <c r="AD801" s="33"/>
      <c r="AE801" s="33"/>
    </row>
    <row r="802" customFormat="false" ht="15" hidden="false" customHeight="false" outlineLevel="0" collapsed="false">
      <c r="A802" s="33"/>
      <c r="B802" s="33"/>
      <c r="C802" s="35"/>
      <c r="D802" s="35"/>
      <c r="E802" s="33"/>
      <c r="F802" s="36"/>
      <c r="G802" s="35"/>
      <c r="H802" s="35"/>
      <c r="I802" s="130"/>
      <c r="J802" s="35"/>
      <c r="K802" s="35"/>
      <c r="N802" s="33"/>
      <c r="O802" s="35"/>
      <c r="P802" s="33"/>
      <c r="Q802" s="33"/>
      <c r="R802" s="33"/>
      <c r="S802" s="33"/>
      <c r="T802" s="33"/>
      <c r="U802" s="33"/>
      <c r="V802" s="33"/>
      <c r="W802" s="35"/>
      <c r="X802" s="33"/>
      <c r="Y802" s="33"/>
      <c r="Z802" s="37"/>
      <c r="AA802" s="33"/>
      <c r="AB802" s="33"/>
      <c r="AC802" s="33"/>
      <c r="AD802" s="33"/>
      <c r="AE802" s="33"/>
    </row>
    <row r="803" customFormat="false" ht="15" hidden="false" customHeight="false" outlineLevel="0" collapsed="false">
      <c r="A803" s="33"/>
      <c r="B803" s="33"/>
      <c r="C803" s="35"/>
      <c r="D803" s="35"/>
      <c r="E803" s="33"/>
      <c r="F803" s="36"/>
      <c r="G803" s="35"/>
      <c r="H803" s="35"/>
      <c r="I803" s="130"/>
      <c r="J803" s="35"/>
      <c r="K803" s="35"/>
      <c r="N803" s="33"/>
      <c r="O803" s="35"/>
      <c r="P803" s="33"/>
      <c r="Q803" s="33"/>
      <c r="R803" s="33"/>
      <c r="S803" s="33"/>
      <c r="T803" s="33"/>
      <c r="U803" s="33"/>
      <c r="V803" s="33"/>
      <c r="W803" s="35"/>
      <c r="X803" s="33"/>
      <c r="Y803" s="33"/>
      <c r="Z803" s="37"/>
      <c r="AA803" s="33"/>
      <c r="AB803" s="33"/>
      <c r="AC803" s="33"/>
      <c r="AD803" s="33"/>
      <c r="AE803" s="33"/>
    </row>
    <row r="804" customFormat="false" ht="15" hidden="false" customHeight="false" outlineLevel="0" collapsed="false">
      <c r="A804" s="33"/>
      <c r="B804" s="33"/>
      <c r="C804" s="35"/>
      <c r="D804" s="35"/>
      <c r="E804" s="33"/>
      <c r="F804" s="36"/>
      <c r="G804" s="35"/>
      <c r="H804" s="35"/>
      <c r="I804" s="130"/>
      <c r="J804" s="35"/>
      <c r="K804" s="35"/>
      <c r="N804" s="33"/>
      <c r="O804" s="35"/>
      <c r="P804" s="33"/>
      <c r="Q804" s="33"/>
      <c r="R804" s="33"/>
      <c r="S804" s="33"/>
      <c r="T804" s="33"/>
      <c r="U804" s="33"/>
      <c r="V804" s="33"/>
      <c r="W804" s="35"/>
      <c r="X804" s="33"/>
      <c r="Y804" s="33"/>
      <c r="Z804" s="37"/>
      <c r="AA804" s="33"/>
      <c r="AB804" s="33"/>
      <c r="AC804" s="33"/>
      <c r="AD804" s="33"/>
      <c r="AE804" s="33"/>
    </row>
    <row r="805" customFormat="false" ht="15" hidden="false" customHeight="false" outlineLevel="0" collapsed="false">
      <c r="A805" s="33"/>
      <c r="B805" s="33"/>
      <c r="C805" s="35"/>
      <c r="D805" s="35"/>
      <c r="E805" s="33"/>
      <c r="F805" s="36"/>
      <c r="G805" s="35"/>
      <c r="H805" s="35"/>
      <c r="I805" s="130"/>
      <c r="J805" s="35"/>
      <c r="K805" s="35"/>
      <c r="N805" s="33"/>
      <c r="O805" s="35"/>
      <c r="P805" s="33"/>
      <c r="Q805" s="33"/>
      <c r="R805" s="33"/>
      <c r="S805" s="33"/>
      <c r="T805" s="33"/>
      <c r="U805" s="33"/>
      <c r="V805" s="33"/>
      <c r="W805" s="35"/>
      <c r="X805" s="33"/>
      <c r="Y805" s="33"/>
      <c r="Z805" s="37"/>
      <c r="AA805" s="33"/>
      <c r="AB805" s="33"/>
      <c r="AC805" s="33"/>
      <c r="AD805" s="33"/>
      <c r="AE805" s="33"/>
    </row>
    <row r="806" customFormat="false" ht="15" hidden="false" customHeight="false" outlineLevel="0" collapsed="false">
      <c r="A806" s="33"/>
      <c r="B806" s="33"/>
      <c r="C806" s="35"/>
      <c r="D806" s="35"/>
      <c r="E806" s="33"/>
      <c r="F806" s="36"/>
      <c r="G806" s="35"/>
      <c r="H806" s="35"/>
      <c r="I806" s="130"/>
      <c r="J806" s="35"/>
      <c r="K806" s="35"/>
      <c r="N806" s="33"/>
      <c r="O806" s="35"/>
      <c r="P806" s="33"/>
      <c r="Q806" s="33"/>
      <c r="R806" s="33"/>
      <c r="S806" s="33"/>
      <c r="T806" s="33"/>
      <c r="U806" s="33"/>
      <c r="V806" s="33"/>
      <c r="W806" s="35"/>
      <c r="X806" s="33"/>
      <c r="Y806" s="33"/>
      <c r="Z806" s="37"/>
      <c r="AA806" s="33"/>
      <c r="AB806" s="33"/>
      <c r="AC806" s="33"/>
      <c r="AD806" s="33"/>
      <c r="AE806" s="33"/>
    </row>
    <row r="807" customFormat="false" ht="15" hidden="false" customHeight="false" outlineLevel="0" collapsed="false">
      <c r="A807" s="33"/>
      <c r="B807" s="33"/>
      <c r="C807" s="35"/>
      <c r="D807" s="35"/>
      <c r="E807" s="33"/>
      <c r="F807" s="36"/>
      <c r="G807" s="35"/>
      <c r="H807" s="35"/>
      <c r="I807" s="130"/>
      <c r="J807" s="35"/>
      <c r="K807" s="35"/>
      <c r="N807" s="33"/>
      <c r="O807" s="35"/>
      <c r="P807" s="33"/>
      <c r="Q807" s="33"/>
      <c r="R807" s="33"/>
      <c r="S807" s="33"/>
      <c r="T807" s="33"/>
      <c r="U807" s="33"/>
      <c r="V807" s="33"/>
      <c r="W807" s="35"/>
      <c r="X807" s="33"/>
      <c r="Y807" s="33"/>
      <c r="Z807" s="37"/>
      <c r="AA807" s="33"/>
      <c r="AB807" s="33"/>
      <c r="AC807" s="33"/>
      <c r="AD807" s="33"/>
      <c r="AE807" s="33"/>
    </row>
    <row r="808" customFormat="false" ht="15" hidden="false" customHeight="false" outlineLevel="0" collapsed="false">
      <c r="A808" s="33"/>
      <c r="B808" s="33"/>
      <c r="C808" s="35"/>
      <c r="D808" s="35"/>
      <c r="E808" s="33"/>
      <c r="F808" s="36"/>
      <c r="G808" s="35"/>
      <c r="H808" s="35"/>
      <c r="I808" s="130"/>
      <c r="J808" s="35"/>
      <c r="K808" s="35"/>
      <c r="N808" s="33"/>
      <c r="O808" s="35"/>
      <c r="P808" s="33"/>
      <c r="Q808" s="33"/>
      <c r="R808" s="33"/>
      <c r="S808" s="33"/>
      <c r="T808" s="33"/>
      <c r="U808" s="33"/>
      <c r="V808" s="33"/>
      <c r="W808" s="35"/>
      <c r="X808" s="33"/>
      <c r="Y808" s="33"/>
      <c r="Z808" s="37"/>
      <c r="AA808" s="33"/>
      <c r="AB808" s="33"/>
      <c r="AC808" s="33"/>
      <c r="AD808" s="33"/>
      <c r="AE808" s="33"/>
    </row>
    <row r="809" customFormat="false" ht="15" hidden="false" customHeight="false" outlineLevel="0" collapsed="false">
      <c r="A809" s="33"/>
      <c r="B809" s="33"/>
      <c r="C809" s="35"/>
      <c r="D809" s="35"/>
      <c r="E809" s="33"/>
      <c r="F809" s="36"/>
      <c r="G809" s="35"/>
      <c r="H809" s="35"/>
      <c r="I809" s="130"/>
      <c r="J809" s="35"/>
      <c r="K809" s="35"/>
      <c r="N809" s="33"/>
      <c r="O809" s="35"/>
      <c r="P809" s="33"/>
      <c r="Q809" s="33"/>
      <c r="R809" s="33"/>
      <c r="S809" s="33"/>
      <c r="T809" s="33"/>
      <c r="U809" s="33"/>
      <c r="V809" s="33"/>
      <c r="W809" s="35"/>
      <c r="X809" s="33"/>
      <c r="Y809" s="33"/>
      <c r="Z809" s="37"/>
      <c r="AA809" s="33"/>
      <c r="AB809" s="33"/>
      <c r="AC809" s="33"/>
      <c r="AD809" s="33"/>
      <c r="AE809" s="33"/>
    </row>
    <row r="810" customFormat="false" ht="15" hidden="false" customHeight="false" outlineLevel="0" collapsed="false">
      <c r="A810" s="33"/>
      <c r="B810" s="33"/>
      <c r="C810" s="35"/>
      <c r="D810" s="35"/>
      <c r="E810" s="33"/>
      <c r="F810" s="36"/>
      <c r="G810" s="35"/>
      <c r="H810" s="35"/>
      <c r="I810" s="130"/>
      <c r="J810" s="35"/>
      <c r="K810" s="35"/>
      <c r="N810" s="33"/>
      <c r="O810" s="35"/>
      <c r="P810" s="33"/>
      <c r="Q810" s="33"/>
      <c r="R810" s="33"/>
      <c r="S810" s="33"/>
      <c r="T810" s="33"/>
      <c r="U810" s="33"/>
      <c r="V810" s="33"/>
      <c r="W810" s="35"/>
      <c r="X810" s="33"/>
      <c r="Y810" s="33"/>
      <c r="Z810" s="37"/>
      <c r="AA810" s="33"/>
      <c r="AB810" s="33"/>
      <c r="AC810" s="33"/>
      <c r="AD810" s="33"/>
      <c r="AE810" s="33"/>
    </row>
    <row r="811" customFormat="false" ht="15" hidden="false" customHeight="false" outlineLevel="0" collapsed="false">
      <c r="A811" s="33"/>
      <c r="B811" s="33"/>
      <c r="C811" s="35"/>
      <c r="D811" s="35"/>
      <c r="E811" s="33"/>
      <c r="F811" s="36"/>
      <c r="G811" s="35"/>
      <c r="H811" s="35"/>
      <c r="I811" s="130"/>
      <c r="J811" s="35"/>
      <c r="K811" s="35"/>
      <c r="N811" s="33"/>
      <c r="O811" s="35"/>
      <c r="P811" s="33"/>
      <c r="Q811" s="33"/>
      <c r="R811" s="33"/>
      <c r="S811" s="33"/>
      <c r="T811" s="33"/>
      <c r="U811" s="33"/>
      <c r="V811" s="33"/>
      <c r="W811" s="35"/>
      <c r="X811" s="33"/>
      <c r="Y811" s="33"/>
      <c r="Z811" s="37"/>
      <c r="AA811" s="33"/>
      <c r="AB811" s="33"/>
      <c r="AC811" s="33"/>
      <c r="AD811" s="33"/>
      <c r="AE811" s="33"/>
    </row>
    <row r="812" customFormat="false" ht="15" hidden="false" customHeight="false" outlineLevel="0" collapsed="false">
      <c r="A812" s="33"/>
      <c r="B812" s="33"/>
      <c r="C812" s="35"/>
      <c r="D812" s="35"/>
      <c r="E812" s="33"/>
      <c r="F812" s="36"/>
      <c r="G812" s="35"/>
      <c r="H812" s="35"/>
      <c r="I812" s="130"/>
      <c r="J812" s="35"/>
      <c r="K812" s="35"/>
      <c r="N812" s="33"/>
      <c r="O812" s="35"/>
      <c r="P812" s="33"/>
      <c r="Q812" s="33"/>
      <c r="R812" s="33"/>
      <c r="S812" s="33"/>
      <c r="T812" s="33"/>
      <c r="U812" s="33"/>
      <c r="V812" s="33"/>
      <c r="W812" s="35"/>
      <c r="X812" s="33"/>
      <c r="Y812" s="33"/>
      <c r="Z812" s="37"/>
      <c r="AA812" s="33"/>
      <c r="AB812" s="33"/>
      <c r="AC812" s="33"/>
      <c r="AD812" s="33"/>
      <c r="AE812" s="33"/>
    </row>
    <row r="813" customFormat="false" ht="15" hidden="false" customHeight="false" outlineLevel="0" collapsed="false">
      <c r="A813" s="33"/>
      <c r="B813" s="33"/>
      <c r="C813" s="35"/>
      <c r="D813" s="35"/>
      <c r="E813" s="33"/>
      <c r="F813" s="36"/>
      <c r="G813" s="35"/>
      <c r="H813" s="35"/>
      <c r="I813" s="130"/>
      <c r="J813" s="35"/>
      <c r="K813" s="35"/>
      <c r="N813" s="33"/>
      <c r="O813" s="35"/>
      <c r="P813" s="33"/>
      <c r="Q813" s="33"/>
      <c r="R813" s="33"/>
      <c r="S813" s="33"/>
      <c r="T813" s="33"/>
      <c r="U813" s="33"/>
      <c r="V813" s="33"/>
      <c r="W813" s="35"/>
      <c r="X813" s="33"/>
      <c r="Y813" s="33"/>
      <c r="Z813" s="37"/>
      <c r="AA813" s="33"/>
      <c r="AB813" s="33"/>
      <c r="AC813" s="33"/>
      <c r="AD813" s="33"/>
      <c r="AE813" s="33"/>
    </row>
    <row r="814" customFormat="false" ht="15" hidden="false" customHeight="false" outlineLevel="0" collapsed="false">
      <c r="A814" s="33"/>
      <c r="B814" s="33"/>
      <c r="C814" s="35"/>
      <c r="D814" s="35"/>
      <c r="E814" s="33"/>
      <c r="F814" s="36"/>
      <c r="G814" s="35"/>
      <c r="H814" s="35"/>
      <c r="I814" s="130"/>
      <c r="J814" s="35"/>
      <c r="K814" s="35"/>
      <c r="N814" s="33"/>
      <c r="O814" s="35"/>
      <c r="P814" s="33"/>
      <c r="Q814" s="33"/>
      <c r="R814" s="33"/>
      <c r="S814" s="33"/>
      <c r="T814" s="33"/>
      <c r="U814" s="33"/>
      <c r="V814" s="33"/>
      <c r="W814" s="35"/>
      <c r="X814" s="33"/>
      <c r="Y814" s="33"/>
      <c r="Z814" s="37"/>
      <c r="AA814" s="33"/>
      <c r="AB814" s="33"/>
      <c r="AC814" s="33"/>
      <c r="AD814" s="33"/>
      <c r="AE814" s="33"/>
    </row>
    <row r="815" customFormat="false" ht="15" hidden="false" customHeight="false" outlineLevel="0" collapsed="false">
      <c r="A815" s="33"/>
      <c r="B815" s="33"/>
      <c r="C815" s="35"/>
      <c r="D815" s="35"/>
      <c r="E815" s="33"/>
      <c r="F815" s="36"/>
      <c r="G815" s="35"/>
      <c r="H815" s="35"/>
      <c r="I815" s="130"/>
      <c r="J815" s="35"/>
      <c r="K815" s="35"/>
      <c r="N815" s="33"/>
      <c r="O815" s="35"/>
      <c r="P815" s="33"/>
      <c r="Q815" s="33"/>
      <c r="R815" s="33"/>
      <c r="S815" s="33"/>
      <c r="T815" s="33"/>
      <c r="U815" s="33"/>
      <c r="V815" s="33"/>
      <c r="W815" s="35"/>
      <c r="X815" s="33"/>
      <c r="Y815" s="33"/>
      <c r="Z815" s="37"/>
      <c r="AA815" s="33"/>
      <c r="AB815" s="33"/>
      <c r="AC815" s="33"/>
      <c r="AD815" s="33"/>
      <c r="AE815" s="33"/>
    </row>
    <row r="816" customFormat="false" ht="15" hidden="false" customHeight="false" outlineLevel="0" collapsed="false">
      <c r="A816" s="33"/>
      <c r="B816" s="33"/>
      <c r="C816" s="35"/>
      <c r="D816" s="35"/>
      <c r="E816" s="33"/>
      <c r="F816" s="36"/>
      <c r="G816" s="35"/>
      <c r="H816" s="35"/>
      <c r="I816" s="130"/>
      <c r="J816" s="35"/>
      <c r="K816" s="35"/>
      <c r="N816" s="33"/>
      <c r="O816" s="35"/>
      <c r="P816" s="33"/>
      <c r="Q816" s="33"/>
      <c r="R816" s="33"/>
      <c r="S816" s="33"/>
      <c r="T816" s="33"/>
      <c r="U816" s="33"/>
      <c r="V816" s="33"/>
      <c r="W816" s="35"/>
      <c r="X816" s="33"/>
      <c r="Y816" s="33"/>
      <c r="Z816" s="37"/>
      <c r="AA816" s="33"/>
      <c r="AB816" s="33"/>
      <c r="AC816" s="33"/>
      <c r="AD816" s="33"/>
      <c r="AE816" s="33"/>
    </row>
    <row r="817" customFormat="false" ht="15" hidden="false" customHeight="false" outlineLevel="0" collapsed="false">
      <c r="A817" s="33"/>
      <c r="B817" s="33"/>
      <c r="C817" s="35"/>
      <c r="D817" s="35"/>
      <c r="E817" s="33"/>
      <c r="F817" s="36"/>
      <c r="G817" s="35"/>
      <c r="H817" s="35"/>
      <c r="I817" s="130"/>
      <c r="J817" s="35"/>
      <c r="K817" s="35"/>
      <c r="N817" s="33"/>
      <c r="O817" s="35"/>
      <c r="P817" s="33"/>
      <c r="Q817" s="33"/>
      <c r="R817" s="33"/>
      <c r="S817" s="33"/>
      <c r="T817" s="33"/>
      <c r="U817" s="33"/>
      <c r="V817" s="33"/>
      <c r="W817" s="35"/>
      <c r="X817" s="33"/>
      <c r="Y817" s="33"/>
      <c r="Z817" s="37"/>
      <c r="AA817" s="33"/>
      <c r="AB817" s="33"/>
      <c r="AC817" s="33"/>
      <c r="AD817" s="33"/>
      <c r="AE817" s="33"/>
    </row>
    <row r="818" customFormat="false" ht="15" hidden="false" customHeight="false" outlineLevel="0" collapsed="false">
      <c r="A818" s="33"/>
      <c r="B818" s="33"/>
      <c r="C818" s="35"/>
      <c r="D818" s="35"/>
      <c r="E818" s="33"/>
      <c r="F818" s="36"/>
      <c r="G818" s="35"/>
      <c r="H818" s="35"/>
      <c r="I818" s="130"/>
      <c r="J818" s="35"/>
      <c r="K818" s="35"/>
      <c r="N818" s="33"/>
      <c r="O818" s="35"/>
      <c r="P818" s="33"/>
      <c r="Q818" s="33"/>
      <c r="R818" s="33"/>
      <c r="S818" s="33"/>
      <c r="T818" s="33"/>
      <c r="U818" s="33"/>
      <c r="V818" s="33"/>
      <c r="W818" s="35"/>
      <c r="X818" s="33"/>
      <c r="Y818" s="33"/>
      <c r="Z818" s="37"/>
      <c r="AA818" s="33"/>
      <c r="AB818" s="33"/>
      <c r="AC818" s="33"/>
      <c r="AD818" s="33"/>
      <c r="AE818" s="33"/>
    </row>
    <row r="819" customFormat="false" ht="15" hidden="false" customHeight="false" outlineLevel="0" collapsed="false">
      <c r="A819" s="33"/>
      <c r="B819" s="33"/>
      <c r="C819" s="35"/>
      <c r="D819" s="35"/>
      <c r="E819" s="33"/>
      <c r="F819" s="36"/>
      <c r="G819" s="35"/>
      <c r="H819" s="35"/>
      <c r="I819" s="130"/>
      <c r="J819" s="35"/>
      <c r="K819" s="35"/>
      <c r="N819" s="33"/>
      <c r="O819" s="35"/>
      <c r="P819" s="33"/>
      <c r="Q819" s="33"/>
      <c r="R819" s="33"/>
      <c r="S819" s="33"/>
      <c r="T819" s="33"/>
      <c r="U819" s="33"/>
      <c r="V819" s="33"/>
      <c r="W819" s="35"/>
      <c r="X819" s="33"/>
      <c r="Y819" s="33"/>
      <c r="Z819" s="37"/>
      <c r="AA819" s="33"/>
      <c r="AB819" s="33"/>
      <c r="AC819" s="33"/>
      <c r="AD819" s="33"/>
      <c r="AE819" s="33"/>
    </row>
    <row r="820" customFormat="false" ht="15" hidden="false" customHeight="false" outlineLevel="0" collapsed="false">
      <c r="A820" s="33"/>
      <c r="B820" s="33"/>
      <c r="C820" s="35"/>
      <c r="D820" s="35"/>
      <c r="E820" s="33"/>
      <c r="F820" s="36"/>
      <c r="G820" s="35"/>
      <c r="H820" s="35"/>
      <c r="I820" s="130"/>
      <c r="J820" s="35"/>
      <c r="K820" s="35"/>
      <c r="N820" s="33"/>
      <c r="O820" s="35"/>
      <c r="P820" s="33"/>
      <c r="Q820" s="33"/>
      <c r="R820" s="33"/>
      <c r="S820" s="33"/>
      <c r="T820" s="33"/>
      <c r="U820" s="33"/>
      <c r="V820" s="33"/>
      <c r="W820" s="35"/>
      <c r="X820" s="33"/>
      <c r="Y820" s="33"/>
      <c r="Z820" s="37"/>
      <c r="AA820" s="33"/>
      <c r="AB820" s="33"/>
      <c r="AC820" s="33"/>
      <c r="AD820" s="33"/>
      <c r="AE820" s="33"/>
    </row>
    <row r="821" customFormat="false" ht="15" hidden="false" customHeight="false" outlineLevel="0" collapsed="false">
      <c r="A821" s="33"/>
      <c r="B821" s="33"/>
      <c r="C821" s="35"/>
      <c r="D821" s="35"/>
      <c r="E821" s="33"/>
      <c r="F821" s="36"/>
      <c r="G821" s="35"/>
      <c r="H821" s="35"/>
      <c r="I821" s="130"/>
      <c r="J821" s="35"/>
      <c r="K821" s="35"/>
      <c r="N821" s="33"/>
      <c r="O821" s="35"/>
      <c r="P821" s="33"/>
      <c r="Q821" s="33"/>
      <c r="R821" s="33"/>
      <c r="S821" s="33"/>
      <c r="T821" s="33"/>
      <c r="U821" s="33"/>
      <c r="V821" s="33"/>
      <c r="W821" s="35"/>
      <c r="X821" s="33"/>
      <c r="Y821" s="33"/>
      <c r="Z821" s="37"/>
      <c r="AA821" s="33"/>
      <c r="AB821" s="33"/>
      <c r="AC821" s="33"/>
      <c r="AD821" s="33"/>
      <c r="AE821" s="33"/>
    </row>
    <row r="822" customFormat="false" ht="15" hidden="false" customHeight="false" outlineLevel="0" collapsed="false">
      <c r="A822" s="33"/>
      <c r="B822" s="33"/>
      <c r="C822" s="35"/>
      <c r="D822" s="35"/>
      <c r="E822" s="33"/>
      <c r="F822" s="36"/>
      <c r="G822" s="35"/>
      <c r="H822" s="35"/>
      <c r="I822" s="130"/>
      <c r="J822" s="35"/>
      <c r="K822" s="35"/>
      <c r="N822" s="33"/>
      <c r="O822" s="35"/>
      <c r="P822" s="33"/>
      <c r="Q822" s="33"/>
      <c r="R822" s="33"/>
      <c r="S822" s="33"/>
      <c r="T822" s="33"/>
      <c r="U822" s="33"/>
      <c r="V822" s="33"/>
      <c r="W822" s="35"/>
      <c r="X822" s="33"/>
      <c r="Y822" s="33"/>
      <c r="Z822" s="37"/>
      <c r="AA822" s="33"/>
      <c r="AB822" s="33"/>
      <c r="AC822" s="33"/>
      <c r="AD822" s="33"/>
      <c r="AE822" s="33"/>
    </row>
    <row r="823" customFormat="false" ht="15" hidden="false" customHeight="false" outlineLevel="0" collapsed="false">
      <c r="A823" s="33"/>
      <c r="B823" s="33"/>
      <c r="C823" s="35"/>
      <c r="D823" s="35"/>
      <c r="E823" s="33"/>
      <c r="F823" s="36"/>
      <c r="G823" s="35"/>
      <c r="H823" s="35"/>
      <c r="I823" s="130"/>
      <c r="J823" s="35"/>
      <c r="K823" s="35"/>
      <c r="N823" s="33"/>
      <c r="O823" s="35"/>
      <c r="P823" s="33"/>
      <c r="Q823" s="33"/>
      <c r="R823" s="33"/>
      <c r="S823" s="33"/>
      <c r="T823" s="33"/>
      <c r="U823" s="33"/>
      <c r="V823" s="33"/>
      <c r="W823" s="35"/>
      <c r="X823" s="33"/>
      <c r="Y823" s="33"/>
      <c r="Z823" s="37"/>
      <c r="AA823" s="33"/>
      <c r="AB823" s="33"/>
      <c r="AC823" s="33"/>
      <c r="AD823" s="33"/>
      <c r="AE823" s="33"/>
    </row>
    <row r="824" customFormat="false" ht="15" hidden="false" customHeight="false" outlineLevel="0" collapsed="false">
      <c r="A824" s="33"/>
      <c r="B824" s="33"/>
      <c r="C824" s="35"/>
      <c r="D824" s="35"/>
      <c r="E824" s="33"/>
      <c r="F824" s="36"/>
      <c r="G824" s="35"/>
      <c r="H824" s="35"/>
      <c r="I824" s="130"/>
      <c r="J824" s="35"/>
      <c r="K824" s="35"/>
      <c r="N824" s="33"/>
      <c r="O824" s="35"/>
      <c r="P824" s="33"/>
      <c r="Q824" s="33"/>
      <c r="R824" s="33"/>
      <c r="S824" s="33"/>
      <c r="T824" s="33"/>
      <c r="U824" s="33"/>
      <c r="V824" s="33"/>
      <c r="W824" s="35"/>
      <c r="X824" s="33"/>
      <c r="Y824" s="33"/>
      <c r="Z824" s="37"/>
      <c r="AA824" s="33"/>
      <c r="AB824" s="33"/>
      <c r="AC824" s="33"/>
      <c r="AD824" s="33"/>
      <c r="AE824" s="33"/>
    </row>
    <row r="825" customFormat="false" ht="15" hidden="false" customHeight="false" outlineLevel="0" collapsed="false">
      <c r="A825" s="33"/>
      <c r="B825" s="33"/>
      <c r="C825" s="35"/>
      <c r="D825" s="35"/>
      <c r="E825" s="33"/>
      <c r="F825" s="36"/>
      <c r="G825" s="35"/>
      <c r="H825" s="35"/>
      <c r="I825" s="130"/>
      <c r="J825" s="35"/>
      <c r="K825" s="35"/>
      <c r="N825" s="33"/>
      <c r="O825" s="35"/>
      <c r="P825" s="33"/>
      <c r="Q825" s="33"/>
      <c r="R825" s="33"/>
      <c r="S825" s="33"/>
      <c r="T825" s="33"/>
      <c r="U825" s="33"/>
      <c r="V825" s="33"/>
      <c r="W825" s="35"/>
      <c r="X825" s="33"/>
      <c r="Y825" s="33"/>
      <c r="Z825" s="37"/>
      <c r="AA825" s="33"/>
      <c r="AB825" s="33"/>
      <c r="AC825" s="33"/>
      <c r="AD825" s="33"/>
      <c r="AE825" s="33"/>
    </row>
    <row r="826" customFormat="false" ht="15" hidden="false" customHeight="false" outlineLevel="0" collapsed="false">
      <c r="A826" s="33"/>
      <c r="B826" s="33"/>
      <c r="C826" s="35"/>
      <c r="D826" s="35"/>
      <c r="E826" s="33"/>
      <c r="F826" s="36"/>
      <c r="G826" s="35"/>
      <c r="H826" s="35"/>
      <c r="I826" s="130"/>
      <c r="J826" s="35"/>
      <c r="K826" s="35"/>
      <c r="N826" s="33"/>
      <c r="O826" s="35"/>
      <c r="P826" s="33"/>
      <c r="Q826" s="33"/>
      <c r="R826" s="33"/>
      <c r="S826" s="33"/>
      <c r="T826" s="33"/>
      <c r="U826" s="33"/>
      <c r="V826" s="33"/>
      <c r="W826" s="35"/>
      <c r="X826" s="33"/>
      <c r="Y826" s="33"/>
      <c r="Z826" s="37"/>
      <c r="AA826" s="33"/>
      <c r="AB826" s="33"/>
      <c r="AC826" s="33"/>
      <c r="AD826" s="33"/>
      <c r="AE826" s="33"/>
    </row>
    <row r="827" customFormat="false" ht="15" hidden="false" customHeight="false" outlineLevel="0" collapsed="false">
      <c r="A827" s="33"/>
      <c r="B827" s="33"/>
      <c r="C827" s="35"/>
      <c r="D827" s="35"/>
      <c r="E827" s="33"/>
      <c r="F827" s="36"/>
      <c r="G827" s="35"/>
      <c r="H827" s="35"/>
      <c r="I827" s="130"/>
      <c r="J827" s="35"/>
      <c r="K827" s="35"/>
      <c r="N827" s="33"/>
      <c r="O827" s="35"/>
      <c r="P827" s="33"/>
      <c r="Q827" s="33"/>
      <c r="R827" s="33"/>
      <c r="S827" s="33"/>
      <c r="T827" s="33"/>
      <c r="U827" s="33"/>
      <c r="V827" s="33"/>
      <c r="W827" s="35"/>
      <c r="X827" s="33"/>
      <c r="Y827" s="33"/>
      <c r="Z827" s="37"/>
      <c r="AA827" s="33"/>
      <c r="AB827" s="33"/>
      <c r="AC827" s="33"/>
      <c r="AD827" s="33"/>
      <c r="AE827" s="33"/>
    </row>
    <row r="828" customFormat="false" ht="15" hidden="false" customHeight="false" outlineLevel="0" collapsed="false">
      <c r="A828" s="33"/>
      <c r="B828" s="33"/>
      <c r="C828" s="35"/>
      <c r="D828" s="35"/>
      <c r="E828" s="33"/>
      <c r="F828" s="36"/>
      <c r="G828" s="35"/>
      <c r="H828" s="35"/>
      <c r="I828" s="130"/>
      <c r="J828" s="35"/>
      <c r="K828" s="35"/>
      <c r="N828" s="33"/>
      <c r="O828" s="35"/>
      <c r="P828" s="33"/>
      <c r="Q828" s="33"/>
      <c r="R828" s="33"/>
      <c r="S828" s="33"/>
      <c r="T828" s="33"/>
      <c r="U828" s="33"/>
      <c r="V828" s="33"/>
      <c r="W828" s="35"/>
      <c r="X828" s="33"/>
      <c r="Y828" s="33"/>
      <c r="Z828" s="37"/>
      <c r="AA828" s="33"/>
      <c r="AB828" s="33"/>
      <c r="AC828" s="33"/>
      <c r="AD828" s="33"/>
      <c r="AE828" s="33"/>
    </row>
    <row r="829" customFormat="false" ht="15" hidden="false" customHeight="false" outlineLevel="0" collapsed="false">
      <c r="A829" s="33"/>
      <c r="B829" s="33"/>
      <c r="C829" s="35"/>
      <c r="D829" s="35"/>
      <c r="E829" s="33"/>
      <c r="F829" s="36"/>
      <c r="G829" s="35"/>
      <c r="H829" s="35"/>
      <c r="I829" s="130"/>
      <c r="J829" s="35"/>
      <c r="K829" s="35"/>
      <c r="N829" s="33"/>
      <c r="O829" s="35"/>
      <c r="P829" s="33"/>
      <c r="Q829" s="33"/>
      <c r="R829" s="33"/>
      <c r="S829" s="33"/>
      <c r="T829" s="33"/>
      <c r="U829" s="33"/>
      <c r="V829" s="33"/>
      <c r="W829" s="35"/>
      <c r="X829" s="33"/>
      <c r="Y829" s="33"/>
      <c r="Z829" s="37"/>
      <c r="AA829" s="33"/>
      <c r="AB829" s="33"/>
      <c r="AC829" s="33"/>
      <c r="AD829" s="33"/>
      <c r="AE829" s="33"/>
    </row>
    <row r="830" customFormat="false" ht="15" hidden="false" customHeight="false" outlineLevel="0" collapsed="false">
      <c r="A830" s="33"/>
      <c r="B830" s="33"/>
      <c r="C830" s="35"/>
      <c r="D830" s="35"/>
      <c r="E830" s="33"/>
      <c r="F830" s="36"/>
      <c r="G830" s="35"/>
      <c r="H830" s="35"/>
      <c r="I830" s="130"/>
      <c r="J830" s="35"/>
      <c r="K830" s="35"/>
      <c r="N830" s="33"/>
      <c r="O830" s="35"/>
      <c r="P830" s="33"/>
      <c r="Q830" s="33"/>
      <c r="R830" s="33"/>
      <c r="S830" s="33"/>
      <c r="T830" s="33"/>
      <c r="U830" s="33"/>
      <c r="V830" s="33"/>
      <c r="W830" s="35"/>
      <c r="X830" s="33"/>
      <c r="Y830" s="33"/>
      <c r="Z830" s="37"/>
      <c r="AA830" s="33"/>
      <c r="AB830" s="33"/>
      <c r="AC830" s="33"/>
      <c r="AD830" s="33"/>
      <c r="AE830" s="33"/>
    </row>
    <row r="831" customFormat="false" ht="15" hidden="false" customHeight="false" outlineLevel="0" collapsed="false">
      <c r="A831" s="33"/>
      <c r="B831" s="33"/>
      <c r="C831" s="35"/>
      <c r="D831" s="35"/>
      <c r="E831" s="33"/>
      <c r="F831" s="36"/>
      <c r="G831" s="35"/>
      <c r="H831" s="35"/>
      <c r="I831" s="130"/>
      <c r="J831" s="35"/>
      <c r="K831" s="35"/>
      <c r="N831" s="33"/>
      <c r="O831" s="35"/>
      <c r="P831" s="33"/>
      <c r="Q831" s="33"/>
      <c r="R831" s="33"/>
      <c r="S831" s="33"/>
      <c r="T831" s="33"/>
      <c r="U831" s="33"/>
      <c r="V831" s="33"/>
      <c r="W831" s="35"/>
      <c r="X831" s="33"/>
      <c r="Y831" s="33"/>
      <c r="Z831" s="37"/>
      <c r="AA831" s="33"/>
      <c r="AB831" s="33"/>
      <c r="AC831" s="33"/>
      <c r="AD831" s="33"/>
      <c r="AE831" s="33"/>
    </row>
    <row r="832" customFormat="false" ht="15" hidden="false" customHeight="false" outlineLevel="0" collapsed="false">
      <c r="A832" s="33"/>
      <c r="B832" s="33"/>
      <c r="C832" s="35"/>
      <c r="D832" s="35"/>
      <c r="E832" s="33"/>
      <c r="F832" s="36"/>
      <c r="G832" s="35"/>
      <c r="H832" s="35"/>
      <c r="I832" s="130"/>
      <c r="J832" s="35"/>
      <c r="K832" s="35"/>
      <c r="N832" s="33"/>
      <c r="O832" s="35"/>
      <c r="P832" s="33"/>
      <c r="Q832" s="33"/>
      <c r="R832" s="33"/>
      <c r="S832" s="33"/>
      <c r="T832" s="33"/>
      <c r="U832" s="33"/>
      <c r="V832" s="33"/>
      <c r="W832" s="35"/>
      <c r="X832" s="33"/>
      <c r="Y832" s="33"/>
      <c r="Z832" s="37"/>
      <c r="AA832" s="33"/>
      <c r="AB832" s="33"/>
      <c r="AC832" s="33"/>
      <c r="AD832" s="33"/>
      <c r="AE832" s="33"/>
    </row>
    <row r="833" customFormat="false" ht="15" hidden="false" customHeight="false" outlineLevel="0" collapsed="false">
      <c r="A833" s="33"/>
      <c r="B833" s="33"/>
      <c r="C833" s="35"/>
      <c r="D833" s="35"/>
      <c r="E833" s="33"/>
      <c r="F833" s="36"/>
      <c r="G833" s="35"/>
      <c r="H833" s="35"/>
      <c r="I833" s="130"/>
      <c r="J833" s="35"/>
      <c r="K833" s="35"/>
      <c r="N833" s="33"/>
      <c r="O833" s="35"/>
      <c r="P833" s="33"/>
      <c r="Q833" s="33"/>
      <c r="R833" s="33"/>
      <c r="S833" s="33"/>
      <c r="T833" s="33"/>
      <c r="U833" s="33"/>
      <c r="V833" s="33"/>
      <c r="W833" s="35"/>
      <c r="X833" s="33"/>
      <c r="Y833" s="33"/>
      <c r="Z833" s="37"/>
      <c r="AA833" s="33"/>
      <c r="AB833" s="33"/>
      <c r="AC833" s="33"/>
      <c r="AD833" s="33"/>
      <c r="AE833" s="33"/>
    </row>
    <row r="834" customFormat="false" ht="15" hidden="false" customHeight="false" outlineLevel="0" collapsed="false">
      <c r="A834" s="33"/>
      <c r="B834" s="33"/>
      <c r="C834" s="35"/>
      <c r="D834" s="35"/>
      <c r="E834" s="33"/>
      <c r="F834" s="36"/>
      <c r="G834" s="35"/>
      <c r="H834" s="35"/>
      <c r="I834" s="130"/>
      <c r="J834" s="35"/>
      <c r="K834" s="35"/>
      <c r="N834" s="33"/>
      <c r="O834" s="35"/>
      <c r="P834" s="33"/>
      <c r="Q834" s="33"/>
      <c r="R834" s="33"/>
      <c r="S834" s="33"/>
      <c r="T834" s="33"/>
      <c r="U834" s="33"/>
      <c r="V834" s="33"/>
      <c r="W834" s="35"/>
      <c r="X834" s="33"/>
      <c r="Y834" s="33"/>
      <c r="Z834" s="37"/>
      <c r="AA834" s="33"/>
      <c r="AB834" s="33"/>
      <c r="AC834" s="33"/>
      <c r="AD834" s="33"/>
      <c r="AE834" s="33"/>
    </row>
    <row r="835" customFormat="false" ht="15" hidden="false" customHeight="false" outlineLevel="0" collapsed="false">
      <c r="A835" s="33"/>
      <c r="B835" s="33"/>
      <c r="C835" s="35"/>
      <c r="D835" s="35"/>
      <c r="E835" s="33"/>
      <c r="F835" s="36"/>
      <c r="G835" s="35"/>
      <c r="H835" s="35"/>
      <c r="I835" s="130"/>
      <c r="J835" s="35"/>
      <c r="K835" s="35"/>
      <c r="N835" s="33"/>
      <c r="O835" s="35"/>
      <c r="P835" s="33"/>
      <c r="Q835" s="33"/>
      <c r="R835" s="33"/>
      <c r="S835" s="33"/>
      <c r="T835" s="33"/>
      <c r="U835" s="33"/>
      <c r="V835" s="33"/>
      <c r="W835" s="35"/>
      <c r="X835" s="33"/>
      <c r="Y835" s="33"/>
      <c r="Z835" s="37"/>
      <c r="AA835" s="33"/>
      <c r="AB835" s="33"/>
      <c r="AC835" s="33"/>
      <c r="AD835" s="33"/>
      <c r="AE835" s="33"/>
    </row>
    <row r="836" customFormat="false" ht="15" hidden="false" customHeight="false" outlineLevel="0" collapsed="false">
      <c r="A836" s="33"/>
      <c r="B836" s="33"/>
      <c r="C836" s="35"/>
      <c r="D836" s="35"/>
      <c r="E836" s="33"/>
      <c r="F836" s="36"/>
      <c r="G836" s="35"/>
      <c r="H836" s="35"/>
      <c r="I836" s="130"/>
      <c r="J836" s="35"/>
      <c r="K836" s="35"/>
      <c r="N836" s="33"/>
      <c r="O836" s="35"/>
      <c r="P836" s="33"/>
      <c r="Q836" s="33"/>
      <c r="R836" s="33"/>
      <c r="S836" s="33"/>
      <c r="T836" s="33"/>
      <c r="U836" s="33"/>
      <c r="V836" s="33"/>
      <c r="W836" s="35"/>
      <c r="X836" s="33"/>
      <c r="Y836" s="33"/>
      <c r="Z836" s="37"/>
      <c r="AA836" s="33"/>
      <c r="AB836" s="33"/>
      <c r="AC836" s="33"/>
      <c r="AD836" s="33"/>
      <c r="AE836" s="33"/>
    </row>
    <row r="837" customFormat="false" ht="15" hidden="false" customHeight="false" outlineLevel="0" collapsed="false">
      <c r="A837" s="33"/>
      <c r="B837" s="33"/>
      <c r="C837" s="35"/>
      <c r="D837" s="35"/>
      <c r="E837" s="33"/>
      <c r="F837" s="36"/>
      <c r="G837" s="35"/>
      <c r="H837" s="35"/>
      <c r="I837" s="130"/>
      <c r="J837" s="35"/>
      <c r="K837" s="35"/>
      <c r="N837" s="33"/>
      <c r="O837" s="35"/>
      <c r="P837" s="33"/>
      <c r="Q837" s="33"/>
      <c r="R837" s="33"/>
      <c r="S837" s="33"/>
      <c r="T837" s="33"/>
      <c r="U837" s="33"/>
      <c r="V837" s="33"/>
      <c r="W837" s="35"/>
      <c r="X837" s="33"/>
      <c r="Y837" s="33"/>
      <c r="Z837" s="37"/>
      <c r="AA837" s="33"/>
      <c r="AB837" s="33"/>
      <c r="AC837" s="33"/>
      <c r="AD837" s="33"/>
      <c r="AE837" s="33"/>
    </row>
    <row r="838" customFormat="false" ht="15" hidden="false" customHeight="false" outlineLevel="0" collapsed="false">
      <c r="A838" s="33"/>
      <c r="B838" s="33"/>
      <c r="C838" s="35"/>
      <c r="D838" s="35"/>
      <c r="E838" s="33"/>
      <c r="F838" s="36"/>
      <c r="G838" s="35"/>
      <c r="H838" s="35"/>
      <c r="I838" s="130"/>
      <c r="J838" s="35"/>
      <c r="K838" s="35"/>
      <c r="N838" s="33"/>
      <c r="O838" s="35"/>
      <c r="P838" s="33"/>
      <c r="Q838" s="33"/>
      <c r="R838" s="33"/>
      <c r="S838" s="33"/>
      <c r="T838" s="33"/>
      <c r="U838" s="33"/>
      <c r="V838" s="33"/>
      <c r="W838" s="35"/>
      <c r="X838" s="33"/>
      <c r="Y838" s="33"/>
      <c r="Z838" s="37"/>
      <c r="AA838" s="33"/>
      <c r="AB838" s="33"/>
      <c r="AC838" s="33"/>
      <c r="AD838" s="33"/>
      <c r="AE838" s="33"/>
    </row>
    <row r="839" customFormat="false" ht="15" hidden="false" customHeight="false" outlineLevel="0" collapsed="false">
      <c r="A839" s="33"/>
      <c r="B839" s="33"/>
      <c r="C839" s="35"/>
      <c r="D839" s="35"/>
      <c r="E839" s="33"/>
      <c r="F839" s="36"/>
      <c r="G839" s="35"/>
      <c r="H839" s="35"/>
      <c r="I839" s="130"/>
      <c r="J839" s="35"/>
      <c r="K839" s="35"/>
      <c r="N839" s="33"/>
      <c r="O839" s="35"/>
      <c r="P839" s="33"/>
      <c r="Q839" s="33"/>
      <c r="R839" s="33"/>
      <c r="S839" s="33"/>
      <c r="T839" s="33"/>
      <c r="U839" s="33"/>
      <c r="V839" s="33"/>
      <c r="W839" s="35"/>
      <c r="X839" s="33"/>
      <c r="Y839" s="33"/>
      <c r="Z839" s="37"/>
      <c r="AA839" s="33"/>
      <c r="AB839" s="33"/>
      <c r="AC839" s="33"/>
      <c r="AD839" s="33"/>
      <c r="AE839" s="33"/>
    </row>
    <row r="840" customFormat="false" ht="15" hidden="false" customHeight="false" outlineLevel="0" collapsed="false">
      <c r="A840" s="33"/>
      <c r="B840" s="33"/>
      <c r="C840" s="35"/>
      <c r="D840" s="35"/>
      <c r="E840" s="33"/>
      <c r="F840" s="36"/>
      <c r="G840" s="35"/>
      <c r="H840" s="35"/>
      <c r="I840" s="130"/>
      <c r="J840" s="35"/>
      <c r="K840" s="35"/>
      <c r="N840" s="33"/>
      <c r="O840" s="35"/>
      <c r="P840" s="33"/>
      <c r="Q840" s="33"/>
      <c r="R840" s="33"/>
      <c r="S840" s="33"/>
      <c r="T840" s="33"/>
      <c r="U840" s="33"/>
      <c r="V840" s="33"/>
      <c r="W840" s="35"/>
      <c r="X840" s="33"/>
      <c r="Y840" s="33"/>
      <c r="Z840" s="37"/>
      <c r="AA840" s="33"/>
      <c r="AB840" s="33"/>
      <c r="AC840" s="33"/>
      <c r="AD840" s="33"/>
      <c r="AE840" s="33"/>
    </row>
    <row r="841" customFormat="false" ht="15" hidden="false" customHeight="false" outlineLevel="0" collapsed="false">
      <c r="A841" s="33"/>
      <c r="B841" s="33"/>
      <c r="C841" s="35"/>
      <c r="D841" s="35"/>
      <c r="E841" s="33"/>
      <c r="F841" s="36"/>
      <c r="G841" s="35"/>
      <c r="H841" s="35"/>
      <c r="I841" s="130"/>
      <c r="J841" s="35"/>
      <c r="K841" s="35"/>
      <c r="N841" s="33"/>
      <c r="O841" s="35"/>
      <c r="P841" s="33"/>
      <c r="Q841" s="33"/>
      <c r="R841" s="33"/>
      <c r="S841" s="33"/>
      <c r="T841" s="33"/>
      <c r="U841" s="33"/>
      <c r="V841" s="33"/>
      <c r="W841" s="35"/>
      <c r="X841" s="33"/>
      <c r="Y841" s="33"/>
      <c r="Z841" s="37"/>
      <c r="AA841" s="33"/>
      <c r="AB841" s="33"/>
      <c r="AC841" s="33"/>
      <c r="AD841" s="33"/>
      <c r="AE841" s="33"/>
    </row>
    <row r="842" customFormat="false" ht="15" hidden="false" customHeight="false" outlineLevel="0" collapsed="false">
      <c r="A842" s="33"/>
      <c r="B842" s="33"/>
      <c r="C842" s="35"/>
      <c r="D842" s="35"/>
      <c r="E842" s="33"/>
      <c r="F842" s="36"/>
      <c r="G842" s="35"/>
      <c r="H842" s="35"/>
      <c r="I842" s="130"/>
      <c r="J842" s="35"/>
      <c r="K842" s="35"/>
      <c r="N842" s="33"/>
      <c r="O842" s="35"/>
      <c r="P842" s="33"/>
      <c r="Q842" s="33"/>
      <c r="R842" s="33"/>
      <c r="S842" s="33"/>
      <c r="T842" s="33"/>
      <c r="U842" s="33"/>
      <c r="V842" s="33"/>
      <c r="W842" s="35"/>
      <c r="X842" s="33"/>
      <c r="Y842" s="33"/>
      <c r="Z842" s="37"/>
      <c r="AA842" s="33"/>
      <c r="AB842" s="33"/>
      <c r="AC842" s="33"/>
      <c r="AD842" s="33"/>
      <c r="AE842" s="33"/>
    </row>
    <row r="843" customFormat="false" ht="15" hidden="false" customHeight="false" outlineLevel="0" collapsed="false">
      <c r="A843" s="33"/>
      <c r="B843" s="33"/>
      <c r="C843" s="35"/>
      <c r="D843" s="35"/>
      <c r="E843" s="33"/>
      <c r="F843" s="36"/>
      <c r="G843" s="35"/>
      <c r="H843" s="35"/>
      <c r="I843" s="130"/>
      <c r="J843" s="35"/>
      <c r="K843" s="35"/>
      <c r="N843" s="33"/>
      <c r="O843" s="35"/>
      <c r="P843" s="33"/>
      <c r="Q843" s="33"/>
      <c r="R843" s="33"/>
      <c r="S843" s="33"/>
      <c r="T843" s="33"/>
      <c r="U843" s="33"/>
      <c r="V843" s="33"/>
      <c r="W843" s="35"/>
      <c r="X843" s="33"/>
      <c r="Y843" s="33"/>
      <c r="Z843" s="37"/>
      <c r="AA843" s="33"/>
      <c r="AB843" s="33"/>
      <c r="AC843" s="33"/>
      <c r="AD843" s="33"/>
      <c r="AE843" s="33"/>
    </row>
    <row r="844" customFormat="false" ht="15" hidden="false" customHeight="false" outlineLevel="0" collapsed="false">
      <c r="A844" s="33"/>
      <c r="B844" s="33"/>
      <c r="C844" s="35"/>
      <c r="D844" s="35"/>
      <c r="E844" s="33"/>
      <c r="F844" s="36"/>
      <c r="G844" s="35"/>
      <c r="H844" s="35"/>
      <c r="I844" s="130"/>
      <c r="J844" s="35"/>
      <c r="K844" s="35"/>
      <c r="N844" s="33"/>
      <c r="O844" s="35"/>
      <c r="P844" s="33"/>
      <c r="Q844" s="33"/>
      <c r="R844" s="33"/>
      <c r="S844" s="33"/>
      <c r="T844" s="33"/>
      <c r="U844" s="33"/>
      <c r="V844" s="33"/>
      <c r="W844" s="35"/>
      <c r="X844" s="33"/>
      <c r="Y844" s="33"/>
      <c r="Z844" s="37"/>
      <c r="AA844" s="33"/>
      <c r="AB844" s="33"/>
      <c r="AC844" s="33"/>
      <c r="AD844" s="33"/>
      <c r="AE844" s="33"/>
    </row>
    <row r="845" customFormat="false" ht="15" hidden="false" customHeight="false" outlineLevel="0" collapsed="false">
      <c r="A845" s="33"/>
      <c r="B845" s="33"/>
      <c r="C845" s="35"/>
      <c r="D845" s="35"/>
      <c r="E845" s="33"/>
      <c r="F845" s="36"/>
      <c r="G845" s="35"/>
      <c r="H845" s="35"/>
      <c r="I845" s="130"/>
      <c r="J845" s="35"/>
      <c r="K845" s="35"/>
      <c r="N845" s="33"/>
      <c r="O845" s="35"/>
      <c r="P845" s="33"/>
      <c r="Q845" s="33"/>
      <c r="R845" s="33"/>
      <c r="S845" s="33"/>
      <c r="T845" s="33"/>
      <c r="U845" s="33"/>
      <c r="V845" s="33"/>
      <c r="W845" s="35"/>
      <c r="X845" s="33"/>
      <c r="Y845" s="33"/>
      <c r="Z845" s="37"/>
      <c r="AA845" s="33"/>
      <c r="AB845" s="33"/>
      <c r="AC845" s="33"/>
      <c r="AD845" s="33"/>
      <c r="AE845" s="33"/>
    </row>
    <row r="846" customFormat="false" ht="15" hidden="false" customHeight="false" outlineLevel="0" collapsed="false">
      <c r="A846" s="33"/>
      <c r="B846" s="33"/>
      <c r="C846" s="35"/>
      <c r="D846" s="35"/>
      <c r="E846" s="33"/>
      <c r="F846" s="36"/>
      <c r="G846" s="35"/>
      <c r="H846" s="35"/>
      <c r="I846" s="130"/>
      <c r="J846" s="35"/>
      <c r="K846" s="35"/>
      <c r="N846" s="33"/>
      <c r="O846" s="35"/>
      <c r="P846" s="33"/>
      <c r="Q846" s="33"/>
      <c r="R846" s="33"/>
      <c r="S846" s="33"/>
      <c r="T846" s="33"/>
      <c r="U846" s="33"/>
      <c r="V846" s="33"/>
      <c r="W846" s="35"/>
      <c r="X846" s="33"/>
      <c r="Y846" s="33"/>
      <c r="Z846" s="37"/>
      <c r="AA846" s="33"/>
      <c r="AB846" s="33"/>
      <c r="AC846" s="33"/>
      <c r="AD846" s="33"/>
      <c r="AE846" s="33"/>
    </row>
    <row r="847" customFormat="false" ht="15" hidden="false" customHeight="false" outlineLevel="0" collapsed="false">
      <c r="A847" s="33"/>
      <c r="B847" s="33"/>
      <c r="C847" s="35"/>
      <c r="D847" s="35"/>
      <c r="E847" s="33"/>
      <c r="F847" s="36"/>
      <c r="G847" s="35"/>
      <c r="H847" s="35"/>
      <c r="I847" s="130"/>
      <c r="J847" s="35"/>
      <c r="K847" s="35"/>
      <c r="N847" s="33"/>
      <c r="O847" s="35"/>
      <c r="P847" s="33"/>
      <c r="Q847" s="33"/>
      <c r="R847" s="33"/>
      <c r="S847" s="33"/>
      <c r="T847" s="33"/>
      <c r="U847" s="33"/>
      <c r="V847" s="33"/>
      <c r="W847" s="35"/>
      <c r="X847" s="33"/>
      <c r="Y847" s="33"/>
      <c r="Z847" s="37"/>
      <c r="AA847" s="33"/>
      <c r="AB847" s="33"/>
      <c r="AC847" s="33"/>
      <c r="AD847" s="33"/>
      <c r="AE847" s="33"/>
    </row>
    <row r="848" customFormat="false" ht="15" hidden="false" customHeight="false" outlineLevel="0" collapsed="false">
      <c r="A848" s="33"/>
      <c r="B848" s="33"/>
      <c r="C848" s="35"/>
      <c r="D848" s="35"/>
      <c r="E848" s="33"/>
      <c r="F848" s="36"/>
      <c r="G848" s="35"/>
      <c r="H848" s="35"/>
      <c r="I848" s="130"/>
      <c r="J848" s="35"/>
      <c r="K848" s="35"/>
      <c r="N848" s="33"/>
      <c r="O848" s="35"/>
      <c r="P848" s="33"/>
      <c r="Q848" s="33"/>
      <c r="R848" s="33"/>
      <c r="S848" s="33"/>
      <c r="T848" s="33"/>
      <c r="U848" s="33"/>
      <c r="V848" s="33"/>
      <c r="W848" s="35"/>
      <c r="X848" s="33"/>
      <c r="Y848" s="33"/>
      <c r="Z848" s="37"/>
      <c r="AA848" s="33"/>
      <c r="AB848" s="33"/>
      <c r="AC848" s="33"/>
      <c r="AD848" s="33"/>
      <c r="AE848" s="33"/>
    </row>
    <row r="849" customFormat="false" ht="15" hidden="false" customHeight="false" outlineLevel="0" collapsed="false">
      <c r="A849" s="33"/>
      <c r="B849" s="33"/>
      <c r="C849" s="35"/>
      <c r="D849" s="35"/>
      <c r="E849" s="33"/>
      <c r="F849" s="36"/>
      <c r="G849" s="35"/>
      <c r="H849" s="35"/>
      <c r="I849" s="130"/>
      <c r="J849" s="35"/>
      <c r="K849" s="35"/>
      <c r="N849" s="33"/>
      <c r="O849" s="35"/>
      <c r="P849" s="33"/>
      <c r="Q849" s="33"/>
      <c r="R849" s="33"/>
      <c r="S849" s="33"/>
      <c r="T849" s="33"/>
      <c r="U849" s="33"/>
      <c r="V849" s="33"/>
      <c r="W849" s="35"/>
      <c r="X849" s="33"/>
      <c r="Y849" s="33"/>
      <c r="Z849" s="37"/>
      <c r="AA849" s="33"/>
      <c r="AB849" s="33"/>
      <c r="AC849" s="33"/>
      <c r="AD849" s="33"/>
      <c r="AE849" s="33"/>
    </row>
    <row r="850" customFormat="false" ht="15" hidden="false" customHeight="false" outlineLevel="0" collapsed="false">
      <c r="A850" s="33"/>
      <c r="B850" s="33"/>
      <c r="C850" s="35"/>
      <c r="D850" s="35"/>
      <c r="E850" s="33"/>
      <c r="F850" s="36"/>
      <c r="G850" s="35"/>
      <c r="H850" s="35"/>
      <c r="I850" s="130"/>
      <c r="J850" s="35"/>
      <c r="K850" s="35"/>
      <c r="N850" s="33"/>
      <c r="O850" s="35"/>
      <c r="P850" s="33"/>
      <c r="Q850" s="33"/>
      <c r="R850" s="33"/>
      <c r="S850" s="33"/>
      <c r="T850" s="33"/>
      <c r="U850" s="33"/>
      <c r="V850" s="33"/>
      <c r="W850" s="35"/>
      <c r="X850" s="33"/>
      <c r="Y850" s="33"/>
      <c r="Z850" s="37"/>
      <c r="AA850" s="33"/>
      <c r="AB850" s="33"/>
      <c r="AC850" s="33"/>
      <c r="AD850" s="33"/>
      <c r="AE850" s="33"/>
    </row>
    <row r="851" customFormat="false" ht="15" hidden="false" customHeight="false" outlineLevel="0" collapsed="false">
      <c r="A851" s="33"/>
      <c r="B851" s="33"/>
      <c r="C851" s="35"/>
      <c r="D851" s="35"/>
      <c r="E851" s="33"/>
      <c r="F851" s="36"/>
      <c r="G851" s="35"/>
      <c r="H851" s="35"/>
      <c r="I851" s="130"/>
      <c r="J851" s="35"/>
      <c r="K851" s="35"/>
      <c r="N851" s="33"/>
      <c r="O851" s="35"/>
      <c r="P851" s="33"/>
      <c r="Q851" s="33"/>
      <c r="R851" s="33"/>
      <c r="S851" s="33"/>
      <c r="T851" s="33"/>
      <c r="U851" s="33"/>
      <c r="V851" s="33"/>
      <c r="W851" s="35"/>
      <c r="X851" s="33"/>
      <c r="Y851" s="33"/>
      <c r="Z851" s="37"/>
      <c r="AA851" s="33"/>
      <c r="AB851" s="33"/>
      <c r="AC851" s="33"/>
      <c r="AD851" s="33"/>
      <c r="AE851" s="33"/>
    </row>
    <row r="852" customFormat="false" ht="15" hidden="false" customHeight="false" outlineLevel="0" collapsed="false">
      <c r="A852" s="33"/>
      <c r="B852" s="33"/>
      <c r="C852" s="35"/>
      <c r="D852" s="35"/>
      <c r="E852" s="33"/>
      <c r="F852" s="36"/>
      <c r="G852" s="35"/>
      <c r="H852" s="35"/>
      <c r="I852" s="130"/>
      <c r="J852" s="35"/>
      <c r="K852" s="35"/>
      <c r="N852" s="33"/>
      <c r="O852" s="35"/>
      <c r="P852" s="33"/>
      <c r="Q852" s="33"/>
      <c r="R852" s="33"/>
      <c r="S852" s="33"/>
      <c r="T852" s="33"/>
      <c r="U852" s="33"/>
      <c r="V852" s="33"/>
      <c r="W852" s="35"/>
      <c r="X852" s="33"/>
      <c r="Y852" s="33"/>
      <c r="Z852" s="37"/>
      <c r="AA852" s="33"/>
      <c r="AB852" s="33"/>
      <c r="AC852" s="33"/>
      <c r="AD852" s="33"/>
      <c r="AE852" s="33"/>
    </row>
    <row r="853" customFormat="false" ht="15" hidden="false" customHeight="false" outlineLevel="0" collapsed="false">
      <c r="A853" s="33"/>
      <c r="B853" s="33"/>
      <c r="C853" s="35"/>
      <c r="D853" s="35"/>
      <c r="E853" s="33"/>
      <c r="F853" s="36"/>
      <c r="G853" s="35"/>
      <c r="H853" s="35"/>
      <c r="I853" s="130"/>
      <c r="J853" s="35"/>
      <c r="K853" s="35"/>
      <c r="N853" s="33"/>
      <c r="O853" s="35"/>
      <c r="P853" s="33"/>
      <c r="Q853" s="33"/>
      <c r="R853" s="33"/>
      <c r="S853" s="33"/>
      <c r="T853" s="33"/>
      <c r="U853" s="33"/>
      <c r="V853" s="33"/>
      <c r="W853" s="35"/>
      <c r="X853" s="33"/>
      <c r="Y853" s="33"/>
      <c r="Z853" s="37"/>
      <c r="AA853" s="33"/>
      <c r="AB853" s="33"/>
      <c r="AC853" s="33"/>
      <c r="AD853" s="33"/>
      <c r="AE853" s="33"/>
    </row>
    <row r="854" customFormat="false" ht="15" hidden="false" customHeight="false" outlineLevel="0" collapsed="false">
      <c r="A854" s="33"/>
      <c r="B854" s="33"/>
      <c r="C854" s="35"/>
      <c r="D854" s="35"/>
      <c r="E854" s="33"/>
      <c r="F854" s="36"/>
      <c r="G854" s="35"/>
      <c r="H854" s="35"/>
      <c r="I854" s="130"/>
      <c r="J854" s="35"/>
      <c r="K854" s="35"/>
      <c r="N854" s="33"/>
      <c r="O854" s="35"/>
      <c r="P854" s="33"/>
      <c r="Q854" s="33"/>
      <c r="R854" s="33"/>
      <c r="S854" s="33"/>
      <c r="T854" s="33"/>
      <c r="U854" s="33"/>
      <c r="V854" s="33"/>
      <c r="W854" s="35"/>
      <c r="X854" s="33"/>
      <c r="Y854" s="33"/>
      <c r="Z854" s="37"/>
      <c r="AA854" s="33"/>
      <c r="AB854" s="33"/>
      <c r="AC854" s="33"/>
      <c r="AD854" s="33"/>
      <c r="AE854" s="33"/>
    </row>
    <row r="855" customFormat="false" ht="15" hidden="false" customHeight="false" outlineLevel="0" collapsed="false">
      <c r="A855" s="33"/>
      <c r="B855" s="33"/>
      <c r="C855" s="35"/>
      <c r="D855" s="35"/>
      <c r="E855" s="33"/>
      <c r="F855" s="36"/>
      <c r="G855" s="35"/>
      <c r="H855" s="35"/>
      <c r="I855" s="130"/>
      <c r="J855" s="35"/>
      <c r="K855" s="35"/>
      <c r="N855" s="33"/>
      <c r="O855" s="35"/>
      <c r="P855" s="33"/>
      <c r="Q855" s="33"/>
      <c r="R855" s="33"/>
      <c r="S855" s="33"/>
      <c r="T855" s="33"/>
      <c r="U855" s="33"/>
      <c r="V855" s="33"/>
      <c r="W855" s="35"/>
      <c r="X855" s="33"/>
      <c r="Y855" s="33"/>
      <c r="Z855" s="37"/>
      <c r="AA855" s="33"/>
      <c r="AB855" s="33"/>
      <c r="AC855" s="33"/>
      <c r="AD855" s="33"/>
      <c r="AE855" s="33"/>
    </row>
    <row r="856" customFormat="false" ht="15" hidden="false" customHeight="false" outlineLevel="0" collapsed="false">
      <c r="A856" s="33"/>
      <c r="B856" s="33"/>
      <c r="C856" s="35"/>
      <c r="D856" s="35"/>
      <c r="E856" s="33"/>
      <c r="F856" s="36"/>
      <c r="G856" s="35"/>
      <c r="H856" s="35"/>
      <c r="I856" s="130"/>
      <c r="J856" s="35"/>
      <c r="K856" s="35"/>
      <c r="N856" s="33"/>
      <c r="O856" s="35"/>
      <c r="P856" s="33"/>
      <c r="Q856" s="33"/>
      <c r="R856" s="33"/>
      <c r="S856" s="33"/>
      <c r="T856" s="33"/>
      <c r="U856" s="33"/>
      <c r="V856" s="33"/>
      <c r="W856" s="35"/>
      <c r="X856" s="33"/>
      <c r="Y856" s="33"/>
      <c r="Z856" s="37"/>
      <c r="AA856" s="33"/>
      <c r="AB856" s="33"/>
      <c r="AC856" s="33"/>
      <c r="AD856" s="33"/>
      <c r="AE856" s="33"/>
    </row>
    <row r="857" customFormat="false" ht="15" hidden="false" customHeight="false" outlineLevel="0" collapsed="false">
      <c r="A857" s="33"/>
      <c r="B857" s="33"/>
      <c r="C857" s="35"/>
      <c r="D857" s="35"/>
      <c r="E857" s="33"/>
      <c r="F857" s="36"/>
      <c r="G857" s="35"/>
      <c r="H857" s="35"/>
      <c r="I857" s="130"/>
      <c r="J857" s="35"/>
      <c r="K857" s="35"/>
      <c r="N857" s="33"/>
      <c r="O857" s="35"/>
      <c r="P857" s="33"/>
      <c r="Q857" s="33"/>
      <c r="R857" s="33"/>
      <c r="S857" s="33"/>
      <c r="T857" s="33"/>
      <c r="U857" s="33"/>
      <c r="V857" s="33"/>
      <c r="W857" s="35"/>
      <c r="X857" s="33"/>
      <c r="Y857" s="33"/>
      <c r="Z857" s="37"/>
      <c r="AA857" s="33"/>
      <c r="AB857" s="33"/>
      <c r="AC857" s="33"/>
      <c r="AD857" s="33"/>
      <c r="AE857" s="33"/>
    </row>
    <row r="858" customFormat="false" ht="15" hidden="false" customHeight="false" outlineLevel="0" collapsed="false">
      <c r="A858" s="33"/>
      <c r="B858" s="33"/>
      <c r="C858" s="35"/>
      <c r="D858" s="35"/>
      <c r="E858" s="33"/>
      <c r="F858" s="36"/>
      <c r="G858" s="35"/>
      <c r="H858" s="35"/>
      <c r="I858" s="130"/>
      <c r="J858" s="35"/>
      <c r="K858" s="35"/>
      <c r="N858" s="33"/>
      <c r="O858" s="35"/>
      <c r="P858" s="33"/>
      <c r="Q858" s="33"/>
      <c r="R858" s="33"/>
      <c r="S858" s="33"/>
      <c r="T858" s="33"/>
      <c r="U858" s="33"/>
      <c r="V858" s="33"/>
      <c r="W858" s="35"/>
      <c r="X858" s="33"/>
      <c r="Y858" s="33"/>
      <c r="Z858" s="37"/>
      <c r="AA858" s="33"/>
      <c r="AB858" s="33"/>
      <c r="AC858" s="33"/>
      <c r="AD858" s="33"/>
      <c r="AE858" s="33"/>
    </row>
    <row r="859" customFormat="false" ht="15" hidden="false" customHeight="false" outlineLevel="0" collapsed="false">
      <c r="A859" s="33"/>
      <c r="B859" s="33"/>
      <c r="C859" s="35"/>
      <c r="D859" s="35"/>
      <c r="E859" s="33"/>
      <c r="F859" s="36"/>
      <c r="G859" s="35"/>
      <c r="H859" s="35"/>
      <c r="I859" s="130"/>
      <c r="J859" s="35"/>
      <c r="K859" s="35"/>
      <c r="N859" s="33"/>
      <c r="O859" s="35"/>
      <c r="P859" s="33"/>
      <c r="Q859" s="33"/>
      <c r="R859" s="33"/>
      <c r="S859" s="33"/>
      <c r="T859" s="33"/>
      <c r="U859" s="33"/>
      <c r="V859" s="33"/>
      <c r="W859" s="35"/>
      <c r="X859" s="33"/>
      <c r="Y859" s="33"/>
      <c r="Z859" s="37"/>
      <c r="AA859" s="33"/>
      <c r="AB859" s="33"/>
      <c r="AC859" s="33"/>
      <c r="AD859" s="33"/>
      <c r="AE859" s="33"/>
    </row>
    <row r="860" customFormat="false" ht="15" hidden="false" customHeight="false" outlineLevel="0" collapsed="false">
      <c r="A860" s="33"/>
      <c r="B860" s="33"/>
      <c r="C860" s="35"/>
      <c r="D860" s="35"/>
      <c r="E860" s="33"/>
      <c r="F860" s="36"/>
      <c r="G860" s="35"/>
      <c r="H860" s="35"/>
      <c r="I860" s="130"/>
      <c r="J860" s="35"/>
      <c r="K860" s="35"/>
      <c r="N860" s="33"/>
      <c r="O860" s="35"/>
      <c r="P860" s="33"/>
      <c r="Q860" s="33"/>
      <c r="R860" s="33"/>
      <c r="S860" s="33"/>
      <c r="T860" s="33"/>
      <c r="U860" s="33"/>
      <c r="V860" s="33"/>
      <c r="W860" s="35"/>
      <c r="X860" s="33"/>
      <c r="Y860" s="33"/>
      <c r="Z860" s="37"/>
      <c r="AA860" s="33"/>
      <c r="AB860" s="33"/>
      <c r="AC860" s="33"/>
      <c r="AD860" s="33"/>
      <c r="AE860" s="33"/>
    </row>
    <row r="861" customFormat="false" ht="15" hidden="false" customHeight="false" outlineLevel="0" collapsed="false">
      <c r="A861" s="33"/>
      <c r="B861" s="33"/>
      <c r="C861" s="35"/>
      <c r="D861" s="35"/>
      <c r="E861" s="33"/>
      <c r="F861" s="36"/>
      <c r="G861" s="35"/>
      <c r="H861" s="35"/>
      <c r="I861" s="130"/>
      <c r="J861" s="35"/>
      <c r="K861" s="35"/>
      <c r="N861" s="33"/>
      <c r="O861" s="35"/>
      <c r="P861" s="33"/>
      <c r="Q861" s="33"/>
      <c r="R861" s="33"/>
      <c r="S861" s="33"/>
      <c r="T861" s="33"/>
      <c r="U861" s="33"/>
      <c r="V861" s="33"/>
      <c r="W861" s="35"/>
      <c r="X861" s="33"/>
      <c r="Y861" s="33"/>
      <c r="Z861" s="37"/>
      <c r="AA861" s="33"/>
      <c r="AB861" s="33"/>
      <c r="AC861" s="33"/>
      <c r="AD861" s="33"/>
      <c r="AE861" s="33"/>
    </row>
    <row r="862" customFormat="false" ht="15" hidden="false" customHeight="false" outlineLevel="0" collapsed="false">
      <c r="A862" s="33"/>
      <c r="B862" s="33"/>
      <c r="C862" s="35"/>
      <c r="D862" s="35"/>
      <c r="E862" s="33"/>
      <c r="F862" s="36"/>
      <c r="G862" s="35"/>
      <c r="H862" s="35"/>
      <c r="I862" s="130"/>
      <c r="J862" s="35"/>
      <c r="K862" s="35"/>
      <c r="N862" s="33"/>
      <c r="O862" s="35"/>
      <c r="P862" s="33"/>
      <c r="Q862" s="33"/>
      <c r="R862" s="33"/>
      <c r="S862" s="33"/>
      <c r="T862" s="33"/>
      <c r="U862" s="33"/>
      <c r="V862" s="33"/>
      <c r="W862" s="35"/>
      <c r="X862" s="33"/>
      <c r="Y862" s="33"/>
      <c r="Z862" s="37"/>
      <c r="AA862" s="33"/>
      <c r="AB862" s="33"/>
      <c r="AC862" s="33"/>
      <c r="AD862" s="33"/>
      <c r="AE862" s="33"/>
    </row>
    <row r="863" customFormat="false" ht="15" hidden="false" customHeight="false" outlineLevel="0" collapsed="false">
      <c r="A863" s="33"/>
      <c r="B863" s="33"/>
      <c r="C863" s="35"/>
      <c r="D863" s="35"/>
      <c r="E863" s="33"/>
      <c r="F863" s="36"/>
      <c r="G863" s="35"/>
      <c r="H863" s="35"/>
      <c r="I863" s="130"/>
      <c r="J863" s="35"/>
      <c r="K863" s="35"/>
      <c r="N863" s="33"/>
      <c r="O863" s="35"/>
      <c r="P863" s="33"/>
      <c r="Q863" s="33"/>
      <c r="R863" s="33"/>
      <c r="S863" s="33"/>
      <c r="T863" s="33"/>
      <c r="U863" s="33"/>
      <c r="V863" s="33"/>
      <c r="W863" s="35"/>
      <c r="X863" s="33"/>
      <c r="Y863" s="33"/>
      <c r="Z863" s="37"/>
      <c r="AA863" s="33"/>
      <c r="AB863" s="33"/>
      <c r="AC863" s="33"/>
      <c r="AD863" s="33"/>
      <c r="AE863" s="33"/>
    </row>
    <row r="864" customFormat="false" ht="15" hidden="false" customHeight="false" outlineLevel="0" collapsed="false">
      <c r="A864" s="33"/>
      <c r="B864" s="33"/>
      <c r="C864" s="35"/>
      <c r="D864" s="35"/>
      <c r="E864" s="33"/>
      <c r="F864" s="36"/>
      <c r="G864" s="35"/>
      <c r="H864" s="35"/>
      <c r="I864" s="130"/>
      <c r="J864" s="35"/>
      <c r="K864" s="35"/>
      <c r="N864" s="33"/>
      <c r="O864" s="35"/>
      <c r="P864" s="33"/>
      <c r="Q864" s="33"/>
      <c r="R864" s="33"/>
      <c r="S864" s="33"/>
      <c r="T864" s="33"/>
      <c r="U864" s="33"/>
      <c r="V864" s="33"/>
      <c r="W864" s="35"/>
      <c r="X864" s="33"/>
      <c r="Y864" s="33"/>
      <c r="Z864" s="37"/>
      <c r="AA864" s="33"/>
      <c r="AB864" s="33"/>
      <c r="AC864" s="33"/>
      <c r="AD864" s="33"/>
      <c r="AE864" s="33"/>
    </row>
    <row r="865" customFormat="false" ht="15" hidden="false" customHeight="false" outlineLevel="0" collapsed="false">
      <c r="A865" s="33"/>
      <c r="B865" s="33"/>
      <c r="C865" s="35"/>
      <c r="D865" s="35"/>
      <c r="E865" s="33"/>
      <c r="F865" s="36"/>
      <c r="G865" s="35"/>
      <c r="H865" s="35"/>
      <c r="I865" s="130"/>
      <c r="J865" s="35"/>
      <c r="K865" s="35"/>
      <c r="N865" s="33"/>
      <c r="O865" s="35"/>
      <c r="P865" s="33"/>
      <c r="Q865" s="33"/>
      <c r="R865" s="33"/>
      <c r="S865" s="33"/>
      <c r="T865" s="33"/>
      <c r="U865" s="33"/>
      <c r="V865" s="33"/>
      <c r="W865" s="35"/>
      <c r="X865" s="33"/>
      <c r="Y865" s="33"/>
      <c r="Z865" s="37"/>
      <c r="AA865" s="33"/>
      <c r="AB865" s="33"/>
      <c r="AC865" s="33"/>
      <c r="AD865" s="33"/>
      <c r="AE865" s="33"/>
    </row>
    <row r="866" customFormat="false" ht="15" hidden="false" customHeight="false" outlineLevel="0" collapsed="false">
      <c r="A866" s="33"/>
      <c r="B866" s="33"/>
      <c r="C866" s="35"/>
      <c r="D866" s="35"/>
      <c r="E866" s="33"/>
      <c r="F866" s="36"/>
      <c r="G866" s="35"/>
      <c r="H866" s="35"/>
      <c r="I866" s="130"/>
      <c r="J866" s="35"/>
      <c r="K866" s="35"/>
      <c r="N866" s="33"/>
      <c r="O866" s="35"/>
      <c r="P866" s="33"/>
      <c r="Q866" s="33"/>
      <c r="R866" s="33"/>
      <c r="S866" s="33"/>
      <c r="T866" s="33"/>
      <c r="U866" s="33"/>
      <c r="V866" s="33"/>
      <c r="W866" s="35"/>
      <c r="X866" s="33"/>
      <c r="Y866" s="33"/>
      <c r="Z866" s="37"/>
      <c r="AA866" s="33"/>
      <c r="AB866" s="33"/>
      <c r="AC866" s="33"/>
      <c r="AD866" s="33"/>
      <c r="AE866" s="33"/>
    </row>
    <row r="867" customFormat="false" ht="15" hidden="false" customHeight="false" outlineLevel="0" collapsed="false">
      <c r="A867" s="33"/>
      <c r="B867" s="33"/>
      <c r="C867" s="35"/>
      <c r="D867" s="35"/>
      <c r="E867" s="33"/>
      <c r="F867" s="36"/>
      <c r="G867" s="35"/>
      <c r="H867" s="35"/>
      <c r="I867" s="130"/>
      <c r="J867" s="35"/>
      <c r="K867" s="35"/>
      <c r="N867" s="33"/>
      <c r="O867" s="35"/>
      <c r="P867" s="33"/>
      <c r="Q867" s="33"/>
      <c r="R867" s="33"/>
      <c r="S867" s="33"/>
      <c r="T867" s="33"/>
      <c r="U867" s="33"/>
      <c r="V867" s="33"/>
      <c r="W867" s="35"/>
      <c r="X867" s="33"/>
      <c r="Y867" s="33"/>
      <c r="Z867" s="37"/>
      <c r="AA867" s="33"/>
      <c r="AB867" s="33"/>
      <c r="AC867" s="33"/>
      <c r="AD867" s="33"/>
      <c r="AE867" s="33"/>
    </row>
    <row r="868" customFormat="false" ht="15" hidden="false" customHeight="false" outlineLevel="0" collapsed="false">
      <c r="A868" s="33"/>
      <c r="B868" s="33"/>
      <c r="C868" s="35"/>
      <c r="D868" s="35"/>
      <c r="E868" s="33"/>
      <c r="F868" s="36"/>
      <c r="G868" s="35"/>
      <c r="H868" s="35"/>
      <c r="I868" s="130"/>
      <c r="J868" s="35"/>
      <c r="K868" s="35"/>
      <c r="N868" s="33"/>
      <c r="O868" s="35"/>
      <c r="P868" s="33"/>
      <c r="Q868" s="33"/>
      <c r="R868" s="33"/>
      <c r="S868" s="33"/>
      <c r="T868" s="33"/>
      <c r="U868" s="33"/>
      <c r="V868" s="33"/>
      <c r="W868" s="35"/>
      <c r="X868" s="33"/>
      <c r="Y868" s="33"/>
      <c r="Z868" s="37"/>
      <c r="AA868" s="33"/>
      <c r="AB868" s="33"/>
      <c r="AC868" s="33"/>
      <c r="AD868" s="33"/>
      <c r="AE868" s="33"/>
    </row>
    <row r="869" customFormat="false" ht="15" hidden="false" customHeight="false" outlineLevel="0" collapsed="false">
      <c r="A869" s="33"/>
      <c r="B869" s="33"/>
      <c r="C869" s="35"/>
      <c r="D869" s="35"/>
      <c r="E869" s="33"/>
      <c r="F869" s="36"/>
      <c r="G869" s="35"/>
      <c r="H869" s="35"/>
      <c r="I869" s="130"/>
      <c r="J869" s="35"/>
      <c r="K869" s="35"/>
      <c r="N869" s="33"/>
      <c r="O869" s="35"/>
      <c r="P869" s="33"/>
      <c r="Q869" s="33"/>
      <c r="R869" s="33"/>
      <c r="S869" s="33"/>
      <c r="T869" s="33"/>
      <c r="U869" s="33"/>
      <c r="V869" s="33"/>
      <c r="W869" s="35"/>
      <c r="X869" s="33"/>
      <c r="Y869" s="33"/>
      <c r="Z869" s="37"/>
      <c r="AA869" s="33"/>
      <c r="AB869" s="33"/>
      <c r="AC869" s="33"/>
      <c r="AD869" s="33"/>
      <c r="AE869" s="33"/>
    </row>
    <row r="870" customFormat="false" ht="15" hidden="false" customHeight="false" outlineLevel="0" collapsed="false">
      <c r="A870" s="33"/>
      <c r="B870" s="33"/>
      <c r="C870" s="35"/>
      <c r="D870" s="35"/>
      <c r="E870" s="33"/>
      <c r="F870" s="36"/>
      <c r="G870" s="35"/>
      <c r="H870" s="35"/>
      <c r="I870" s="130"/>
      <c r="J870" s="35"/>
      <c r="K870" s="35"/>
      <c r="N870" s="33"/>
      <c r="O870" s="35"/>
      <c r="P870" s="33"/>
      <c r="Q870" s="33"/>
      <c r="R870" s="33"/>
      <c r="S870" s="33"/>
      <c r="T870" s="33"/>
      <c r="U870" s="33"/>
      <c r="V870" s="33"/>
      <c r="W870" s="35"/>
      <c r="X870" s="33"/>
      <c r="Y870" s="33"/>
      <c r="Z870" s="37"/>
      <c r="AA870" s="33"/>
      <c r="AB870" s="33"/>
      <c r="AC870" s="33"/>
      <c r="AD870" s="33"/>
      <c r="AE870" s="33"/>
    </row>
    <row r="871" customFormat="false" ht="15" hidden="false" customHeight="false" outlineLevel="0" collapsed="false">
      <c r="A871" s="33"/>
      <c r="B871" s="33"/>
      <c r="C871" s="35"/>
      <c r="D871" s="35"/>
      <c r="E871" s="33"/>
      <c r="F871" s="36"/>
      <c r="G871" s="35"/>
      <c r="H871" s="35"/>
      <c r="I871" s="130"/>
      <c r="J871" s="35"/>
      <c r="K871" s="35"/>
      <c r="N871" s="33"/>
      <c r="O871" s="35"/>
      <c r="P871" s="33"/>
      <c r="Q871" s="33"/>
      <c r="R871" s="33"/>
      <c r="S871" s="33"/>
      <c r="T871" s="33"/>
      <c r="U871" s="33"/>
      <c r="V871" s="33"/>
      <c r="W871" s="35"/>
      <c r="X871" s="33"/>
      <c r="Y871" s="33"/>
      <c r="Z871" s="37"/>
      <c r="AA871" s="33"/>
      <c r="AB871" s="33"/>
      <c r="AC871" s="33"/>
      <c r="AD871" s="33"/>
      <c r="AE871" s="33"/>
    </row>
    <row r="872" customFormat="false" ht="15" hidden="false" customHeight="false" outlineLevel="0" collapsed="false">
      <c r="A872" s="33"/>
      <c r="B872" s="33"/>
      <c r="C872" s="35"/>
      <c r="D872" s="35"/>
      <c r="E872" s="33"/>
      <c r="F872" s="36"/>
      <c r="G872" s="35"/>
      <c r="H872" s="35"/>
      <c r="I872" s="130"/>
      <c r="J872" s="35"/>
      <c r="K872" s="35"/>
      <c r="N872" s="33"/>
      <c r="O872" s="35"/>
      <c r="P872" s="33"/>
      <c r="Q872" s="33"/>
      <c r="R872" s="33"/>
      <c r="S872" s="33"/>
      <c r="T872" s="33"/>
      <c r="U872" s="33"/>
      <c r="V872" s="33"/>
      <c r="W872" s="35"/>
      <c r="X872" s="33"/>
      <c r="Y872" s="33"/>
      <c r="Z872" s="37"/>
      <c r="AA872" s="33"/>
      <c r="AB872" s="33"/>
      <c r="AC872" s="33"/>
      <c r="AD872" s="33"/>
      <c r="AE872" s="33"/>
    </row>
    <row r="873" customFormat="false" ht="15" hidden="false" customHeight="false" outlineLevel="0" collapsed="false">
      <c r="A873" s="33"/>
      <c r="B873" s="33"/>
      <c r="C873" s="35"/>
      <c r="D873" s="35"/>
      <c r="E873" s="33"/>
      <c r="F873" s="36"/>
      <c r="G873" s="35"/>
      <c r="H873" s="35"/>
      <c r="I873" s="130"/>
      <c r="J873" s="35"/>
      <c r="K873" s="35"/>
      <c r="N873" s="33"/>
      <c r="O873" s="35"/>
      <c r="P873" s="33"/>
      <c r="Q873" s="33"/>
      <c r="R873" s="33"/>
      <c r="S873" s="33"/>
      <c r="T873" s="33"/>
      <c r="U873" s="33"/>
      <c r="V873" s="33"/>
      <c r="W873" s="35"/>
      <c r="X873" s="33"/>
      <c r="Y873" s="33"/>
      <c r="Z873" s="37"/>
      <c r="AA873" s="33"/>
      <c r="AB873" s="33"/>
      <c r="AC873" s="33"/>
      <c r="AD873" s="33"/>
      <c r="AE873" s="33"/>
    </row>
    <row r="874" customFormat="false" ht="15" hidden="false" customHeight="false" outlineLevel="0" collapsed="false">
      <c r="A874" s="33"/>
      <c r="B874" s="33"/>
      <c r="C874" s="35"/>
      <c r="D874" s="35"/>
      <c r="E874" s="33"/>
      <c r="F874" s="36"/>
      <c r="G874" s="35"/>
      <c r="H874" s="35"/>
      <c r="I874" s="130"/>
      <c r="J874" s="35"/>
      <c r="K874" s="35"/>
      <c r="N874" s="33"/>
      <c r="O874" s="35"/>
      <c r="P874" s="33"/>
      <c r="Q874" s="33"/>
      <c r="R874" s="33"/>
      <c r="S874" s="33"/>
      <c r="T874" s="33"/>
      <c r="U874" s="33"/>
      <c r="V874" s="33"/>
      <c r="W874" s="35"/>
      <c r="X874" s="33"/>
      <c r="Y874" s="33"/>
      <c r="Z874" s="37"/>
      <c r="AA874" s="33"/>
      <c r="AB874" s="33"/>
      <c r="AC874" s="33"/>
      <c r="AD874" s="33"/>
      <c r="AE874" s="33"/>
    </row>
    <row r="875" customFormat="false" ht="15" hidden="false" customHeight="false" outlineLevel="0" collapsed="false">
      <c r="A875" s="33"/>
      <c r="B875" s="33"/>
      <c r="C875" s="35"/>
      <c r="D875" s="35"/>
      <c r="E875" s="33"/>
      <c r="F875" s="36"/>
      <c r="G875" s="35"/>
      <c r="H875" s="35"/>
      <c r="I875" s="130"/>
      <c r="J875" s="35"/>
      <c r="K875" s="35"/>
      <c r="N875" s="33"/>
      <c r="O875" s="35"/>
      <c r="P875" s="33"/>
      <c r="Q875" s="33"/>
      <c r="R875" s="33"/>
      <c r="S875" s="33"/>
      <c r="T875" s="33"/>
      <c r="U875" s="33"/>
      <c r="V875" s="33"/>
      <c r="W875" s="35"/>
      <c r="X875" s="33"/>
      <c r="Y875" s="33"/>
      <c r="Z875" s="37"/>
      <c r="AA875" s="33"/>
      <c r="AB875" s="33"/>
      <c r="AC875" s="33"/>
      <c r="AD875" s="33"/>
      <c r="AE875" s="33"/>
    </row>
    <row r="876" customFormat="false" ht="15" hidden="false" customHeight="false" outlineLevel="0" collapsed="false">
      <c r="A876" s="33"/>
      <c r="B876" s="33"/>
      <c r="C876" s="35"/>
      <c r="D876" s="35"/>
      <c r="E876" s="33"/>
      <c r="F876" s="36"/>
      <c r="G876" s="35"/>
      <c r="H876" s="35"/>
      <c r="I876" s="130"/>
      <c r="J876" s="35"/>
      <c r="K876" s="35"/>
      <c r="N876" s="33"/>
      <c r="O876" s="35"/>
      <c r="P876" s="33"/>
      <c r="Q876" s="33"/>
      <c r="R876" s="33"/>
      <c r="S876" s="33"/>
      <c r="T876" s="33"/>
      <c r="U876" s="33"/>
      <c r="V876" s="33"/>
      <c r="W876" s="35"/>
      <c r="X876" s="33"/>
      <c r="Y876" s="33"/>
      <c r="Z876" s="37"/>
      <c r="AA876" s="33"/>
      <c r="AB876" s="33"/>
      <c r="AC876" s="33"/>
      <c r="AD876" s="33"/>
      <c r="AE876" s="33"/>
    </row>
    <row r="877" customFormat="false" ht="15" hidden="false" customHeight="false" outlineLevel="0" collapsed="false">
      <c r="A877" s="33"/>
      <c r="B877" s="33"/>
      <c r="C877" s="35"/>
      <c r="D877" s="35"/>
      <c r="E877" s="33"/>
      <c r="F877" s="36"/>
      <c r="G877" s="35"/>
      <c r="H877" s="35"/>
      <c r="I877" s="130"/>
      <c r="J877" s="35"/>
      <c r="K877" s="35"/>
      <c r="N877" s="33"/>
      <c r="O877" s="35"/>
      <c r="P877" s="33"/>
      <c r="Q877" s="33"/>
      <c r="R877" s="33"/>
      <c r="S877" s="33"/>
      <c r="T877" s="33"/>
      <c r="U877" s="33"/>
      <c r="V877" s="33"/>
      <c r="W877" s="35"/>
      <c r="X877" s="33"/>
      <c r="Y877" s="33"/>
      <c r="Z877" s="37"/>
      <c r="AA877" s="33"/>
      <c r="AB877" s="33"/>
      <c r="AC877" s="33"/>
      <c r="AD877" s="33"/>
      <c r="AE877" s="33"/>
    </row>
    <row r="878" customFormat="false" ht="15" hidden="false" customHeight="false" outlineLevel="0" collapsed="false">
      <c r="A878" s="33"/>
      <c r="B878" s="33"/>
      <c r="C878" s="35"/>
      <c r="D878" s="35"/>
      <c r="E878" s="33"/>
      <c r="F878" s="36"/>
      <c r="G878" s="35"/>
      <c r="H878" s="35"/>
      <c r="I878" s="130"/>
      <c r="J878" s="35"/>
      <c r="K878" s="35"/>
      <c r="N878" s="33"/>
      <c r="O878" s="35"/>
      <c r="P878" s="33"/>
      <c r="Q878" s="33"/>
      <c r="R878" s="33"/>
      <c r="S878" s="33"/>
      <c r="T878" s="33"/>
      <c r="U878" s="33"/>
      <c r="V878" s="33"/>
      <c r="W878" s="35"/>
      <c r="X878" s="33"/>
      <c r="Y878" s="33"/>
      <c r="Z878" s="37"/>
      <c r="AA878" s="33"/>
      <c r="AB878" s="33"/>
      <c r="AC878" s="33"/>
      <c r="AD878" s="33"/>
      <c r="AE878" s="33"/>
    </row>
    <row r="879" customFormat="false" ht="15" hidden="false" customHeight="false" outlineLevel="0" collapsed="false">
      <c r="A879" s="33"/>
      <c r="B879" s="33"/>
      <c r="C879" s="35"/>
      <c r="D879" s="35"/>
      <c r="E879" s="33"/>
      <c r="F879" s="36"/>
      <c r="G879" s="35"/>
      <c r="H879" s="35"/>
      <c r="I879" s="130"/>
      <c r="J879" s="35"/>
      <c r="K879" s="35"/>
      <c r="N879" s="33"/>
      <c r="O879" s="35"/>
      <c r="P879" s="33"/>
      <c r="Q879" s="33"/>
      <c r="R879" s="33"/>
      <c r="S879" s="33"/>
      <c r="T879" s="33"/>
      <c r="U879" s="33"/>
      <c r="V879" s="33"/>
      <c r="W879" s="35"/>
      <c r="X879" s="33"/>
      <c r="Y879" s="33"/>
      <c r="Z879" s="37"/>
      <c r="AA879" s="33"/>
      <c r="AB879" s="33"/>
      <c r="AC879" s="33"/>
      <c r="AD879" s="33"/>
      <c r="AE879" s="33"/>
    </row>
    <row r="880" customFormat="false" ht="15" hidden="false" customHeight="false" outlineLevel="0" collapsed="false">
      <c r="A880" s="33"/>
      <c r="B880" s="33"/>
      <c r="C880" s="35"/>
      <c r="D880" s="35"/>
      <c r="E880" s="33"/>
      <c r="F880" s="36"/>
      <c r="G880" s="35"/>
      <c r="H880" s="35"/>
      <c r="I880" s="130"/>
      <c r="J880" s="35"/>
      <c r="K880" s="35"/>
      <c r="N880" s="33"/>
      <c r="O880" s="35"/>
      <c r="P880" s="33"/>
      <c r="Q880" s="33"/>
      <c r="R880" s="33"/>
      <c r="S880" s="33"/>
      <c r="T880" s="33"/>
      <c r="U880" s="33"/>
      <c r="V880" s="33"/>
      <c r="W880" s="35"/>
      <c r="X880" s="33"/>
      <c r="Y880" s="33"/>
      <c r="Z880" s="37"/>
      <c r="AA880" s="33"/>
      <c r="AB880" s="33"/>
      <c r="AC880" s="33"/>
      <c r="AD880" s="33"/>
      <c r="AE880" s="33"/>
    </row>
    <row r="881" customFormat="false" ht="15" hidden="false" customHeight="false" outlineLevel="0" collapsed="false">
      <c r="A881" s="33"/>
      <c r="B881" s="33"/>
      <c r="C881" s="35"/>
      <c r="D881" s="35"/>
      <c r="E881" s="33"/>
      <c r="F881" s="36"/>
      <c r="G881" s="35"/>
      <c r="H881" s="35"/>
      <c r="I881" s="130"/>
      <c r="J881" s="35"/>
      <c r="K881" s="35"/>
      <c r="N881" s="33"/>
      <c r="O881" s="35"/>
      <c r="P881" s="33"/>
      <c r="Q881" s="33"/>
      <c r="R881" s="33"/>
      <c r="S881" s="33"/>
      <c r="T881" s="33"/>
      <c r="U881" s="33"/>
      <c r="V881" s="33"/>
      <c r="W881" s="35"/>
      <c r="X881" s="33"/>
      <c r="Y881" s="33"/>
      <c r="Z881" s="37"/>
      <c r="AA881" s="33"/>
      <c r="AB881" s="33"/>
      <c r="AC881" s="33"/>
      <c r="AD881" s="33"/>
      <c r="AE881" s="33"/>
    </row>
    <row r="882" customFormat="false" ht="15" hidden="false" customHeight="false" outlineLevel="0" collapsed="false">
      <c r="A882" s="33"/>
      <c r="B882" s="33"/>
      <c r="C882" s="35"/>
      <c r="D882" s="35"/>
      <c r="E882" s="33"/>
      <c r="F882" s="36"/>
      <c r="G882" s="35"/>
      <c r="H882" s="35"/>
      <c r="I882" s="130"/>
      <c r="J882" s="35"/>
      <c r="K882" s="35"/>
      <c r="N882" s="33"/>
      <c r="O882" s="35"/>
      <c r="P882" s="33"/>
      <c r="Q882" s="33"/>
      <c r="R882" s="33"/>
      <c r="S882" s="33"/>
      <c r="T882" s="33"/>
      <c r="U882" s="33"/>
      <c r="V882" s="33"/>
      <c r="W882" s="35"/>
      <c r="X882" s="33"/>
      <c r="Y882" s="33"/>
      <c r="Z882" s="37"/>
      <c r="AA882" s="33"/>
      <c r="AB882" s="33"/>
      <c r="AC882" s="33"/>
      <c r="AD882" s="33"/>
      <c r="AE882" s="33"/>
    </row>
    <row r="883" customFormat="false" ht="15" hidden="false" customHeight="false" outlineLevel="0" collapsed="false">
      <c r="A883" s="33"/>
      <c r="B883" s="33"/>
      <c r="C883" s="35"/>
      <c r="D883" s="35"/>
      <c r="E883" s="33"/>
      <c r="F883" s="36"/>
      <c r="G883" s="35"/>
      <c r="H883" s="35"/>
      <c r="I883" s="130"/>
      <c r="J883" s="35"/>
      <c r="K883" s="35"/>
      <c r="N883" s="33"/>
      <c r="O883" s="35"/>
      <c r="P883" s="33"/>
      <c r="Q883" s="33"/>
      <c r="R883" s="33"/>
      <c r="S883" s="33"/>
      <c r="T883" s="33"/>
      <c r="U883" s="33"/>
      <c r="V883" s="33"/>
      <c r="W883" s="35"/>
      <c r="X883" s="33"/>
      <c r="Y883" s="33"/>
      <c r="Z883" s="37"/>
      <c r="AA883" s="33"/>
      <c r="AB883" s="33"/>
      <c r="AC883" s="33"/>
      <c r="AD883" s="33"/>
      <c r="AE883" s="33"/>
    </row>
    <row r="884" customFormat="false" ht="15" hidden="false" customHeight="false" outlineLevel="0" collapsed="false">
      <c r="A884" s="33"/>
      <c r="B884" s="33"/>
      <c r="C884" s="35"/>
      <c r="D884" s="35"/>
      <c r="E884" s="33"/>
      <c r="F884" s="36"/>
      <c r="G884" s="35"/>
      <c r="H884" s="35"/>
      <c r="I884" s="130"/>
      <c r="J884" s="35"/>
      <c r="K884" s="35"/>
      <c r="N884" s="33"/>
      <c r="O884" s="35"/>
      <c r="P884" s="33"/>
      <c r="Q884" s="33"/>
      <c r="R884" s="33"/>
      <c r="S884" s="33"/>
      <c r="T884" s="33"/>
      <c r="U884" s="33"/>
      <c r="V884" s="33"/>
      <c r="W884" s="35"/>
      <c r="X884" s="33"/>
      <c r="Y884" s="33"/>
      <c r="Z884" s="37"/>
      <c r="AA884" s="33"/>
      <c r="AB884" s="33"/>
      <c r="AC884" s="33"/>
      <c r="AD884" s="33"/>
      <c r="AE884" s="33"/>
    </row>
    <row r="885" customFormat="false" ht="15" hidden="false" customHeight="false" outlineLevel="0" collapsed="false">
      <c r="A885" s="33"/>
      <c r="B885" s="33"/>
      <c r="C885" s="35"/>
      <c r="D885" s="35"/>
      <c r="E885" s="33"/>
      <c r="F885" s="36"/>
      <c r="G885" s="35"/>
      <c r="H885" s="35"/>
      <c r="I885" s="130"/>
      <c r="J885" s="35"/>
      <c r="K885" s="35"/>
      <c r="N885" s="33"/>
      <c r="O885" s="35"/>
      <c r="P885" s="33"/>
      <c r="Q885" s="33"/>
      <c r="R885" s="33"/>
      <c r="S885" s="33"/>
      <c r="T885" s="33"/>
      <c r="U885" s="33"/>
      <c r="V885" s="33"/>
      <c r="W885" s="35"/>
      <c r="X885" s="33"/>
      <c r="Y885" s="33"/>
      <c r="Z885" s="37"/>
      <c r="AA885" s="33"/>
      <c r="AB885" s="33"/>
      <c r="AC885" s="33"/>
      <c r="AD885" s="33"/>
      <c r="AE885" s="33"/>
    </row>
    <row r="886" customFormat="false" ht="15" hidden="false" customHeight="false" outlineLevel="0" collapsed="false">
      <c r="A886" s="33"/>
      <c r="B886" s="33"/>
      <c r="C886" s="35"/>
      <c r="D886" s="35"/>
      <c r="E886" s="33"/>
      <c r="F886" s="36"/>
      <c r="G886" s="35"/>
      <c r="H886" s="35"/>
      <c r="I886" s="130"/>
      <c r="J886" s="35"/>
      <c r="K886" s="35"/>
      <c r="N886" s="33"/>
      <c r="O886" s="35"/>
      <c r="P886" s="33"/>
      <c r="Q886" s="33"/>
      <c r="R886" s="33"/>
      <c r="S886" s="33"/>
      <c r="T886" s="33"/>
      <c r="U886" s="33"/>
      <c r="V886" s="33"/>
      <c r="W886" s="35"/>
      <c r="X886" s="33"/>
      <c r="Y886" s="33"/>
      <c r="Z886" s="37"/>
      <c r="AA886" s="33"/>
      <c r="AB886" s="33"/>
      <c r="AC886" s="33"/>
      <c r="AD886" s="33"/>
      <c r="AE886" s="33"/>
    </row>
    <row r="887" customFormat="false" ht="15" hidden="false" customHeight="false" outlineLevel="0" collapsed="false">
      <c r="A887" s="33"/>
      <c r="B887" s="33"/>
      <c r="C887" s="35"/>
      <c r="D887" s="35"/>
      <c r="E887" s="33"/>
      <c r="F887" s="36"/>
      <c r="G887" s="35"/>
      <c r="H887" s="35"/>
      <c r="I887" s="130"/>
      <c r="J887" s="35"/>
      <c r="K887" s="35"/>
      <c r="N887" s="33"/>
      <c r="O887" s="35"/>
      <c r="P887" s="33"/>
      <c r="Q887" s="33"/>
      <c r="R887" s="33"/>
      <c r="S887" s="33"/>
      <c r="T887" s="33"/>
      <c r="U887" s="33"/>
      <c r="V887" s="33"/>
      <c r="W887" s="35"/>
      <c r="X887" s="33"/>
      <c r="Y887" s="33"/>
      <c r="Z887" s="37"/>
      <c r="AA887" s="33"/>
      <c r="AB887" s="33"/>
      <c r="AC887" s="33"/>
      <c r="AD887" s="33"/>
      <c r="AE887" s="33"/>
    </row>
    <row r="888" customFormat="false" ht="15" hidden="false" customHeight="false" outlineLevel="0" collapsed="false">
      <c r="A888" s="33"/>
      <c r="B888" s="33"/>
      <c r="C888" s="35"/>
      <c r="D888" s="35"/>
      <c r="E888" s="33"/>
      <c r="F888" s="36"/>
      <c r="G888" s="35"/>
      <c r="H888" s="35"/>
      <c r="I888" s="130"/>
      <c r="J888" s="35"/>
      <c r="K888" s="35"/>
      <c r="N888" s="33"/>
      <c r="O888" s="35"/>
      <c r="P888" s="33"/>
      <c r="Q888" s="33"/>
      <c r="R888" s="33"/>
      <c r="S888" s="33"/>
      <c r="T888" s="33"/>
      <c r="U888" s="33"/>
      <c r="V888" s="33"/>
      <c r="W888" s="35"/>
      <c r="X888" s="33"/>
      <c r="Y888" s="33"/>
      <c r="Z888" s="37"/>
      <c r="AA888" s="33"/>
      <c r="AB888" s="33"/>
      <c r="AC888" s="33"/>
      <c r="AD888" s="33"/>
      <c r="AE888" s="33"/>
    </row>
    <row r="889" customFormat="false" ht="15" hidden="false" customHeight="false" outlineLevel="0" collapsed="false">
      <c r="A889" s="33"/>
      <c r="B889" s="33"/>
      <c r="C889" s="35"/>
      <c r="D889" s="35"/>
      <c r="E889" s="33"/>
      <c r="F889" s="36"/>
      <c r="G889" s="35"/>
      <c r="H889" s="35"/>
      <c r="I889" s="130"/>
      <c r="J889" s="35"/>
      <c r="K889" s="35"/>
      <c r="N889" s="33"/>
      <c r="O889" s="35"/>
      <c r="P889" s="33"/>
      <c r="Q889" s="33"/>
      <c r="R889" s="33"/>
      <c r="S889" s="33"/>
      <c r="T889" s="33"/>
      <c r="U889" s="33"/>
      <c r="V889" s="33"/>
      <c r="W889" s="35"/>
      <c r="X889" s="33"/>
      <c r="Y889" s="33"/>
      <c r="Z889" s="37"/>
      <c r="AA889" s="33"/>
      <c r="AB889" s="33"/>
      <c r="AC889" s="33"/>
      <c r="AD889" s="33"/>
      <c r="AE889" s="33"/>
    </row>
    <row r="890" customFormat="false" ht="15" hidden="false" customHeight="false" outlineLevel="0" collapsed="false">
      <c r="A890" s="33"/>
      <c r="B890" s="33"/>
      <c r="C890" s="35"/>
      <c r="D890" s="35"/>
      <c r="E890" s="33"/>
      <c r="F890" s="36"/>
      <c r="G890" s="35"/>
      <c r="H890" s="35"/>
      <c r="I890" s="130"/>
      <c r="J890" s="35"/>
      <c r="K890" s="35"/>
      <c r="N890" s="33"/>
      <c r="O890" s="35"/>
      <c r="P890" s="33"/>
      <c r="Q890" s="33"/>
      <c r="R890" s="33"/>
      <c r="S890" s="33"/>
      <c r="T890" s="33"/>
      <c r="U890" s="33"/>
      <c r="V890" s="33"/>
      <c r="W890" s="35"/>
      <c r="X890" s="33"/>
      <c r="Y890" s="33"/>
      <c r="Z890" s="37"/>
      <c r="AA890" s="33"/>
      <c r="AB890" s="33"/>
      <c r="AC890" s="33"/>
      <c r="AD890" s="33"/>
      <c r="AE890" s="33"/>
    </row>
    <row r="891" customFormat="false" ht="15" hidden="false" customHeight="false" outlineLevel="0" collapsed="false">
      <c r="A891" s="33"/>
      <c r="B891" s="33"/>
      <c r="C891" s="35"/>
      <c r="D891" s="35"/>
      <c r="E891" s="33"/>
      <c r="F891" s="36"/>
      <c r="G891" s="35"/>
      <c r="H891" s="35"/>
      <c r="I891" s="130"/>
      <c r="J891" s="35"/>
      <c r="K891" s="35"/>
      <c r="N891" s="33"/>
      <c r="O891" s="35"/>
      <c r="P891" s="33"/>
      <c r="Q891" s="33"/>
      <c r="R891" s="33"/>
      <c r="S891" s="33"/>
      <c r="T891" s="33"/>
      <c r="U891" s="33"/>
      <c r="V891" s="33"/>
      <c r="W891" s="35"/>
      <c r="X891" s="33"/>
      <c r="Y891" s="33"/>
      <c r="Z891" s="37"/>
      <c r="AA891" s="33"/>
      <c r="AB891" s="33"/>
      <c r="AC891" s="33"/>
      <c r="AD891" s="33"/>
      <c r="AE891" s="33"/>
    </row>
    <row r="892" customFormat="false" ht="15" hidden="false" customHeight="false" outlineLevel="0" collapsed="false">
      <c r="A892" s="33"/>
      <c r="B892" s="33"/>
      <c r="C892" s="35"/>
      <c r="D892" s="35"/>
      <c r="E892" s="33"/>
      <c r="F892" s="36"/>
      <c r="G892" s="35"/>
      <c r="H892" s="35"/>
      <c r="I892" s="130"/>
      <c r="J892" s="35"/>
      <c r="K892" s="35"/>
      <c r="N892" s="33"/>
      <c r="O892" s="35"/>
      <c r="P892" s="33"/>
      <c r="Q892" s="33"/>
      <c r="R892" s="33"/>
      <c r="S892" s="33"/>
      <c r="T892" s="33"/>
      <c r="U892" s="33"/>
      <c r="V892" s="33"/>
      <c r="W892" s="35"/>
      <c r="X892" s="33"/>
      <c r="Y892" s="33"/>
      <c r="Z892" s="37"/>
      <c r="AA892" s="33"/>
      <c r="AB892" s="33"/>
      <c r="AC892" s="33"/>
      <c r="AD892" s="33"/>
      <c r="AE892" s="33"/>
    </row>
    <row r="893" customFormat="false" ht="15" hidden="false" customHeight="false" outlineLevel="0" collapsed="false">
      <c r="A893" s="33"/>
      <c r="B893" s="33"/>
      <c r="C893" s="35"/>
      <c r="D893" s="35"/>
      <c r="E893" s="33"/>
      <c r="F893" s="36"/>
      <c r="G893" s="35"/>
      <c r="H893" s="35"/>
      <c r="I893" s="130"/>
      <c r="J893" s="35"/>
      <c r="K893" s="35"/>
      <c r="N893" s="33"/>
      <c r="O893" s="35"/>
      <c r="P893" s="33"/>
      <c r="Q893" s="33"/>
      <c r="R893" s="33"/>
      <c r="S893" s="33"/>
      <c r="T893" s="33"/>
      <c r="U893" s="33"/>
      <c r="V893" s="33"/>
      <c r="W893" s="35"/>
      <c r="X893" s="33"/>
      <c r="Y893" s="33"/>
      <c r="Z893" s="37"/>
      <c r="AA893" s="33"/>
      <c r="AB893" s="33"/>
      <c r="AC893" s="33"/>
      <c r="AD893" s="33"/>
      <c r="AE893" s="33"/>
    </row>
    <row r="894" customFormat="false" ht="15" hidden="false" customHeight="false" outlineLevel="0" collapsed="false">
      <c r="A894" s="33"/>
      <c r="B894" s="33"/>
      <c r="C894" s="35"/>
      <c r="D894" s="35"/>
      <c r="E894" s="33"/>
      <c r="F894" s="36"/>
      <c r="G894" s="35"/>
      <c r="H894" s="35"/>
      <c r="I894" s="130"/>
      <c r="J894" s="35"/>
      <c r="K894" s="35"/>
      <c r="N894" s="33"/>
      <c r="O894" s="35"/>
      <c r="P894" s="33"/>
      <c r="Q894" s="33"/>
      <c r="R894" s="33"/>
      <c r="S894" s="33"/>
      <c r="T894" s="33"/>
      <c r="U894" s="33"/>
      <c r="V894" s="33"/>
      <c r="W894" s="35"/>
      <c r="X894" s="33"/>
      <c r="Y894" s="33"/>
      <c r="Z894" s="37"/>
      <c r="AA894" s="33"/>
      <c r="AB894" s="33"/>
      <c r="AC894" s="33"/>
      <c r="AD894" s="33"/>
      <c r="AE894" s="33"/>
    </row>
    <row r="895" customFormat="false" ht="15" hidden="false" customHeight="false" outlineLevel="0" collapsed="false">
      <c r="A895" s="33"/>
      <c r="B895" s="33"/>
      <c r="C895" s="35"/>
      <c r="D895" s="35"/>
      <c r="E895" s="33"/>
      <c r="F895" s="36"/>
      <c r="G895" s="35"/>
      <c r="H895" s="35"/>
      <c r="I895" s="130"/>
      <c r="J895" s="35"/>
      <c r="K895" s="35"/>
      <c r="N895" s="33"/>
      <c r="O895" s="35"/>
      <c r="P895" s="33"/>
      <c r="Q895" s="33"/>
      <c r="R895" s="33"/>
      <c r="S895" s="33"/>
      <c r="T895" s="33"/>
      <c r="U895" s="33"/>
      <c r="V895" s="33"/>
      <c r="W895" s="35"/>
      <c r="X895" s="33"/>
      <c r="Y895" s="33"/>
      <c r="Z895" s="37"/>
      <c r="AA895" s="33"/>
      <c r="AB895" s="33"/>
      <c r="AC895" s="33"/>
      <c r="AD895" s="33"/>
      <c r="AE895" s="33"/>
    </row>
    <row r="896" customFormat="false" ht="15" hidden="false" customHeight="false" outlineLevel="0" collapsed="false">
      <c r="A896" s="33"/>
      <c r="B896" s="33"/>
      <c r="C896" s="35"/>
      <c r="D896" s="35"/>
      <c r="E896" s="33"/>
      <c r="F896" s="36"/>
      <c r="G896" s="35"/>
      <c r="H896" s="35"/>
      <c r="I896" s="130"/>
      <c r="J896" s="35"/>
      <c r="K896" s="35"/>
      <c r="N896" s="33"/>
      <c r="O896" s="35"/>
      <c r="P896" s="33"/>
      <c r="Q896" s="33"/>
      <c r="R896" s="33"/>
      <c r="S896" s="33"/>
      <c r="T896" s="33"/>
      <c r="U896" s="33"/>
      <c r="V896" s="33"/>
      <c r="W896" s="35"/>
      <c r="X896" s="33"/>
      <c r="Y896" s="33"/>
      <c r="Z896" s="37"/>
      <c r="AA896" s="33"/>
      <c r="AB896" s="33"/>
      <c r="AC896" s="33"/>
      <c r="AD896" s="33"/>
      <c r="AE896" s="33"/>
    </row>
    <row r="897" customFormat="false" ht="15" hidden="false" customHeight="false" outlineLevel="0" collapsed="false">
      <c r="A897" s="33"/>
      <c r="B897" s="33"/>
      <c r="C897" s="35"/>
      <c r="D897" s="35"/>
      <c r="E897" s="33"/>
      <c r="F897" s="36"/>
      <c r="G897" s="35"/>
      <c r="H897" s="35"/>
      <c r="I897" s="130"/>
      <c r="J897" s="35"/>
      <c r="K897" s="35"/>
      <c r="N897" s="33"/>
      <c r="O897" s="35"/>
      <c r="P897" s="33"/>
      <c r="Q897" s="33"/>
      <c r="R897" s="33"/>
      <c r="S897" s="33"/>
      <c r="T897" s="33"/>
      <c r="U897" s="33"/>
      <c r="V897" s="33"/>
      <c r="W897" s="35"/>
      <c r="X897" s="33"/>
      <c r="Y897" s="33"/>
      <c r="Z897" s="37"/>
      <c r="AA897" s="33"/>
      <c r="AB897" s="33"/>
      <c r="AC897" s="33"/>
      <c r="AD897" s="33"/>
      <c r="AE897" s="33"/>
    </row>
    <row r="898" customFormat="false" ht="15" hidden="false" customHeight="false" outlineLevel="0" collapsed="false">
      <c r="A898" s="33"/>
      <c r="B898" s="33"/>
      <c r="C898" s="35"/>
      <c r="D898" s="35"/>
      <c r="E898" s="33"/>
      <c r="F898" s="36"/>
      <c r="G898" s="35"/>
      <c r="H898" s="35"/>
      <c r="I898" s="130"/>
      <c r="J898" s="35"/>
      <c r="K898" s="35"/>
      <c r="N898" s="33"/>
      <c r="O898" s="35"/>
      <c r="P898" s="33"/>
      <c r="Q898" s="33"/>
      <c r="R898" s="33"/>
      <c r="S898" s="33"/>
      <c r="T898" s="33"/>
      <c r="U898" s="33"/>
      <c r="V898" s="33"/>
      <c r="W898" s="35"/>
      <c r="X898" s="33"/>
      <c r="Y898" s="33"/>
      <c r="Z898" s="37"/>
      <c r="AA898" s="33"/>
      <c r="AB898" s="33"/>
      <c r="AC898" s="33"/>
      <c r="AD898" s="33"/>
      <c r="AE898" s="33"/>
    </row>
    <row r="899" customFormat="false" ht="15" hidden="false" customHeight="false" outlineLevel="0" collapsed="false">
      <c r="A899" s="33"/>
      <c r="B899" s="33"/>
      <c r="C899" s="35"/>
      <c r="D899" s="35"/>
      <c r="E899" s="33"/>
      <c r="F899" s="36"/>
      <c r="G899" s="35"/>
      <c r="H899" s="35"/>
      <c r="I899" s="130"/>
      <c r="J899" s="35"/>
      <c r="K899" s="35"/>
      <c r="N899" s="33"/>
      <c r="O899" s="35"/>
      <c r="P899" s="33"/>
      <c r="Q899" s="33"/>
      <c r="R899" s="33"/>
      <c r="S899" s="33"/>
      <c r="T899" s="33"/>
      <c r="U899" s="33"/>
      <c r="V899" s="33"/>
      <c r="W899" s="35"/>
      <c r="X899" s="33"/>
      <c r="Y899" s="33"/>
      <c r="Z899" s="37"/>
      <c r="AA899" s="33"/>
      <c r="AB899" s="33"/>
      <c r="AC899" s="33"/>
      <c r="AD899" s="33"/>
      <c r="AE899" s="33"/>
    </row>
    <row r="900" customFormat="false" ht="15" hidden="false" customHeight="false" outlineLevel="0" collapsed="false">
      <c r="A900" s="33"/>
      <c r="B900" s="33"/>
      <c r="C900" s="35"/>
      <c r="D900" s="35"/>
      <c r="E900" s="33"/>
      <c r="F900" s="36"/>
      <c r="G900" s="35"/>
      <c r="H900" s="35"/>
      <c r="I900" s="130"/>
      <c r="J900" s="35"/>
      <c r="K900" s="35"/>
      <c r="N900" s="33"/>
      <c r="O900" s="35"/>
      <c r="P900" s="33"/>
      <c r="Q900" s="33"/>
      <c r="R900" s="33"/>
      <c r="S900" s="33"/>
      <c r="T900" s="33"/>
      <c r="U900" s="33"/>
      <c r="V900" s="33"/>
      <c r="W900" s="35"/>
      <c r="X900" s="33"/>
      <c r="Y900" s="33"/>
      <c r="Z900" s="37"/>
      <c r="AA900" s="33"/>
      <c r="AB900" s="33"/>
      <c r="AC900" s="33"/>
      <c r="AD900" s="33"/>
      <c r="AE900" s="33"/>
    </row>
    <row r="901" customFormat="false" ht="15" hidden="false" customHeight="false" outlineLevel="0" collapsed="false">
      <c r="A901" s="33"/>
      <c r="B901" s="33"/>
      <c r="C901" s="35"/>
      <c r="D901" s="35"/>
      <c r="E901" s="33"/>
      <c r="F901" s="36"/>
      <c r="G901" s="35"/>
      <c r="H901" s="35"/>
      <c r="I901" s="130"/>
      <c r="J901" s="35"/>
      <c r="K901" s="35"/>
      <c r="N901" s="33"/>
      <c r="O901" s="35"/>
      <c r="P901" s="33"/>
      <c r="Q901" s="33"/>
      <c r="R901" s="33"/>
      <c r="S901" s="33"/>
      <c r="T901" s="33"/>
      <c r="U901" s="33"/>
      <c r="V901" s="33"/>
      <c r="W901" s="35"/>
      <c r="X901" s="33"/>
      <c r="Y901" s="33"/>
      <c r="Z901" s="37"/>
      <c r="AA901" s="33"/>
      <c r="AB901" s="33"/>
      <c r="AC901" s="33"/>
      <c r="AD901" s="33"/>
      <c r="AE901" s="33"/>
    </row>
    <row r="902" customFormat="false" ht="15" hidden="false" customHeight="false" outlineLevel="0" collapsed="false">
      <c r="A902" s="33"/>
      <c r="B902" s="33"/>
      <c r="C902" s="35"/>
      <c r="D902" s="35"/>
      <c r="E902" s="33"/>
      <c r="F902" s="36"/>
      <c r="G902" s="35"/>
      <c r="H902" s="35"/>
      <c r="I902" s="130"/>
      <c r="J902" s="35"/>
      <c r="K902" s="35"/>
      <c r="N902" s="33"/>
      <c r="O902" s="35"/>
      <c r="P902" s="33"/>
      <c r="Q902" s="33"/>
      <c r="R902" s="33"/>
      <c r="S902" s="33"/>
      <c r="T902" s="33"/>
      <c r="U902" s="33"/>
      <c r="V902" s="33"/>
      <c r="W902" s="35"/>
      <c r="X902" s="33"/>
      <c r="Y902" s="33"/>
      <c r="Z902" s="37"/>
      <c r="AA902" s="33"/>
      <c r="AB902" s="33"/>
      <c r="AC902" s="33"/>
      <c r="AD902" s="33"/>
      <c r="AE902" s="33"/>
    </row>
    <row r="903" customFormat="false" ht="15" hidden="false" customHeight="false" outlineLevel="0" collapsed="false">
      <c r="A903" s="33"/>
      <c r="B903" s="33"/>
      <c r="C903" s="35"/>
      <c r="D903" s="35"/>
      <c r="E903" s="33"/>
      <c r="F903" s="36"/>
      <c r="G903" s="35"/>
      <c r="H903" s="35"/>
      <c r="I903" s="130"/>
      <c r="J903" s="35"/>
      <c r="K903" s="35"/>
      <c r="N903" s="33"/>
      <c r="O903" s="35"/>
      <c r="P903" s="33"/>
      <c r="Q903" s="33"/>
      <c r="R903" s="33"/>
      <c r="S903" s="33"/>
      <c r="T903" s="33"/>
      <c r="U903" s="33"/>
      <c r="V903" s="33"/>
      <c r="W903" s="35"/>
      <c r="X903" s="33"/>
      <c r="Y903" s="33"/>
      <c r="Z903" s="37"/>
      <c r="AA903" s="33"/>
      <c r="AB903" s="33"/>
      <c r="AC903" s="33"/>
      <c r="AD903" s="33"/>
      <c r="AE903" s="33"/>
    </row>
    <row r="904" customFormat="false" ht="15" hidden="false" customHeight="false" outlineLevel="0" collapsed="false">
      <c r="A904" s="33"/>
      <c r="B904" s="33"/>
      <c r="C904" s="35"/>
      <c r="D904" s="35"/>
      <c r="E904" s="33"/>
      <c r="F904" s="36"/>
      <c r="G904" s="35"/>
      <c r="H904" s="35"/>
      <c r="I904" s="130"/>
      <c r="J904" s="35"/>
      <c r="K904" s="35"/>
      <c r="N904" s="33"/>
      <c r="O904" s="35"/>
      <c r="P904" s="33"/>
      <c r="Q904" s="33"/>
      <c r="R904" s="33"/>
      <c r="S904" s="33"/>
      <c r="T904" s="33"/>
      <c r="U904" s="33"/>
      <c r="V904" s="33"/>
      <c r="W904" s="35"/>
      <c r="X904" s="33"/>
      <c r="Y904" s="33"/>
      <c r="Z904" s="37"/>
      <c r="AA904" s="33"/>
      <c r="AB904" s="33"/>
      <c r="AC904" s="33"/>
      <c r="AD904" s="33"/>
      <c r="AE904" s="33"/>
    </row>
    <row r="905" customFormat="false" ht="15" hidden="false" customHeight="false" outlineLevel="0" collapsed="false">
      <c r="A905" s="33"/>
      <c r="B905" s="33"/>
      <c r="C905" s="35"/>
      <c r="D905" s="35"/>
      <c r="E905" s="33"/>
      <c r="F905" s="36"/>
      <c r="G905" s="35"/>
      <c r="H905" s="35"/>
      <c r="I905" s="130"/>
      <c r="J905" s="35"/>
      <c r="K905" s="35"/>
      <c r="N905" s="33"/>
      <c r="O905" s="35"/>
      <c r="P905" s="33"/>
      <c r="Q905" s="33"/>
      <c r="R905" s="33"/>
      <c r="S905" s="33"/>
      <c r="T905" s="33"/>
      <c r="U905" s="33"/>
      <c r="V905" s="33"/>
      <c r="W905" s="35"/>
      <c r="X905" s="33"/>
      <c r="Y905" s="33"/>
      <c r="Z905" s="37"/>
      <c r="AA905" s="33"/>
      <c r="AB905" s="33"/>
      <c r="AC905" s="33"/>
      <c r="AD905" s="33"/>
      <c r="AE905" s="33"/>
    </row>
    <row r="906" customFormat="false" ht="15" hidden="false" customHeight="false" outlineLevel="0" collapsed="false">
      <c r="A906" s="33"/>
      <c r="B906" s="33"/>
      <c r="C906" s="35"/>
      <c r="D906" s="35"/>
      <c r="E906" s="33"/>
      <c r="F906" s="36"/>
      <c r="G906" s="35"/>
      <c r="H906" s="35"/>
      <c r="I906" s="130"/>
      <c r="J906" s="35"/>
      <c r="K906" s="35"/>
      <c r="N906" s="33"/>
      <c r="O906" s="35"/>
      <c r="P906" s="33"/>
      <c r="Q906" s="33"/>
      <c r="R906" s="33"/>
      <c r="S906" s="33"/>
      <c r="T906" s="33"/>
      <c r="U906" s="33"/>
      <c r="V906" s="33"/>
      <c r="W906" s="35"/>
      <c r="X906" s="33"/>
      <c r="Y906" s="33"/>
      <c r="Z906" s="37"/>
      <c r="AA906" s="33"/>
      <c r="AB906" s="33"/>
      <c r="AC906" s="33"/>
      <c r="AD906" s="33"/>
      <c r="AE906" s="33"/>
    </row>
    <row r="907" customFormat="false" ht="15" hidden="false" customHeight="false" outlineLevel="0" collapsed="false">
      <c r="A907" s="33"/>
      <c r="B907" s="33"/>
      <c r="C907" s="35"/>
      <c r="D907" s="35"/>
      <c r="E907" s="33"/>
      <c r="F907" s="36"/>
      <c r="G907" s="35"/>
      <c r="H907" s="35"/>
      <c r="I907" s="130"/>
      <c r="J907" s="35"/>
      <c r="K907" s="35"/>
      <c r="N907" s="33"/>
      <c r="O907" s="35"/>
      <c r="P907" s="33"/>
      <c r="Q907" s="33"/>
      <c r="R907" s="33"/>
      <c r="S907" s="33"/>
      <c r="T907" s="33"/>
      <c r="U907" s="33"/>
      <c r="V907" s="33"/>
      <c r="W907" s="35"/>
      <c r="X907" s="33"/>
      <c r="Y907" s="33"/>
      <c r="Z907" s="37"/>
      <c r="AA907" s="33"/>
      <c r="AB907" s="33"/>
      <c r="AC907" s="33"/>
      <c r="AD907" s="33"/>
      <c r="AE907" s="33"/>
    </row>
    <row r="908" customFormat="false" ht="15" hidden="false" customHeight="false" outlineLevel="0" collapsed="false">
      <c r="A908" s="33"/>
      <c r="B908" s="33"/>
      <c r="C908" s="35"/>
      <c r="D908" s="35"/>
      <c r="E908" s="33"/>
      <c r="F908" s="36"/>
      <c r="G908" s="35"/>
      <c r="H908" s="35"/>
      <c r="I908" s="130"/>
      <c r="J908" s="35"/>
      <c r="K908" s="35"/>
      <c r="N908" s="33"/>
      <c r="O908" s="35"/>
      <c r="P908" s="33"/>
      <c r="Q908" s="33"/>
      <c r="R908" s="33"/>
      <c r="S908" s="33"/>
      <c r="T908" s="33"/>
      <c r="U908" s="33"/>
      <c r="V908" s="33"/>
      <c r="W908" s="35"/>
      <c r="X908" s="33"/>
      <c r="Y908" s="33"/>
      <c r="Z908" s="37"/>
      <c r="AA908" s="33"/>
      <c r="AB908" s="33"/>
      <c r="AC908" s="33"/>
      <c r="AD908" s="33"/>
      <c r="AE908" s="33"/>
    </row>
    <row r="909" customFormat="false" ht="15" hidden="false" customHeight="false" outlineLevel="0" collapsed="false">
      <c r="A909" s="33"/>
      <c r="B909" s="33"/>
      <c r="C909" s="35"/>
      <c r="D909" s="35"/>
      <c r="E909" s="33"/>
      <c r="F909" s="36"/>
      <c r="G909" s="35"/>
      <c r="H909" s="35"/>
      <c r="I909" s="130"/>
      <c r="J909" s="35"/>
      <c r="K909" s="35"/>
      <c r="N909" s="33"/>
      <c r="O909" s="35"/>
      <c r="P909" s="33"/>
      <c r="Q909" s="33"/>
      <c r="R909" s="33"/>
      <c r="S909" s="33"/>
      <c r="T909" s="33"/>
      <c r="U909" s="33"/>
      <c r="V909" s="33"/>
      <c r="W909" s="35"/>
      <c r="X909" s="33"/>
      <c r="Y909" s="33"/>
      <c r="Z909" s="37"/>
      <c r="AA909" s="33"/>
      <c r="AB909" s="33"/>
      <c r="AC909" s="33"/>
      <c r="AD909" s="33"/>
      <c r="AE909" s="33"/>
    </row>
    <row r="910" customFormat="false" ht="15" hidden="false" customHeight="false" outlineLevel="0" collapsed="false">
      <c r="A910" s="33"/>
      <c r="B910" s="33"/>
      <c r="C910" s="35"/>
      <c r="D910" s="35"/>
      <c r="E910" s="33"/>
      <c r="F910" s="36"/>
      <c r="G910" s="35"/>
      <c r="H910" s="35"/>
      <c r="I910" s="130"/>
      <c r="J910" s="35"/>
      <c r="K910" s="35"/>
      <c r="N910" s="33"/>
      <c r="O910" s="35"/>
      <c r="P910" s="33"/>
      <c r="Q910" s="33"/>
      <c r="R910" s="33"/>
      <c r="S910" s="33"/>
      <c r="T910" s="33"/>
      <c r="U910" s="33"/>
      <c r="V910" s="33"/>
      <c r="W910" s="35"/>
      <c r="X910" s="33"/>
      <c r="Y910" s="33"/>
      <c r="Z910" s="37"/>
      <c r="AA910" s="33"/>
      <c r="AB910" s="33"/>
      <c r="AC910" s="33"/>
      <c r="AD910" s="33"/>
      <c r="AE910" s="33"/>
    </row>
    <row r="911" customFormat="false" ht="15" hidden="false" customHeight="false" outlineLevel="0" collapsed="false">
      <c r="A911" s="33"/>
      <c r="B911" s="33"/>
      <c r="C911" s="35"/>
      <c r="D911" s="35"/>
      <c r="E911" s="33"/>
      <c r="F911" s="36"/>
      <c r="G911" s="35"/>
      <c r="H911" s="35"/>
      <c r="I911" s="130"/>
      <c r="J911" s="35"/>
      <c r="K911" s="35"/>
      <c r="N911" s="33"/>
      <c r="O911" s="35"/>
      <c r="P911" s="33"/>
      <c r="Q911" s="33"/>
      <c r="R911" s="33"/>
      <c r="S911" s="33"/>
      <c r="T911" s="33"/>
      <c r="U911" s="33"/>
      <c r="V911" s="33"/>
      <c r="W911" s="35"/>
      <c r="X911" s="33"/>
      <c r="Y911" s="33"/>
      <c r="Z911" s="37"/>
      <c r="AA911" s="33"/>
      <c r="AB911" s="33"/>
      <c r="AC911" s="33"/>
      <c r="AD911" s="33"/>
      <c r="AE911" s="33"/>
    </row>
    <row r="912" customFormat="false" ht="15" hidden="false" customHeight="false" outlineLevel="0" collapsed="false">
      <c r="A912" s="33"/>
      <c r="B912" s="33"/>
      <c r="C912" s="35"/>
      <c r="D912" s="35"/>
      <c r="E912" s="33"/>
      <c r="F912" s="36"/>
      <c r="G912" s="35"/>
      <c r="H912" s="35"/>
      <c r="I912" s="130"/>
      <c r="J912" s="35"/>
      <c r="K912" s="35"/>
      <c r="N912" s="33"/>
      <c r="O912" s="35"/>
      <c r="P912" s="33"/>
      <c r="Q912" s="33"/>
      <c r="R912" s="33"/>
      <c r="S912" s="33"/>
      <c r="T912" s="33"/>
      <c r="U912" s="33"/>
      <c r="V912" s="33"/>
      <c r="W912" s="35"/>
      <c r="X912" s="33"/>
      <c r="Y912" s="33"/>
      <c r="Z912" s="37"/>
      <c r="AA912" s="33"/>
      <c r="AB912" s="33"/>
      <c r="AC912" s="33"/>
      <c r="AD912" s="33"/>
      <c r="AE912" s="33"/>
    </row>
    <row r="913" customFormat="false" ht="15" hidden="false" customHeight="false" outlineLevel="0" collapsed="false">
      <c r="A913" s="33"/>
      <c r="B913" s="33"/>
      <c r="C913" s="35"/>
      <c r="D913" s="35"/>
      <c r="E913" s="33"/>
      <c r="F913" s="36"/>
      <c r="G913" s="35"/>
      <c r="H913" s="35"/>
      <c r="I913" s="130"/>
      <c r="J913" s="35"/>
      <c r="K913" s="35"/>
      <c r="N913" s="33"/>
      <c r="O913" s="35"/>
      <c r="P913" s="33"/>
      <c r="Q913" s="33"/>
      <c r="R913" s="33"/>
      <c r="S913" s="33"/>
      <c r="T913" s="33"/>
      <c r="U913" s="33"/>
      <c r="V913" s="33"/>
      <c r="W913" s="35"/>
      <c r="X913" s="33"/>
      <c r="Y913" s="33"/>
      <c r="Z913" s="37"/>
      <c r="AA913" s="33"/>
      <c r="AB913" s="33"/>
      <c r="AC913" s="33"/>
      <c r="AD913" s="33"/>
      <c r="AE913" s="33"/>
    </row>
    <row r="914" customFormat="false" ht="15" hidden="false" customHeight="false" outlineLevel="0" collapsed="false">
      <c r="A914" s="33"/>
      <c r="B914" s="33"/>
      <c r="C914" s="35"/>
      <c r="D914" s="35"/>
      <c r="E914" s="33"/>
      <c r="F914" s="36"/>
      <c r="G914" s="35"/>
      <c r="H914" s="35"/>
      <c r="I914" s="130"/>
      <c r="J914" s="35"/>
      <c r="K914" s="35"/>
      <c r="N914" s="33"/>
      <c r="O914" s="35"/>
      <c r="P914" s="33"/>
      <c r="Q914" s="33"/>
      <c r="R914" s="33"/>
      <c r="S914" s="33"/>
      <c r="T914" s="33"/>
      <c r="U914" s="33"/>
      <c r="V914" s="33"/>
      <c r="W914" s="35"/>
      <c r="X914" s="33"/>
      <c r="Y914" s="33"/>
      <c r="Z914" s="37"/>
      <c r="AA914" s="33"/>
      <c r="AB914" s="33"/>
      <c r="AC914" s="33"/>
      <c r="AD914" s="33"/>
      <c r="AE914" s="33"/>
    </row>
    <row r="915" customFormat="false" ht="15" hidden="false" customHeight="false" outlineLevel="0" collapsed="false">
      <c r="A915" s="33"/>
      <c r="B915" s="33"/>
      <c r="C915" s="35"/>
      <c r="D915" s="35"/>
      <c r="E915" s="33"/>
      <c r="F915" s="36"/>
      <c r="G915" s="35"/>
      <c r="H915" s="35"/>
      <c r="I915" s="130"/>
      <c r="J915" s="35"/>
      <c r="K915" s="35"/>
      <c r="N915" s="33"/>
      <c r="O915" s="35"/>
      <c r="P915" s="33"/>
      <c r="Q915" s="33"/>
      <c r="R915" s="33"/>
      <c r="S915" s="33"/>
      <c r="T915" s="33"/>
      <c r="U915" s="33"/>
      <c r="V915" s="33"/>
      <c r="W915" s="35"/>
      <c r="X915" s="33"/>
      <c r="Y915" s="33"/>
      <c r="Z915" s="37"/>
      <c r="AA915" s="33"/>
      <c r="AB915" s="33"/>
      <c r="AC915" s="33"/>
      <c r="AD915" s="33"/>
      <c r="AE915" s="33"/>
    </row>
    <row r="916" customFormat="false" ht="15" hidden="false" customHeight="false" outlineLevel="0" collapsed="false">
      <c r="A916" s="33"/>
      <c r="B916" s="33"/>
      <c r="C916" s="35"/>
      <c r="D916" s="35"/>
      <c r="E916" s="33"/>
      <c r="F916" s="36"/>
      <c r="G916" s="35"/>
      <c r="H916" s="35"/>
      <c r="I916" s="130"/>
      <c r="J916" s="35"/>
      <c r="K916" s="35"/>
      <c r="N916" s="33"/>
      <c r="O916" s="35"/>
      <c r="P916" s="33"/>
      <c r="Q916" s="33"/>
      <c r="R916" s="33"/>
      <c r="S916" s="33"/>
      <c r="T916" s="33"/>
      <c r="U916" s="33"/>
      <c r="V916" s="33"/>
      <c r="W916" s="35"/>
      <c r="X916" s="33"/>
      <c r="Y916" s="33"/>
      <c r="Z916" s="37"/>
      <c r="AA916" s="33"/>
      <c r="AB916" s="33"/>
      <c r="AC916" s="33"/>
      <c r="AD916" s="33"/>
      <c r="AE916" s="33"/>
    </row>
    <row r="917" customFormat="false" ht="15" hidden="false" customHeight="false" outlineLevel="0" collapsed="false">
      <c r="A917" s="33"/>
      <c r="B917" s="33"/>
      <c r="C917" s="35"/>
      <c r="D917" s="35"/>
      <c r="E917" s="33"/>
      <c r="F917" s="36"/>
      <c r="G917" s="35"/>
      <c r="H917" s="35"/>
      <c r="I917" s="130"/>
      <c r="J917" s="35"/>
      <c r="K917" s="35"/>
      <c r="N917" s="33"/>
      <c r="O917" s="35"/>
      <c r="P917" s="33"/>
      <c r="Q917" s="33"/>
      <c r="R917" s="33"/>
      <c r="S917" s="33"/>
      <c r="T917" s="33"/>
      <c r="U917" s="33"/>
      <c r="V917" s="33"/>
      <c r="W917" s="35"/>
      <c r="X917" s="33"/>
      <c r="Y917" s="33"/>
      <c r="Z917" s="37"/>
      <c r="AA917" s="33"/>
      <c r="AB917" s="33"/>
      <c r="AC917" s="33"/>
      <c r="AD917" s="33"/>
      <c r="AE917" s="33"/>
    </row>
    <row r="918" customFormat="false" ht="15" hidden="false" customHeight="false" outlineLevel="0" collapsed="false">
      <c r="A918" s="33"/>
      <c r="B918" s="33"/>
      <c r="C918" s="35"/>
      <c r="D918" s="35"/>
      <c r="E918" s="33"/>
      <c r="F918" s="36"/>
      <c r="G918" s="35"/>
      <c r="H918" s="35"/>
      <c r="I918" s="130"/>
      <c r="J918" s="35"/>
      <c r="K918" s="35"/>
      <c r="N918" s="33"/>
      <c r="O918" s="35"/>
      <c r="P918" s="33"/>
      <c r="Q918" s="33"/>
      <c r="R918" s="33"/>
      <c r="S918" s="33"/>
      <c r="T918" s="33"/>
      <c r="U918" s="33"/>
      <c r="V918" s="33"/>
      <c r="W918" s="35"/>
      <c r="X918" s="33"/>
      <c r="Y918" s="33"/>
      <c r="Z918" s="37"/>
      <c r="AA918" s="33"/>
      <c r="AB918" s="33"/>
      <c r="AC918" s="33"/>
      <c r="AD918" s="33"/>
      <c r="AE918" s="33"/>
    </row>
    <row r="919" customFormat="false" ht="15" hidden="false" customHeight="false" outlineLevel="0" collapsed="false">
      <c r="A919" s="33"/>
      <c r="B919" s="33"/>
      <c r="C919" s="35"/>
      <c r="D919" s="35"/>
      <c r="E919" s="33"/>
      <c r="F919" s="36"/>
      <c r="G919" s="35"/>
      <c r="H919" s="35"/>
      <c r="I919" s="130"/>
      <c r="J919" s="35"/>
      <c r="K919" s="35"/>
      <c r="N919" s="33"/>
      <c r="O919" s="35"/>
      <c r="P919" s="33"/>
      <c r="Q919" s="33"/>
      <c r="R919" s="33"/>
      <c r="S919" s="33"/>
      <c r="T919" s="33"/>
      <c r="U919" s="33"/>
      <c r="V919" s="33"/>
      <c r="W919" s="35"/>
      <c r="X919" s="33"/>
      <c r="Y919" s="33"/>
      <c r="Z919" s="37"/>
      <c r="AA919" s="33"/>
      <c r="AB919" s="33"/>
      <c r="AC919" s="33"/>
      <c r="AD919" s="33"/>
      <c r="AE919" s="33"/>
    </row>
    <row r="920" customFormat="false" ht="15" hidden="false" customHeight="false" outlineLevel="0" collapsed="false">
      <c r="A920" s="33"/>
      <c r="B920" s="33"/>
      <c r="C920" s="35"/>
      <c r="D920" s="35"/>
      <c r="E920" s="33"/>
      <c r="F920" s="36"/>
      <c r="G920" s="35"/>
      <c r="H920" s="35"/>
      <c r="I920" s="130"/>
      <c r="J920" s="35"/>
      <c r="K920" s="35"/>
      <c r="N920" s="33"/>
      <c r="O920" s="35"/>
      <c r="P920" s="33"/>
      <c r="Q920" s="33"/>
      <c r="R920" s="33"/>
      <c r="S920" s="33"/>
      <c r="T920" s="33"/>
      <c r="U920" s="33"/>
      <c r="V920" s="33"/>
      <c r="W920" s="35"/>
      <c r="X920" s="33"/>
      <c r="Y920" s="33"/>
      <c r="Z920" s="37"/>
      <c r="AA920" s="33"/>
      <c r="AB920" s="33"/>
      <c r="AC920" s="33"/>
      <c r="AD920" s="33"/>
      <c r="AE920" s="33"/>
    </row>
    <row r="921" customFormat="false" ht="15" hidden="false" customHeight="false" outlineLevel="0" collapsed="false">
      <c r="A921" s="33"/>
      <c r="B921" s="33"/>
      <c r="C921" s="35"/>
      <c r="D921" s="35"/>
      <c r="E921" s="33"/>
      <c r="F921" s="36"/>
      <c r="G921" s="35"/>
      <c r="H921" s="35"/>
      <c r="I921" s="130"/>
      <c r="J921" s="35"/>
      <c r="K921" s="35"/>
      <c r="N921" s="33"/>
      <c r="O921" s="35"/>
      <c r="P921" s="33"/>
      <c r="Q921" s="33"/>
      <c r="R921" s="33"/>
      <c r="S921" s="33"/>
      <c r="T921" s="33"/>
      <c r="U921" s="33"/>
      <c r="V921" s="33"/>
      <c r="W921" s="35"/>
      <c r="X921" s="33"/>
      <c r="Y921" s="33"/>
      <c r="Z921" s="37"/>
      <c r="AA921" s="33"/>
      <c r="AB921" s="33"/>
      <c r="AC921" s="33"/>
      <c r="AD921" s="33"/>
      <c r="AE921" s="33"/>
    </row>
    <row r="922" customFormat="false" ht="15" hidden="false" customHeight="false" outlineLevel="0" collapsed="false">
      <c r="A922" s="33"/>
      <c r="B922" s="33"/>
      <c r="C922" s="35"/>
      <c r="D922" s="35"/>
      <c r="E922" s="33"/>
      <c r="F922" s="36"/>
      <c r="G922" s="35"/>
      <c r="H922" s="35"/>
      <c r="I922" s="130"/>
      <c r="J922" s="35"/>
      <c r="K922" s="35"/>
      <c r="N922" s="33"/>
      <c r="O922" s="35"/>
      <c r="P922" s="33"/>
      <c r="Q922" s="33"/>
      <c r="R922" s="33"/>
      <c r="S922" s="33"/>
      <c r="T922" s="33"/>
      <c r="U922" s="33"/>
      <c r="V922" s="33"/>
      <c r="W922" s="35"/>
      <c r="X922" s="33"/>
      <c r="Y922" s="33"/>
      <c r="Z922" s="37"/>
      <c r="AA922" s="33"/>
      <c r="AB922" s="33"/>
      <c r="AC922" s="33"/>
      <c r="AD922" s="33"/>
      <c r="AE922" s="33"/>
    </row>
    <row r="923" customFormat="false" ht="15" hidden="false" customHeight="false" outlineLevel="0" collapsed="false">
      <c r="A923" s="33"/>
      <c r="B923" s="33"/>
      <c r="C923" s="35"/>
      <c r="D923" s="35"/>
      <c r="E923" s="33"/>
      <c r="F923" s="36"/>
      <c r="G923" s="35"/>
      <c r="H923" s="35"/>
      <c r="I923" s="130"/>
      <c r="J923" s="35"/>
      <c r="K923" s="35"/>
      <c r="N923" s="33"/>
      <c r="O923" s="35"/>
      <c r="P923" s="33"/>
      <c r="Q923" s="33"/>
      <c r="R923" s="33"/>
      <c r="S923" s="33"/>
      <c r="T923" s="33"/>
      <c r="U923" s="33"/>
      <c r="V923" s="33"/>
      <c r="W923" s="35"/>
      <c r="X923" s="33"/>
      <c r="Y923" s="33"/>
      <c r="Z923" s="37"/>
      <c r="AA923" s="33"/>
      <c r="AB923" s="33"/>
      <c r="AC923" s="33"/>
      <c r="AD923" s="33"/>
      <c r="AE923" s="33"/>
    </row>
    <row r="924" customFormat="false" ht="15" hidden="false" customHeight="false" outlineLevel="0" collapsed="false">
      <c r="A924" s="33"/>
      <c r="B924" s="33"/>
      <c r="C924" s="35"/>
      <c r="D924" s="35"/>
      <c r="E924" s="33"/>
      <c r="F924" s="36"/>
      <c r="G924" s="35"/>
      <c r="H924" s="35"/>
      <c r="I924" s="130"/>
      <c r="J924" s="35"/>
      <c r="K924" s="35"/>
      <c r="N924" s="33"/>
      <c r="O924" s="35"/>
      <c r="P924" s="33"/>
      <c r="Q924" s="33"/>
      <c r="R924" s="33"/>
      <c r="S924" s="33"/>
      <c r="T924" s="33"/>
      <c r="U924" s="33"/>
      <c r="V924" s="33"/>
      <c r="W924" s="35"/>
      <c r="X924" s="33"/>
      <c r="Y924" s="33"/>
      <c r="Z924" s="37"/>
      <c r="AA924" s="33"/>
      <c r="AB924" s="33"/>
      <c r="AC924" s="33"/>
      <c r="AD924" s="33"/>
      <c r="AE924" s="33"/>
    </row>
    <row r="925" customFormat="false" ht="15" hidden="false" customHeight="false" outlineLevel="0" collapsed="false">
      <c r="A925" s="33"/>
      <c r="B925" s="33"/>
      <c r="C925" s="35"/>
      <c r="D925" s="35"/>
      <c r="E925" s="33"/>
      <c r="F925" s="36"/>
      <c r="G925" s="35"/>
      <c r="H925" s="35"/>
      <c r="I925" s="130"/>
      <c r="J925" s="35"/>
      <c r="K925" s="35"/>
      <c r="N925" s="33"/>
      <c r="O925" s="35"/>
      <c r="P925" s="33"/>
      <c r="Q925" s="33"/>
      <c r="R925" s="33"/>
      <c r="S925" s="33"/>
      <c r="T925" s="33"/>
      <c r="U925" s="33"/>
      <c r="V925" s="33"/>
      <c r="W925" s="35"/>
      <c r="X925" s="33"/>
      <c r="Y925" s="33"/>
      <c r="Z925" s="37"/>
      <c r="AA925" s="33"/>
      <c r="AB925" s="33"/>
      <c r="AC925" s="33"/>
      <c r="AD925" s="33"/>
      <c r="AE925" s="33"/>
    </row>
    <row r="926" customFormat="false" ht="15" hidden="false" customHeight="false" outlineLevel="0" collapsed="false">
      <c r="A926" s="33"/>
      <c r="B926" s="33"/>
      <c r="C926" s="35"/>
      <c r="D926" s="35"/>
      <c r="E926" s="33"/>
      <c r="F926" s="36"/>
      <c r="G926" s="35"/>
      <c r="H926" s="35"/>
      <c r="I926" s="130"/>
      <c r="J926" s="35"/>
      <c r="K926" s="35"/>
      <c r="N926" s="33"/>
      <c r="O926" s="35"/>
      <c r="P926" s="33"/>
      <c r="Q926" s="33"/>
      <c r="R926" s="33"/>
      <c r="S926" s="33"/>
      <c r="T926" s="33"/>
      <c r="U926" s="33"/>
      <c r="V926" s="33"/>
      <c r="W926" s="35"/>
      <c r="X926" s="33"/>
      <c r="Y926" s="33"/>
      <c r="Z926" s="37"/>
      <c r="AA926" s="33"/>
      <c r="AB926" s="33"/>
      <c r="AC926" s="33"/>
      <c r="AD926" s="33"/>
      <c r="AE926" s="33"/>
    </row>
    <row r="927" customFormat="false" ht="15" hidden="false" customHeight="false" outlineLevel="0" collapsed="false">
      <c r="A927" s="33"/>
      <c r="B927" s="33"/>
      <c r="C927" s="35"/>
      <c r="D927" s="35"/>
      <c r="E927" s="33"/>
      <c r="F927" s="36"/>
      <c r="G927" s="35"/>
      <c r="H927" s="35"/>
      <c r="I927" s="130"/>
      <c r="J927" s="35"/>
      <c r="K927" s="35"/>
      <c r="N927" s="33"/>
      <c r="O927" s="35"/>
      <c r="P927" s="33"/>
      <c r="Q927" s="33"/>
      <c r="R927" s="33"/>
      <c r="S927" s="33"/>
      <c r="T927" s="33"/>
      <c r="U927" s="33"/>
      <c r="V927" s="33"/>
      <c r="W927" s="35"/>
      <c r="X927" s="33"/>
      <c r="Y927" s="33"/>
      <c r="Z927" s="37"/>
      <c r="AA927" s="33"/>
      <c r="AB927" s="33"/>
      <c r="AC927" s="33"/>
      <c r="AD927" s="33"/>
      <c r="AE927" s="33"/>
    </row>
    <row r="928" customFormat="false" ht="15" hidden="false" customHeight="false" outlineLevel="0" collapsed="false">
      <c r="A928" s="33"/>
      <c r="B928" s="33"/>
      <c r="C928" s="35"/>
      <c r="D928" s="35"/>
      <c r="E928" s="33"/>
      <c r="F928" s="36"/>
      <c r="G928" s="35"/>
      <c r="H928" s="35"/>
      <c r="I928" s="130"/>
      <c r="J928" s="35"/>
      <c r="K928" s="35"/>
      <c r="N928" s="33"/>
      <c r="O928" s="35"/>
      <c r="P928" s="33"/>
      <c r="Q928" s="33"/>
      <c r="R928" s="33"/>
      <c r="S928" s="33"/>
      <c r="T928" s="33"/>
      <c r="U928" s="33"/>
      <c r="V928" s="33"/>
      <c r="W928" s="35"/>
      <c r="X928" s="33"/>
      <c r="Y928" s="33"/>
      <c r="Z928" s="37"/>
      <c r="AA928" s="33"/>
      <c r="AB928" s="33"/>
      <c r="AC928" s="33"/>
      <c r="AD928" s="33"/>
      <c r="AE928" s="33"/>
    </row>
    <row r="929" customFormat="false" ht="15" hidden="false" customHeight="false" outlineLevel="0" collapsed="false">
      <c r="A929" s="33"/>
      <c r="B929" s="33"/>
      <c r="C929" s="35"/>
      <c r="D929" s="35"/>
      <c r="E929" s="33"/>
      <c r="F929" s="36"/>
      <c r="G929" s="35"/>
      <c r="H929" s="35"/>
      <c r="I929" s="130"/>
      <c r="J929" s="35"/>
      <c r="K929" s="35"/>
      <c r="N929" s="33"/>
      <c r="O929" s="35"/>
      <c r="P929" s="33"/>
      <c r="Q929" s="33"/>
      <c r="R929" s="33"/>
      <c r="S929" s="33"/>
      <c r="T929" s="33"/>
      <c r="U929" s="33"/>
      <c r="V929" s="33"/>
      <c r="W929" s="35"/>
      <c r="X929" s="33"/>
      <c r="Y929" s="33"/>
      <c r="Z929" s="37"/>
      <c r="AA929" s="33"/>
      <c r="AB929" s="33"/>
      <c r="AC929" s="33"/>
      <c r="AD929" s="33"/>
      <c r="AE929" s="33"/>
    </row>
    <row r="930" customFormat="false" ht="15" hidden="false" customHeight="false" outlineLevel="0" collapsed="false">
      <c r="A930" s="33"/>
      <c r="B930" s="33"/>
      <c r="C930" s="35"/>
      <c r="D930" s="35"/>
      <c r="E930" s="33"/>
      <c r="F930" s="36"/>
      <c r="G930" s="35"/>
      <c r="H930" s="35"/>
      <c r="I930" s="130"/>
      <c r="J930" s="35"/>
      <c r="K930" s="35"/>
      <c r="N930" s="33"/>
      <c r="O930" s="35"/>
      <c r="P930" s="33"/>
      <c r="Q930" s="33"/>
      <c r="R930" s="33"/>
      <c r="S930" s="33"/>
      <c r="T930" s="33"/>
      <c r="U930" s="33"/>
      <c r="V930" s="33"/>
      <c r="W930" s="35"/>
      <c r="X930" s="33"/>
      <c r="Y930" s="33"/>
      <c r="Z930" s="37"/>
      <c r="AA930" s="33"/>
      <c r="AB930" s="33"/>
      <c r="AC930" s="33"/>
      <c r="AD930" s="33"/>
      <c r="AE930" s="33"/>
    </row>
    <row r="931" customFormat="false" ht="15" hidden="false" customHeight="false" outlineLevel="0" collapsed="false">
      <c r="A931" s="33"/>
      <c r="B931" s="33"/>
      <c r="C931" s="35"/>
      <c r="D931" s="35"/>
      <c r="E931" s="33"/>
      <c r="F931" s="36"/>
      <c r="G931" s="35"/>
      <c r="H931" s="35"/>
      <c r="I931" s="130"/>
      <c r="J931" s="35"/>
      <c r="K931" s="35"/>
      <c r="N931" s="33"/>
      <c r="O931" s="35"/>
      <c r="P931" s="33"/>
      <c r="Q931" s="33"/>
      <c r="R931" s="33"/>
      <c r="S931" s="33"/>
      <c r="T931" s="33"/>
      <c r="U931" s="33"/>
      <c r="V931" s="33"/>
      <c r="W931" s="35"/>
      <c r="X931" s="33"/>
      <c r="Y931" s="33"/>
      <c r="Z931" s="37"/>
      <c r="AA931" s="33"/>
      <c r="AB931" s="33"/>
      <c r="AC931" s="33"/>
      <c r="AD931" s="33"/>
      <c r="AE931" s="33"/>
    </row>
    <row r="932" customFormat="false" ht="15" hidden="false" customHeight="false" outlineLevel="0" collapsed="false">
      <c r="A932" s="33"/>
      <c r="B932" s="33"/>
      <c r="C932" s="35"/>
      <c r="D932" s="35"/>
      <c r="E932" s="33"/>
      <c r="F932" s="36"/>
      <c r="G932" s="35"/>
      <c r="H932" s="35"/>
      <c r="I932" s="130"/>
      <c r="J932" s="35"/>
      <c r="K932" s="35"/>
      <c r="N932" s="33"/>
      <c r="O932" s="35"/>
      <c r="P932" s="33"/>
      <c r="Q932" s="33"/>
      <c r="R932" s="33"/>
      <c r="S932" s="33"/>
      <c r="T932" s="33"/>
      <c r="U932" s="33"/>
      <c r="V932" s="33"/>
      <c r="W932" s="35"/>
      <c r="X932" s="33"/>
      <c r="Y932" s="33"/>
      <c r="Z932" s="37"/>
      <c r="AA932" s="33"/>
      <c r="AB932" s="33"/>
      <c r="AC932" s="33"/>
      <c r="AD932" s="33"/>
      <c r="AE932" s="33"/>
    </row>
    <row r="933" customFormat="false" ht="15" hidden="false" customHeight="false" outlineLevel="0" collapsed="false">
      <c r="A933" s="33"/>
      <c r="B933" s="33"/>
      <c r="C933" s="35"/>
      <c r="D933" s="35"/>
      <c r="E933" s="33"/>
      <c r="F933" s="36"/>
      <c r="G933" s="35"/>
      <c r="H933" s="35"/>
      <c r="I933" s="130"/>
      <c r="J933" s="35"/>
      <c r="K933" s="35"/>
      <c r="N933" s="33"/>
      <c r="O933" s="35"/>
      <c r="P933" s="33"/>
      <c r="Q933" s="33"/>
      <c r="R933" s="33"/>
      <c r="S933" s="33"/>
      <c r="T933" s="33"/>
      <c r="U933" s="33"/>
      <c r="V933" s="33"/>
      <c r="W933" s="35"/>
      <c r="X933" s="33"/>
      <c r="Y933" s="33"/>
      <c r="Z933" s="37"/>
      <c r="AA933" s="33"/>
      <c r="AB933" s="33"/>
      <c r="AC933" s="33"/>
      <c r="AD933" s="33"/>
      <c r="AE933" s="33"/>
    </row>
    <row r="934" customFormat="false" ht="15" hidden="false" customHeight="false" outlineLevel="0" collapsed="false">
      <c r="A934" s="33"/>
      <c r="B934" s="33"/>
      <c r="C934" s="35"/>
      <c r="D934" s="35"/>
      <c r="E934" s="33"/>
      <c r="F934" s="36"/>
      <c r="G934" s="35"/>
      <c r="H934" s="35"/>
      <c r="I934" s="130"/>
      <c r="J934" s="35"/>
      <c r="K934" s="35"/>
      <c r="N934" s="33"/>
      <c r="O934" s="35"/>
      <c r="P934" s="33"/>
      <c r="Q934" s="33"/>
      <c r="R934" s="33"/>
      <c r="S934" s="33"/>
      <c r="T934" s="33"/>
      <c r="U934" s="33"/>
      <c r="V934" s="33"/>
      <c r="W934" s="35"/>
      <c r="X934" s="33"/>
      <c r="Y934" s="33"/>
      <c r="Z934" s="37"/>
      <c r="AA934" s="33"/>
      <c r="AB934" s="33"/>
      <c r="AC934" s="33"/>
      <c r="AD934" s="33"/>
      <c r="AE934" s="33"/>
    </row>
    <row r="935" customFormat="false" ht="15" hidden="false" customHeight="false" outlineLevel="0" collapsed="false">
      <c r="A935" s="33"/>
      <c r="B935" s="33"/>
      <c r="C935" s="35"/>
      <c r="D935" s="35"/>
      <c r="E935" s="33"/>
      <c r="F935" s="36"/>
      <c r="G935" s="35"/>
      <c r="H935" s="35"/>
      <c r="I935" s="130"/>
      <c r="J935" s="35"/>
      <c r="K935" s="35"/>
      <c r="N935" s="33"/>
      <c r="O935" s="35"/>
      <c r="P935" s="33"/>
      <c r="Q935" s="33"/>
      <c r="R935" s="33"/>
      <c r="S935" s="33"/>
      <c r="T935" s="33"/>
      <c r="U935" s="33"/>
      <c r="V935" s="33"/>
      <c r="W935" s="35"/>
      <c r="X935" s="33"/>
      <c r="Y935" s="33"/>
      <c r="Z935" s="37"/>
      <c r="AA935" s="33"/>
      <c r="AB935" s="33"/>
      <c r="AC935" s="33"/>
      <c r="AD935" s="33"/>
      <c r="AE935" s="33"/>
    </row>
    <row r="936" customFormat="false" ht="15" hidden="false" customHeight="false" outlineLevel="0" collapsed="false">
      <c r="A936" s="33"/>
      <c r="B936" s="33"/>
      <c r="C936" s="35"/>
      <c r="D936" s="35"/>
      <c r="E936" s="33"/>
      <c r="F936" s="36"/>
      <c r="G936" s="35"/>
      <c r="H936" s="35"/>
      <c r="I936" s="130"/>
      <c r="J936" s="35"/>
      <c r="K936" s="35"/>
      <c r="N936" s="33"/>
      <c r="O936" s="35"/>
      <c r="P936" s="33"/>
      <c r="Q936" s="33"/>
      <c r="R936" s="33"/>
      <c r="S936" s="33"/>
      <c r="T936" s="33"/>
      <c r="U936" s="33"/>
      <c r="V936" s="33"/>
      <c r="W936" s="35"/>
      <c r="X936" s="33"/>
      <c r="Y936" s="33"/>
      <c r="Z936" s="37"/>
      <c r="AA936" s="33"/>
      <c r="AB936" s="33"/>
      <c r="AC936" s="33"/>
      <c r="AD936" s="33"/>
      <c r="AE936" s="33"/>
    </row>
    <row r="937" customFormat="false" ht="15" hidden="false" customHeight="false" outlineLevel="0" collapsed="false">
      <c r="A937" s="33"/>
      <c r="B937" s="33"/>
      <c r="C937" s="35"/>
      <c r="D937" s="35"/>
      <c r="E937" s="33"/>
      <c r="F937" s="36"/>
      <c r="G937" s="35"/>
      <c r="H937" s="35"/>
      <c r="I937" s="130"/>
      <c r="J937" s="35"/>
      <c r="K937" s="35"/>
      <c r="N937" s="33"/>
      <c r="O937" s="35"/>
      <c r="P937" s="33"/>
      <c r="Q937" s="33"/>
      <c r="R937" s="33"/>
      <c r="S937" s="33"/>
      <c r="T937" s="33"/>
      <c r="U937" s="33"/>
      <c r="V937" s="33"/>
      <c r="W937" s="35"/>
      <c r="X937" s="33"/>
      <c r="Y937" s="33"/>
      <c r="Z937" s="37"/>
      <c r="AA937" s="33"/>
      <c r="AB937" s="33"/>
      <c r="AC937" s="33"/>
      <c r="AD937" s="33"/>
      <c r="AE937" s="33"/>
    </row>
    <row r="938" customFormat="false" ht="15" hidden="false" customHeight="false" outlineLevel="0" collapsed="false">
      <c r="A938" s="33"/>
      <c r="B938" s="33"/>
      <c r="C938" s="35"/>
      <c r="D938" s="35"/>
      <c r="E938" s="33"/>
      <c r="F938" s="36"/>
      <c r="G938" s="35"/>
      <c r="H938" s="35"/>
      <c r="I938" s="130"/>
      <c r="J938" s="35"/>
      <c r="K938" s="35"/>
      <c r="N938" s="33"/>
      <c r="O938" s="35"/>
      <c r="P938" s="33"/>
      <c r="Q938" s="33"/>
      <c r="R938" s="33"/>
      <c r="S938" s="33"/>
      <c r="T938" s="33"/>
      <c r="U938" s="33"/>
      <c r="V938" s="33"/>
      <c r="W938" s="35"/>
      <c r="X938" s="33"/>
      <c r="Y938" s="33"/>
      <c r="Z938" s="37"/>
      <c r="AA938" s="33"/>
      <c r="AB938" s="33"/>
      <c r="AC938" s="33"/>
      <c r="AD938" s="33"/>
      <c r="AE938" s="33"/>
    </row>
    <row r="939" customFormat="false" ht="15" hidden="false" customHeight="false" outlineLevel="0" collapsed="false">
      <c r="A939" s="33"/>
      <c r="B939" s="33"/>
      <c r="C939" s="35"/>
      <c r="D939" s="35"/>
      <c r="E939" s="33"/>
      <c r="F939" s="36"/>
      <c r="G939" s="35"/>
      <c r="H939" s="35"/>
      <c r="I939" s="130"/>
      <c r="J939" s="35"/>
      <c r="K939" s="35"/>
      <c r="N939" s="33"/>
      <c r="O939" s="35"/>
      <c r="P939" s="33"/>
      <c r="Q939" s="33"/>
      <c r="R939" s="33"/>
      <c r="S939" s="33"/>
      <c r="T939" s="33"/>
      <c r="U939" s="33"/>
      <c r="V939" s="33"/>
      <c r="W939" s="35"/>
      <c r="X939" s="33"/>
      <c r="Y939" s="33"/>
      <c r="Z939" s="37"/>
      <c r="AA939" s="33"/>
      <c r="AB939" s="33"/>
      <c r="AC939" s="33"/>
      <c r="AD939" s="33"/>
      <c r="AE939" s="33"/>
    </row>
    <row r="940" customFormat="false" ht="15" hidden="false" customHeight="false" outlineLevel="0" collapsed="false">
      <c r="A940" s="33"/>
      <c r="B940" s="33"/>
      <c r="C940" s="35"/>
      <c r="D940" s="35"/>
      <c r="E940" s="33"/>
      <c r="F940" s="36"/>
      <c r="G940" s="35"/>
      <c r="H940" s="35"/>
      <c r="I940" s="130"/>
      <c r="J940" s="35"/>
      <c r="K940" s="35"/>
      <c r="N940" s="33"/>
      <c r="O940" s="35"/>
      <c r="P940" s="33"/>
      <c r="Q940" s="33"/>
      <c r="R940" s="33"/>
      <c r="S940" s="33"/>
      <c r="T940" s="33"/>
      <c r="U940" s="33"/>
      <c r="V940" s="33"/>
      <c r="W940" s="35"/>
      <c r="X940" s="33"/>
      <c r="Y940" s="33"/>
      <c r="Z940" s="37"/>
      <c r="AA940" s="33"/>
      <c r="AB940" s="33"/>
      <c r="AC940" s="33"/>
      <c r="AD940" s="33"/>
      <c r="AE940" s="33"/>
    </row>
    <row r="941" customFormat="false" ht="15" hidden="false" customHeight="false" outlineLevel="0" collapsed="false">
      <c r="A941" s="33"/>
      <c r="B941" s="33"/>
      <c r="C941" s="35"/>
      <c r="D941" s="35"/>
      <c r="E941" s="33"/>
      <c r="F941" s="36"/>
      <c r="G941" s="35"/>
      <c r="H941" s="35"/>
      <c r="I941" s="130"/>
      <c r="J941" s="35"/>
      <c r="K941" s="35"/>
      <c r="N941" s="33"/>
      <c r="O941" s="35"/>
      <c r="P941" s="33"/>
      <c r="Q941" s="33"/>
      <c r="R941" s="33"/>
      <c r="S941" s="33"/>
      <c r="T941" s="33"/>
      <c r="U941" s="33"/>
      <c r="V941" s="33"/>
      <c r="W941" s="35"/>
      <c r="X941" s="33"/>
      <c r="Y941" s="33"/>
      <c r="Z941" s="37"/>
      <c r="AA941" s="33"/>
      <c r="AB941" s="33"/>
      <c r="AC941" s="33"/>
      <c r="AD941" s="33"/>
      <c r="AE941" s="33"/>
    </row>
    <row r="942" customFormat="false" ht="15" hidden="false" customHeight="false" outlineLevel="0" collapsed="false">
      <c r="A942" s="33"/>
      <c r="B942" s="33"/>
      <c r="C942" s="35"/>
      <c r="D942" s="35"/>
      <c r="E942" s="33"/>
      <c r="F942" s="36"/>
      <c r="G942" s="35"/>
      <c r="H942" s="35"/>
      <c r="I942" s="130"/>
      <c r="J942" s="35"/>
      <c r="K942" s="35"/>
      <c r="N942" s="33"/>
      <c r="O942" s="35"/>
      <c r="P942" s="33"/>
      <c r="Q942" s="33"/>
      <c r="R942" s="33"/>
      <c r="S942" s="33"/>
      <c r="T942" s="33"/>
      <c r="U942" s="33"/>
      <c r="V942" s="33"/>
      <c r="W942" s="35"/>
      <c r="X942" s="33"/>
      <c r="Y942" s="33"/>
      <c r="Z942" s="37"/>
      <c r="AA942" s="33"/>
      <c r="AB942" s="33"/>
      <c r="AC942" s="33"/>
      <c r="AD942" s="33"/>
      <c r="AE942" s="33"/>
    </row>
    <row r="943" customFormat="false" ht="15" hidden="false" customHeight="false" outlineLevel="0" collapsed="false">
      <c r="A943" s="33"/>
      <c r="B943" s="33"/>
      <c r="C943" s="35"/>
      <c r="D943" s="35"/>
      <c r="E943" s="33"/>
      <c r="F943" s="36"/>
      <c r="G943" s="35"/>
      <c r="H943" s="35"/>
      <c r="I943" s="130"/>
      <c r="J943" s="35"/>
      <c r="K943" s="35"/>
      <c r="N943" s="33"/>
      <c r="O943" s="35"/>
      <c r="P943" s="33"/>
      <c r="Q943" s="33"/>
      <c r="R943" s="33"/>
      <c r="S943" s="33"/>
      <c r="T943" s="33"/>
      <c r="U943" s="33"/>
      <c r="V943" s="33"/>
      <c r="W943" s="35"/>
      <c r="X943" s="33"/>
      <c r="Y943" s="33"/>
      <c r="Z943" s="37"/>
      <c r="AA943" s="33"/>
      <c r="AB943" s="33"/>
      <c r="AC943" s="33"/>
      <c r="AD943" s="33"/>
      <c r="AE943" s="33"/>
    </row>
    <row r="944" customFormat="false" ht="15" hidden="false" customHeight="false" outlineLevel="0" collapsed="false">
      <c r="A944" s="33"/>
      <c r="B944" s="33"/>
      <c r="C944" s="35"/>
      <c r="D944" s="35"/>
      <c r="E944" s="33"/>
      <c r="F944" s="36"/>
      <c r="G944" s="35"/>
      <c r="H944" s="35"/>
      <c r="I944" s="130"/>
      <c r="J944" s="35"/>
      <c r="K944" s="35"/>
      <c r="N944" s="33"/>
      <c r="O944" s="35"/>
      <c r="P944" s="33"/>
      <c r="Q944" s="33"/>
      <c r="R944" s="33"/>
      <c r="S944" s="33"/>
      <c r="T944" s="33"/>
      <c r="U944" s="33"/>
      <c r="V944" s="33"/>
      <c r="W944" s="35"/>
      <c r="X944" s="33"/>
      <c r="Y944" s="33"/>
      <c r="Z944" s="37"/>
      <c r="AA944" s="33"/>
      <c r="AB944" s="33"/>
      <c r="AC944" s="33"/>
      <c r="AD944" s="33"/>
      <c r="AE944" s="33"/>
    </row>
    <row r="945" customFormat="false" ht="15" hidden="false" customHeight="false" outlineLevel="0" collapsed="false">
      <c r="A945" s="33"/>
      <c r="B945" s="33"/>
      <c r="C945" s="35"/>
      <c r="D945" s="35"/>
      <c r="E945" s="33"/>
      <c r="F945" s="36"/>
      <c r="G945" s="35"/>
      <c r="H945" s="35"/>
      <c r="I945" s="130"/>
      <c r="J945" s="35"/>
      <c r="K945" s="35"/>
      <c r="N945" s="33"/>
      <c r="O945" s="35"/>
      <c r="P945" s="33"/>
      <c r="Q945" s="33"/>
      <c r="R945" s="33"/>
      <c r="S945" s="33"/>
      <c r="T945" s="33"/>
      <c r="U945" s="33"/>
      <c r="V945" s="33"/>
      <c r="W945" s="35"/>
      <c r="X945" s="33"/>
      <c r="Y945" s="33"/>
      <c r="Z945" s="37"/>
      <c r="AA945" s="33"/>
      <c r="AB945" s="33"/>
      <c r="AC945" s="33"/>
      <c r="AD945" s="33"/>
      <c r="AE945" s="33"/>
    </row>
    <row r="946" customFormat="false" ht="15" hidden="false" customHeight="false" outlineLevel="0" collapsed="false">
      <c r="A946" s="33"/>
      <c r="B946" s="33"/>
      <c r="C946" s="35"/>
      <c r="D946" s="35"/>
      <c r="E946" s="33"/>
      <c r="F946" s="36"/>
      <c r="G946" s="35"/>
      <c r="H946" s="35"/>
      <c r="I946" s="130"/>
      <c r="J946" s="35"/>
      <c r="K946" s="35"/>
      <c r="N946" s="33"/>
      <c r="O946" s="35"/>
      <c r="P946" s="33"/>
      <c r="Q946" s="33"/>
      <c r="R946" s="33"/>
      <c r="S946" s="33"/>
      <c r="T946" s="33"/>
      <c r="U946" s="33"/>
      <c r="V946" s="33"/>
      <c r="W946" s="35"/>
      <c r="X946" s="33"/>
      <c r="Y946" s="33"/>
      <c r="Z946" s="37"/>
      <c r="AA946" s="33"/>
      <c r="AB946" s="33"/>
      <c r="AC946" s="33"/>
      <c r="AD946" s="33"/>
      <c r="AE946" s="33"/>
    </row>
    <row r="947" customFormat="false" ht="15" hidden="false" customHeight="false" outlineLevel="0" collapsed="false">
      <c r="A947" s="33"/>
      <c r="B947" s="33"/>
      <c r="C947" s="35"/>
      <c r="D947" s="35"/>
      <c r="E947" s="33"/>
      <c r="F947" s="36"/>
      <c r="G947" s="35"/>
      <c r="H947" s="35"/>
      <c r="I947" s="130"/>
      <c r="J947" s="35"/>
      <c r="K947" s="35"/>
      <c r="N947" s="33"/>
      <c r="O947" s="35"/>
      <c r="P947" s="33"/>
      <c r="Q947" s="33"/>
      <c r="R947" s="33"/>
      <c r="S947" s="33"/>
      <c r="T947" s="33"/>
      <c r="U947" s="33"/>
      <c r="V947" s="33"/>
      <c r="W947" s="35"/>
      <c r="X947" s="33"/>
      <c r="Y947" s="33"/>
      <c r="Z947" s="37"/>
      <c r="AA947" s="33"/>
      <c r="AB947" s="33"/>
      <c r="AC947" s="33"/>
      <c r="AD947" s="33"/>
      <c r="AE947" s="33"/>
    </row>
    <row r="948" customFormat="false" ht="15" hidden="false" customHeight="false" outlineLevel="0" collapsed="false">
      <c r="A948" s="33"/>
      <c r="B948" s="33"/>
      <c r="C948" s="35"/>
      <c r="D948" s="35"/>
      <c r="E948" s="33"/>
      <c r="F948" s="36"/>
      <c r="G948" s="35"/>
      <c r="H948" s="35"/>
      <c r="I948" s="130"/>
      <c r="J948" s="35"/>
      <c r="K948" s="35"/>
      <c r="N948" s="33"/>
      <c r="O948" s="35"/>
      <c r="P948" s="33"/>
      <c r="Q948" s="33"/>
      <c r="R948" s="33"/>
      <c r="S948" s="33"/>
      <c r="T948" s="33"/>
      <c r="U948" s="33"/>
      <c r="V948" s="33"/>
      <c r="W948" s="35"/>
      <c r="X948" s="33"/>
      <c r="Y948" s="33"/>
      <c r="Z948" s="37"/>
      <c r="AA948" s="33"/>
      <c r="AB948" s="33"/>
      <c r="AC948" s="33"/>
      <c r="AD948" s="33"/>
      <c r="AE948" s="33"/>
    </row>
    <row r="949" customFormat="false" ht="15" hidden="false" customHeight="false" outlineLevel="0" collapsed="false">
      <c r="A949" s="33"/>
      <c r="B949" s="33"/>
      <c r="C949" s="35"/>
      <c r="D949" s="35"/>
      <c r="E949" s="33"/>
      <c r="F949" s="36"/>
      <c r="G949" s="35"/>
      <c r="H949" s="35"/>
      <c r="I949" s="130"/>
      <c r="J949" s="35"/>
      <c r="K949" s="35"/>
      <c r="N949" s="33"/>
      <c r="O949" s="35"/>
      <c r="P949" s="33"/>
      <c r="Q949" s="33"/>
      <c r="R949" s="33"/>
      <c r="S949" s="33"/>
      <c r="T949" s="33"/>
      <c r="U949" s="33"/>
      <c r="V949" s="33"/>
      <c r="W949" s="35"/>
      <c r="X949" s="33"/>
      <c r="Y949" s="33"/>
      <c r="Z949" s="37"/>
      <c r="AA949" s="33"/>
      <c r="AB949" s="33"/>
      <c r="AC949" s="33"/>
      <c r="AD949" s="33"/>
      <c r="AE949" s="33"/>
    </row>
    <row r="950" customFormat="false" ht="15" hidden="false" customHeight="false" outlineLevel="0" collapsed="false">
      <c r="A950" s="33"/>
      <c r="B950" s="33"/>
      <c r="C950" s="35"/>
      <c r="D950" s="35"/>
      <c r="E950" s="33"/>
      <c r="F950" s="36"/>
      <c r="G950" s="35"/>
      <c r="H950" s="35"/>
      <c r="I950" s="130"/>
      <c r="J950" s="35"/>
      <c r="K950" s="35"/>
      <c r="N950" s="33"/>
      <c r="O950" s="35"/>
      <c r="P950" s="33"/>
      <c r="Q950" s="33"/>
      <c r="R950" s="33"/>
      <c r="S950" s="33"/>
      <c r="T950" s="33"/>
      <c r="U950" s="33"/>
      <c r="V950" s="33"/>
      <c r="W950" s="35"/>
      <c r="X950" s="33"/>
      <c r="Y950" s="33"/>
      <c r="Z950" s="37"/>
      <c r="AA950" s="33"/>
      <c r="AB950" s="33"/>
      <c r="AC950" s="33"/>
      <c r="AD950" s="33"/>
      <c r="AE950" s="33"/>
    </row>
    <row r="951" customFormat="false" ht="15" hidden="false" customHeight="false" outlineLevel="0" collapsed="false">
      <c r="A951" s="33"/>
      <c r="B951" s="33"/>
      <c r="C951" s="35"/>
      <c r="D951" s="35"/>
      <c r="E951" s="33"/>
      <c r="F951" s="36"/>
      <c r="G951" s="35"/>
      <c r="H951" s="35"/>
      <c r="I951" s="130"/>
      <c r="J951" s="35"/>
      <c r="K951" s="35"/>
      <c r="N951" s="33"/>
      <c r="O951" s="35"/>
      <c r="P951" s="33"/>
      <c r="Q951" s="33"/>
      <c r="R951" s="33"/>
      <c r="S951" s="33"/>
      <c r="T951" s="33"/>
      <c r="U951" s="33"/>
      <c r="V951" s="33"/>
      <c r="W951" s="35"/>
      <c r="X951" s="33"/>
      <c r="Y951" s="33"/>
      <c r="Z951" s="37"/>
      <c r="AA951" s="33"/>
      <c r="AB951" s="33"/>
      <c r="AC951" s="33"/>
      <c r="AD951" s="33"/>
      <c r="AE951" s="33"/>
    </row>
    <row r="952" customFormat="false" ht="15" hidden="false" customHeight="false" outlineLevel="0" collapsed="false">
      <c r="A952" s="33"/>
      <c r="B952" s="33"/>
      <c r="C952" s="35"/>
      <c r="D952" s="35"/>
      <c r="E952" s="33"/>
      <c r="F952" s="36"/>
      <c r="G952" s="35"/>
      <c r="H952" s="35"/>
      <c r="I952" s="130"/>
      <c r="J952" s="35"/>
      <c r="K952" s="35"/>
      <c r="N952" s="33"/>
      <c r="O952" s="35"/>
      <c r="P952" s="33"/>
      <c r="Q952" s="33"/>
      <c r="R952" s="33"/>
      <c r="S952" s="33"/>
      <c r="T952" s="33"/>
      <c r="U952" s="33"/>
      <c r="V952" s="33"/>
      <c r="W952" s="35"/>
      <c r="X952" s="33"/>
      <c r="Y952" s="33"/>
      <c r="Z952" s="37"/>
      <c r="AA952" s="33"/>
      <c r="AB952" s="33"/>
      <c r="AC952" s="33"/>
      <c r="AD952" s="33"/>
      <c r="AE952" s="33"/>
    </row>
    <row r="953" customFormat="false" ht="15" hidden="false" customHeight="false" outlineLevel="0" collapsed="false">
      <c r="A953" s="33"/>
      <c r="B953" s="33"/>
      <c r="C953" s="35"/>
      <c r="D953" s="35"/>
      <c r="E953" s="33"/>
      <c r="F953" s="36"/>
      <c r="G953" s="35"/>
      <c r="H953" s="35"/>
      <c r="I953" s="130"/>
      <c r="J953" s="35"/>
      <c r="K953" s="35"/>
      <c r="N953" s="33"/>
      <c r="O953" s="35"/>
      <c r="P953" s="33"/>
      <c r="Q953" s="33"/>
      <c r="R953" s="33"/>
      <c r="S953" s="33"/>
      <c r="T953" s="33"/>
      <c r="U953" s="33"/>
      <c r="V953" s="33"/>
      <c r="W953" s="35"/>
      <c r="X953" s="33"/>
      <c r="Y953" s="33"/>
      <c r="Z953" s="37"/>
      <c r="AA953" s="33"/>
      <c r="AB953" s="33"/>
      <c r="AC953" s="33"/>
      <c r="AD953" s="33"/>
      <c r="AE953" s="33"/>
    </row>
    <row r="954" customFormat="false" ht="15" hidden="false" customHeight="false" outlineLevel="0" collapsed="false">
      <c r="A954" s="33"/>
      <c r="B954" s="33"/>
      <c r="C954" s="35"/>
      <c r="D954" s="35"/>
      <c r="E954" s="33"/>
      <c r="F954" s="36"/>
      <c r="G954" s="35"/>
      <c r="H954" s="35"/>
      <c r="I954" s="130"/>
      <c r="J954" s="35"/>
      <c r="K954" s="35"/>
      <c r="N954" s="33"/>
      <c r="O954" s="35"/>
      <c r="P954" s="33"/>
      <c r="Q954" s="33"/>
      <c r="R954" s="33"/>
      <c r="S954" s="33"/>
      <c r="T954" s="33"/>
      <c r="U954" s="33"/>
      <c r="V954" s="33"/>
      <c r="W954" s="35"/>
      <c r="X954" s="33"/>
      <c r="Y954" s="33"/>
      <c r="Z954" s="37"/>
      <c r="AA954" s="33"/>
      <c r="AB954" s="33"/>
      <c r="AC954" s="33"/>
      <c r="AD954" s="33"/>
      <c r="AE954" s="33"/>
    </row>
    <row r="955" customFormat="false" ht="15" hidden="false" customHeight="false" outlineLevel="0" collapsed="false">
      <c r="A955" s="33"/>
      <c r="B955" s="33"/>
      <c r="C955" s="35"/>
      <c r="D955" s="35"/>
      <c r="E955" s="33"/>
      <c r="F955" s="36"/>
      <c r="G955" s="35"/>
      <c r="H955" s="35"/>
      <c r="I955" s="130"/>
      <c r="J955" s="35"/>
      <c r="K955" s="35"/>
      <c r="N955" s="33"/>
      <c r="O955" s="35"/>
      <c r="P955" s="33"/>
      <c r="Q955" s="33"/>
      <c r="R955" s="33"/>
      <c r="S955" s="33"/>
      <c r="T955" s="33"/>
      <c r="U955" s="33"/>
      <c r="V955" s="33"/>
      <c r="W955" s="35"/>
      <c r="X955" s="33"/>
      <c r="Y955" s="33"/>
      <c r="Z955" s="37"/>
      <c r="AA955" s="33"/>
      <c r="AB955" s="33"/>
      <c r="AC955" s="33"/>
      <c r="AD955" s="33"/>
      <c r="AE955" s="33"/>
    </row>
    <row r="956" customFormat="false" ht="15" hidden="false" customHeight="false" outlineLevel="0" collapsed="false">
      <c r="A956" s="33"/>
      <c r="B956" s="33"/>
      <c r="C956" s="35"/>
      <c r="D956" s="35"/>
      <c r="E956" s="33"/>
      <c r="F956" s="36"/>
      <c r="G956" s="35"/>
      <c r="H956" s="35"/>
      <c r="I956" s="130"/>
      <c r="J956" s="35"/>
      <c r="K956" s="35"/>
      <c r="N956" s="33"/>
      <c r="O956" s="35"/>
      <c r="P956" s="33"/>
      <c r="Q956" s="33"/>
      <c r="R956" s="33"/>
      <c r="S956" s="33"/>
      <c r="T956" s="33"/>
      <c r="U956" s="33"/>
      <c r="V956" s="33"/>
      <c r="W956" s="35"/>
      <c r="X956" s="33"/>
      <c r="Y956" s="33"/>
      <c r="Z956" s="37"/>
      <c r="AA956" s="33"/>
      <c r="AB956" s="33"/>
      <c r="AC956" s="33"/>
      <c r="AD956" s="33"/>
      <c r="AE956" s="33"/>
    </row>
    <row r="957" customFormat="false" ht="15" hidden="false" customHeight="false" outlineLevel="0" collapsed="false">
      <c r="A957" s="33"/>
      <c r="B957" s="33"/>
      <c r="C957" s="35"/>
      <c r="D957" s="35"/>
      <c r="E957" s="33"/>
      <c r="F957" s="36"/>
      <c r="G957" s="35"/>
      <c r="H957" s="35"/>
      <c r="I957" s="130"/>
      <c r="J957" s="35"/>
      <c r="K957" s="35"/>
      <c r="N957" s="33"/>
      <c r="O957" s="35"/>
      <c r="P957" s="33"/>
      <c r="Q957" s="33"/>
      <c r="R957" s="33"/>
      <c r="S957" s="33"/>
      <c r="T957" s="33"/>
      <c r="U957" s="33"/>
      <c r="V957" s="33"/>
      <c r="W957" s="35"/>
      <c r="X957" s="33"/>
      <c r="Y957" s="33"/>
      <c r="Z957" s="37"/>
      <c r="AA957" s="33"/>
      <c r="AB957" s="33"/>
      <c r="AC957" s="33"/>
      <c r="AD957" s="33"/>
      <c r="AE957" s="33"/>
    </row>
    <row r="958" customFormat="false" ht="15" hidden="false" customHeight="false" outlineLevel="0" collapsed="false">
      <c r="A958" s="33"/>
      <c r="B958" s="33"/>
      <c r="C958" s="35"/>
      <c r="D958" s="35"/>
      <c r="E958" s="33"/>
      <c r="F958" s="36"/>
      <c r="G958" s="35"/>
      <c r="H958" s="35"/>
      <c r="I958" s="130"/>
      <c r="J958" s="35"/>
      <c r="K958" s="35"/>
      <c r="N958" s="33"/>
      <c r="O958" s="35"/>
      <c r="P958" s="33"/>
      <c r="Q958" s="33"/>
      <c r="R958" s="33"/>
      <c r="S958" s="33"/>
      <c r="T958" s="33"/>
      <c r="U958" s="33"/>
      <c r="V958" s="33"/>
      <c r="W958" s="35"/>
      <c r="X958" s="33"/>
      <c r="Y958" s="33"/>
      <c r="Z958" s="37"/>
      <c r="AA958" s="33"/>
      <c r="AB958" s="33"/>
      <c r="AC958" s="33"/>
      <c r="AD958" s="33"/>
      <c r="AE958" s="33"/>
    </row>
    <row r="959" customFormat="false" ht="15" hidden="false" customHeight="false" outlineLevel="0" collapsed="false">
      <c r="A959" s="33"/>
      <c r="B959" s="33"/>
      <c r="C959" s="35"/>
      <c r="D959" s="35"/>
      <c r="E959" s="33"/>
      <c r="F959" s="36"/>
      <c r="G959" s="35"/>
      <c r="H959" s="35"/>
      <c r="I959" s="130"/>
      <c r="J959" s="35"/>
      <c r="K959" s="35"/>
      <c r="N959" s="33"/>
      <c r="O959" s="35"/>
      <c r="P959" s="33"/>
      <c r="Q959" s="33"/>
      <c r="R959" s="33"/>
      <c r="S959" s="33"/>
      <c r="T959" s="33"/>
      <c r="U959" s="33"/>
      <c r="V959" s="33"/>
      <c r="W959" s="35"/>
      <c r="X959" s="33"/>
      <c r="Y959" s="33"/>
      <c r="Z959" s="37"/>
      <c r="AA959" s="33"/>
      <c r="AB959" s="33"/>
      <c r="AC959" s="33"/>
      <c r="AD959" s="33"/>
      <c r="AE959" s="33"/>
    </row>
    <row r="960" customFormat="false" ht="15" hidden="false" customHeight="false" outlineLevel="0" collapsed="false">
      <c r="A960" s="33"/>
      <c r="B960" s="33"/>
      <c r="C960" s="35"/>
      <c r="D960" s="35"/>
      <c r="E960" s="33"/>
      <c r="F960" s="36"/>
      <c r="G960" s="35"/>
      <c r="H960" s="35"/>
      <c r="I960" s="130"/>
      <c r="J960" s="35"/>
      <c r="K960" s="35"/>
      <c r="N960" s="33"/>
      <c r="O960" s="35"/>
      <c r="P960" s="33"/>
      <c r="Q960" s="33"/>
      <c r="R960" s="33"/>
      <c r="S960" s="33"/>
      <c r="T960" s="33"/>
      <c r="U960" s="33"/>
      <c r="V960" s="33"/>
      <c r="W960" s="35"/>
      <c r="X960" s="33"/>
      <c r="Y960" s="33"/>
      <c r="Z960" s="37"/>
      <c r="AA960" s="33"/>
      <c r="AB960" s="33"/>
      <c r="AC960" s="33"/>
      <c r="AD960" s="33"/>
      <c r="AE960" s="33"/>
    </row>
    <row r="961" customFormat="false" ht="15" hidden="false" customHeight="false" outlineLevel="0" collapsed="false">
      <c r="A961" s="33"/>
      <c r="B961" s="33"/>
      <c r="C961" s="35"/>
      <c r="D961" s="35"/>
      <c r="E961" s="33"/>
      <c r="F961" s="36"/>
      <c r="G961" s="35"/>
      <c r="H961" s="35"/>
      <c r="I961" s="130"/>
      <c r="J961" s="35"/>
      <c r="K961" s="35"/>
      <c r="N961" s="33"/>
      <c r="O961" s="35"/>
      <c r="P961" s="33"/>
      <c r="Q961" s="33"/>
      <c r="R961" s="33"/>
      <c r="S961" s="33"/>
      <c r="T961" s="33"/>
      <c r="U961" s="33"/>
      <c r="V961" s="33"/>
      <c r="W961" s="35"/>
      <c r="X961" s="33"/>
      <c r="Y961" s="33"/>
      <c r="Z961" s="37"/>
      <c r="AA961" s="33"/>
      <c r="AB961" s="33"/>
      <c r="AC961" s="33"/>
      <c r="AD961" s="33"/>
      <c r="AE961" s="33"/>
    </row>
    <row r="962" customFormat="false" ht="15" hidden="false" customHeight="false" outlineLevel="0" collapsed="false">
      <c r="A962" s="33"/>
      <c r="B962" s="33"/>
      <c r="C962" s="35"/>
      <c r="D962" s="35"/>
      <c r="E962" s="33"/>
      <c r="F962" s="36"/>
      <c r="G962" s="35"/>
      <c r="H962" s="35"/>
      <c r="I962" s="130"/>
      <c r="J962" s="35"/>
      <c r="K962" s="35"/>
      <c r="N962" s="33"/>
      <c r="O962" s="35"/>
      <c r="P962" s="33"/>
      <c r="Q962" s="33"/>
      <c r="R962" s="33"/>
      <c r="S962" s="33"/>
      <c r="T962" s="33"/>
      <c r="U962" s="33"/>
      <c r="V962" s="33"/>
      <c r="W962" s="35"/>
      <c r="X962" s="33"/>
      <c r="Y962" s="33"/>
      <c r="Z962" s="37"/>
      <c r="AA962" s="33"/>
      <c r="AB962" s="33"/>
      <c r="AC962" s="33"/>
      <c r="AD962" s="33"/>
      <c r="AE962" s="33"/>
    </row>
    <row r="963" customFormat="false" ht="15" hidden="false" customHeight="false" outlineLevel="0" collapsed="false">
      <c r="A963" s="33"/>
      <c r="B963" s="33"/>
      <c r="C963" s="35"/>
      <c r="D963" s="35"/>
      <c r="E963" s="33"/>
      <c r="F963" s="36"/>
      <c r="G963" s="35"/>
      <c r="H963" s="35"/>
      <c r="I963" s="130"/>
      <c r="J963" s="35"/>
      <c r="K963" s="35"/>
      <c r="N963" s="33"/>
      <c r="O963" s="35"/>
      <c r="P963" s="33"/>
      <c r="Q963" s="33"/>
      <c r="R963" s="33"/>
      <c r="S963" s="33"/>
      <c r="T963" s="33"/>
      <c r="U963" s="33"/>
      <c r="V963" s="33"/>
      <c r="W963" s="35"/>
      <c r="X963" s="33"/>
      <c r="Y963" s="33"/>
      <c r="Z963" s="37"/>
      <c r="AA963" s="33"/>
      <c r="AB963" s="33"/>
      <c r="AC963" s="33"/>
      <c r="AD963" s="33"/>
      <c r="AE963" s="33"/>
    </row>
    <row r="964" customFormat="false" ht="15" hidden="false" customHeight="false" outlineLevel="0" collapsed="false">
      <c r="A964" s="33"/>
      <c r="B964" s="33"/>
      <c r="C964" s="35"/>
      <c r="D964" s="35"/>
      <c r="E964" s="33"/>
      <c r="F964" s="36"/>
      <c r="G964" s="35"/>
      <c r="H964" s="35"/>
      <c r="I964" s="130"/>
      <c r="J964" s="35"/>
      <c r="K964" s="35"/>
      <c r="N964" s="33"/>
      <c r="O964" s="35"/>
      <c r="P964" s="33"/>
      <c r="Q964" s="33"/>
      <c r="R964" s="33"/>
      <c r="S964" s="33"/>
      <c r="T964" s="33"/>
      <c r="U964" s="33"/>
      <c r="V964" s="33"/>
      <c r="W964" s="35"/>
      <c r="X964" s="33"/>
      <c r="Y964" s="33"/>
      <c r="Z964" s="37"/>
      <c r="AA964" s="33"/>
      <c r="AB964" s="33"/>
      <c r="AC964" s="33"/>
      <c r="AD964" s="33"/>
      <c r="AE964" s="33"/>
    </row>
    <row r="965" customFormat="false" ht="15" hidden="false" customHeight="false" outlineLevel="0" collapsed="false">
      <c r="A965" s="33"/>
      <c r="B965" s="33"/>
      <c r="C965" s="35"/>
      <c r="D965" s="35"/>
      <c r="E965" s="33"/>
      <c r="F965" s="36"/>
      <c r="G965" s="35"/>
      <c r="H965" s="35"/>
      <c r="I965" s="130"/>
      <c r="J965" s="35"/>
      <c r="K965" s="35"/>
      <c r="N965" s="33"/>
      <c r="O965" s="35"/>
      <c r="P965" s="33"/>
      <c r="Q965" s="33"/>
      <c r="R965" s="33"/>
      <c r="S965" s="33"/>
      <c r="T965" s="33"/>
      <c r="U965" s="33"/>
      <c r="V965" s="33"/>
      <c r="W965" s="35"/>
      <c r="X965" s="33"/>
      <c r="Y965" s="33"/>
      <c r="Z965" s="37"/>
      <c r="AA965" s="33"/>
      <c r="AB965" s="33"/>
      <c r="AC965" s="33"/>
      <c r="AD965" s="33"/>
      <c r="AE965" s="33"/>
    </row>
    <row r="966" customFormat="false" ht="15" hidden="false" customHeight="false" outlineLevel="0" collapsed="false">
      <c r="A966" s="33"/>
      <c r="B966" s="33"/>
      <c r="C966" s="35"/>
      <c r="D966" s="35"/>
      <c r="E966" s="33"/>
      <c r="F966" s="36"/>
      <c r="G966" s="35"/>
      <c r="H966" s="35"/>
      <c r="I966" s="130"/>
      <c r="J966" s="35"/>
      <c r="K966" s="35"/>
      <c r="N966" s="33"/>
      <c r="O966" s="35"/>
      <c r="P966" s="33"/>
      <c r="Q966" s="33"/>
      <c r="R966" s="33"/>
      <c r="S966" s="33"/>
      <c r="T966" s="33"/>
      <c r="U966" s="33"/>
      <c r="V966" s="33"/>
      <c r="W966" s="35"/>
      <c r="X966" s="33"/>
      <c r="Y966" s="33"/>
      <c r="Z966" s="37"/>
      <c r="AA966" s="33"/>
      <c r="AB966" s="33"/>
      <c r="AC966" s="33"/>
      <c r="AD966" s="33"/>
      <c r="AE966" s="33"/>
    </row>
    <row r="967" customFormat="false" ht="15" hidden="false" customHeight="false" outlineLevel="0" collapsed="false">
      <c r="A967" s="33"/>
      <c r="B967" s="33"/>
      <c r="C967" s="35"/>
      <c r="D967" s="35"/>
      <c r="E967" s="33"/>
      <c r="F967" s="36"/>
      <c r="G967" s="35"/>
      <c r="H967" s="35"/>
      <c r="I967" s="130"/>
      <c r="J967" s="35"/>
      <c r="K967" s="35"/>
      <c r="N967" s="33"/>
      <c r="O967" s="35"/>
      <c r="P967" s="33"/>
      <c r="Q967" s="33"/>
      <c r="R967" s="33"/>
      <c r="S967" s="33"/>
      <c r="T967" s="33"/>
      <c r="U967" s="33"/>
      <c r="V967" s="33"/>
      <c r="W967" s="35"/>
      <c r="X967" s="33"/>
      <c r="Y967" s="33"/>
      <c r="Z967" s="37"/>
      <c r="AA967" s="33"/>
      <c r="AB967" s="33"/>
      <c r="AC967" s="33"/>
      <c r="AD967" s="33"/>
      <c r="AE967" s="33"/>
    </row>
    <row r="968" customFormat="false" ht="15" hidden="false" customHeight="false" outlineLevel="0" collapsed="false">
      <c r="A968" s="33"/>
      <c r="B968" s="33"/>
      <c r="C968" s="35"/>
      <c r="D968" s="35"/>
      <c r="E968" s="33"/>
      <c r="F968" s="36"/>
      <c r="G968" s="35"/>
      <c r="H968" s="35"/>
      <c r="I968" s="130"/>
      <c r="J968" s="35"/>
      <c r="K968" s="35"/>
      <c r="N968" s="33"/>
      <c r="O968" s="35"/>
      <c r="P968" s="33"/>
      <c r="Q968" s="33"/>
      <c r="R968" s="33"/>
      <c r="S968" s="33"/>
      <c r="T968" s="33"/>
      <c r="U968" s="33"/>
      <c r="V968" s="33"/>
      <c r="W968" s="35"/>
      <c r="X968" s="33"/>
      <c r="Y968" s="33"/>
      <c r="Z968" s="37"/>
      <c r="AA968" s="33"/>
      <c r="AB968" s="33"/>
      <c r="AC968" s="33"/>
      <c r="AD968" s="33"/>
      <c r="AE968" s="33"/>
    </row>
    <row r="969" customFormat="false" ht="15" hidden="false" customHeight="false" outlineLevel="0" collapsed="false">
      <c r="A969" s="33"/>
      <c r="B969" s="33"/>
      <c r="C969" s="35"/>
      <c r="D969" s="35"/>
      <c r="E969" s="33"/>
      <c r="F969" s="36"/>
      <c r="G969" s="35"/>
      <c r="H969" s="35"/>
      <c r="I969" s="130"/>
      <c r="J969" s="35"/>
      <c r="K969" s="35"/>
      <c r="N969" s="33"/>
      <c r="O969" s="35"/>
      <c r="P969" s="33"/>
      <c r="Q969" s="33"/>
      <c r="R969" s="33"/>
      <c r="S969" s="33"/>
      <c r="T969" s="33"/>
      <c r="U969" s="33"/>
      <c r="V969" s="33"/>
      <c r="W969" s="35"/>
      <c r="X969" s="33"/>
      <c r="Y969" s="33"/>
      <c r="Z969" s="37"/>
      <c r="AA969" s="33"/>
      <c r="AB969" s="33"/>
      <c r="AC969" s="33"/>
      <c r="AD969" s="33"/>
      <c r="AE969" s="33"/>
    </row>
    <row r="970" customFormat="false" ht="15" hidden="false" customHeight="false" outlineLevel="0" collapsed="false">
      <c r="A970" s="33"/>
      <c r="B970" s="33"/>
      <c r="C970" s="35"/>
      <c r="D970" s="35"/>
      <c r="E970" s="33"/>
      <c r="F970" s="36"/>
      <c r="G970" s="35"/>
      <c r="H970" s="35"/>
      <c r="I970" s="130"/>
      <c r="J970" s="35"/>
      <c r="K970" s="35"/>
      <c r="N970" s="33"/>
      <c r="O970" s="35"/>
      <c r="P970" s="33"/>
      <c r="Q970" s="33"/>
      <c r="R970" s="33"/>
      <c r="S970" s="33"/>
      <c r="T970" s="33"/>
      <c r="U970" s="33"/>
      <c r="V970" s="33"/>
      <c r="W970" s="35"/>
      <c r="X970" s="33"/>
      <c r="Y970" s="33"/>
      <c r="Z970" s="37"/>
      <c r="AA970" s="33"/>
      <c r="AB970" s="33"/>
      <c r="AC970" s="33"/>
      <c r="AD970" s="33"/>
      <c r="AE970" s="33"/>
    </row>
  </sheetData>
  <autoFilter ref="A3:AD970"/>
  <mergeCells count="11">
    <mergeCell ref="B29:D29"/>
    <mergeCell ref="B83:D83"/>
    <mergeCell ref="B176:D176"/>
    <mergeCell ref="B261:D261"/>
    <mergeCell ref="B590:D590"/>
    <mergeCell ref="B648:D648"/>
    <mergeCell ref="C689:E689"/>
    <mergeCell ref="C692:E692"/>
    <mergeCell ref="C699:E699"/>
    <mergeCell ref="B709:D709"/>
    <mergeCell ref="B766:D766"/>
  </mergeCells>
  <printOptions headings="false" gridLines="false" gridLinesSet="true" horizontalCentered="true" verticalCentered="false"/>
  <pageMargins left="0.118055555555556" right="0.118055555555556" top="0.157638888888889" bottom="0.1576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39"/>
  <sheetViews>
    <sheetView showFormulas="false" showGridLines="true" showRowColHeaders="true" showZeros="true" rightToLeft="false" tabSelected="false" showOutlineSymbols="true" defaultGridColor="true" view="normal" topLeftCell="A423" colorId="64" zoomScale="100" zoomScaleNormal="100" zoomScalePageLayoutView="100" workbookViewId="0">
      <selection pane="topLeft" activeCell="D439" activeCellId="0" sqref="D439"/>
    </sheetView>
  </sheetViews>
  <sheetFormatPr defaultColWidth="10.5390625" defaultRowHeight="15" zeroHeight="false" outlineLevelRow="0" outlineLevelCol="0"/>
  <cols>
    <col collapsed="false" customWidth="true" hidden="false" outlineLevel="0" max="1" min="1" style="233" width="20.57"/>
    <col collapsed="false" customWidth="true" hidden="false" outlineLevel="0" max="2" min="2" style="0" width="17.14"/>
    <col collapsed="false" customWidth="true" hidden="false" outlineLevel="0" max="3" min="3" style="0" width="18.85"/>
    <col collapsed="false" customWidth="true" hidden="false" outlineLevel="0" max="4" min="4" style="0" width="40.43"/>
    <col collapsed="false" customWidth="true" hidden="false" outlineLevel="0" max="5" min="5" style="0" width="20"/>
  </cols>
  <sheetData>
    <row r="1" customFormat="false" ht="15" hidden="false" customHeight="false" outlineLevel="0" collapsed="false">
      <c r="A1" s="233" t="s">
        <v>1380</v>
      </c>
      <c r="B1" s="234" t="s">
        <v>1381</v>
      </c>
      <c r="C1" s="234" t="s">
        <v>1382</v>
      </c>
      <c r="D1" s="234" t="s">
        <v>1383</v>
      </c>
      <c r="E1" s="234" t="s">
        <v>11</v>
      </c>
      <c r="F1" s="234" t="s">
        <v>1384</v>
      </c>
    </row>
    <row r="2" customFormat="false" ht="15" hidden="false" customHeight="false" outlineLevel="0" collapsed="false">
      <c r="A2" s="233" t="s">
        <v>1385</v>
      </c>
      <c r="D2" s="0" t="s">
        <v>42</v>
      </c>
      <c r="E2" s="234" t="s">
        <v>37</v>
      </c>
      <c r="F2" s="235" t="n">
        <v>0.28</v>
      </c>
    </row>
    <row r="3" customFormat="false" ht="15" hidden="false" customHeight="false" outlineLevel="0" collapsed="false">
      <c r="A3" s="233" t="s">
        <v>1360</v>
      </c>
      <c r="B3" s="0" t="s">
        <v>1356</v>
      </c>
      <c r="D3" s="0" t="s">
        <v>110</v>
      </c>
      <c r="E3" s="234" t="s">
        <v>66</v>
      </c>
      <c r="F3" s="235" t="n">
        <v>0.2925</v>
      </c>
    </row>
    <row r="4" customFormat="false" ht="15" hidden="false" customHeight="false" outlineLevel="0" collapsed="false">
      <c r="A4" s="233" t="s">
        <v>1386</v>
      </c>
      <c r="B4" s="0" t="s">
        <v>1356</v>
      </c>
      <c r="D4" s="0" t="s">
        <v>197</v>
      </c>
      <c r="E4" s="234" t="s">
        <v>194</v>
      </c>
      <c r="F4" s="235" t="n">
        <v>0.2925</v>
      </c>
    </row>
    <row r="5" customFormat="false" ht="15" hidden="false" customHeight="false" outlineLevel="0" collapsed="false">
      <c r="A5" s="233" t="s">
        <v>1386</v>
      </c>
      <c r="B5" s="0" t="s">
        <v>148</v>
      </c>
      <c r="D5" s="0" t="s">
        <v>197</v>
      </c>
      <c r="E5" s="234" t="s">
        <v>194</v>
      </c>
      <c r="F5" s="235" t="n">
        <v>0.2533</v>
      </c>
    </row>
    <row r="6" customFormat="false" ht="15" hidden="false" customHeight="false" outlineLevel="0" collapsed="false">
      <c r="A6" s="233" t="s">
        <v>726</v>
      </c>
      <c r="B6" s="0" t="s">
        <v>36</v>
      </c>
      <c r="C6" s="0" t="n">
        <v>27</v>
      </c>
      <c r="D6" s="0" t="s">
        <v>110</v>
      </c>
      <c r="E6" s="234" t="s">
        <v>66</v>
      </c>
      <c r="F6" s="235" t="n">
        <v>0.2525</v>
      </c>
    </row>
    <row r="7" customFormat="false" ht="15" hidden="false" customHeight="false" outlineLevel="0" collapsed="false">
      <c r="A7" s="233" t="s">
        <v>1387</v>
      </c>
      <c r="B7" s="0" t="s">
        <v>36</v>
      </c>
      <c r="C7" s="0" t="n">
        <v>30</v>
      </c>
      <c r="D7" s="0" t="s">
        <v>1388</v>
      </c>
      <c r="E7" s="234" t="s">
        <v>1389</v>
      </c>
      <c r="F7" s="235" t="n">
        <v>0.2525</v>
      </c>
    </row>
    <row r="8" customFormat="false" ht="15" hidden="false" customHeight="false" outlineLevel="0" collapsed="false">
      <c r="A8" s="233" t="s">
        <v>1387</v>
      </c>
      <c r="B8" s="0" t="s">
        <v>36</v>
      </c>
      <c r="C8" s="0" t="s">
        <v>38</v>
      </c>
      <c r="D8" s="0" t="s">
        <v>1388</v>
      </c>
      <c r="E8" s="234" t="s">
        <v>1389</v>
      </c>
      <c r="F8" s="235" t="n">
        <v>0.2525</v>
      </c>
    </row>
    <row r="9" customFormat="false" ht="15" hidden="false" customHeight="false" outlineLevel="0" collapsed="false">
      <c r="A9" s="233" t="s">
        <v>156</v>
      </c>
      <c r="B9" s="0" t="s">
        <v>36</v>
      </c>
      <c r="C9" s="0" t="n">
        <v>32</v>
      </c>
      <c r="D9" s="0" t="s">
        <v>160</v>
      </c>
      <c r="E9" s="234" t="s">
        <v>157</v>
      </c>
      <c r="F9" s="235" t="n">
        <v>0.2525</v>
      </c>
    </row>
    <row r="10" customFormat="false" ht="15" hidden="false" customHeight="false" outlineLevel="0" collapsed="false">
      <c r="A10" s="233" t="s">
        <v>162</v>
      </c>
      <c r="B10" s="0" t="s">
        <v>36</v>
      </c>
      <c r="C10" s="0" t="n">
        <v>203</v>
      </c>
      <c r="D10" s="0" t="s">
        <v>42</v>
      </c>
      <c r="E10" s="234" t="s">
        <v>37</v>
      </c>
      <c r="F10" s="235" t="n">
        <v>0.2525</v>
      </c>
    </row>
    <row r="11" customFormat="false" ht="15" hidden="false" customHeight="false" outlineLevel="0" collapsed="false">
      <c r="A11" s="233" t="s">
        <v>1390</v>
      </c>
      <c r="B11" s="0" t="s">
        <v>36</v>
      </c>
      <c r="D11" s="0" t="s">
        <v>56</v>
      </c>
      <c r="E11" s="234" t="s">
        <v>54</v>
      </c>
      <c r="F11" s="235" t="n">
        <v>0.2525</v>
      </c>
    </row>
    <row r="12" customFormat="false" ht="15" hidden="false" customHeight="false" outlineLevel="0" collapsed="false">
      <c r="A12" s="233" t="s">
        <v>1391</v>
      </c>
      <c r="B12" s="0" t="s">
        <v>36</v>
      </c>
      <c r="C12" s="0" t="s">
        <v>1392</v>
      </c>
      <c r="D12" s="0" t="s">
        <v>1393</v>
      </c>
      <c r="E12" s="234" t="s">
        <v>1392</v>
      </c>
      <c r="F12" s="235" t="n">
        <v>0.2525</v>
      </c>
    </row>
    <row r="13" customFormat="false" ht="15" hidden="false" customHeight="false" outlineLevel="0" collapsed="false">
      <c r="A13" s="233" t="s">
        <v>165</v>
      </c>
      <c r="B13" s="0" t="s">
        <v>36</v>
      </c>
      <c r="C13" s="0" t="n">
        <v>1</v>
      </c>
      <c r="D13" s="0" t="s">
        <v>99</v>
      </c>
      <c r="E13" s="234" t="s">
        <v>97</v>
      </c>
      <c r="F13" s="235" t="n">
        <v>0.347</v>
      </c>
    </row>
    <row r="14" customFormat="false" ht="15" hidden="false" customHeight="false" outlineLevel="0" collapsed="false">
      <c r="A14" s="233" t="s">
        <v>698</v>
      </c>
      <c r="B14" s="0" t="s">
        <v>36</v>
      </c>
      <c r="C14" s="0" t="s">
        <v>47</v>
      </c>
      <c r="D14" s="0" t="s">
        <v>50</v>
      </c>
      <c r="E14" s="234" t="s">
        <v>47</v>
      </c>
      <c r="F14" s="235" t="n">
        <v>0.347</v>
      </c>
    </row>
    <row r="15" customFormat="false" ht="15" hidden="false" customHeight="false" outlineLevel="0" collapsed="false">
      <c r="A15" s="233" t="s">
        <v>170</v>
      </c>
      <c r="B15" s="0" t="s">
        <v>36</v>
      </c>
      <c r="C15" s="0" t="n">
        <v>27</v>
      </c>
      <c r="D15" s="0" t="s">
        <v>110</v>
      </c>
      <c r="E15" s="234" t="s">
        <v>66</v>
      </c>
      <c r="F15" s="235" t="n">
        <v>0.347</v>
      </c>
    </row>
    <row r="16" customFormat="false" ht="15" hidden="false" customHeight="false" outlineLevel="0" collapsed="false">
      <c r="A16" s="233" t="s">
        <v>1394</v>
      </c>
      <c r="B16" s="0" t="s">
        <v>36</v>
      </c>
      <c r="C16" s="0" t="s">
        <v>157</v>
      </c>
      <c r="D16" s="0" t="s">
        <v>160</v>
      </c>
      <c r="E16" s="234" t="s">
        <v>157</v>
      </c>
      <c r="F16" s="235" t="n">
        <v>0.347</v>
      </c>
    </row>
    <row r="17" customFormat="false" ht="15" hidden="false" customHeight="false" outlineLevel="0" collapsed="false">
      <c r="A17" s="233" t="s">
        <v>1395</v>
      </c>
      <c r="B17" s="0" t="s">
        <v>36</v>
      </c>
      <c r="D17" s="0" t="s">
        <v>42</v>
      </c>
      <c r="E17" s="234" t="s">
        <v>37</v>
      </c>
      <c r="F17" s="235" t="n">
        <v>0.347</v>
      </c>
    </row>
    <row r="18" customFormat="false" ht="15" hidden="false" customHeight="false" outlineLevel="0" collapsed="false">
      <c r="A18" s="233" t="s">
        <v>1396</v>
      </c>
      <c r="B18" s="0" t="s">
        <v>36</v>
      </c>
      <c r="C18" s="0" t="n">
        <v>4045</v>
      </c>
      <c r="D18" s="0" t="s">
        <v>197</v>
      </c>
      <c r="E18" s="234" t="s">
        <v>194</v>
      </c>
      <c r="F18" s="235" t="n">
        <v>0.347</v>
      </c>
    </row>
    <row r="19" customFormat="false" ht="15" hidden="false" customHeight="false" outlineLevel="0" collapsed="false">
      <c r="A19" s="233" t="s">
        <v>389</v>
      </c>
      <c r="B19" s="0" t="s">
        <v>36</v>
      </c>
      <c r="C19" s="0" t="s">
        <v>494</v>
      </c>
      <c r="D19" s="0" t="s">
        <v>87</v>
      </c>
      <c r="E19" s="234" t="s">
        <v>494</v>
      </c>
      <c r="F19" s="235" t="n">
        <v>0.347</v>
      </c>
    </row>
    <row r="20" customFormat="false" ht="15" hidden="false" customHeight="false" outlineLevel="0" collapsed="false">
      <c r="A20" s="233" t="s">
        <v>1397</v>
      </c>
      <c r="B20" s="0" t="s">
        <v>36</v>
      </c>
      <c r="C20" s="0" t="s">
        <v>91</v>
      </c>
      <c r="D20" s="0" t="s">
        <v>93</v>
      </c>
      <c r="E20" s="234" t="s">
        <v>91</v>
      </c>
      <c r="F20" s="235" t="n">
        <v>0.347</v>
      </c>
    </row>
    <row r="21" customFormat="false" ht="15" hidden="false" customHeight="false" outlineLevel="0" collapsed="false">
      <c r="A21" s="233" t="s">
        <v>940</v>
      </c>
      <c r="B21" s="0" t="s">
        <v>1092</v>
      </c>
      <c r="C21" s="0" t="s">
        <v>1398</v>
      </c>
      <c r="D21" s="0" t="s">
        <v>899</v>
      </c>
      <c r="E21" s="234" t="s">
        <v>1398</v>
      </c>
      <c r="F21" s="235" t="n">
        <v>0.347</v>
      </c>
    </row>
    <row r="22" customFormat="false" ht="15" hidden="false" customHeight="false" outlineLevel="0" collapsed="false">
      <c r="A22" s="233" t="s">
        <v>485</v>
      </c>
      <c r="B22" s="0" t="s">
        <v>36</v>
      </c>
      <c r="C22" s="0" t="s">
        <v>54</v>
      </c>
      <c r="D22" s="0" t="s">
        <v>56</v>
      </c>
      <c r="E22" s="234" t="s">
        <v>54</v>
      </c>
      <c r="F22" s="235" t="n">
        <v>0.347</v>
      </c>
    </row>
    <row r="23" customFormat="false" ht="15" hidden="false" customHeight="false" outlineLevel="0" collapsed="false">
      <c r="A23" s="233" t="s">
        <v>1399</v>
      </c>
      <c r="B23" s="0" t="s">
        <v>1092</v>
      </c>
      <c r="C23" s="0" t="s">
        <v>1400</v>
      </c>
      <c r="D23" s="0" t="s">
        <v>1181</v>
      </c>
      <c r="E23" s="234" t="s">
        <v>1400</v>
      </c>
      <c r="F23" s="235" t="n">
        <v>0.347</v>
      </c>
    </row>
    <row r="24" customFormat="false" ht="15" hidden="false" customHeight="false" outlineLevel="0" collapsed="false">
      <c r="A24" s="233" t="s">
        <v>367</v>
      </c>
      <c r="B24" s="0" t="s">
        <v>36</v>
      </c>
      <c r="C24" s="0" t="s">
        <v>97</v>
      </c>
      <c r="D24" s="0" t="s">
        <v>99</v>
      </c>
      <c r="E24" s="234" t="s">
        <v>97</v>
      </c>
      <c r="F24" s="235" t="n">
        <v>0.293</v>
      </c>
    </row>
    <row r="25" customFormat="false" ht="15" hidden="false" customHeight="false" outlineLevel="0" collapsed="false">
      <c r="A25" s="233" t="s">
        <v>173</v>
      </c>
      <c r="B25" s="0" t="s">
        <v>36</v>
      </c>
      <c r="C25" s="0" t="n">
        <v>24</v>
      </c>
      <c r="D25" s="0" t="s">
        <v>50</v>
      </c>
      <c r="E25" s="234" t="s">
        <v>47</v>
      </c>
      <c r="F25" s="235" t="n">
        <v>0.293</v>
      </c>
    </row>
    <row r="26" customFormat="false" ht="15" hidden="false" customHeight="false" outlineLevel="0" collapsed="false">
      <c r="A26" s="233" t="s">
        <v>176</v>
      </c>
      <c r="B26" s="0" t="s">
        <v>36</v>
      </c>
      <c r="C26" s="0" t="n">
        <v>27</v>
      </c>
      <c r="D26" s="0" t="s">
        <v>110</v>
      </c>
      <c r="E26" s="234" t="s">
        <v>66</v>
      </c>
      <c r="F26" s="235" t="n">
        <v>0.293</v>
      </c>
    </row>
    <row r="27" customFormat="false" ht="15" hidden="false" customHeight="false" outlineLevel="0" collapsed="false">
      <c r="A27" s="233" t="s">
        <v>35</v>
      </c>
      <c r="B27" s="0" t="s">
        <v>36</v>
      </c>
      <c r="C27" s="0" t="n">
        <v>203</v>
      </c>
      <c r="D27" s="0" t="s">
        <v>42</v>
      </c>
      <c r="E27" s="234" t="s">
        <v>37</v>
      </c>
      <c r="F27" s="235" t="n">
        <v>0.293</v>
      </c>
    </row>
    <row r="28" customFormat="false" ht="15" hidden="false" customHeight="false" outlineLevel="0" collapsed="false">
      <c r="A28" s="233" t="s">
        <v>1401</v>
      </c>
      <c r="B28" s="0" t="s">
        <v>36</v>
      </c>
      <c r="D28" s="0" t="s">
        <v>197</v>
      </c>
      <c r="E28" s="234" t="s">
        <v>194</v>
      </c>
      <c r="F28" s="235" t="n">
        <v>0.293</v>
      </c>
    </row>
    <row r="29" customFormat="false" ht="15" hidden="false" customHeight="false" outlineLevel="0" collapsed="false">
      <c r="A29" s="233" t="s">
        <v>1402</v>
      </c>
      <c r="B29" s="0" t="s">
        <v>36</v>
      </c>
      <c r="D29" s="0" t="s">
        <v>56</v>
      </c>
      <c r="E29" s="234" t="s">
        <v>54</v>
      </c>
      <c r="F29" s="235" t="n">
        <v>0.293</v>
      </c>
    </row>
    <row r="30" customFormat="false" ht="15" hidden="false" customHeight="false" outlineLevel="0" collapsed="false">
      <c r="A30" s="233" t="s">
        <v>1403</v>
      </c>
      <c r="B30" s="0" t="s">
        <v>36</v>
      </c>
      <c r="C30" s="0" t="s">
        <v>38</v>
      </c>
      <c r="D30" s="0" t="s">
        <v>1404</v>
      </c>
      <c r="E30" s="234" t="s">
        <v>1405</v>
      </c>
      <c r="F30" s="235" t="n">
        <v>0.293</v>
      </c>
    </row>
    <row r="31" customFormat="false" ht="15" hidden="false" customHeight="false" outlineLevel="0" collapsed="false">
      <c r="A31" s="233" t="s">
        <v>179</v>
      </c>
      <c r="B31" s="0" t="s">
        <v>36</v>
      </c>
      <c r="C31" s="0" t="n">
        <v>24</v>
      </c>
      <c r="D31" s="0" t="s">
        <v>50</v>
      </c>
      <c r="E31" s="234" t="s">
        <v>47</v>
      </c>
      <c r="F31" s="235" t="n">
        <v>0.335</v>
      </c>
    </row>
    <row r="32" customFormat="false" ht="15" hidden="false" customHeight="false" outlineLevel="0" collapsed="false">
      <c r="A32" s="233" t="s">
        <v>1406</v>
      </c>
      <c r="B32" s="0" t="s">
        <v>36</v>
      </c>
      <c r="C32" s="0" t="n">
        <v>27</v>
      </c>
      <c r="D32" s="0" t="s">
        <v>110</v>
      </c>
      <c r="E32" s="234" t="s">
        <v>66</v>
      </c>
      <c r="F32" s="235" t="n">
        <v>0.335</v>
      </c>
    </row>
    <row r="33" customFormat="false" ht="15" hidden="false" customHeight="false" outlineLevel="0" collapsed="false">
      <c r="A33" s="233" t="s">
        <v>1406</v>
      </c>
      <c r="B33" s="0" t="s">
        <v>36</v>
      </c>
      <c r="C33" s="0" t="n">
        <v>27</v>
      </c>
      <c r="D33" s="0" t="s">
        <v>110</v>
      </c>
      <c r="E33" s="234" t="s">
        <v>66</v>
      </c>
      <c r="F33" s="235" t="n">
        <v>0.335</v>
      </c>
    </row>
    <row r="34" customFormat="false" ht="15" hidden="false" customHeight="false" outlineLevel="0" collapsed="false">
      <c r="A34" s="233" t="s">
        <v>1407</v>
      </c>
      <c r="B34" s="0" t="s">
        <v>36</v>
      </c>
      <c r="C34" s="0" t="n">
        <v>4045</v>
      </c>
      <c r="D34" s="0" t="s">
        <v>197</v>
      </c>
      <c r="E34" s="234" t="s">
        <v>194</v>
      </c>
      <c r="F34" s="235" t="n">
        <v>0.335</v>
      </c>
    </row>
    <row r="35" customFormat="false" ht="15" hidden="false" customHeight="false" outlineLevel="0" collapsed="false">
      <c r="A35" s="233" t="s">
        <v>1408</v>
      </c>
      <c r="B35" s="0" t="s">
        <v>36</v>
      </c>
      <c r="C35" s="0" t="n">
        <v>546</v>
      </c>
      <c r="D35" s="0" t="s">
        <v>1409</v>
      </c>
      <c r="E35" s="234" t="s">
        <v>1410</v>
      </c>
      <c r="F35" s="235" t="n">
        <v>0.335</v>
      </c>
    </row>
    <row r="36" customFormat="false" ht="15" hidden="false" customHeight="false" outlineLevel="0" collapsed="false">
      <c r="A36" s="233" t="s">
        <v>610</v>
      </c>
      <c r="B36" s="0" t="s">
        <v>36</v>
      </c>
      <c r="C36" s="0" t="n">
        <v>570</v>
      </c>
      <c r="D36" s="0" t="s">
        <v>56</v>
      </c>
      <c r="E36" s="234" t="s">
        <v>54</v>
      </c>
      <c r="F36" s="235" t="n">
        <v>0.335</v>
      </c>
    </row>
    <row r="37" customFormat="false" ht="15" hidden="false" customHeight="false" outlineLevel="0" collapsed="false">
      <c r="A37" s="233" t="s">
        <v>375</v>
      </c>
      <c r="B37" s="0" t="s">
        <v>36</v>
      </c>
      <c r="C37" s="0" t="s">
        <v>97</v>
      </c>
      <c r="D37" s="0" t="s">
        <v>99</v>
      </c>
      <c r="E37" s="234" t="s">
        <v>97</v>
      </c>
      <c r="F37" s="235" t="n">
        <v>0.347</v>
      </c>
    </row>
    <row r="38" customFormat="false" ht="15" hidden="false" customHeight="false" outlineLevel="0" collapsed="false">
      <c r="A38" s="233" t="s">
        <v>46</v>
      </c>
      <c r="B38" s="0" t="s">
        <v>36</v>
      </c>
      <c r="C38" s="0" t="n">
        <v>24</v>
      </c>
      <c r="D38" s="0" t="s">
        <v>50</v>
      </c>
      <c r="E38" s="234" t="s">
        <v>47</v>
      </c>
      <c r="F38" s="235" t="n">
        <v>0.347</v>
      </c>
    </row>
    <row r="39" customFormat="false" ht="15" hidden="false" customHeight="false" outlineLevel="0" collapsed="false">
      <c r="A39" s="233" t="s">
        <v>1411</v>
      </c>
      <c r="B39" s="0" t="s">
        <v>36</v>
      </c>
      <c r="D39" s="0" t="s">
        <v>110</v>
      </c>
      <c r="E39" s="234" t="s">
        <v>66</v>
      </c>
      <c r="F39" s="235" t="n">
        <v>0.347</v>
      </c>
    </row>
    <row r="40" customFormat="false" ht="15" hidden="false" customHeight="false" outlineLevel="0" collapsed="false">
      <c r="A40" s="233" t="s">
        <v>1412</v>
      </c>
      <c r="B40" s="0" t="s">
        <v>36</v>
      </c>
      <c r="C40" s="0" t="n">
        <v>32</v>
      </c>
      <c r="D40" s="0" t="s">
        <v>160</v>
      </c>
      <c r="E40" s="234" t="s">
        <v>157</v>
      </c>
      <c r="F40" s="235" t="n">
        <v>0.347</v>
      </c>
    </row>
    <row r="41" customFormat="false" ht="15" hidden="false" customHeight="false" outlineLevel="0" collapsed="false">
      <c r="A41" s="233" t="s">
        <v>1413</v>
      </c>
      <c r="B41" s="0" t="s">
        <v>36</v>
      </c>
      <c r="C41" s="0" t="s">
        <v>37</v>
      </c>
      <c r="D41" s="0" t="s">
        <v>42</v>
      </c>
      <c r="E41" s="234" t="s">
        <v>37</v>
      </c>
      <c r="F41" s="235" t="n">
        <v>0.347</v>
      </c>
    </row>
    <row r="42" customFormat="false" ht="15" hidden="false" customHeight="false" outlineLevel="0" collapsed="false">
      <c r="A42" s="233" t="s">
        <v>1414</v>
      </c>
      <c r="B42" s="0" t="s">
        <v>36</v>
      </c>
      <c r="D42" s="0" t="s">
        <v>197</v>
      </c>
      <c r="E42" s="234" t="s">
        <v>194</v>
      </c>
      <c r="F42" s="235" t="n">
        <v>0.347</v>
      </c>
    </row>
    <row r="43" customFormat="false" ht="15" hidden="false" customHeight="false" outlineLevel="0" collapsed="false">
      <c r="A43" s="233" t="s">
        <v>1415</v>
      </c>
      <c r="B43" s="0" t="s">
        <v>36</v>
      </c>
      <c r="C43" s="0" t="s">
        <v>494</v>
      </c>
      <c r="D43" s="0" t="s">
        <v>87</v>
      </c>
      <c r="E43" s="234" t="s">
        <v>494</v>
      </c>
      <c r="F43" s="235" t="n">
        <v>0.347</v>
      </c>
    </row>
    <row r="44" customFormat="false" ht="15" hidden="false" customHeight="false" outlineLevel="0" collapsed="false">
      <c r="A44" s="233" t="s">
        <v>400</v>
      </c>
      <c r="B44" s="0" t="s">
        <v>36</v>
      </c>
      <c r="C44" s="0" t="s">
        <v>494</v>
      </c>
      <c r="D44" s="0" t="s">
        <v>87</v>
      </c>
      <c r="E44" s="234" t="s">
        <v>494</v>
      </c>
      <c r="F44" s="235" t="n">
        <v>0.347</v>
      </c>
    </row>
    <row r="45" customFormat="false" ht="15" hidden="false" customHeight="false" outlineLevel="0" collapsed="false">
      <c r="A45" s="233" t="s">
        <v>1416</v>
      </c>
      <c r="B45" s="0" t="s">
        <v>36</v>
      </c>
      <c r="C45" s="0" t="s">
        <v>91</v>
      </c>
      <c r="D45" s="0" t="s">
        <v>93</v>
      </c>
      <c r="E45" s="234" t="s">
        <v>91</v>
      </c>
      <c r="F45" s="235" t="n">
        <v>0.347</v>
      </c>
    </row>
    <row r="46" customFormat="false" ht="15" hidden="false" customHeight="false" outlineLevel="0" collapsed="false">
      <c r="A46" s="233" t="s">
        <v>1416</v>
      </c>
      <c r="B46" s="0" t="s">
        <v>36</v>
      </c>
      <c r="C46" s="0" t="s">
        <v>91</v>
      </c>
      <c r="D46" s="0" t="s">
        <v>93</v>
      </c>
      <c r="E46" s="234" t="s">
        <v>91</v>
      </c>
      <c r="F46" s="235" t="n">
        <v>0.347</v>
      </c>
    </row>
    <row r="47" customFormat="false" ht="15" hidden="false" customHeight="false" outlineLevel="0" collapsed="false">
      <c r="A47" s="233" t="s">
        <v>1417</v>
      </c>
      <c r="B47" s="0" t="s">
        <v>36</v>
      </c>
      <c r="C47" s="0" t="n">
        <v>546</v>
      </c>
      <c r="D47" s="0" t="s">
        <v>1409</v>
      </c>
      <c r="E47" s="234" t="s">
        <v>1410</v>
      </c>
      <c r="F47" s="235" t="n">
        <v>0.347</v>
      </c>
    </row>
    <row r="48" customFormat="false" ht="15" hidden="false" customHeight="false" outlineLevel="0" collapsed="false">
      <c r="A48" s="233" t="s">
        <v>1418</v>
      </c>
      <c r="B48" s="0" t="s">
        <v>1092</v>
      </c>
      <c r="D48" s="0" t="s">
        <v>935</v>
      </c>
      <c r="E48" s="234" t="s">
        <v>1419</v>
      </c>
      <c r="F48" s="235" t="n">
        <v>0.347</v>
      </c>
    </row>
    <row r="49" customFormat="false" ht="15" hidden="false" customHeight="false" outlineLevel="0" collapsed="false">
      <c r="A49" s="233" t="s">
        <v>53</v>
      </c>
      <c r="B49" s="0" t="s">
        <v>36</v>
      </c>
      <c r="C49" s="0" t="n">
        <v>570</v>
      </c>
      <c r="D49" s="0" t="s">
        <v>56</v>
      </c>
      <c r="E49" s="234" t="s">
        <v>54</v>
      </c>
      <c r="F49" s="235" t="n">
        <v>0.347</v>
      </c>
    </row>
    <row r="50" customFormat="false" ht="15" hidden="false" customHeight="false" outlineLevel="0" collapsed="false">
      <c r="A50" s="233" t="s">
        <v>1420</v>
      </c>
      <c r="B50" s="0" t="s">
        <v>36</v>
      </c>
      <c r="C50" s="0" t="s">
        <v>1421</v>
      </c>
      <c r="D50" s="0" t="s">
        <v>1422</v>
      </c>
      <c r="E50" s="234" t="s">
        <v>1421</v>
      </c>
      <c r="F50" s="235" t="n">
        <v>0.347</v>
      </c>
    </row>
    <row r="51" customFormat="false" ht="15" hidden="false" customHeight="false" outlineLevel="0" collapsed="false">
      <c r="A51" s="233" t="s">
        <v>1423</v>
      </c>
      <c r="B51" s="0" t="s">
        <v>1424</v>
      </c>
      <c r="D51" s="0" t="s">
        <v>1181</v>
      </c>
      <c r="E51" s="234" t="s">
        <v>1400</v>
      </c>
      <c r="F51" s="235" t="n">
        <v>0.347</v>
      </c>
    </row>
    <row r="52" customFormat="false" ht="15" hidden="false" customHeight="false" outlineLevel="0" collapsed="false">
      <c r="A52" s="233" t="s">
        <v>1423</v>
      </c>
      <c r="B52" s="0" t="s">
        <v>1424</v>
      </c>
      <c r="C52" s="0" t="s">
        <v>1400</v>
      </c>
      <c r="D52" s="0" t="s">
        <v>1181</v>
      </c>
      <c r="E52" s="234"/>
      <c r="F52" s="235"/>
    </row>
    <row r="53" customFormat="false" ht="15" hidden="false" customHeight="false" outlineLevel="0" collapsed="false">
      <c r="A53" s="233" t="s">
        <v>1425</v>
      </c>
      <c r="B53" s="0" t="s">
        <v>36</v>
      </c>
      <c r="D53" s="0" t="s">
        <v>99</v>
      </c>
      <c r="E53" s="234" t="s">
        <v>97</v>
      </c>
      <c r="F53" s="235" t="n">
        <v>0.4658</v>
      </c>
    </row>
    <row r="54" customFormat="false" ht="15" hidden="false" customHeight="false" outlineLevel="0" collapsed="false">
      <c r="A54" s="233" t="s">
        <v>1426</v>
      </c>
      <c r="B54" s="0" t="s">
        <v>498</v>
      </c>
      <c r="C54" s="0" t="n">
        <v>23</v>
      </c>
      <c r="D54" s="0" t="s">
        <v>50</v>
      </c>
      <c r="E54" s="234" t="s">
        <v>47</v>
      </c>
      <c r="F54" s="235" t="n">
        <v>0.4658</v>
      </c>
    </row>
    <row r="55" customFormat="false" ht="15" hidden="false" customHeight="false" outlineLevel="0" collapsed="false">
      <c r="A55" s="233" t="s">
        <v>185</v>
      </c>
      <c r="B55" s="0" t="s">
        <v>498</v>
      </c>
      <c r="C55" s="0" t="n">
        <v>27</v>
      </c>
      <c r="D55" s="0" t="s">
        <v>110</v>
      </c>
      <c r="E55" s="234" t="s">
        <v>66</v>
      </c>
      <c r="F55" s="235" t="n">
        <v>0.4658</v>
      </c>
    </row>
    <row r="56" customFormat="false" ht="15" hidden="false" customHeight="false" outlineLevel="0" collapsed="false">
      <c r="A56" s="233" t="s">
        <v>1427</v>
      </c>
      <c r="B56" s="0" t="s">
        <v>36</v>
      </c>
      <c r="C56" s="0" t="n">
        <v>30</v>
      </c>
      <c r="D56" s="0" t="s">
        <v>1388</v>
      </c>
      <c r="E56" s="234" t="s">
        <v>1389</v>
      </c>
      <c r="F56" s="235" t="n">
        <v>0.4658</v>
      </c>
    </row>
    <row r="57" customFormat="false" ht="15" hidden="false" customHeight="false" outlineLevel="0" collapsed="false">
      <c r="A57" s="233" t="s">
        <v>1427</v>
      </c>
      <c r="B57" s="0" t="s">
        <v>36</v>
      </c>
      <c r="C57" s="0" t="s">
        <v>38</v>
      </c>
      <c r="D57" s="0" t="s">
        <v>1388</v>
      </c>
      <c r="E57" s="234" t="s">
        <v>1389</v>
      </c>
      <c r="F57" s="235" t="n">
        <v>0.4658</v>
      </c>
    </row>
    <row r="58" customFormat="false" ht="15" hidden="false" customHeight="false" outlineLevel="0" collapsed="false">
      <c r="A58" s="233" t="s">
        <v>1428</v>
      </c>
      <c r="B58" s="0" t="s">
        <v>498</v>
      </c>
      <c r="C58" s="0" t="n">
        <v>47</v>
      </c>
      <c r="D58" s="0" t="s">
        <v>1429</v>
      </c>
      <c r="E58" s="234" t="s">
        <v>1430</v>
      </c>
      <c r="F58" s="235" t="n">
        <v>0.4658</v>
      </c>
    </row>
    <row r="59" customFormat="false" ht="15" hidden="false" customHeight="false" outlineLevel="0" collapsed="false">
      <c r="A59" s="233" t="s">
        <v>1431</v>
      </c>
      <c r="B59" s="0" t="s">
        <v>498</v>
      </c>
      <c r="C59" s="0" t="n">
        <v>50</v>
      </c>
      <c r="D59" s="0" t="s">
        <v>1432</v>
      </c>
      <c r="E59" s="234" t="s">
        <v>1433</v>
      </c>
      <c r="F59" s="235" t="n">
        <v>0.4658</v>
      </c>
    </row>
    <row r="60" customFormat="false" ht="15" hidden="false" customHeight="false" outlineLevel="0" collapsed="false">
      <c r="A60" s="233" t="s">
        <v>1434</v>
      </c>
      <c r="B60" s="0" t="s">
        <v>498</v>
      </c>
      <c r="C60" s="0" t="n">
        <v>203</v>
      </c>
      <c r="D60" s="0" t="s">
        <v>42</v>
      </c>
      <c r="E60" s="234" t="s">
        <v>37</v>
      </c>
      <c r="F60" s="235" t="n">
        <v>0.4658</v>
      </c>
    </row>
    <row r="61" customFormat="false" ht="15" hidden="false" customHeight="false" outlineLevel="0" collapsed="false">
      <c r="A61" s="233" t="s">
        <v>958</v>
      </c>
      <c r="B61" s="0" t="s">
        <v>1092</v>
      </c>
      <c r="C61" s="0" t="s">
        <v>1398</v>
      </c>
      <c r="D61" s="0" t="s">
        <v>899</v>
      </c>
      <c r="E61" s="234" t="s">
        <v>1398</v>
      </c>
      <c r="F61" s="235" t="n">
        <v>0.4658</v>
      </c>
    </row>
    <row r="62" customFormat="false" ht="15" hidden="false" customHeight="false" outlineLevel="0" collapsed="false">
      <c r="A62" s="233" t="s">
        <v>958</v>
      </c>
      <c r="B62" s="0" t="s">
        <v>1092</v>
      </c>
      <c r="C62" s="0" t="s">
        <v>1398</v>
      </c>
      <c r="D62" s="0" t="s">
        <v>899</v>
      </c>
      <c r="E62" s="234" t="s">
        <v>1398</v>
      </c>
      <c r="F62" s="235"/>
    </row>
    <row r="63" customFormat="false" ht="15" hidden="false" customHeight="false" outlineLevel="0" collapsed="false">
      <c r="A63" s="233" t="s">
        <v>933</v>
      </c>
      <c r="B63" s="0" t="s">
        <v>1092</v>
      </c>
      <c r="D63" s="0" t="s">
        <v>935</v>
      </c>
      <c r="E63" s="234" t="s">
        <v>1419</v>
      </c>
      <c r="F63" s="235" t="n">
        <v>0.4658</v>
      </c>
    </row>
    <row r="64" customFormat="false" ht="15" hidden="false" customHeight="false" outlineLevel="0" collapsed="false">
      <c r="A64" s="233" t="s">
        <v>579</v>
      </c>
      <c r="B64" s="0" t="s">
        <v>36</v>
      </c>
      <c r="C64" s="0" t="s">
        <v>54</v>
      </c>
      <c r="D64" s="0" t="s">
        <v>56</v>
      </c>
      <c r="E64" s="234" t="s">
        <v>54</v>
      </c>
      <c r="F64" s="235" t="n">
        <v>0.4658</v>
      </c>
    </row>
    <row r="65" customFormat="false" ht="15" hidden="false" customHeight="false" outlineLevel="0" collapsed="false">
      <c r="A65" s="233" t="s">
        <v>1435</v>
      </c>
      <c r="B65" s="0" t="s">
        <v>36</v>
      </c>
      <c r="D65" s="0" t="s">
        <v>1422</v>
      </c>
      <c r="E65" s="234" t="s">
        <v>1421</v>
      </c>
      <c r="F65" s="235" t="n">
        <v>0.4658</v>
      </c>
    </row>
    <row r="66" customFormat="false" ht="15" hidden="false" customHeight="false" outlineLevel="0" collapsed="false">
      <c r="A66" s="233" t="s">
        <v>1436</v>
      </c>
      <c r="B66" s="0" t="s">
        <v>36</v>
      </c>
      <c r="C66" s="0" t="s">
        <v>1392</v>
      </c>
      <c r="D66" s="0" t="s">
        <v>1393</v>
      </c>
      <c r="E66" s="234" t="s">
        <v>1392</v>
      </c>
      <c r="F66" s="235" t="n">
        <v>0.4658</v>
      </c>
    </row>
    <row r="67" customFormat="false" ht="15" hidden="false" customHeight="false" outlineLevel="0" collapsed="false">
      <c r="A67" s="233" t="s">
        <v>1436</v>
      </c>
      <c r="B67" s="0" t="s">
        <v>36</v>
      </c>
      <c r="C67" s="0" t="s">
        <v>1392</v>
      </c>
      <c r="D67" s="0" t="s">
        <v>1393</v>
      </c>
      <c r="E67" s="234" t="s">
        <v>1392</v>
      </c>
      <c r="F67" s="235" t="n">
        <v>0.4658</v>
      </c>
    </row>
    <row r="68" customFormat="false" ht="15" hidden="false" customHeight="false" outlineLevel="0" collapsed="false">
      <c r="A68" s="233" t="s">
        <v>312</v>
      </c>
      <c r="B68" s="0" t="s">
        <v>498</v>
      </c>
      <c r="D68" s="0" t="s">
        <v>99</v>
      </c>
      <c r="E68" s="234" t="s">
        <v>97</v>
      </c>
      <c r="F68" s="235" t="n">
        <v>0.4383</v>
      </c>
    </row>
    <row r="69" customFormat="false" ht="15" hidden="false" customHeight="false" outlineLevel="0" collapsed="false">
      <c r="A69" s="233" t="s">
        <v>773</v>
      </c>
      <c r="B69" s="0" t="s">
        <v>36</v>
      </c>
      <c r="C69" s="0" t="s">
        <v>47</v>
      </c>
      <c r="D69" s="0" t="s">
        <v>50</v>
      </c>
      <c r="E69" s="234" t="s">
        <v>47</v>
      </c>
      <c r="F69" s="235" t="n">
        <v>0.438</v>
      </c>
    </row>
    <row r="70" customFormat="false" ht="15" hidden="false" customHeight="false" outlineLevel="0" collapsed="false">
      <c r="A70" s="233" t="s">
        <v>1238</v>
      </c>
      <c r="B70" s="0" t="s">
        <v>36</v>
      </c>
      <c r="D70" s="0" t="s">
        <v>110</v>
      </c>
      <c r="E70" s="234" t="s">
        <v>66</v>
      </c>
      <c r="F70" s="235" t="n">
        <v>0.438</v>
      </c>
    </row>
    <row r="71" customFormat="false" ht="15" hidden="false" customHeight="false" outlineLevel="0" collapsed="false">
      <c r="A71" s="233" t="s">
        <v>1437</v>
      </c>
      <c r="B71" s="0" t="s">
        <v>498</v>
      </c>
      <c r="C71" s="0" t="s">
        <v>1438</v>
      </c>
      <c r="D71" s="0" t="s">
        <v>1439</v>
      </c>
      <c r="E71" s="234" t="s">
        <v>1438</v>
      </c>
      <c r="F71" s="235" t="n">
        <v>0.4383</v>
      </c>
    </row>
    <row r="72" customFormat="false" ht="15" hidden="false" customHeight="false" outlineLevel="0" collapsed="false">
      <c r="A72" s="233" t="s">
        <v>502</v>
      </c>
      <c r="B72" s="0" t="s">
        <v>36</v>
      </c>
      <c r="C72" s="0" t="s">
        <v>494</v>
      </c>
      <c r="D72" s="0" t="s">
        <v>87</v>
      </c>
      <c r="E72" s="234" t="s">
        <v>494</v>
      </c>
      <c r="F72" s="235" t="n">
        <v>0.4383</v>
      </c>
    </row>
    <row r="73" customFormat="false" ht="15" hidden="false" customHeight="false" outlineLevel="0" collapsed="false">
      <c r="A73" s="233" t="s">
        <v>502</v>
      </c>
      <c r="B73" s="0" t="s">
        <v>36</v>
      </c>
      <c r="C73" s="0" t="s">
        <v>494</v>
      </c>
      <c r="D73" s="0" t="s">
        <v>87</v>
      </c>
      <c r="E73" s="234" t="s">
        <v>494</v>
      </c>
      <c r="F73" s="235" t="n">
        <v>0.4383</v>
      </c>
    </row>
    <row r="74" customFormat="false" ht="15" hidden="false" customHeight="false" outlineLevel="0" collapsed="false">
      <c r="A74" s="233" t="s">
        <v>1440</v>
      </c>
      <c r="B74" s="0" t="s">
        <v>36</v>
      </c>
      <c r="C74" s="0" t="s">
        <v>91</v>
      </c>
      <c r="D74" s="0" t="s">
        <v>93</v>
      </c>
      <c r="E74" s="234" t="s">
        <v>91</v>
      </c>
      <c r="F74" s="235" t="n">
        <v>0.4383</v>
      </c>
    </row>
    <row r="75" customFormat="false" ht="15" hidden="false" customHeight="false" outlineLevel="0" collapsed="false">
      <c r="A75" s="233" t="s">
        <v>1440</v>
      </c>
      <c r="B75" s="0" t="s">
        <v>36</v>
      </c>
      <c r="C75" s="0" t="s">
        <v>494</v>
      </c>
      <c r="D75" s="0" t="s">
        <v>93</v>
      </c>
      <c r="E75" s="234" t="s">
        <v>91</v>
      </c>
      <c r="F75" s="235" t="n">
        <v>0.4383</v>
      </c>
    </row>
    <row r="76" customFormat="false" ht="15" hidden="false" customHeight="false" outlineLevel="0" collapsed="false">
      <c r="A76" s="233" t="s">
        <v>897</v>
      </c>
      <c r="B76" s="0" t="s">
        <v>1092</v>
      </c>
      <c r="D76" s="0" t="s">
        <v>899</v>
      </c>
      <c r="E76" s="234" t="s">
        <v>1398</v>
      </c>
      <c r="F76" s="235" t="n">
        <v>0.4383</v>
      </c>
    </row>
    <row r="77" customFormat="false" ht="15" hidden="false" customHeight="false" outlineLevel="0" collapsed="false">
      <c r="A77" s="233" t="s">
        <v>665</v>
      </c>
      <c r="B77" s="0" t="s">
        <v>36</v>
      </c>
      <c r="C77" s="0" t="s">
        <v>54</v>
      </c>
      <c r="D77" s="0" t="s">
        <v>56</v>
      </c>
      <c r="E77" s="234" t="s">
        <v>54</v>
      </c>
      <c r="F77" s="235" t="n">
        <v>0.438</v>
      </c>
    </row>
    <row r="78" customFormat="false" ht="15" hidden="false" customHeight="false" outlineLevel="0" collapsed="false">
      <c r="A78" s="233" t="s">
        <v>1441</v>
      </c>
      <c r="B78" s="0" t="s">
        <v>36</v>
      </c>
      <c r="D78" s="0" t="s">
        <v>1404</v>
      </c>
      <c r="E78" s="234" t="s">
        <v>1405</v>
      </c>
      <c r="F78" s="235" t="n">
        <v>0.4383</v>
      </c>
    </row>
    <row r="79" customFormat="false" ht="15" hidden="false" customHeight="false" outlineLevel="0" collapsed="false">
      <c r="A79" s="233" t="s">
        <v>1441</v>
      </c>
      <c r="B79" s="0" t="s">
        <v>36</v>
      </c>
      <c r="C79" s="0" t="s">
        <v>38</v>
      </c>
      <c r="D79" s="0" t="s">
        <v>1404</v>
      </c>
      <c r="E79" s="234" t="s">
        <v>1405</v>
      </c>
      <c r="F79" s="235" t="n">
        <v>0.4383</v>
      </c>
    </row>
    <row r="80" customFormat="false" ht="15" hidden="false" customHeight="false" outlineLevel="0" collapsed="false">
      <c r="A80" s="233" t="s">
        <v>1442</v>
      </c>
      <c r="B80" s="0" t="s">
        <v>1092</v>
      </c>
      <c r="D80" s="0" t="s">
        <v>1181</v>
      </c>
      <c r="E80" s="234" t="s">
        <v>1400</v>
      </c>
      <c r="F80" s="235" t="n">
        <v>0.4383</v>
      </c>
    </row>
    <row r="81" customFormat="false" ht="15" hidden="false" customHeight="false" outlineLevel="0" collapsed="false">
      <c r="A81" s="233" t="s">
        <v>1443</v>
      </c>
      <c r="B81" s="0" t="s">
        <v>83</v>
      </c>
      <c r="C81" s="0" t="n">
        <v>27</v>
      </c>
      <c r="D81" s="0" t="s">
        <v>110</v>
      </c>
      <c r="E81" s="234" t="s">
        <v>66</v>
      </c>
      <c r="F81" s="235" t="n">
        <v>0.268</v>
      </c>
    </row>
    <row r="82" customFormat="false" ht="15" hidden="false" customHeight="false" outlineLevel="0" collapsed="false">
      <c r="A82" s="233" t="s">
        <v>1444</v>
      </c>
      <c r="B82" s="0" t="s">
        <v>83</v>
      </c>
      <c r="C82" s="0" t="n">
        <v>32</v>
      </c>
      <c r="D82" s="0" t="s">
        <v>160</v>
      </c>
      <c r="E82" s="234" t="s">
        <v>157</v>
      </c>
      <c r="F82" s="235" t="n">
        <v>0.268</v>
      </c>
    </row>
    <row r="83" customFormat="false" ht="15" hidden="false" customHeight="false" outlineLevel="0" collapsed="false">
      <c r="A83" s="233" t="s">
        <v>1445</v>
      </c>
      <c r="B83" s="0" t="s">
        <v>83</v>
      </c>
      <c r="C83" s="0" t="n">
        <v>203</v>
      </c>
      <c r="D83" s="0" t="s">
        <v>42</v>
      </c>
      <c r="E83" s="234" t="s">
        <v>37</v>
      </c>
      <c r="F83" s="235" t="n">
        <v>0.268</v>
      </c>
    </row>
    <row r="84" customFormat="false" ht="15" hidden="false" customHeight="false" outlineLevel="0" collapsed="false">
      <c r="A84" s="233" t="s">
        <v>222</v>
      </c>
      <c r="B84" s="0" t="s">
        <v>83</v>
      </c>
      <c r="C84" s="0" t="n">
        <v>1</v>
      </c>
      <c r="D84" s="0" t="s">
        <v>99</v>
      </c>
      <c r="E84" s="234" t="s">
        <v>97</v>
      </c>
      <c r="F84" s="235" t="n">
        <v>0.26</v>
      </c>
    </row>
    <row r="85" customFormat="false" ht="15" hidden="false" customHeight="false" outlineLevel="0" collapsed="false">
      <c r="A85" s="233" t="s">
        <v>1446</v>
      </c>
      <c r="B85" s="0" t="s">
        <v>83</v>
      </c>
      <c r="C85" s="0" t="n">
        <v>24</v>
      </c>
      <c r="D85" s="0" t="s">
        <v>50</v>
      </c>
      <c r="E85" s="234" t="s">
        <v>47</v>
      </c>
      <c r="F85" s="235" t="n">
        <v>0.26</v>
      </c>
    </row>
    <row r="86" customFormat="false" ht="15" hidden="false" customHeight="false" outlineLevel="0" collapsed="false">
      <c r="A86" s="233" t="s">
        <v>330</v>
      </c>
      <c r="B86" s="0" t="s">
        <v>83</v>
      </c>
      <c r="C86" s="0" t="n">
        <v>27</v>
      </c>
      <c r="D86" s="0" t="s">
        <v>110</v>
      </c>
      <c r="E86" s="234" t="s">
        <v>66</v>
      </c>
      <c r="F86" s="235" t="n">
        <v>0.26</v>
      </c>
    </row>
    <row r="87" customFormat="false" ht="15" hidden="false" customHeight="false" outlineLevel="0" collapsed="false">
      <c r="A87" s="233" t="s">
        <v>1447</v>
      </c>
      <c r="B87" s="0" t="s">
        <v>83</v>
      </c>
      <c r="D87" s="0" t="s">
        <v>1388</v>
      </c>
      <c r="E87" s="234" t="s">
        <v>1389</v>
      </c>
      <c r="F87" s="235" t="n">
        <v>0.26</v>
      </c>
    </row>
    <row r="88" customFormat="false" ht="15" hidden="false" customHeight="false" outlineLevel="0" collapsed="false">
      <c r="A88" s="233" t="s">
        <v>1447</v>
      </c>
      <c r="B88" s="0" t="s">
        <v>83</v>
      </c>
      <c r="C88" s="0" t="s">
        <v>38</v>
      </c>
      <c r="D88" s="0" t="s">
        <v>1388</v>
      </c>
      <c r="E88" s="234" t="s">
        <v>1389</v>
      </c>
      <c r="F88" s="235" t="n">
        <v>0.26</v>
      </c>
    </row>
    <row r="89" customFormat="false" ht="15" hidden="false" customHeight="false" outlineLevel="0" collapsed="false">
      <c r="A89" s="233" t="s">
        <v>225</v>
      </c>
      <c r="B89" s="0" t="s">
        <v>83</v>
      </c>
      <c r="C89" s="0" t="n">
        <v>32</v>
      </c>
      <c r="D89" s="0" t="s">
        <v>160</v>
      </c>
      <c r="E89" s="234" t="s">
        <v>157</v>
      </c>
      <c r="F89" s="235" t="n">
        <v>0.26</v>
      </c>
    </row>
    <row r="90" customFormat="false" ht="15" hidden="false" customHeight="false" outlineLevel="0" collapsed="false">
      <c r="A90" s="233" t="s">
        <v>228</v>
      </c>
      <c r="B90" s="0" t="s">
        <v>83</v>
      </c>
      <c r="C90" s="0" t="n">
        <v>203</v>
      </c>
      <c r="D90" s="0" t="s">
        <v>42</v>
      </c>
      <c r="E90" s="234" t="s">
        <v>37</v>
      </c>
      <c r="F90" s="235" t="n">
        <v>0.26</v>
      </c>
    </row>
    <row r="91" customFormat="false" ht="15" hidden="false" customHeight="false" outlineLevel="0" collapsed="false">
      <c r="A91" s="233" t="s">
        <v>1448</v>
      </c>
      <c r="B91" s="0" t="s">
        <v>83</v>
      </c>
      <c r="C91" s="0" t="n">
        <v>4045</v>
      </c>
      <c r="D91" s="0" t="s">
        <v>197</v>
      </c>
      <c r="E91" s="234" t="s">
        <v>194</v>
      </c>
      <c r="F91" s="235" t="n">
        <v>0.26</v>
      </c>
    </row>
    <row r="92" customFormat="false" ht="15" hidden="false" customHeight="false" outlineLevel="0" collapsed="false">
      <c r="A92" s="233" t="s">
        <v>82</v>
      </c>
      <c r="B92" s="0" t="s">
        <v>83</v>
      </c>
      <c r="C92" s="0" t="s">
        <v>84</v>
      </c>
      <c r="D92" s="0" t="s">
        <v>87</v>
      </c>
      <c r="E92" s="234" t="s">
        <v>494</v>
      </c>
      <c r="F92" s="235" t="n">
        <v>0.26</v>
      </c>
    </row>
    <row r="93" customFormat="false" ht="15" hidden="false" customHeight="false" outlineLevel="0" collapsed="false">
      <c r="A93" s="233" t="s">
        <v>1449</v>
      </c>
      <c r="B93" s="0" t="s">
        <v>83</v>
      </c>
      <c r="C93" s="0" t="s">
        <v>91</v>
      </c>
      <c r="D93" s="0" t="s">
        <v>93</v>
      </c>
      <c r="E93" s="234" t="s">
        <v>91</v>
      </c>
      <c r="F93" s="235" t="n">
        <v>0.26</v>
      </c>
    </row>
    <row r="94" customFormat="false" ht="15" hidden="false" customHeight="false" outlineLevel="0" collapsed="false">
      <c r="A94" s="233" t="s">
        <v>1025</v>
      </c>
      <c r="B94" s="0" t="s">
        <v>1160</v>
      </c>
      <c r="C94" s="0" t="s">
        <v>1398</v>
      </c>
      <c r="D94" s="0" t="s">
        <v>899</v>
      </c>
      <c r="E94" s="234" t="s">
        <v>1398</v>
      </c>
      <c r="F94" s="235" t="n">
        <v>0.26</v>
      </c>
    </row>
    <row r="95" customFormat="false" ht="15" hidden="false" customHeight="false" outlineLevel="0" collapsed="false">
      <c r="A95" s="233" t="s">
        <v>1025</v>
      </c>
      <c r="B95" s="0" t="s">
        <v>1160</v>
      </c>
      <c r="C95" s="0" t="s">
        <v>1398</v>
      </c>
      <c r="D95" s="0" t="s">
        <v>899</v>
      </c>
      <c r="E95" s="234" t="s">
        <v>1398</v>
      </c>
      <c r="F95" s="235"/>
    </row>
    <row r="96" customFormat="false" ht="15" hidden="false" customHeight="false" outlineLevel="0" collapsed="false">
      <c r="A96" s="233" t="s">
        <v>1450</v>
      </c>
      <c r="B96" s="0" t="s">
        <v>83</v>
      </c>
      <c r="C96" s="0" t="n">
        <v>546</v>
      </c>
      <c r="D96" s="0" t="s">
        <v>1409</v>
      </c>
      <c r="E96" s="234" t="s">
        <v>1410</v>
      </c>
      <c r="F96" s="235" t="n">
        <v>0.26</v>
      </c>
    </row>
    <row r="97" customFormat="false" ht="15" hidden="false" customHeight="false" outlineLevel="0" collapsed="false">
      <c r="A97" s="233" t="s">
        <v>1451</v>
      </c>
      <c r="B97" s="0" t="s">
        <v>1160</v>
      </c>
      <c r="D97" s="0" t="s">
        <v>935</v>
      </c>
      <c r="E97" s="234" t="s">
        <v>1419</v>
      </c>
      <c r="F97" s="235" t="n">
        <v>0.26</v>
      </c>
    </row>
    <row r="98" customFormat="false" ht="15" hidden="false" customHeight="false" outlineLevel="0" collapsed="false">
      <c r="A98" s="233" t="s">
        <v>333</v>
      </c>
      <c r="B98" s="0" t="s">
        <v>83</v>
      </c>
      <c r="C98" s="0" t="n">
        <v>570</v>
      </c>
      <c r="D98" s="0" t="s">
        <v>56</v>
      </c>
      <c r="E98" s="234" t="s">
        <v>54</v>
      </c>
      <c r="F98" s="235" t="n">
        <v>0.26</v>
      </c>
    </row>
    <row r="99" customFormat="false" ht="15" hidden="false" customHeight="false" outlineLevel="0" collapsed="false">
      <c r="A99" s="233" t="s">
        <v>1452</v>
      </c>
      <c r="B99" s="0" t="s">
        <v>106</v>
      </c>
      <c r="D99" s="0" t="s">
        <v>1422</v>
      </c>
      <c r="E99" s="234" t="s">
        <v>1421</v>
      </c>
      <c r="F99" s="235" t="n">
        <v>0.26</v>
      </c>
    </row>
    <row r="100" customFormat="false" ht="15" hidden="false" customHeight="false" outlineLevel="0" collapsed="false">
      <c r="A100" s="233" t="s">
        <v>1453</v>
      </c>
      <c r="B100" s="0" t="s">
        <v>83</v>
      </c>
      <c r="C100" s="0" t="s">
        <v>1392</v>
      </c>
      <c r="D100" s="0" t="s">
        <v>1393</v>
      </c>
      <c r="E100" s="234" t="s">
        <v>1392</v>
      </c>
      <c r="F100" s="235" t="n">
        <v>0.26</v>
      </c>
    </row>
    <row r="101" customFormat="false" ht="15" hidden="false" customHeight="false" outlineLevel="0" collapsed="false">
      <c r="A101" s="233" t="s">
        <v>1453</v>
      </c>
      <c r="B101" s="0" t="s">
        <v>83</v>
      </c>
      <c r="C101" s="0" t="s">
        <v>1454</v>
      </c>
      <c r="D101" s="0" t="s">
        <v>1393</v>
      </c>
      <c r="E101" s="234" t="s">
        <v>1392</v>
      </c>
      <c r="F101" s="235" t="n">
        <v>0.26</v>
      </c>
    </row>
    <row r="102" customFormat="false" ht="15" hidden="false" customHeight="false" outlineLevel="0" collapsed="false">
      <c r="A102" s="233" t="s">
        <v>1455</v>
      </c>
      <c r="B102" s="0" t="s">
        <v>1160</v>
      </c>
      <c r="C102" s="0" t="s">
        <v>1400</v>
      </c>
      <c r="D102" s="0" t="s">
        <v>1181</v>
      </c>
      <c r="E102" s="234" t="s">
        <v>1400</v>
      </c>
      <c r="F102" s="235" t="n">
        <v>0.26</v>
      </c>
    </row>
    <row r="103" customFormat="false" ht="15" hidden="false" customHeight="false" outlineLevel="0" collapsed="false">
      <c r="A103" s="233" t="s">
        <v>337</v>
      </c>
      <c r="B103" s="0" t="s">
        <v>83</v>
      </c>
      <c r="D103" s="0" t="s">
        <v>99</v>
      </c>
      <c r="E103" s="234" t="s">
        <v>97</v>
      </c>
      <c r="F103" s="235" t="n">
        <v>0.2791</v>
      </c>
    </row>
    <row r="104" customFormat="false" ht="15" hidden="false" customHeight="false" outlineLevel="0" collapsed="false">
      <c r="A104" s="233" t="s">
        <v>337</v>
      </c>
      <c r="B104" s="0" t="s">
        <v>83</v>
      </c>
      <c r="C104" s="0" t="s">
        <v>97</v>
      </c>
      <c r="D104" s="0" t="s">
        <v>99</v>
      </c>
      <c r="E104" s="234" t="s">
        <v>97</v>
      </c>
      <c r="F104" s="235" t="n">
        <v>0.2791</v>
      </c>
    </row>
    <row r="105" customFormat="false" ht="15" hidden="false" customHeight="false" outlineLevel="0" collapsed="false">
      <c r="A105" s="233" t="s">
        <v>231</v>
      </c>
      <c r="B105" s="0" t="s">
        <v>83</v>
      </c>
      <c r="D105" s="0" t="s">
        <v>50</v>
      </c>
      <c r="E105" s="234" t="s">
        <v>47</v>
      </c>
      <c r="F105" s="235" t="n">
        <v>0.2791</v>
      </c>
    </row>
    <row r="106" customFormat="false" ht="15" hidden="false" customHeight="false" outlineLevel="0" collapsed="false">
      <c r="A106" s="233" t="s">
        <v>235</v>
      </c>
      <c r="B106" s="0" t="s">
        <v>83</v>
      </c>
      <c r="C106" s="0" t="n">
        <v>27</v>
      </c>
      <c r="D106" s="0" t="s">
        <v>110</v>
      </c>
      <c r="E106" s="234" t="s">
        <v>66</v>
      </c>
      <c r="F106" s="235" t="n">
        <v>0.2791</v>
      </c>
    </row>
    <row r="107" customFormat="false" ht="15" hidden="false" customHeight="false" outlineLevel="0" collapsed="false">
      <c r="A107" s="233" t="s">
        <v>1456</v>
      </c>
      <c r="B107" s="0" t="s">
        <v>1457</v>
      </c>
      <c r="C107" s="0" t="n">
        <v>47</v>
      </c>
      <c r="D107" s="0" t="s">
        <v>1429</v>
      </c>
      <c r="E107" s="234" t="s">
        <v>1430</v>
      </c>
      <c r="F107" s="235" t="n">
        <v>0.2791</v>
      </c>
    </row>
    <row r="108" customFormat="false" ht="15" hidden="false" customHeight="false" outlineLevel="0" collapsed="false">
      <c r="A108" s="233" t="s">
        <v>1458</v>
      </c>
      <c r="B108" s="0" t="s">
        <v>1457</v>
      </c>
      <c r="C108" s="0" t="n">
        <v>50</v>
      </c>
      <c r="D108" s="0" t="s">
        <v>1432</v>
      </c>
      <c r="E108" s="234" t="s">
        <v>1433</v>
      </c>
      <c r="F108" s="235" t="n">
        <v>0.2791</v>
      </c>
    </row>
    <row r="109" customFormat="false" ht="15" hidden="false" customHeight="false" outlineLevel="0" collapsed="false">
      <c r="A109" s="233" t="s">
        <v>1459</v>
      </c>
      <c r="B109" s="0" t="s">
        <v>1457</v>
      </c>
      <c r="C109" s="0" t="s">
        <v>1438</v>
      </c>
      <c r="D109" s="0" t="s">
        <v>1439</v>
      </c>
      <c r="E109" s="234" t="s">
        <v>1438</v>
      </c>
      <c r="F109" s="235" t="n">
        <v>0.2791</v>
      </c>
    </row>
    <row r="110" customFormat="false" ht="15" hidden="false" customHeight="false" outlineLevel="0" collapsed="false">
      <c r="A110" s="233" t="s">
        <v>238</v>
      </c>
      <c r="B110" s="0" t="s">
        <v>1457</v>
      </c>
      <c r="C110" s="0" t="n">
        <v>203</v>
      </c>
      <c r="D110" s="0" t="s">
        <v>42</v>
      </c>
      <c r="E110" s="234" t="s">
        <v>37</v>
      </c>
      <c r="F110" s="235" t="n">
        <v>0.2791</v>
      </c>
    </row>
    <row r="111" customFormat="false" ht="15" hidden="false" customHeight="false" outlineLevel="0" collapsed="false">
      <c r="A111" s="233" t="s">
        <v>437</v>
      </c>
      <c r="B111" s="0" t="s">
        <v>83</v>
      </c>
      <c r="C111" s="0" t="s">
        <v>494</v>
      </c>
      <c r="D111" s="0" t="s">
        <v>87</v>
      </c>
      <c r="E111" s="234" t="s">
        <v>494</v>
      </c>
      <c r="F111" s="235" t="n">
        <v>0.2791</v>
      </c>
    </row>
    <row r="112" customFormat="false" ht="15" hidden="false" customHeight="false" outlineLevel="0" collapsed="false">
      <c r="A112" s="233" t="s">
        <v>1460</v>
      </c>
      <c r="B112" s="0" t="s">
        <v>83</v>
      </c>
      <c r="C112" s="0" t="s">
        <v>91</v>
      </c>
      <c r="D112" s="0" t="s">
        <v>93</v>
      </c>
      <c r="E112" s="234" t="s">
        <v>91</v>
      </c>
      <c r="F112" s="235" t="n">
        <v>0.2791</v>
      </c>
    </row>
    <row r="113" customFormat="false" ht="15" hidden="false" customHeight="false" outlineLevel="0" collapsed="false">
      <c r="A113" s="233" t="s">
        <v>1460</v>
      </c>
      <c r="B113" s="0" t="s">
        <v>83</v>
      </c>
      <c r="C113" s="0" t="s">
        <v>494</v>
      </c>
      <c r="D113" s="0" t="s">
        <v>93</v>
      </c>
      <c r="E113" s="234" t="s">
        <v>91</v>
      </c>
      <c r="F113" s="235" t="n">
        <v>0.2791</v>
      </c>
    </row>
    <row r="114" customFormat="false" ht="15" hidden="false" customHeight="false" outlineLevel="0" collapsed="false">
      <c r="A114" s="233" t="s">
        <v>1460</v>
      </c>
      <c r="B114" s="0" t="s">
        <v>83</v>
      </c>
      <c r="D114" s="0" t="s">
        <v>93</v>
      </c>
      <c r="E114" s="234" t="s">
        <v>91</v>
      </c>
      <c r="F114" s="235" t="n">
        <v>0.2791</v>
      </c>
    </row>
    <row r="115" customFormat="false" ht="15" hidden="false" customHeight="false" outlineLevel="0" collapsed="false">
      <c r="A115" s="233" t="s">
        <v>913</v>
      </c>
      <c r="B115" s="0" t="s">
        <v>1160</v>
      </c>
      <c r="D115" s="0" t="s">
        <v>899</v>
      </c>
      <c r="E115" s="234" t="s">
        <v>1398</v>
      </c>
      <c r="F115" s="235" t="n">
        <v>0.2791</v>
      </c>
    </row>
    <row r="116" customFormat="false" ht="15" hidden="false" customHeight="false" outlineLevel="0" collapsed="false">
      <c r="A116" s="233" t="s">
        <v>981</v>
      </c>
      <c r="B116" s="0" t="s">
        <v>1160</v>
      </c>
      <c r="D116" s="0" t="s">
        <v>935</v>
      </c>
      <c r="E116" s="234" t="s">
        <v>1419</v>
      </c>
      <c r="F116" s="235" t="n">
        <v>0.2791</v>
      </c>
    </row>
    <row r="117" customFormat="false" ht="15" hidden="false" customHeight="false" outlineLevel="0" collapsed="false">
      <c r="A117" s="233" t="s">
        <v>344</v>
      </c>
      <c r="B117" s="0" t="s">
        <v>83</v>
      </c>
      <c r="C117" s="0" t="n">
        <v>570</v>
      </c>
      <c r="D117" s="0" t="s">
        <v>56</v>
      </c>
      <c r="E117" s="234" t="s">
        <v>54</v>
      </c>
      <c r="F117" s="235" t="n">
        <v>0.2791</v>
      </c>
    </row>
    <row r="118" customFormat="false" ht="15" hidden="false" customHeight="false" outlineLevel="0" collapsed="false">
      <c r="A118" s="233" t="s">
        <v>1461</v>
      </c>
      <c r="B118" s="0" t="s">
        <v>83</v>
      </c>
      <c r="C118" s="0" t="s">
        <v>1392</v>
      </c>
      <c r="D118" s="0" t="s">
        <v>1393</v>
      </c>
      <c r="E118" s="234" t="s">
        <v>1392</v>
      </c>
      <c r="F118" s="235" t="n">
        <v>0.2791</v>
      </c>
    </row>
    <row r="119" customFormat="false" ht="15" hidden="false" customHeight="false" outlineLevel="0" collapsed="false">
      <c r="A119" s="233" t="s">
        <v>1462</v>
      </c>
      <c r="B119" s="0" t="s">
        <v>83</v>
      </c>
      <c r="C119" s="0" t="s">
        <v>38</v>
      </c>
      <c r="D119" s="0" t="s">
        <v>1404</v>
      </c>
      <c r="E119" s="234" t="s">
        <v>1405</v>
      </c>
      <c r="F119" s="235" t="n">
        <v>0.2791</v>
      </c>
    </row>
    <row r="120" customFormat="false" ht="15" hidden="false" customHeight="false" outlineLevel="0" collapsed="false">
      <c r="A120" s="233" t="s">
        <v>1463</v>
      </c>
      <c r="B120" s="0" t="s">
        <v>1160</v>
      </c>
      <c r="D120" s="0" t="s">
        <v>1181</v>
      </c>
      <c r="E120" s="234" t="s">
        <v>1400</v>
      </c>
      <c r="F120" s="235" t="n">
        <v>0.2791</v>
      </c>
    </row>
    <row r="121" customFormat="false" ht="15" hidden="false" customHeight="false" outlineLevel="0" collapsed="false">
      <c r="A121" s="233" t="s">
        <v>96</v>
      </c>
      <c r="B121" s="0" t="s">
        <v>83</v>
      </c>
      <c r="D121" s="0" t="s">
        <v>99</v>
      </c>
      <c r="E121" s="234" t="s">
        <v>97</v>
      </c>
      <c r="F121" s="235" t="n">
        <v>0.4633</v>
      </c>
    </row>
    <row r="122" customFormat="false" ht="15" hidden="false" customHeight="false" outlineLevel="0" collapsed="false">
      <c r="A122" s="233" t="s">
        <v>1464</v>
      </c>
      <c r="B122" s="0" t="s">
        <v>83</v>
      </c>
      <c r="D122" s="0" t="s">
        <v>50</v>
      </c>
      <c r="E122" s="234" t="s">
        <v>47</v>
      </c>
      <c r="F122" s="235" t="n">
        <v>0.4633</v>
      </c>
    </row>
    <row r="123" customFormat="false" ht="15" hidden="false" customHeight="false" outlineLevel="0" collapsed="false">
      <c r="A123" s="233" t="s">
        <v>944</v>
      </c>
      <c r="B123" s="0" t="s">
        <v>83</v>
      </c>
      <c r="D123" s="0" t="s">
        <v>110</v>
      </c>
      <c r="E123" s="234" t="s">
        <v>66</v>
      </c>
      <c r="F123" s="235" t="n">
        <v>0.4633</v>
      </c>
    </row>
    <row r="124" customFormat="false" ht="15" hidden="false" customHeight="false" outlineLevel="0" collapsed="false">
      <c r="A124" s="233" t="s">
        <v>1465</v>
      </c>
      <c r="B124" s="0" t="s">
        <v>83</v>
      </c>
      <c r="C124" s="0" t="s">
        <v>1389</v>
      </c>
      <c r="D124" s="0" t="s">
        <v>1388</v>
      </c>
      <c r="E124" s="234" t="s">
        <v>1389</v>
      </c>
      <c r="F124" s="235" t="n">
        <v>0.4633</v>
      </c>
    </row>
    <row r="125" customFormat="false" ht="15" hidden="false" customHeight="false" outlineLevel="0" collapsed="false">
      <c r="A125" s="233" t="s">
        <v>1466</v>
      </c>
      <c r="B125" s="0" t="s">
        <v>83</v>
      </c>
      <c r="D125" s="0" t="s">
        <v>42</v>
      </c>
      <c r="E125" s="234" t="s">
        <v>37</v>
      </c>
      <c r="F125" s="235" t="n">
        <v>0.4633</v>
      </c>
    </row>
    <row r="126" customFormat="false" ht="15" hidden="false" customHeight="false" outlineLevel="0" collapsed="false">
      <c r="A126" s="233" t="s">
        <v>757</v>
      </c>
      <c r="B126" s="0" t="s">
        <v>83</v>
      </c>
      <c r="C126" s="0" t="s">
        <v>84</v>
      </c>
      <c r="D126" s="0" t="s">
        <v>87</v>
      </c>
      <c r="E126" s="234" t="s">
        <v>494</v>
      </c>
      <c r="F126" s="235" t="n">
        <v>0.4633</v>
      </c>
    </row>
    <row r="127" customFormat="false" ht="15" hidden="false" customHeight="false" outlineLevel="0" collapsed="false">
      <c r="A127" s="233" t="s">
        <v>757</v>
      </c>
      <c r="B127" s="0" t="s">
        <v>83</v>
      </c>
      <c r="C127" s="0" t="s">
        <v>1467</v>
      </c>
      <c r="D127" s="0" t="s">
        <v>87</v>
      </c>
      <c r="E127" s="234" t="s">
        <v>494</v>
      </c>
      <c r="F127" s="235" t="n">
        <v>0.4633</v>
      </c>
    </row>
    <row r="128" customFormat="false" ht="15" hidden="false" customHeight="false" outlineLevel="0" collapsed="false">
      <c r="A128" s="233" t="s">
        <v>90</v>
      </c>
      <c r="B128" s="0" t="s">
        <v>83</v>
      </c>
      <c r="C128" s="0" t="s">
        <v>91</v>
      </c>
      <c r="D128" s="0" t="s">
        <v>93</v>
      </c>
      <c r="E128" s="234" t="s">
        <v>91</v>
      </c>
      <c r="F128" s="235" t="n">
        <v>0.4633</v>
      </c>
    </row>
    <row r="129" customFormat="false" ht="15" hidden="false" customHeight="false" outlineLevel="0" collapsed="false">
      <c r="A129" s="233" t="s">
        <v>90</v>
      </c>
      <c r="B129" s="0" t="s">
        <v>83</v>
      </c>
      <c r="C129" s="0" t="s">
        <v>91</v>
      </c>
      <c r="D129" s="0" t="s">
        <v>93</v>
      </c>
      <c r="E129" s="234" t="s">
        <v>91</v>
      </c>
      <c r="F129" s="235" t="n">
        <v>0.4633</v>
      </c>
    </row>
    <row r="130" customFormat="false" ht="15" hidden="false" customHeight="false" outlineLevel="0" collapsed="false">
      <c r="A130" s="233" t="s">
        <v>100</v>
      </c>
      <c r="B130" s="0" t="s">
        <v>83</v>
      </c>
      <c r="C130" s="0" t="s">
        <v>54</v>
      </c>
      <c r="D130" s="0" t="s">
        <v>56</v>
      </c>
      <c r="E130" s="234" t="s">
        <v>54</v>
      </c>
      <c r="F130" s="235" t="n">
        <v>0.4633</v>
      </c>
    </row>
    <row r="131" customFormat="false" ht="15" hidden="false" customHeight="false" outlineLevel="0" collapsed="false">
      <c r="A131" s="233" t="s">
        <v>1468</v>
      </c>
      <c r="B131" s="0" t="s">
        <v>83</v>
      </c>
      <c r="C131" s="0" t="s">
        <v>1421</v>
      </c>
      <c r="D131" s="0" t="s">
        <v>1422</v>
      </c>
      <c r="E131" s="234" t="s">
        <v>1421</v>
      </c>
      <c r="F131" s="235" t="n">
        <v>0.4633</v>
      </c>
    </row>
    <row r="132" customFormat="false" ht="15" hidden="false" customHeight="false" outlineLevel="0" collapsed="false">
      <c r="A132" s="233" t="s">
        <v>1469</v>
      </c>
      <c r="B132" s="0" t="s">
        <v>83</v>
      </c>
      <c r="C132" s="0" t="s">
        <v>1392</v>
      </c>
      <c r="D132" s="0" t="s">
        <v>1393</v>
      </c>
      <c r="E132" s="234" t="s">
        <v>1392</v>
      </c>
      <c r="F132" s="235" t="n">
        <v>0.4633</v>
      </c>
    </row>
    <row r="133" customFormat="false" ht="15" hidden="false" customHeight="false" outlineLevel="0" collapsed="false">
      <c r="A133" s="233" t="s">
        <v>1469</v>
      </c>
      <c r="B133" s="0" t="s">
        <v>83</v>
      </c>
      <c r="C133" s="0" t="s">
        <v>1392</v>
      </c>
      <c r="D133" s="0" t="s">
        <v>1393</v>
      </c>
      <c r="E133" s="234" t="s">
        <v>1392</v>
      </c>
      <c r="F133" s="235" t="n">
        <v>0.4633</v>
      </c>
    </row>
    <row r="134" customFormat="false" ht="15" hidden="false" customHeight="false" outlineLevel="0" collapsed="false">
      <c r="A134" s="233" t="s">
        <v>1470</v>
      </c>
      <c r="B134" s="0" t="s">
        <v>83</v>
      </c>
      <c r="C134" s="0" t="s">
        <v>1405</v>
      </c>
      <c r="D134" s="0" t="s">
        <v>1404</v>
      </c>
      <c r="E134" s="234" t="s">
        <v>1405</v>
      </c>
      <c r="F134" s="235" t="n">
        <v>0.4633</v>
      </c>
    </row>
    <row r="135" customFormat="false" ht="15" hidden="false" customHeight="false" outlineLevel="0" collapsed="false">
      <c r="A135" s="233" t="s">
        <v>102</v>
      </c>
      <c r="B135" s="0" t="s">
        <v>83</v>
      </c>
      <c r="D135" s="0" t="s">
        <v>99</v>
      </c>
      <c r="E135" s="234" t="s">
        <v>97</v>
      </c>
      <c r="F135" s="235" t="n">
        <v>0.4633</v>
      </c>
    </row>
    <row r="136" customFormat="false" ht="15" hidden="false" customHeight="false" outlineLevel="0" collapsed="false">
      <c r="A136" s="233" t="s">
        <v>928</v>
      </c>
      <c r="B136" s="0" t="s">
        <v>83</v>
      </c>
      <c r="D136" s="0" t="s">
        <v>50</v>
      </c>
      <c r="E136" s="234" t="s">
        <v>47</v>
      </c>
      <c r="F136" s="235" t="n">
        <v>0.4633</v>
      </c>
    </row>
    <row r="137" customFormat="false" ht="15" hidden="false" customHeight="false" outlineLevel="0" collapsed="false">
      <c r="A137" s="233" t="s">
        <v>349</v>
      </c>
      <c r="B137" s="0" t="s">
        <v>83</v>
      </c>
      <c r="D137" s="0" t="s">
        <v>110</v>
      </c>
      <c r="E137" s="234" t="s">
        <v>66</v>
      </c>
      <c r="F137" s="235" t="n">
        <v>0.4633</v>
      </c>
    </row>
    <row r="138" customFormat="false" ht="15" hidden="false" customHeight="false" outlineLevel="0" collapsed="false">
      <c r="A138" s="233" t="s">
        <v>1471</v>
      </c>
      <c r="B138" s="0" t="s">
        <v>83</v>
      </c>
      <c r="C138" s="0" t="s">
        <v>1389</v>
      </c>
      <c r="D138" s="0" t="s">
        <v>1388</v>
      </c>
      <c r="E138" s="234" t="s">
        <v>1389</v>
      </c>
      <c r="F138" s="235" t="n">
        <v>0.4633</v>
      </c>
    </row>
    <row r="139" customFormat="false" ht="15" hidden="false" customHeight="false" outlineLevel="0" collapsed="false">
      <c r="A139" s="233" t="s">
        <v>796</v>
      </c>
      <c r="B139" s="0" t="s">
        <v>83</v>
      </c>
      <c r="D139" s="0" t="s">
        <v>42</v>
      </c>
      <c r="E139" s="234" t="s">
        <v>37</v>
      </c>
      <c r="F139" s="235" t="n">
        <v>0.4633</v>
      </c>
    </row>
    <row r="140" customFormat="false" ht="15" hidden="false" customHeight="false" outlineLevel="0" collapsed="false">
      <c r="A140" s="233" t="s">
        <v>541</v>
      </c>
      <c r="B140" s="0" t="s">
        <v>83</v>
      </c>
      <c r="C140" s="0" t="s">
        <v>494</v>
      </c>
      <c r="D140" s="0" t="s">
        <v>87</v>
      </c>
      <c r="E140" s="234" t="s">
        <v>494</v>
      </c>
      <c r="F140" s="235" t="n">
        <v>0.4633</v>
      </c>
    </row>
    <row r="141" customFormat="false" ht="15" hidden="false" customHeight="false" outlineLevel="0" collapsed="false">
      <c r="A141" s="233" t="s">
        <v>1472</v>
      </c>
      <c r="B141" s="0" t="s">
        <v>83</v>
      </c>
      <c r="C141" s="0" t="s">
        <v>91</v>
      </c>
      <c r="D141" s="0" t="s">
        <v>93</v>
      </c>
      <c r="E141" s="234" t="s">
        <v>91</v>
      </c>
      <c r="F141" s="235" t="n">
        <v>0.4633</v>
      </c>
    </row>
    <row r="142" customFormat="false" ht="15" hidden="false" customHeight="false" outlineLevel="0" collapsed="false">
      <c r="A142" s="233" t="s">
        <v>1472</v>
      </c>
      <c r="B142" s="0" t="s">
        <v>83</v>
      </c>
      <c r="C142" s="0" t="s">
        <v>91</v>
      </c>
      <c r="D142" s="0" t="s">
        <v>93</v>
      </c>
      <c r="E142" s="234" t="s">
        <v>91</v>
      </c>
      <c r="F142" s="235" t="n">
        <v>0.4633</v>
      </c>
    </row>
    <row r="143" customFormat="false" ht="15" hidden="false" customHeight="false" outlineLevel="0" collapsed="false">
      <c r="A143" s="233" t="s">
        <v>353</v>
      </c>
      <c r="B143" s="0" t="s">
        <v>83</v>
      </c>
      <c r="D143" s="0" t="s">
        <v>56</v>
      </c>
      <c r="E143" s="234" t="s">
        <v>54</v>
      </c>
      <c r="F143" s="235" t="n">
        <v>0.4633</v>
      </c>
    </row>
    <row r="144" customFormat="false" ht="15" hidden="false" customHeight="false" outlineLevel="0" collapsed="false">
      <c r="A144" s="233" t="s">
        <v>1473</v>
      </c>
      <c r="B144" s="0" t="s">
        <v>83</v>
      </c>
      <c r="C144" s="0" t="s">
        <v>1421</v>
      </c>
      <c r="D144" s="0" t="s">
        <v>1422</v>
      </c>
      <c r="E144" s="234" t="s">
        <v>1421</v>
      </c>
      <c r="F144" s="235" t="n">
        <v>0.4633</v>
      </c>
    </row>
    <row r="145" customFormat="false" ht="15" hidden="false" customHeight="false" outlineLevel="0" collapsed="false">
      <c r="A145" s="233" t="s">
        <v>1474</v>
      </c>
      <c r="B145" s="0" t="s">
        <v>83</v>
      </c>
      <c r="C145" s="0" t="s">
        <v>1392</v>
      </c>
      <c r="D145" s="0" t="s">
        <v>1393</v>
      </c>
      <c r="E145" s="234" t="s">
        <v>1392</v>
      </c>
      <c r="F145" s="235" t="n">
        <v>0.4633</v>
      </c>
    </row>
    <row r="146" customFormat="false" ht="15" hidden="false" customHeight="false" outlineLevel="0" collapsed="false">
      <c r="A146" s="233" t="s">
        <v>1475</v>
      </c>
      <c r="B146" s="0" t="s">
        <v>83</v>
      </c>
      <c r="C146" s="0" t="s">
        <v>1405</v>
      </c>
      <c r="D146" s="0" t="s">
        <v>1404</v>
      </c>
      <c r="E146" s="234" t="s">
        <v>1405</v>
      </c>
      <c r="F146" s="235" t="n">
        <v>0.4633</v>
      </c>
    </row>
    <row r="147" customFormat="false" ht="15" hidden="false" customHeight="false" outlineLevel="0" collapsed="false">
      <c r="A147" s="233" t="s">
        <v>964</v>
      </c>
      <c r="B147" s="0" t="s">
        <v>1476</v>
      </c>
      <c r="D147" s="0" t="s">
        <v>899</v>
      </c>
      <c r="E147" s="234" t="s">
        <v>1398</v>
      </c>
      <c r="F147" s="235" t="n">
        <v>0.3583</v>
      </c>
    </row>
    <row r="148" customFormat="false" ht="15" hidden="false" customHeight="false" outlineLevel="0" collapsed="false">
      <c r="A148" s="233" t="s">
        <v>1477</v>
      </c>
      <c r="B148" s="0" t="s">
        <v>1160</v>
      </c>
      <c r="D148" s="0" t="s">
        <v>935</v>
      </c>
      <c r="E148" s="234" t="s">
        <v>1419</v>
      </c>
      <c r="F148" s="235" t="n">
        <v>0.3583</v>
      </c>
    </row>
    <row r="149" customFormat="false" ht="15" hidden="false" customHeight="false" outlineLevel="0" collapsed="false">
      <c r="A149" s="233" t="s">
        <v>967</v>
      </c>
      <c r="B149" s="0" t="s">
        <v>1476</v>
      </c>
      <c r="D149" s="0" t="s">
        <v>899</v>
      </c>
      <c r="E149" s="234" t="s">
        <v>1398</v>
      </c>
      <c r="F149" s="235" t="n">
        <v>0.3583</v>
      </c>
    </row>
    <row r="150" customFormat="false" ht="15" hidden="false" customHeight="false" outlineLevel="0" collapsed="false">
      <c r="A150" s="233" t="s">
        <v>1478</v>
      </c>
      <c r="B150" s="0" t="s">
        <v>1160</v>
      </c>
      <c r="D150" s="0" t="s">
        <v>935</v>
      </c>
      <c r="E150" s="234" t="s">
        <v>1419</v>
      </c>
      <c r="F150" s="235" t="n">
        <v>0.3583</v>
      </c>
    </row>
    <row r="151" customFormat="false" ht="15" hidden="false" customHeight="false" outlineLevel="0" collapsed="false">
      <c r="A151" s="233" t="s">
        <v>1479</v>
      </c>
      <c r="B151" s="0" t="s">
        <v>1476</v>
      </c>
      <c r="D151" s="0" t="s">
        <v>899</v>
      </c>
      <c r="E151" s="234" t="s">
        <v>1398</v>
      </c>
      <c r="F151" s="235" t="n">
        <v>0.3508</v>
      </c>
    </row>
    <row r="152" customFormat="false" ht="15" hidden="false" customHeight="false" outlineLevel="0" collapsed="false">
      <c r="A152" s="233" t="s">
        <v>1479</v>
      </c>
      <c r="B152" s="0" t="s">
        <v>1476</v>
      </c>
      <c r="C152" s="0" t="s">
        <v>1398</v>
      </c>
      <c r="D152" s="0" t="s">
        <v>899</v>
      </c>
      <c r="E152" s="234"/>
      <c r="F152" s="235"/>
    </row>
    <row r="153" customFormat="false" ht="15" hidden="false" customHeight="false" outlineLevel="0" collapsed="false">
      <c r="A153" s="233" t="s">
        <v>1480</v>
      </c>
      <c r="B153" s="0" t="s">
        <v>1160</v>
      </c>
      <c r="D153" s="0" t="s">
        <v>1181</v>
      </c>
      <c r="E153" s="234" t="s">
        <v>1400</v>
      </c>
      <c r="F153" s="235" t="n">
        <v>0.3508</v>
      </c>
    </row>
    <row r="154" customFormat="false" ht="15" hidden="false" customHeight="false" outlineLevel="0" collapsed="false">
      <c r="A154" s="233" t="s">
        <v>948</v>
      </c>
      <c r="B154" s="0" t="s">
        <v>1476</v>
      </c>
      <c r="D154" s="0" t="s">
        <v>899</v>
      </c>
      <c r="E154" s="234" t="s">
        <v>1398</v>
      </c>
      <c r="F154" s="235" t="n">
        <v>0.3508</v>
      </c>
    </row>
    <row r="155" customFormat="false" ht="15" hidden="false" customHeight="false" outlineLevel="0" collapsed="false">
      <c r="A155" s="233" t="s">
        <v>881</v>
      </c>
      <c r="B155" s="0" t="s">
        <v>1160</v>
      </c>
      <c r="D155" s="0" t="s">
        <v>1181</v>
      </c>
      <c r="E155" s="234" t="s">
        <v>1400</v>
      </c>
      <c r="F155" s="235" t="n">
        <v>0.3508</v>
      </c>
    </row>
    <row r="156" customFormat="false" ht="15" hidden="false" customHeight="false" outlineLevel="0" collapsed="false">
      <c r="A156" s="233" t="s">
        <v>147</v>
      </c>
      <c r="B156" s="0" t="s">
        <v>148</v>
      </c>
      <c r="C156" s="0" t="s">
        <v>97</v>
      </c>
      <c r="D156" s="0" t="s">
        <v>99</v>
      </c>
      <c r="E156" s="234" t="s">
        <v>97</v>
      </c>
      <c r="F156" s="235" t="n">
        <v>0.256</v>
      </c>
    </row>
    <row r="157" customFormat="false" ht="15" hidden="false" customHeight="false" outlineLevel="0" collapsed="false">
      <c r="A157" s="233" t="s">
        <v>147</v>
      </c>
      <c r="B157" s="0" t="s">
        <v>148</v>
      </c>
      <c r="C157" s="0" t="s">
        <v>97</v>
      </c>
      <c r="D157" s="0" t="s">
        <v>99</v>
      </c>
      <c r="E157" s="234" t="s">
        <v>97</v>
      </c>
      <c r="F157" s="235" t="n">
        <v>0.256</v>
      </c>
    </row>
    <row r="158" customFormat="false" ht="15" hidden="false" customHeight="false" outlineLevel="0" collapsed="false">
      <c r="A158" s="233" t="s">
        <v>405</v>
      </c>
      <c r="B158" s="0" t="s">
        <v>148</v>
      </c>
      <c r="C158" s="0" t="n">
        <v>27</v>
      </c>
      <c r="D158" s="0" t="s">
        <v>110</v>
      </c>
      <c r="E158" s="234" t="s">
        <v>66</v>
      </c>
      <c r="F158" s="235" t="n">
        <v>0.256</v>
      </c>
    </row>
    <row r="159" customFormat="false" ht="15" hidden="false" customHeight="false" outlineLevel="0" collapsed="false">
      <c r="A159" s="233" t="s">
        <v>1481</v>
      </c>
      <c r="B159" s="0" t="s">
        <v>148</v>
      </c>
      <c r="C159" s="0" t="n">
        <v>32</v>
      </c>
      <c r="D159" s="0" t="s">
        <v>160</v>
      </c>
      <c r="E159" s="234" t="s">
        <v>157</v>
      </c>
      <c r="F159" s="235" t="n">
        <v>0.256</v>
      </c>
    </row>
    <row r="160" customFormat="false" ht="15" hidden="false" customHeight="false" outlineLevel="0" collapsed="false">
      <c r="A160" s="233" t="s">
        <v>1482</v>
      </c>
      <c r="B160" s="0" t="s">
        <v>148</v>
      </c>
      <c r="C160" s="0" t="s">
        <v>37</v>
      </c>
      <c r="D160" s="0" t="s">
        <v>42</v>
      </c>
      <c r="E160" s="234" t="s">
        <v>37</v>
      </c>
      <c r="F160" s="235" t="n">
        <v>0.256</v>
      </c>
    </row>
    <row r="161" customFormat="false" ht="15" hidden="false" customHeight="false" outlineLevel="0" collapsed="false">
      <c r="A161" s="233" t="s">
        <v>1483</v>
      </c>
      <c r="B161" s="0" t="s">
        <v>148</v>
      </c>
      <c r="C161" s="0" t="s">
        <v>494</v>
      </c>
      <c r="D161" s="0" t="s">
        <v>87</v>
      </c>
      <c r="E161" s="234"/>
      <c r="F161" s="235"/>
    </row>
    <row r="162" customFormat="false" ht="15" hidden="false" customHeight="false" outlineLevel="0" collapsed="false">
      <c r="A162" s="233" t="s">
        <v>189</v>
      </c>
      <c r="B162" s="0" t="s">
        <v>148</v>
      </c>
      <c r="C162" s="0" t="n">
        <v>570</v>
      </c>
      <c r="D162" s="0" t="s">
        <v>56</v>
      </c>
      <c r="E162" s="234" t="s">
        <v>54</v>
      </c>
      <c r="F162" s="235" t="n">
        <v>0.256</v>
      </c>
    </row>
    <row r="163" customFormat="false" ht="15" hidden="false" customHeight="false" outlineLevel="0" collapsed="false">
      <c r="A163" s="233" t="s">
        <v>1484</v>
      </c>
      <c r="B163" s="0" t="s">
        <v>1230</v>
      </c>
      <c r="D163" s="0" t="s">
        <v>42</v>
      </c>
      <c r="E163" s="234" t="s">
        <v>37</v>
      </c>
      <c r="F163" s="235" t="n">
        <v>0.085</v>
      </c>
    </row>
    <row r="164" customFormat="false" ht="15" hidden="false" customHeight="false" outlineLevel="0" collapsed="false">
      <c r="A164" s="233" t="s">
        <v>1485</v>
      </c>
      <c r="B164" s="0" t="s">
        <v>1486</v>
      </c>
      <c r="D164" s="0" t="s">
        <v>197</v>
      </c>
      <c r="E164" s="234"/>
      <c r="F164" s="235"/>
    </row>
    <row r="165" customFormat="false" ht="15" hidden="false" customHeight="false" outlineLevel="0" collapsed="false">
      <c r="A165" s="233" t="s">
        <v>1485</v>
      </c>
      <c r="B165" s="0" t="s">
        <v>1486</v>
      </c>
      <c r="D165" s="0" t="s">
        <v>197</v>
      </c>
      <c r="E165" s="234"/>
      <c r="F165" s="235"/>
    </row>
    <row r="166" customFormat="false" ht="15" hidden="false" customHeight="false" outlineLevel="0" collapsed="false">
      <c r="A166" s="233" t="s">
        <v>1234</v>
      </c>
      <c r="B166" s="0" t="s">
        <v>1230</v>
      </c>
      <c r="D166" s="0" t="s">
        <v>56</v>
      </c>
      <c r="E166" s="234" t="s">
        <v>54</v>
      </c>
      <c r="F166" s="235" t="n">
        <v>0.085</v>
      </c>
    </row>
    <row r="167" customFormat="false" ht="15" hidden="false" customHeight="false" outlineLevel="0" collapsed="false">
      <c r="A167" s="233" t="s">
        <v>869</v>
      </c>
      <c r="B167" s="0" t="s">
        <v>1230</v>
      </c>
      <c r="D167" s="0" t="s">
        <v>110</v>
      </c>
      <c r="E167" s="234" t="s">
        <v>66</v>
      </c>
      <c r="F167" s="235" t="n">
        <v>0.085</v>
      </c>
    </row>
    <row r="168" customFormat="false" ht="15" hidden="false" customHeight="false" outlineLevel="0" collapsed="false">
      <c r="A168" s="233" t="s">
        <v>1487</v>
      </c>
      <c r="B168" s="0" t="s">
        <v>1230</v>
      </c>
      <c r="D168" s="0" t="s">
        <v>42</v>
      </c>
      <c r="E168" s="234" t="s">
        <v>37</v>
      </c>
      <c r="F168" s="235" t="n">
        <v>0.085</v>
      </c>
    </row>
    <row r="169" customFormat="false" ht="15" hidden="false" customHeight="false" outlineLevel="0" collapsed="false">
      <c r="A169" s="233" t="s">
        <v>1488</v>
      </c>
      <c r="B169" s="0" t="s">
        <v>1486</v>
      </c>
      <c r="D169" s="0" t="s">
        <v>197</v>
      </c>
      <c r="E169" s="234"/>
      <c r="F169" s="235"/>
    </row>
    <row r="170" customFormat="false" ht="15" hidden="false" customHeight="false" outlineLevel="0" collapsed="false">
      <c r="A170" s="233" t="s">
        <v>1488</v>
      </c>
      <c r="B170" s="0" t="s">
        <v>1486</v>
      </c>
      <c r="D170" s="0" t="s">
        <v>197</v>
      </c>
      <c r="E170" s="234"/>
      <c r="F170" s="235"/>
    </row>
    <row r="171" customFormat="false" ht="15" hidden="false" customHeight="false" outlineLevel="0" collapsed="false">
      <c r="A171" s="233" t="s">
        <v>1248</v>
      </c>
      <c r="B171" s="0" t="s">
        <v>1230</v>
      </c>
      <c r="D171" s="0" t="s">
        <v>56</v>
      </c>
      <c r="E171" s="234" t="s">
        <v>54</v>
      </c>
      <c r="F171" s="235" t="n">
        <v>0.085</v>
      </c>
    </row>
    <row r="172" customFormat="false" ht="15" hidden="false" customHeight="false" outlineLevel="0" collapsed="false">
      <c r="A172" s="233" t="s">
        <v>1248</v>
      </c>
      <c r="B172" s="0" t="s">
        <v>1230</v>
      </c>
      <c r="D172" s="0" t="s">
        <v>56</v>
      </c>
      <c r="E172" s="234" t="s">
        <v>54</v>
      </c>
      <c r="F172" s="235" t="n">
        <v>0.085</v>
      </c>
    </row>
    <row r="173" customFormat="false" ht="15" hidden="false" customHeight="false" outlineLevel="0" collapsed="false">
      <c r="A173" s="233" t="s">
        <v>323</v>
      </c>
      <c r="B173" s="0" t="s">
        <v>193</v>
      </c>
      <c r="C173" s="0" t="n">
        <v>1</v>
      </c>
      <c r="D173" s="0" t="s">
        <v>99</v>
      </c>
      <c r="E173" s="234" t="s">
        <v>97</v>
      </c>
      <c r="F173" s="235" t="n">
        <v>0.2283</v>
      </c>
    </row>
    <row r="174" customFormat="false" ht="15" hidden="false" customHeight="false" outlineLevel="0" collapsed="false">
      <c r="A174" s="233" t="s">
        <v>1489</v>
      </c>
      <c r="B174" s="0" t="s">
        <v>193</v>
      </c>
      <c r="C174" s="0" t="s">
        <v>47</v>
      </c>
      <c r="D174" s="0" t="s">
        <v>50</v>
      </c>
      <c r="E174" s="234"/>
      <c r="F174" s="235"/>
    </row>
    <row r="175" customFormat="false" ht="15" hidden="false" customHeight="false" outlineLevel="0" collapsed="false">
      <c r="A175" s="233" t="s">
        <v>511</v>
      </c>
      <c r="B175" s="0" t="s">
        <v>193</v>
      </c>
      <c r="C175" s="0" t="n">
        <v>27</v>
      </c>
      <c r="D175" s="0" t="s">
        <v>110</v>
      </c>
      <c r="E175" s="234" t="s">
        <v>66</v>
      </c>
      <c r="F175" s="235" t="n">
        <v>0.2283</v>
      </c>
    </row>
    <row r="176" customFormat="false" ht="15" hidden="false" customHeight="false" outlineLevel="0" collapsed="false">
      <c r="A176" s="233" t="s">
        <v>1490</v>
      </c>
      <c r="B176" s="0" t="s">
        <v>193</v>
      </c>
      <c r="C176" s="0" t="s">
        <v>157</v>
      </c>
      <c r="D176" s="0" t="s">
        <v>160</v>
      </c>
      <c r="E176" s="234" t="s">
        <v>157</v>
      </c>
      <c r="F176" s="235" t="n">
        <v>0.2283</v>
      </c>
    </row>
    <row r="177" customFormat="false" ht="15" hidden="false" customHeight="false" outlineLevel="0" collapsed="false">
      <c r="A177" s="233" t="s">
        <v>1491</v>
      </c>
      <c r="B177" s="0" t="s">
        <v>193</v>
      </c>
      <c r="C177" s="0" t="n">
        <v>203</v>
      </c>
      <c r="D177" s="0" t="s">
        <v>42</v>
      </c>
      <c r="E177" s="234" t="s">
        <v>37</v>
      </c>
      <c r="F177" s="235" t="n">
        <v>0.2283</v>
      </c>
    </row>
    <row r="178" customFormat="false" ht="15" hidden="false" customHeight="false" outlineLevel="0" collapsed="false">
      <c r="A178" s="233" t="s">
        <v>192</v>
      </c>
      <c r="B178" s="0" t="s">
        <v>193</v>
      </c>
      <c r="C178" s="0" t="n">
        <v>4045</v>
      </c>
      <c r="D178" s="0" t="s">
        <v>197</v>
      </c>
      <c r="E178" s="234" t="s">
        <v>194</v>
      </c>
      <c r="F178" s="235" t="n">
        <v>0.2283</v>
      </c>
    </row>
    <row r="179" customFormat="false" ht="15" hidden="false" customHeight="false" outlineLevel="0" collapsed="false">
      <c r="A179" s="233" t="s">
        <v>412</v>
      </c>
      <c r="B179" s="0" t="s">
        <v>193</v>
      </c>
      <c r="C179" s="0" t="s">
        <v>494</v>
      </c>
      <c r="D179" s="0" t="s">
        <v>87</v>
      </c>
      <c r="E179" s="234" t="s">
        <v>494</v>
      </c>
      <c r="F179" s="235" t="n">
        <v>0.2283</v>
      </c>
    </row>
    <row r="180" customFormat="false" ht="15" hidden="false" customHeight="false" outlineLevel="0" collapsed="false">
      <c r="A180" s="233" t="s">
        <v>936</v>
      </c>
      <c r="B180" s="0" t="s">
        <v>1492</v>
      </c>
      <c r="D180" s="0" t="s">
        <v>935</v>
      </c>
      <c r="E180" s="234" t="s">
        <v>1419</v>
      </c>
      <c r="F180" s="235" t="n">
        <v>0.2283</v>
      </c>
    </row>
    <row r="181" customFormat="false" ht="15" hidden="false" customHeight="false" outlineLevel="0" collapsed="false">
      <c r="A181" s="233" t="s">
        <v>518</v>
      </c>
      <c r="B181" s="0" t="s">
        <v>193</v>
      </c>
      <c r="C181" s="0" t="n">
        <v>570</v>
      </c>
      <c r="D181" s="0" t="s">
        <v>56</v>
      </c>
      <c r="E181" s="234" t="s">
        <v>54</v>
      </c>
      <c r="F181" s="235" t="n">
        <v>0.2283</v>
      </c>
    </row>
    <row r="182" customFormat="false" ht="15" hidden="false" customHeight="false" outlineLevel="0" collapsed="false">
      <c r="A182" s="233" t="s">
        <v>200</v>
      </c>
      <c r="B182" s="0" t="s">
        <v>193</v>
      </c>
      <c r="C182" s="0" t="n">
        <v>27</v>
      </c>
      <c r="D182" s="0" t="s">
        <v>110</v>
      </c>
      <c r="E182" s="234" t="s">
        <v>66</v>
      </c>
      <c r="F182" s="235" t="n">
        <v>0.248</v>
      </c>
    </row>
    <row r="183" customFormat="false" ht="15" hidden="false" customHeight="false" outlineLevel="0" collapsed="false">
      <c r="A183" s="233" t="s">
        <v>1493</v>
      </c>
      <c r="B183" s="0" t="s">
        <v>193</v>
      </c>
      <c r="D183" s="0" t="s">
        <v>160</v>
      </c>
      <c r="E183" s="234" t="s">
        <v>157</v>
      </c>
      <c r="F183" s="235" t="n">
        <v>0.248</v>
      </c>
    </row>
    <row r="184" customFormat="false" ht="15" hidden="false" customHeight="false" outlineLevel="0" collapsed="false">
      <c r="A184" s="233" t="s">
        <v>629</v>
      </c>
      <c r="B184" s="0" t="s">
        <v>193</v>
      </c>
      <c r="C184" s="0" t="n">
        <v>203</v>
      </c>
      <c r="D184" s="0" t="s">
        <v>42</v>
      </c>
      <c r="E184" s="234" t="s">
        <v>37</v>
      </c>
      <c r="F184" s="235" t="n">
        <v>0.248</v>
      </c>
    </row>
    <row r="185" customFormat="false" ht="15" hidden="false" customHeight="false" outlineLevel="0" collapsed="false">
      <c r="A185" s="233" t="s">
        <v>681</v>
      </c>
      <c r="B185" s="0" t="s">
        <v>193</v>
      </c>
      <c r="C185" s="0" t="n">
        <v>4045</v>
      </c>
      <c r="D185" s="0" t="s">
        <v>197</v>
      </c>
      <c r="E185" s="234" t="s">
        <v>194</v>
      </c>
      <c r="F185" s="235" t="n">
        <v>0.248</v>
      </c>
    </row>
    <row r="186" customFormat="false" ht="15" hidden="false" customHeight="false" outlineLevel="0" collapsed="false">
      <c r="A186" s="233" t="s">
        <v>1494</v>
      </c>
      <c r="B186" s="0" t="s">
        <v>193</v>
      </c>
      <c r="D186" s="0" t="s">
        <v>56</v>
      </c>
      <c r="E186" s="234" t="s">
        <v>54</v>
      </c>
      <c r="F186" s="235" t="n">
        <v>0.248</v>
      </c>
    </row>
    <row r="187" customFormat="false" ht="15" hidden="false" customHeight="false" outlineLevel="0" collapsed="false">
      <c r="A187" s="233" t="s">
        <v>477</v>
      </c>
      <c r="B187" s="0" t="s">
        <v>193</v>
      </c>
      <c r="C187" s="0" t="s">
        <v>97</v>
      </c>
      <c r="D187" s="0" t="s">
        <v>99</v>
      </c>
      <c r="E187" s="234" t="s">
        <v>97</v>
      </c>
      <c r="F187" s="235" t="n">
        <v>0.293</v>
      </c>
    </row>
    <row r="188" customFormat="false" ht="15" hidden="false" customHeight="false" outlineLevel="0" collapsed="false">
      <c r="A188" s="233" t="s">
        <v>418</v>
      </c>
      <c r="B188" s="0" t="s">
        <v>193</v>
      </c>
      <c r="D188" s="0" t="s">
        <v>110</v>
      </c>
      <c r="E188" s="234" t="s">
        <v>66</v>
      </c>
      <c r="F188" s="235" t="n">
        <v>0.293</v>
      </c>
    </row>
    <row r="189" customFormat="false" ht="15" hidden="false" customHeight="false" outlineLevel="0" collapsed="false">
      <c r="A189" s="233" t="s">
        <v>1495</v>
      </c>
      <c r="B189" s="0" t="s">
        <v>193</v>
      </c>
      <c r="C189" s="0" t="n">
        <v>50</v>
      </c>
      <c r="D189" s="0" t="s">
        <v>1432</v>
      </c>
      <c r="E189" s="234" t="s">
        <v>1433</v>
      </c>
      <c r="F189" s="235" t="n">
        <v>0.293</v>
      </c>
    </row>
    <row r="190" customFormat="false" ht="15" hidden="false" customHeight="false" outlineLevel="0" collapsed="false">
      <c r="A190" s="233" t="s">
        <v>709</v>
      </c>
      <c r="B190" s="0" t="s">
        <v>193</v>
      </c>
      <c r="C190" s="0" t="s">
        <v>37</v>
      </c>
      <c r="D190" s="0" t="s">
        <v>42</v>
      </c>
      <c r="E190" s="234" t="s">
        <v>37</v>
      </c>
      <c r="F190" s="235" t="n">
        <v>0.293</v>
      </c>
    </row>
    <row r="191" customFormat="false" ht="15" hidden="false" customHeight="false" outlineLevel="0" collapsed="false">
      <c r="A191" s="233" t="s">
        <v>717</v>
      </c>
      <c r="B191" s="0" t="s">
        <v>193</v>
      </c>
      <c r="C191" s="0" t="s">
        <v>194</v>
      </c>
      <c r="D191" s="0" t="s">
        <v>197</v>
      </c>
      <c r="E191" s="234" t="s">
        <v>194</v>
      </c>
      <c r="F191" s="235" t="n">
        <v>0.293</v>
      </c>
    </row>
    <row r="192" customFormat="false" ht="15" hidden="false" customHeight="false" outlineLevel="0" collapsed="false">
      <c r="A192" s="233" t="s">
        <v>422</v>
      </c>
      <c r="B192" s="0" t="s">
        <v>193</v>
      </c>
      <c r="C192" s="0" t="s">
        <v>494</v>
      </c>
      <c r="D192" s="0" t="s">
        <v>87</v>
      </c>
      <c r="E192" s="234" t="s">
        <v>494</v>
      </c>
      <c r="F192" s="235" t="n">
        <v>0.293</v>
      </c>
    </row>
    <row r="193" customFormat="false" ht="15" hidden="false" customHeight="false" outlineLevel="0" collapsed="false">
      <c r="A193" s="233" t="s">
        <v>1496</v>
      </c>
      <c r="B193" s="0" t="s">
        <v>83</v>
      </c>
      <c r="D193" s="0" t="s">
        <v>93</v>
      </c>
      <c r="E193" s="234" t="s">
        <v>91</v>
      </c>
      <c r="F193" s="235" t="n">
        <v>0.293</v>
      </c>
    </row>
    <row r="194" customFormat="false" ht="15" hidden="false" customHeight="false" outlineLevel="0" collapsed="false">
      <c r="A194" s="233" t="s">
        <v>1497</v>
      </c>
      <c r="B194" s="0" t="s">
        <v>1492</v>
      </c>
      <c r="D194" s="0" t="s">
        <v>935</v>
      </c>
      <c r="E194" s="234" t="s">
        <v>1419</v>
      </c>
      <c r="F194" s="235" t="n">
        <v>0.293</v>
      </c>
    </row>
    <row r="195" customFormat="false" ht="15" hidden="false" customHeight="false" outlineLevel="0" collapsed="false">
      <c r="A195" s="233" t="s">
        <v>204</v>
      </c>
      <c r="B195" s="0" t="s">
        <v>193</v>
      </c>
      <c r="C195" s="0" t="n">
        <v>570</v>
      </c>
      <c r="D195" s="0" t="s">
        <v>56</v>
      </c>
      <c r="E195" s="234" t="s">
        <v>54</v>
      </c>
      <c r="F195" s="235" t="n">
        <v>0.293</v>
      </c>
    </row>
    <row r="196" customFormat="false" ht="15" hidden="false" customHeight="false" outlineLevel="0" collapsed="false">
      <c r="A196" s="233" t="s">
        <v>1498</v>
      </c>
      <c r="B196" s="0" t="s">
        <v>193</v>
      </c>
      <c r="C196" s="0" t="s">
        <v>1421</v>
      </c>
      <c r="D196" s="0" t="s">
        <v>1422</v>
      </c>
      <c r="E196" s="234" t="s">
        <v>1421</v>
      </c>
      <c r="F196" s="235" t="n">
        <v>0.293</v>
      </c>
    </row>
    <row r="197" customFormat="false" ht="15" hidden="false" customHeight="false" outlineLevel="0" collapsed="false">
      <c r="A197" s="233" t="s">
        <v>105</v>
      </c>
      <c r="B197" s="0" t="s">
        <v>106</v>
      </c>
      <c r="C197" s="0" t="n">
        <v>1</v>
      </c>
      <c r="D197" s="0" t="s">
        <v>99</v>
      </c>
      <c r="E197" s="234" t="s">
        <v>97</v>
      </c>
      <c r="F197" s="235" t="n">
        <v>0.375</v>
      </c>
    </row>
    <row r="198" customFormat="false" ht="15" hidden="false" customHeight="false" outlineLevel="0" collapsed="false">
      <c r="A198" s="233" t="s">
        <v>108</v>
      </c>
      <c r="B198" s="0" t="s">
        <v>106</v>
      </c>
      <c r="C198" s="0" t="n">
        <v>27</v>
      </c>
      <c r="D198" s="0" t="s">
        <v>110</v>
      </c>
      <c r="E198" s="234" t="s">
        <v>66</v>
      </c>
      <c r="F198" s="235" t="n">
        <v>0.375</v>
      </c>
    </row>
    <row r="199" customFormat="false" ht="15" hidden="false" customHeight="false" outlineLevel="0" collapsed="false">
      <c r="A199" s="233" t="s">
        <v>1499</v>
      </c>
      <c r="B199" s="0" t="s">
        <v>106</v>
      </c>
      <c r="D199" s="0" t="s">
        <v>160</v>
      </c>
      <c r="E199" s="234" t="s">
        <v>157</v>
      </c>
      <c r="F199" s="235" t="n">
        <v>0.375</v>
      </c>
    </row>
    <row r="200" customFormat="false" ht="15" hidden="false" customHeight="false" outlineLevel="0" collapsed="false">
      <c r="A200" s="233" t="s">
        <v>1500</v>
      </c>
      <c r="B200" s="0" t="s">
        <v>106</v>
      </c>
      <c r="C200" s="0" t="n">
        <v>50</v>
      </c>
      <c r="D200" s="0" t="s">
        <v>56</v>
      </c>
      <c r="E200" s="234" t="s">
        <v>54</v>
      </c>
      <c r="F200" s="235" t="n">
        <v>0.375</v>
      </c>
    </row>
    <row r="201" customFormat="false" ht="15" hidden="false" customHeight="false" outlineLevel="0" collapsed="false">
      <c r="A201" s="233" t="s">
        <v>1500</v>
      </c>
      <c r="B201" s="0" t="s">
        <v>106</v>
      </c>
      <c r="C201" s="0" t="n">
        <v>50</v>
      </c>
      <c r="D201" s="0" t="s">
        <v>1432</v>
      </c>
      <c r="E201" s="234" t="s">
        <v>1433</v>
      </c>
      <c r="F201" s="235" t="n">
        <v>0.375</v>
      </c>
    </row>
    <row r="202" customFormat="false" ht="15" hidden="false" customHeight="false" outlineLevel="0" collapsed="false">
      <c r="A202" s="233" t="s">
        <v>1501</v>
      </c>
      <c r="B202" s="0" t="s">
        <v>106</v>
      </c>
      <c r="C202" s="0" t="e">
        <f aca="false">#VALUE!</f>
        <v>#VALUE!</v>
      </c>
      <c r="D202" s="0" t="s">
        <v>42</v>
      </c>
      <c r="E202" s="234" t="s">
        <v>37</v>
      </c>
      <c r="F202" s="235" t="n">
        <v>0.375</v>
      </c>
    </row>
    <row r="203" customFormat="false" ht="15" hidden="false" customHeight="false" outlineLevel="0" collapsed="false">
      <c r="A203" s="233" t="s">
        <v>247</v>
      </c>
      <c r="B203" s="0" t="s">
        <v>106</v>
      </c>
      <c r="C203" s="0" t="n">
        <v>4045</v>
      </c>
      <c r="D203" s="0" t="s">
        <v>197</v>
      </c>
      <c r="E203" s="234" t="s">
        <v>194</v>
      </c>
      <c r="F203" s="235" t="n">
        <v>0.375</v>
      </c>
    </row>
    <row r="204" customFormat="false" ht="15" hidden="false" customHeight="false" outlineLevel="0" collapsed="false">
      <c r="A204" s="233" t="s">
        <v>449</v>
      </c>
      <c r="B204" s="0" t="s">
        <v>106</v>
      </c>
      <c r="C204" s="0" t="s">
        <v>54</v>
      </c>
      <c r="D204" s="0" t="s">
        <v>56</v>
      </c>
      <c r="E204" s="234" t="s">
        <v>54</v>
      </c>
      <c r="F204" s="235" t="n">
        <v>0.375</v>
      </c>
    </row>
    <row r="205" customFormat="false" ht="15" hidden="false" customHeight="false" outlineLevel="0" collapsed="false">
      <c r="A205" s="233" t="s">
        <v>449</v>
      </c>
      <c r="B205" s="0" t="s">
        <v>106</v>
      </c>
      <c r="C205" s="0" t="s">
        <v>54</v>
      </c>
      <c r="D205" s="0" t="s">
        <v>56</v>
      </c>
      <c r="E205" s="234" t="s">
        <v>54</v>
      </c>
      <c r="F205" s="235" t="n">
        <v>0.375</v>
      </c>
    </row>
    <row r="206" customFormat="false" ht="15" hidden="false" customHeight="false" outlineLevel="0" collapsed="false">
      <c r="A206" s="233" t="s">
        <v>1502</v>
      </c>
      <c r="B206" s="0" t="s">
        <v>106</v>
      </c>
      <c r="C206" s="0" t="s">
        <v>47</v>
      </c>
      <c r="D206" s="0" t="s">
        <v>50</v>
      </c>
      <c r="E206" s="234"/>
      <c r="F206" s="235"/>
    </row>
    <row r="207" customFormat="false" ht="15" hidden="false" customHeight="false" outlineLevel="0" collapsed="false">
      <c r="A207" s="233" t="s">
        <v>111</v>
      </c>
      <c r="B207" s="0" t="s">
        <v>106</v>
      </c>
      <c r="C207" s="0" t="n">
        <v>27</v>
      </c>
      <c r="D207" s="0" t="s">
        <v>110</v>
      </c>
      <c r="E207" s="234" t="s">
        <v>66</v>
      </c>
      <c r="F207" s="235" t="n">
        <v>0.287</v>
      </c>
    </row>
    <row r="208" customFormat="false" ht="15" hidden="false" customHeight="false" outlineLevel="0" collapsed="false">
      <c r="A208" s="233" t="s">
        <v>1503</v>
      </c>
      <c r="B208" s="0" t="s">
        <v>106</v>
      </c>
      <c r="D208" s="0" t="s">
        <v>160</v>
      </c>
      <c r="E208" s="234" t="s">
        <v>157</v>
      </c>
      <c r="F208" s="235" t="n">
        <v>0.287</v>
      </c>
    </row>
    <row r="209" customFormat="false" ht="15" hidden="false" customHeight="false" outlineLevel="0" collapsed="false">
      <c r="A209" s="233" t="s">
        <v>252</v>
      </c>
      <c r="B209" s="0" t="s">
        <v>106</v>
      </c>
      <c r="C209" s="0" t="n">
        <v>203</v>
      </c>
      <c r="D209" s="0" t="s">
        <v>42</v>
      </c>
      <c r="E209" s="234" t="s">
        <v>37</v>
      </c>
      <c r="F209" s="235" t="n">
        <v>0.287</v>
      </c>
    </row>
    <row r="210" customFormat="false" ht="15" hidden="false" customHeight="false" outlineLevel="0" collapsed="false">
      <c r="A210" s="233" t="s">
        <v>883</v>
      </c>
      <c r="B210" s="0" t="s">
        <v>106</v>
      </c>
      <c r="C210" s="0" t="n">
        <v>4045</v>
      </c>
      <c r="D210" s="0" t="s">
        <v>197</v>
      </c>
      <c r="E210" s="234" t="s">
        <v>194</v>
      </c>
      <c r="F210" s="235" t="n">
        <v>0.287</v>
      </c>
    </row>
    <row r="211" customFormat="false" ht="15" hidden="false" customHeight="false" outlineLevel="0" collapsed="false">
      <c r="A211" s="233" t="s">
        <v>453</v>
      </c>
      <c r="B211" s="0" t="s">
        <v>1504</v>
      </c>
      <c r="C211" s="0" t="s">
        <v>84</v>
      </c>
      <c r="D211" s="0" t="s">
        <v>87</v>
      </c>
      <c r="E211" s="234" t="s">
        <v>494</v>
      </c>
      <c r="F211" s="235" t="n">
        <v>0.287</v>
      </c>
    </row>
    <row r="212" customFormat="false" ht="15" hidden="false" customHeight="false" outlineLevel="0" collapsed="false">
      <c r="A212" s="233" t="s">
        <v>1505</v>
      </c>
      <c r="B212" s="0" t="s">
        <v>1506</v>
      </c>
      <c r="D212" s="0" t="s">
        <v>935</v>
      </c>
      <c r="E212" s="234" t="s">
        <v>1419</v>
      </c>
      <c r="F212" s="235" t="n">
        <v>0.287</v>
      </c>
    </row>
    <row r="213" customFormat="false" ht="15" hidden="false" customHeight="false" outlineLevel="0" collapsed="false">
      <c r="A213" s="233" t="s">
        <v>113</v>
      </c>
      <c r="B213" s="0" t="s">
        <v>106</v>
      </c>
      <c r="C213" s="0" t="n">
        <v>570</v>
      </c>
      <c r="D213" s="0" t="s">
        <v>56</v>
      </c>
      <c r="E213" s="234" t="s">
        <v>54</v>
      </c>
      <c r="F213" s="235" t="n">
        <v>0.287</v>
      </c>
    </row>
    <row r="214" customFormat="false" ht="15" hidden="false" customHeight="false" outlineLevel="0" collapsed="false">
      <c r="A214" s="233" t="s">
        <v>113</v>
      </c>
      <c r="B214" s="0" t="s">
        <v>106</v>
      </c>
      <c r="D214" s="0" t="s">
        <v>56</v>
      </c>
      <c r="E214" s="234" t="s">
        <v>54</v>
      </c>
      <c r="F214" s="235" t="n">
        <v>0.287</v>
      </c>
    </row>
    <row r="215" customFormat="false" ht="15" hidden="false" customHeight="false" outlineLevel="0" collapsed="false">
      <c r="A215" s="233" t="s">
        <v>1507</v>
      </c>
      <c r="B215" s="0" t="s">
        <v>106</v>
      </c>
      <c r="C215" s="0" t="s">
        <v>84</v>
      </c>
      <c r="D215" s="0" t="s">
        <v>87</v>
      </c>
      <c r="E215" s="234" t="s">
        <v>1392</v>
      </c>
      <c r="F215" s="235" t="n">
        <v>0.287</v>
      </c>
    </row>
    <row r="216" customFormat="false" ht="15" hidden="false" customHeight="false" outlineLevel="0" collapsed="false">
      <c r="A216" s="233" t="s">
        <v>115</v>
      </c>
      <c r="B216" s="0" t="s">
        <v>106</v>
      </c>
      <c r="D216" s="0" t="s">
        <v>99</v>
      </c>
      <c r="E216" s="234" t="s">
        <v>97</v>
      </c>
      <c r="F216" s="235" t="n">
        <v>0.376</v>
      </c>
    </row>
    <row r="217" customFormat="false" ht="15" hidden="false" customHeight="false" outlineLevel="0" collapsed="false">
      <c r="A217" s="233" t="s">
        <v>118</v>
      </c>
      <c r="B217" s="0" t="s">
        <v>106</v>
      </c>
      <c r="D217" s="0" t="s">
        <v>110</v>
      </c>
      <c r="E217" s="234" t="s">
        <v>66</v>
      </c>
      <c r="F217" s="235" t="n">
        <v>0.376</v>
      </c>
    </row>
    <row r="218" customFormat="false" ht="15" hidden="false" customHeight="false" outlineLevel="0" collapsed="false">
      <c r="A218" s="233" t="s">
        <v>1508</v>
      </c>
      <c r="B218" s="0" t="s">
        <v>106</v>
      </c>
      <c r="C218" s="0" t="s">
        <v>157</v>
      </c>
      <c r="D218" s="0" t="s">
        <v>160</v>
      </c>
      <c r="E218" s="234" t="s">
        <v>157</v>
      </c>
      <c r="F218" s="235"/>
    </row>
    <row r="219" customFormat="false" ht="15" hidden="false" customHeight="false" outlineLevel="0" collapsed="false">
      <c r="A219" s="233" t="s">
        <v>1508</v>
      </c>
      <c r="B219" s="0" t="s">
        <v>106</v>
      </c>
      <c r="C219" s="0" t="s">
        <v>157</v>
      </c>
      <c r="D219" s="0" t="s">
        <v>160</v>
      </c>
      <c r="E219" s="234"/>
      <c r="F219" s="235"/>
    </row>
    <row r="220" customFormat="false" ht="15" hidden="false" customHeight="false" outlineLevel="0" collapsed="false">
      <c r="A220" s="233" t="s">
        <v>358</v>
      </c>
      <c r="B220" s="0" t="s">
        <v>106</v>
      </c>
      <c r="D220" s="0" t="s">
        <v>42</v>
      </c>
      <c r="E220" s="234" t="s">
        <v>37</v>
      </c>
      <c r="F220" s="235" t="n">
        <v>0.376</v>
      </c>
    </row>
    <row r="221" customFormat="false" ht="15" hidden="false" customHeight="false" outlineLevel="0" collapsed="false">
      <c r="A221" s="233" t="s">
        <v>972</v>
      </c>
      <c r="B221" s="0" t="s">
        <v>106</v>
      </c>
      <c r="D221" s="0" t="s">
        <v>197</v>
      </c>
      <c r="E221" s="234" t="s">
        <v>194</v>
      </c>
      <c r="F221" s="235" t="n">
        <v>0.376</v>
      </c>
    </row>
    <row r="222" customFormat="false" ht="15" hidden="false" customHeight="false" outlineLevel="0" collapsed="false">
      <c r="A222" s="233" t="s">
        <v>461</v>
      </c>
      <c r="B222" s="0" t="s">
        <v>106</v>
      </c>
      <c r="C222" s="0" t="s">
        <v>494</v>
      </c>
      <c r="D222" s="0" t="s">
        <v>87</v>
      </c>
      <c r="E222" s="234" t="s">
        <v>494</v>
      </c>
      <c r="F222" s="235" t="n">
        <v>0.376</v>
      </c>
    </row>
    <row r="223" customFormat="false" ht="15" hidden="false" customHeight="false" outlineLevel="0" collapsed="false">
      <c r="A223" s="233" t="s">
        <v>1509</v>
      </c>
      <c r="B223" s="0" t="s">
        <v>106</v>
      </c>
      <c r="C223" s="0" t="s">
        <v>91</v>
      </c>
      <c r="D223" s="0" t="s">
        <v>93</v>
      </c>
      <c r="E223" s="234" t="s">
        <v>91</v>
      </c>
      <c r="F223" s="235" t="n">
        <v>0.376</v>
      </c>
    </row>
    <row r="224" customFormat="false" ht="15" hidden="false" customHeight="false" outlineLevel="0" collapsed="false">
      <c r="A224" s="233" t="s">
        <v>984</v>
      </c>
      <c r="B224" s="0" t="s">
        <v>1506</v>
      </c>
      <c r="D224" s="0" t="s">
        <v>935</v>
      </c>
      <c r="E224" s="234" t="s">
        <v>1419</v>
      </c>
      <c r="F224" s="235" t="n">
        <v>0.376</v>
      </c>
    </row>
    <row r="225" customFormat="false" ht="15" hidden="false" customHeight="false" outlineLevel="0" collapsed="false">
      <c r="A225" s="233" t="s">
        <v>468</v>
      </c>
      <c r="B225" s="0" t="s">
        <v>106</v>
      </c>
      <c r="D225" s="0" t="s">
        <v>56</v>
      </c>
      <c r="E225" s="234" t="s">
        <v>54</v>
      </c>
      <c r="F225" s="235" t="n">
        <v>0.376</v>
      </c>
    </row>
    <row r="226" customFormat="false" ht="15" hidden="false" customHeight="false" outlineLevel="0" collapsed="false">
      <c r="A226" s="233" t="s">
        <v>1510</v>
      </c>
      <c r="B226" s="0" t="s">
        <v>106</v>
      </c>
      <c r="C226" s="0" t="s">
        <v>1421</v>
      </c>
      <c r="D226" s="0" t="s">
        <v>1422</v>
      </c>
      <c r="E226" s="234" t="s">
        <v>1421</v>
      </c>
      <c r="F226" s="235" t="n">
        <v>0.376</v>
      </c>
    </row>
    <row r="227" customFormat="false" ht="15" hidden="false" customHeight="false" outlineLevel="0" collapsed="false">
      <c r="A227" s="233" t="s">
        <v>151</v>
      </c>
      <c r="B227" s="0" t="s">
        <v>152</v>
      </c>
      <c r="C227" s="0" t="s">
        <v>97</v>
      </c>
      <c r="D227" s="0" t="s">
        <v>99</v>
      </c>
      <c r="E227" s="234" t="s">
        <v>97</v>
      </c>
      <c r="F227" s="235" t="n">
        <v>0.233</v>
      </c>
    </row>
    <row r="228" customFormat="false" ht="15" hidden="false" customHeight="false" outlineLevel="0" collapsed="false">
      <c r="A228" s="233" t="s">
        <v>874</v>
      </c>
      <c r="B228" s="0" t="s">
        <v>152</v>
      </c>
      <c r="C228" s="0" t="n">
        <v>27</v>
      </c>
      <c r="D228" s="0" t="s">
        <v>110</v>
      </c>
      <c r="E228" s="234" t="s">
        <v>66</v>
      </c>
      <c r="F228" s="235" t="n">
        <v>0.233</v>
      </c>
    </row>
    <row r="229" customFormat="false" ht="15" hidden="false" customHeight="false" outlineLevel="0" collapsed="false">
      <c r="A229" s="233" t="s">
        <v>684</v>
      </c>
      <c r="B229" s="0" t="s">
        <v>152</v>
      </c>
      <c r="C229" s="0" t="n">
        <v>203</v>
      </c>
      <c r="D229" s="0" t="s">
        <v>42</v>
      </c>
      <c r="E229" s="234" t="s">
        <v>37</v>
      </c>
      <c r="F229" s="235" t="n">
        <v>0.233</v>
      </c>
    </row>
    <row r="230" customFormat="false" ht="15" hidden="false" customHeight="false" outlineLevel="0" collapsed="false">
      <c r="A230" s="233" t="s">
        <v>1511</v>
      </c>
      <c r="B230" s="0" t="s">
        <v>152</v>
      </c>
      <c r="C230" s="0" t="s">
        <v>84</v>
      </c>
      <c r="D230" s="0" t="s">
        <v>87</v>
      </c>
      <c r="E230" s="234"/>
      <c r="F230" s="235"/>
    </row>
    <row r="231" customFormat="false" ht="15" hidden="false" customHeight="false" outlineLevel="0" collapsed="false">
      <c r="A231" s="233" t="s">
        <v>1512</v>
      </c>
      <c r="B231" s="0" t="s">
        <v>152</v>
      </c>
      <c r="D231" s="0" t="s">
        <v>56</v>
      </c>
      <c r="E231" s="234" t="s">
        <v>54</v>
      </c>
      <c r="F231" s="235" t="n">
        <v>0.233</v>
      </c>
    </row>
    <row r="232" customFormat="false" ht="15" hidden="false" customHeight="false" outlineLevel="0" collapsed="false">
      <c r="A232" s="233" t="s">
        <v>318</v>
      </c>
      <c r="B232" s="0" t="s">
        <v>319</v>
      </c>
      <c r="D232" s="0" t="s">
        <v>110</v>
      </c>
      <c r="E232" s="234" t="s">
        <v>66</v>
      </c>
      <c r="F232" s="235" t="n">
        <v>0.36</v>
      </c>
    </row>
    <row r="233" customFormat="false" ht="15" hidden="false" customHeight="false" outlineLevel="0" collapsed="false">
      <c r="A233" s="233" t="s">
        <v>1513</v>
      </c>
      <c r="B233" s="0" t="s">
        <v>319</v>
      </c>
      <c r="D233" s="0" t="s">
        <v>42</v>
      </c>
      <c r="E233" s="234" t="s">
        <v>37</v>
      </c>
      <c r="F233" s="235" t="n">
        <v>0.36</v>
      </c>
    </row>
    <row r="234" customFormat="false" ht="15" hidden="false" customHeight="false" outlineLevel="0" collapsed="false">
      <c r="A234" s="233" t="s">
        <v>993</v>
      </c>
      <c r="B234" s="0" t="s">
        <v>319</v>
      </c>
      <c r="D234" s="0" t="s">
        <v>56</v>
      </c>
      <c r="E234" s="234" t="s">
        <v>54</v>
      </c>
      <c r="F234" s="235" t="n">
        <v>0.36</v>
      </c>
    </row>
    <row r="235" customFormat="false" ht="15" hidden="false" customHeight="false" outlineLevel="0" collapsed="false">
      <c r="A235" s="233" t="s">
        <v>887</v>
      </c>
      <c r="B235" s="0" t="s">
        <v>1177</v>
      </c>
      <c r="C235" s="0" t="s">
        <v>66</v>
      </c>
      <c r="D235" s="0" t="s">
        <v>110</v>
      </c>
      <c r="E235" s="234" t="s">
        <v>66</v>
      </c>
      <c r="F235" s="235" t="n">
        <v>0.2925</v>
      </c>
    </row>
    <row r="236" customFormat="false" ht="15" hidden="false" customHeight="false" outlineLevel="0" collapsed="false">
      <c r="A236" s="233" t="s">
        <v>1514</v>
      </c>
      <c r="B236" s="0" t="s">
        <v>1177</v>
      </c>
      <c r="C236" s="0" t="s">
        <v>37</v>
      </c>
      <c r="D236" s="0" t="s">
        <v>42</v>
      </c>
      <c r="E236" s="234" t="s">
        <v>37</v>
      </c>
      <c r="F236" s="235" t="n">
        <v>0.2925</v>
      </c>
    </row>
    <row r="237" customFormat="false" ht="15" hidden="false" customHeight="false" outlineLevel="0" collapsed="false">
      <c r="A237" s="233" t="s">
        <v>1267</v>
      </c>
      <c r="B237" s="0" t="s">
        <v>1177</v>
      </c>
      <c r="C237" s="0" t="s">
        <v>54</v>
      </c>
      <c r="D237" s="0" t="s">
        <v>56</v>
      </c>
      <c r="E237" s="234" t="s">
        <v>54</v>
      </c>
      <c r="F237" s="235" t="n">
        <v>0.2925</v>
      </c>
    </row>
    <row r="238" customFormat="false" ht="15" hidden="false" customHeight="false" outlineLevel="0" collapsed="false">
      <c r="A238" s="233" t="s">
        <v>134</v>
      </c>
      <c r="B238" s="0" t="s">
        <v>135</v>
      </c>
      <c r="C238" s="0" t="n">
        <v>1</v>
      </c>
      <c r="D238" s="0" t="s">
        <v>139</v>
      </c>
      <c r="E238" s="234" t="s">
        <v>97</v>
      </c>
      <c r="F238" s="235" t="n">
        <v>0.3116</v>
      </c>
    </row>
    <row r="239" customFormat="false" ht="15" hidden="false" customHeight="false" outlineLevel="0" collapsed="false">
      <c r="A239" s="233" t="s">
        <v>559</v>
      </c>
      <c r="B239" s="0" t="s">
        <v>135</v>
      </c>
      <c r="C239" s="0" t="n">
        <v>1</v>
      </c>
      <c r="D239" s="0" t="s">
        <v>139</v>
      </c>
      <c r="E239" s="234" t="s">
        <v>97</v>
      </c>
      <c r="F239" s="235" t="n">
        <v>0.4908</v>
      </c>
    </row>
    <row r="240" customFormat="false" ht="15" hidden="false" customHeight="false" outlineLevel="0" collapsed="false">
      <c r="A240" s="233" t="s">
        <v>1515</v>
      </c>
      <c r="B240" s="0" t="s">
        <v>135</v>
      </c>
      <c r="C240" s="0" t="n">
        <v>27</v>
      </c>
      <c r="D240" s="0" t="s">
        <v>68</v>
      </c>
      <c r="E240" s="234" t="s">
        <v>66</v>
      </c>
      <c r="F240" s="235" t="n">
        <v>0.4908</v>
      </c>
    </row>
    <row r="241" customFormat="false" ht="15" hidden="false" customHeight="false" outlineLevel="0" collapsed="false">
      <c r="A241" s="233" t="s">
        <v>141</v>
      </c>
      <c r="B241" s="0" t="s">
        <v>135</v>
      </c>
      <c r="C241" s="0" t="n">
        <v>1</v>
      </c>
      <c r="D241" s="0" t="s">
        <v>139</v>
      </c>
      <c r="E241" s="234" t="s">
        <v>97</v>
      </c>
      <c r="F241" s="235" t="n">
        <v>0.2492</v>
      </c>
    </row>
    <row r="242" customFormat="false" ht="15" hidden="false" customHeight="false" outlineLevel="0" collapsed="false">
      <c r="A242" s="233" t="s">
        <v>362</v>
      </c>
      <c r="B242" s="0" t="s">
        <v>267</v>
      </c>
      <c r="C242" s="0" t="n">
        <v>1</v>
      </c>
      <c r="D242" s="0" t="s">
        <v>139</v>
      </c>
      <c r="E242" s="234" t="s">
        <v>97</v>
      </c>
      <c r="F242" s="235" t="n">
        <v>0.34</v>
      </c>
    </row>
    <row r="243" customFormat="false" ht="15" hidden="false" customHeight="false" outlineLevel="0" collapsed="false">
      <c r="A243" s="233" t="s">
        <v>266</v>
      </c>
      <c r="B243" s="0" t="s">
        <v>267</v>
      </c>
      <c r="C243" s="0" t="n">
        <v>1</v>
      </c>
      <c r="D243" s="0" t="s">
        <v>139</v>
      </c>
      <c r="E243" s="234" t="s">
        <v>97</v>
      </c>
      <c r="F243" s="235" t="n">
        <v>0.3433</v>
      </c>
    </row>
    <row r="244" customFormat="false" ht="15" hidden="false" customHeight="false" outlineLevel="0" collapsed="false">
      <c r="A244" s="233" t="s">
        <v>1516</v>
      </c>
      <c r="B244" s="0" t="s">
        <v>267</v>
      </c>
      <c r="C244" s="0" t="n">
        <v>27</v>
      </c>
      <c r="D244" s="0" t="s">
        <v>68</v>
      </c>
      <c r="E244" s="234" t="s">
        <v>66</v>
      </c>
      <c r="F244" s="235" t="n">
        <v>0.343</v>
      </c>
    </row>
    <row r="245" customFormat="false" ht="15" hidden="false" customHeight="false" outlineLevel="0" collapsed="false">
      <c r="A245" s="233" t="s">
        <v>568</v>
      </c>
      <c r="B245" s="0" t="s">
        <v>267</v>
      </c>
      <c r="C245" s="0" t="n">
        <v>1</v>
      </c>
      <c r="D245" s="0" t="s">
        <v>139</v>
      </c>
      <c r="E245" s="234" t="s">
        <v>97</v>
      </c>
      <c r="F245" s="235" t="n">
        <v>0.315</v>
      </c>
    </row>
    <row r="246" customFormat="false" ht="15" hidden="false" customHeight="false" outlineLevel="0" collapsed="false">
      <c r="A246" s="233" t="s">
        <v>1517</v>
      </c>
      <c r="B246" s="0" t="s">
        <v>36</v>
      </c>
      <c r="C246" s="0" t="n">
        <v>5024</v>
      </c>
      <c r="D246" s="0" t="s">
        <v>1518</v>
      </c>
      <c r="E246" s="234" t="s">
        <v>47</v>
      </c>
      <c r="F246" s="235" t="n">
        <v>0.2075</v>
      </c>
    </row>
    <row r="247" customFormat="false" ht="15" hidden="false" customHeight="false" outlineLevel="0" collapsed="false">
      <c r="A247" s="233" t="s">
        <v>1519</v>
      </c>
      <c r="B247" s="0" t="s">
        <v>36</v>
      </c>
      <c r="C247" s="0" t="n">
        <v>27</v>
      </c>
      <c r="D247" s="0" t="s">
        <v>68</v>
      </c>
      <c r="E247" s="234" t="s">
        <v>66</v>
      </c>
      <c r="F247" s="235" t="n">
        <v>0.2075</v>
      </c>
    </row>
    <row r="248" customFormat="false" ht="15" hidden="false" customHeight="false" outlineLevel="0" collapsed="false">
      <c r="A248" s="233" t="s">
        <v>1520</v>
      </c>
      <c r="B248" s="0" t="s">
        <v>36</v>
      </c>
      <c r="C248" s="0" t="n">
        <v>32</v>
      </c>
      <c r="D248" s="0" t="s">
        <v>1521</v>
      </c>
      <c r="E248" s="234" t="s">
        <v>157</v>
      </c>
      <c r="F248" s="235" t="n">
        <v>0.2075</v>
      </c>
    </row>
    <row r="249" customFormat="false" ht="15" hidden="false" customHeight="false" outlineLevel="0" collapsed="false">
      <c r="A249" s="233" t="s">
        <v>1522</v>
      </c>
      <c r="B249" s="0" t="s">
        <v>36</v>
      </c>
      <c r="C249" s="0" t="n">
        <v>4045</v>
      </c>
      <c r="D249" s="0" t="s">
        <v>1523</v>
      </c>
      <c r="E249" s="234" t="s">
        <v>194</v>
      </c>
      <c r="F249" s="235" t="n">
        <v>0.2075</v>
      </c>
    </row>
    <row r="250" customFormat="false" ht="15" hidden="false" customHeight="false" outlineLevel="0" collapsed="false">
      <c r="A250" s="233" t="s">
        <v>1524</v>
      </c>
      <c r="B250" s="0" t="s">
        <v>498</v>
      </c>
      <c r="C250" s="0" t="n">
        <v>510</v>
      </c>
      <c r="D250" s="0" t="s">
        <v>78</v>
      </c>
      <c r="E250" s="234" t="s">
        <v>1525</v>
      </c>
      <c r="F250" s="235" t="n">
        <v>0.208</v>
      </c>
    </row>
    <row r="251" customFormat="false" ht="15" hidden="false" customHeight="false" outlineLevel="0" collapsed="false">
      <c r="A251" s="233" t="s">
        <v>58</v>
      </c>
      <c r="B251" s="0" t="s">
        <v>36</v>
      </c>
      <c r="C251" s="0" t="s">
        <v>1526</v>
      </c>
      <c r="D251" s="0" t="s">
        <v>62</v>
      </c>
      <c r="E251" s="234" t="s">
        <v>59</v>
      </c>
      <c r="F251" s="235" t="n">
        <v>0.208</v>
      </c>
    </row>
    <row r="252" customFormat="false" ht="15" hidden="false" customHeight="false" outlineLevel="0" collapsed="false">
      <c r="A252" s="233" t="s">
        <v>65</v>
      </c>
      <c r="B252" s="0" t="s">
        <v>36</v>
      </c>
      <c r="C252" s="0" t="n">
        <v>27</v>
      </c>
      <c r="D252" s="0" t="s">
        <v>68</v>
      </c>
      <c r="E252" s="234" t="s">
        <v>66</v>
      </c>
      <c r="F252" s="235" t="n">
        <v>0.208</v>
      </c>
    </row>
    <row r="253" customFormat="false" ht="15" hidden="false" customHeight="false" outlineLevel="0" collapsed="false">
      <c r="A253" s="233" t="s">
        <v>70</v>
      </c>
      <c r="B253" s="0" t="s">
        <v>36</v>
      </c>
      <c r="C253" s="0" t="s">
        <v>1527</v>
      </c>
      <c r="D253" s="0" t="s">
        <v>73</v>
      </c>
      <c r="E253" s="234" t="s">
        <v>71</v>
      </c>
      <c r="F253" s="235" t="n">
        <v>0.208</v>
      </c>
    </row>
    <row r="254" customFormat="false" ht="15" hidden="false" customHeight="false" outlineLevel="0" collapsed="false">
      <c r="A254" s="233" t="s">
        <v>74</v>
      </c>
      <c r="B254" s="0" t="s">
        <v>36</v>
      </c>
      <c r="C254" s="0" t="n">
        <v>510</v>
      </c>
      <c r="D254" s="0" t="s">
        <v>78</v>
      </c>
      <c r="E254" s="234" t="s">
        <v>75</v>
      </c>
      <c r="F254" s="235" t="n">
        <v>0.208</v>
      </c>
    </row>
    <row r="255" customFormat="false" ht="15" hidden="false" customHeight="false" outlineLevel="0" collapsed="false">
      <c r="A255" s="233" t="s">
        <v>1528</v>
      </c>
      <c r="B255" s="0" t="s">
        <v>36</v>
      </c>
      <c r="C255" s="0" t="n">
        <v>1</v>
      </c>
      <c r="D255" s="0" t="s">
        <v>139</v>
      </c>
      <c r="E255" s="234" t="s">
        <v>97</v>
      </c>
      <c r="F255" s="235" t="n">
        <v>0.16</v>
      </c>
    </row>
    <row r="256" customFormat="false" ht="15" hidden="false" customHeight="false" outlineLevel="0" collapsed="false">
      <c r="A256" s="233" t="s">
        <v>1529</v>
      </c>
      <c r="B256" s="0" t="s">
        <v>36</v>
      </c>
      <c r="C256" s="0" t="n">
        <v>5024</v>
      </c>
      <c r="D256" s="0" t="s">
        <v>1518</v>
      </c>
      <c r="E256" s="234" t="s">
        <v>47</v>
      </c>
      <c r="F256" s="235" t="n">
        <v>0.16</v>
      </c>
    </row>
    <row r="257" customFormat="false" ht="15" hidden="false" customHeight="false" outlineLevel="0" collapsed="false">
      <c r="A257" s="233" t="s">
        <v>1530</v>
      </c>
      <c r="B257" s="0" t="s">
        <v>36</v>
      </c>
      <c r="C257" s="0" t="n">
        <v>27</v>
      </c>
      <c r="D257" s="0" t="s">
        <v>68</v>
      </c>
      <c r="E257" s="234" t="s">
        <v>66</v>
      </c>
      <c r="F257" s="235" t="n">
        <v>0.16</v>
      </c>
    </row>
    <row r="258" customFormat="false" ht="15" hidden="false" customHeight="false" outlineLevel="0" collapsed="false">
      <c r="A258" s="233" t="s">
        <v>1531</v>
      </c>
      <c r="B258" s="0" t="s">
        <v>36</v>
      </c>
      <c r="C258" s="0" t="n">
        <v>32</v>
      </c>
      <c r="D258" s="0" t="s">
        <v>1521</v>
      </c>
      <c r="E258" s="234" t="s">
        <v>157</v>
      </c>
      <c r="F258" s="235" t="n">
        <v>0.16</v>
      </c>
    </row>
    <row r="259" customFormat="false" ht="15" hidden="false" customHeight="false" outlineLevel="0" collapsed="false">
      <c r="A259" s="233" t="s">
        <v>1008</v>
      </c>
      <c r="B259" s="0" t="s">
        <v>36</v>
      </c>
      <c r="C259" s="0" t="s">
        <v>1526</v>
      </c>
      <c r="D259" s="0" t="s">
        <v>62</v>
      </c>
      <c r="E259" s="234" t="s">
        <v>59</v>
      </c>
      <c r="F259" s="235" t="n">
        <v>0.16</v>
      </c>
    </row>
    <row r="260" customFormat="false" ht="15" hidden="false" customHeight="false" outlineLevel="0" collapsed="false">
      <c r="A260" s="233" t="s">
        <v>1011</v>
      </c>
      <c r="B260" s="0" t="s">
        <v>36</v>
      </c>
      <c r="C260" s="0" t="n">
        <v>27</v>
      </c>
      <c r="D260" s="0" t="s">
        <v>68</v>
      </c>
      <c r="E260" s="234" t="s">
        <v>66</v>
      </c>
      <c r="F260" s="235" t="n">
        <v>0.16</v>
      </c>
    </row>
    <row r="261" customFormat="false" ht="15" hidden="false" customHeight="false" outlineLevel="0" collapsed="false">
      <c r="A261" s="233" t="s">
        <v>1532</v>
      </c>
      <c r="B261" s="0" t="s">
        <v>36</v>
      </c>
      <c r="C261" s="0" t="n">
        <v>24</v>
      </c>
      <c r="D261" s="0" t="s">
        <v>1518</v>
      </c>
      <c r="E261" s="234" t="s">
        <v>47</v>
      </c>
      <c r="F261" s="235" t="n">
        <v>0.215</v>
      </c>
    </row>
    <row r="262" customFormat="false" ht="15" hidden="false" customHeight="false" outlineLevel="0" collapsed="false">
      <c r="A262" s="233" t="s">
        <v>1533</v>
      </c>
      <c r="B262" s="0" t="s">
        <v>36</v>
      </c>
      <c r="C262" s="0" t="n">
        <v>4045</v>
      </c>
      <c r="D262" s="0" t="s">
        <v>1523</v>
      </c>
      <c r="E262" s="234" t="s">
        <v>194</v>
      </c>
      <c r="F262" s="235" t="n">
        <v>0.215</v>
      </c>
    </row>
    <row r="263" customFormat="false" ht="15" hidden="false" customHeight="false" outlineLevel="0" collapsed="false">
      <c r="A263" s="233" t="s">
        <v>1534</v>
      </c>
      <c r="B263" s="0" t="s">
        <v>498</v>
      </c>
      <c r="D263" s="0" t="s">
        <v>78</v>
      </c>
      <c r="E263" s="234" t="s">
        <v>1525</v>
      </c>
      <c r="F263" s="235" t="n">
        <v>0.215</v>
      </c>
    </row>
    <row r="264" customFormat="false" ht="15" hidden="false" customHeight="false" outlineLevel="0" collapsed="false">
      <c r="A264" s="233" t="s">
        <v>1535</v>
      </c>
      <c r="B264" s="0" t="s">
        <v>36</v>
      </c>
      <c r="C264" s="0" t="s">
        <v>1526</v>
      </c>
      <c r="D264" s="0" t="s">
        <v>62</v>
      </c>
      <c r="E264" s="234" t="s">
        <v>59</v>
      </c>
      <c r="F264" s="235" t="n">
        <v>0.215</v>
      </c>
    </row>
    <row r="265" customFormat="false" ht="15" hidden="false" customHeight="false" outlineLevel="0" collapsed="false">
      <c r="A265" s="233" t="s">
        <v>1536</v>
      </c>
      <c r="B265" s="0" t="s">
        <v>36</v>
      </c>
      <c r="C265" s="0" t="s">
        <v>1527</v>
      </c>
      <c r="D265" s="0" t="s">
        <v>73</v>
      </c>
      <c r="E265" s="234" t="s">
        <v>71</v>
      </c>
      <c r="F265" s="235" t="n">
        <v>0.215</v>
      </c>
    </row>
    <row r="266" customFormat="false" ht="15" hidden="false" customHeight="false" outlineLevel="0" collapsed="false">
      <c r="A266" s="233" t="s">
        <v>1537</v>
      </c>
      <c r="B266" s="0" t="s">
        <v>36</v>
      </c>
      <c r="C266" s="0" t="n">
        <v>510</v>
      </c>
      <c r="D266" s="0" t="s">
        <v>78</v>
      </c>
      <c r="E266" s="234" t="s">
        <v>75</v>
      </c>
      <c r="F266" s="235" t="n">
        <v>0.215</v>
      </c>
    </row>
    <row r="267" customFormat="false" ht="15" hidden="false" customHeight="false" outlineLevel="0" collapsed="false">
      <c r="A267" s="233" t="s">
        <v>1538</v>
      </c>
      <c r="B267" s="0" t="s">
        <v>83</v>
      </c>
      <c r="C267" s="0" t="s">
        <v>1526</v>
      </c>
      <c r="D267" s="0" t="s">
        <v>62</v>
      </c>
      <c r="E267" s="234" t="s">
        <v>59</v>
      </c>
      <c r="F267" s="235" t="n">
        <v>0.2208</v>
      </c>
    </row>
    <row r="268" customFormat="false" ht="15" hidden="false" customHeight="false" outlineLevel="0" collapsed="false">
      <c r="A268" s="233" t="s">
        <v>1539</v>
      </c>
      <c r="B268" s="0" t="s">
        <v>83</v>
      </c>
      <c r="C268" s="0" t="n">
        <v>5024</v>
      </c>
      <c r="D268" s="0" t="s">
        <v>1518</v>
      </c>
      <c r="E268" s="234" t="s">
        <v>47</v>
      </c>
      <c r="F268" s="235" t="n">
        <v>0.2208</v>
      </c>
    </row>
    <row r="269" customFormat="false" ht="15" hidden="false" customHeight="false" outlineLevel="0" collapsed="false">
      <c r="A269" s="233" t="s">
        <v>1540</v>
      </c>
      <c r="B269" s="0" t="s">
        <v>83</v>
      </c>
      <c r="C269" s="0" t="n">
        <v>27</v>
      </c>
      <c r="D269" s="0" t="s">
        <v>68</v>
      </c>
      <c r="E269" s="234" t="s">
        <v>66</v>
      </c>
      <c r="F269" s="235" t="n">
        <v>0.2208</v>
      </c>
    </row>
    <row r="270" customFormat="false" ht="15" hidden="false" customHeight="false" outlineLevel="0" collapsed="false">
      <c r="A270" s="233" t="s">
        <v>1541</v>
      </c>
      <c r="B270" s="0" t="s">
        <v>83</v>
      </c>
      <c r="D270" s="0" t="s">
        <v>68</v>
      </c>
      <c r="E270" s="234" t="s">
        <v>66</v>
      </c>
      <c r="F270" s="235" t="n">
        <v>0.221</v>
      </c>
    </row>
    <row r="271" customFormat="false" ht="15" hidden="false" customHeight="false" outlineLevel="0" collapsed="false">
      <c r="A271" s="233" t="s">
        <v>1542</v>
      </c>
      <c r="B271" s="0" t="s">
        <v>83</v>
      </c>
      <c r="C271" s="0" t="n">
        <v>32</v>
      </c>
      <c r="D271" s="0" t="s">
        <v>1521</v>
      </c>
      <c r="E271" s="234" t="s">
        <v>157</v>
      </c>
      <c r="F271" s="235" t="n">
        <v>0.2208</v>
      </c>
    </row>
    <row r="272" customFormat="false" ht="15" hidden="false" customHeight="false" outlineLevel="0" collapsed="false">
      <c r="A272" s="233" t="s">
        <v>1543</v>
      </c>
      <c r="B272" s="0" t="s">
        <v>83</v>
      </c>
      <c r="C272" s="0" t="n">
        <v>4045</v>
      </c>
      <c r="D272" s="0" t="s">
        <v>1523</v>
      </c>
      <c r="E272" s="234" t="s">
        <v>194</v>
      </c>
      <c r="F272" s="235" t="n">
        <v>0.2208</v>
      </c>
    </row>
    <row r="273" customFormat="false" ht="15" hidden="false" customHeight="false" outlineLevel="0" collapsed="false">
      <c r="A273" s="233" t="s">
        <v>1544</v>
      </c>
      <c r="B273" s="0" t="s">
        <v>83</v>
      </c>
      <c r="D273" s="0" t="s">
        <v>78</v>
      </c>
      <c r="E273" s="234" t="s">
        <v>1525</v>
      </c>
      <c r="F273" s="235" t="n">
        <v>0.221</v>
      </c>
    </row>
    <row r="274" customFormat="false" ht="15" hidden="false" customHeight="false" outlineLevel="0" collapsed="false">
      <c r="A274" s="233" t="s">
        <v>120</v>
      </c>
      <c r="B274" s="0" t="s">
        <v>83</v>
      </c>
      <c r="C274" s="0" t="s">
        <v>59</v>
      </c>
      <c r="D274" s="0" t="s">
        <v>62</v>
      </c>
      <c r="E274" s="234" t="s">
        <v>59</v>
      </c>
      <c r="F274" s="235" t="n">
        <v>0.2208</v>
      </c>
    </row>
    <row r="275" customFormat="false" ht="15" hidden="false" customHeight="false" outlineLevel="0" collapsed="false">
      <c r="A275" s="233" t="s">
        <v>804</v>
      </c>
      <c r="B275" s="0" t="s">
        <v>83</v>
      </c>
      <c r="C275" s="0" t="n">
        <v>27</v>
      </c>
      <c r="D275" s="0" t="s">
        <v>68</v>
      </c>
      <c r="E275" s="234" t="s">
        <v>66</v>
      </c>
      <c r="F275" s="235" t="n">
        <v>0.2208</v>
      </c>
    </row>
    <row r="276" customFormat="false" ht="15" hidden="false" customHeight="false" outlineLevel="0" collapsed="false">
      <c r="A276" s="233" t="s">
        <v>123</v>
      </c>
      <c r="B276" s="0" t="s">
        <v>1457</v>
      </c>
      <c r="C276" s="0" t="s">
        <v>1527</v>
      </c>
      <c r="D276" s="0" t="s">
        <v>73</v>
      </c>
      <c r="E276" s="234" t="s">
        <v>71</v>
      </c>
      <c r="F276" s="235" t="n">
        <v>0.2208</v>
      </c>
    </row>
    <row r="277" customFormat="false" ht="15" hidden="false" customHeight="false" outlineLevel="0" collapsed="false">
      <c r="A277" s="233" t="s">
        <v>125</v>
      </c>
      <c r="B277" s="0" t="s">
        <v>83</v>
      </c>
      <c r="C277" s="0" t="n">
        <v>510</v>
      </c>
      <c r="D277" s="0" t="s">
        <v>78</v>
      </c>
      <c r="E277" s="234" t="s">
        <v>75</v>
      </c>
      <c r="F277" s="235" t="n">
        <v>0.2208</v>
      </c>
    </row>
    <row r="278" customFormat="false" ht="15" hidden="false" customHeight="false" outlineLevel="0" collapsed="false">
      <c r="A278" s="233" t="s">
        <v>1545</v>
      </c>
      <c r="B278" s="0" t="s">
        <v>83</v>
      </c>
      <c r="C278" s="0" t="n">
        <v>1</v>
      </c>
      <c r="D278" s="0" t="s">
        <v>139</v>
      </c>
      <c r="E278" s="234" t="s">
        <v>97</v>
      </c>
      <c r="F278" s="235" t="n">
        <v>0.2065</v>
      </c>
    </row>
    <row r="279" customFormat="false" ht="15" hidden="false" customHeight="false" outlineLevel="0" collapsed="false">
      <c r="A279" s="233" t="s">
        <v>1546</v>
      </c>
      <c r="B279" s="0" t="s">
        <v>83</v>
      </c>
      <c r="C279" s="0" t="n">
        <v>5024</v>
      </c>
      <c r="D279" s="0" t="s">
        <v>1518</v>
      </c>
      <c r="E279" s="234" t="s">
        <v>47</v>
      </c>
      <c r="F279" s="235" t="n">
        <v>0.2065</v>
      </c>
    </row>
    <row r="280" customFormat="false" ht="15" hidden="false" customHeight="false" outlineLevel="0" collapsed="false">
      <c r="A280" s="233" t="s">
        <v>1547</v>
      </c>
      <c r="B280" s="0" t="s">
        <v>83</v>
      </c>
      <c r="C280" s="0" t="n">
        <v>27</v>
      </c>
      <c r="D280" s="0" t="s">
        <v>68</v>
      </c>
      <c r="E280" s="234" t="s">
        <v>66</v>
      </c>
      <c r="F280" s="235" t="n">
        <v>0.2065</v>
      </c>
    </row>
    <row r="281" customFormat="false" ht="15" hidden="false" customHeight="false" outlineLevel="0" collapsed="false">
      <c r="A281" s="233" t="s">
        <v>1548</v>
      </c>
      <c r="B281" s="0" t="s">
        <v>83</v>
      </c>
      <c r="D281" s="0" t="s">
        <v>68</v>
      </c>
      <c r="E281" s="234" t="s">
        <v>66</v>
      </c>
      <c r="F281" s="235" t="n">
        <v>0.207</v>
      </c>
    </row>
    <row r="282" customFormat="false" ht="15" hidden="false" customHeight="false" outlineLevel="0" collapsed="false">
      <c r="A282" s="233" t="s">
        <v>1549</v>
      </c>
      <c r="B282" s="0" t="s">
        <v>83</v>
      </c>
      <c r="C282" s="0" t="n">
        <v>32</v>
      </c>
      <c r="D282" s="0" t="s">
        <v>1521</v>
      </c>
      <c r="E282" s="234" t="s">
        <v>157</v>
      </c>
      <c r="F282" s="235" t="n">
        <v>0.2065</v>
      </c>
    </row>
    <row r="283" customFormat="false" ht="15" hidden="false" customHeight="false" outlineLevel="0" collapsed="false">
      <c r="A283" s="233" t="s">
        <v>1550</v>
      </c>
      <c r="B283" s="0" t="s">
        <v>83</v>
      </c>
      <c r="C283" s="0" t="n">
        <v>4045</v>
      </c>
      <c r="D283" s="0" t="s">
        <v>1523</v>
      </c>
      <c r="E283" s="234" t="s">
        <v>194</v>
      </c>
      <c r="F283" s="235" t="n">
        <v>0.2065</v>
      </c>
    </row>
    <row r="284" customFormat="false" ht="15" hidden="false" customHeight="false" outlineLevel="0" collapsed="false">
      <c r="A284" s="233" t="s">
        <v>891</v>
      </c>
      <c r="B284" s="0" t="s">
        <v>83</v>
      </c>
      <c r="C284" s="0" t="s">
        <v>1526</v>
      </c>
      <c r="D284" s="0" t="s">
        <v>62</v>
      </c>
      <c r="E284" s="234" t="s">
        <v>59</v>
      </c>
      <c r="F284" s="235" t="n">
        <v>0.2065</v>
      </c>
    </row>
    <row r="285" customFormat="false" ht="15" hidden="false" customHeight="false" outlineLevel="0" collapsed="false">
      <c r="A285" s="233" t="s">
        <v>893</v>
      </c>
      <c r="B285" s="0" t="s">
        <v>83</v>
      </c>
      <c r="C285" s="0" t="n">
        <v>27</v>
      </c>
      <c r="D285" s="0" t="s">
        <v>68</v>
      </c>
      <c r="E285" s="234" t="s">
        <v>66</v>
      </c>
      <c r="F285" s="235" t="n">
        <v>0.2065</v>
      </c>
    </row>
    <row r="286" customFormat="false" ht="15" hidden="false" customHeight="false" outlineLevel="0" collapsed="false">
      <c r="A286" s="233" t="s">
        <v>1551</v>
      </c>
      <c r="B286" s="0" t="s">
        <v>1457</v>
      </c>
      <c r="C286" s="0" t="s">
        <v>1527</v>
      </c>
      <c r="D286" s="0" t="s">
        <v>73</v>
      </c>
      <c r="E286" s="234" t="s">
        <v>71</v>
      </c>
      <c r="F286" s="235" t="n">
        <v>0.2065</v>
      </c>
    </row>
    <row r="287" customFormat="false" ht="15" hidden="false" customHeight="false" outlineLevel="0" collapsed="false">
      <c r="A287" s="233" t="s">
        <v>1552</v>
      </c>
      <c r="B287" s="0" t="s">
        <v>193</v>
      </c>
      <c r="C287" s="0" t="n">
        <v>1</v>
      </c>
      <c r="D287" s="0" t="s">
        <v>139</v>
      </c>
      <c r="E287" s="234" t="s">
        <v>97</v>
      </c>
      <c r="F287" s="235" t="n">
        <v>0.165</v>
      </c>
    </row>
    <row r="288" customFormat="false" ht="15" hidden="false" customHeight="false" outlineLevel="0" collapsed="false">
      <c r="A288" s="233" t="s">
        <v>1553</v>
      </c>
      <c r="B288" s="0" t="s">
        <v>193</v>
      </c>
      <c r="D288" s="0" t="s">
        <v>62</v>
      </c>
      <c r="E288" s="234"/>
      <c r="F288" s="235"/>
    </row>
    <row r="289" customFormat="false" ht="15" hidden="false" customHeight="false" outlineLevel="0" collapsed="false">
      <c r="A289" s="233" t="s">
        <v>1554</v>
      </c>
      <c r="B289" s="0" t="s">
        <v>193</v>
      </c>
      <c r="C289" s="0" t="n">
        <v>5024</v>
      </c>
      <c r="D289" s="0" t="s">
        <v>1518</v>
      </c>
      <c r="E289" s="234" t="s">
        <v>47</v>
      </c>
      <c r="F289" s="235" t="n">
        <v>0.165</v>
      </c>
    </row>
    <row r="290" customFormat="false" ht="15" hidden="false" customHeight="false" outlineLevel="0" collapsed="false">
      <c r="A290" s="233" t="s">
        <v>1555</v>
      </c>
      <c r="B290" s="0" t="s">
        <v>193</v>
      </c>
      <c r="C290" s="0" t="n">
        <v>27</v>
      </c>
      <c r="D290" s="0" t="s">
        <v>68</v>
      </c>
      <c r="E290" s="234" t="s">
        <v>66</v>
      </c>
      <c r="F290" s="235" t="n">
        <v>0.165</v>
      </c>
    </row>
    <row r="291" customFormat="false" ht="15" hidden="false" customHeight="false" outlineLevel="0" collapsed="false">
      <c r="A291" s="233" t="s">
        <v>1556</v>
      </c>
      <c r="B291" s="0" t="s">
        <v>193</v>
      </c>
      <c r="C291" s="0" t="n">
        <v>32</v>
      </c>
      <c r="D291" s="0" t="s">
        <v>1521</v>
      </c>
      <c r="E291" s="234" t="s">
        <v>157</v>
      </c>
      <c r="F291" s="235" t="n">
        <v>0.165</v>
      </c>
    </row>
    <row r="292" customFormat="false" ht="15" hidden="false" customHeight="false" outlineLevel="0" collapsed="false">
      <c r="A292" s="233" t="s">
        <v>1557</v>
      </c>
      <c r="B292" s="0" t="s">
        <v>193</v>
      </c>
      <c r="C292" s="0" t="n">
        <v>4045</v>
      </c>
      <c r="D292" s="0" t="s">
        <v>1523</v>
      </c>
      <c r="E292" s="234" t="s">
        <v>194</v>
      </c>
      <c r="F292" s="235" t="n">
        <v>0.165</v>
      </c>
    </row>
    <row r="293" customFormat="false" ht="15" hidden="false" customHeight="false" outlineLevel="0" collapsed="false">
      <c r="A293" s="233" t="s">
        <v>1558</v>
      </c>
      <c r="B293" s="0" t="s">
        <v>193</v>
      </c>
      <c r="C293" s="0" t="s">
        <v>54</v>
      </c>
      <c r="D293" s="0" t="s">
        <v>1559</v>
      </c>
      <c r="E293" s="234" t="s">
        <v>54</v>
      </c>
      <c r="F293" s="235" t="n">
        <v>0.165</v>
      </c>
    </row>
    <row r="294" customFormat="false" ht="15" hidden="false" customHeight="false" outlineLevel="0" collapsed="false">
      <c r="A294" s="233" t="s">
        <v>1560</v>
      </c>
      <c r="B294" s="0" t="s">
        <v>193</v>
      </c>
      <c r="C294" s="0" t="s">
        <v>273</v>
      </c>
      <c r="D294" s="0" t="s">
        <v>221</v>
      </c>
      <c r="E294" s="234" t="s">
        <v>273</v>
      </c>
      <c r="F294" s="235" t="n">
        <v>0.165</v>
      </c>
    </row>
    <row r="295" customFormat="false" ht="15" hidden="false" customHeight="false" outlineLevel="0" collapsed="false">
      <c r="A295" s="233" t="s">
        <v>1561</v>
      </c>
      <c r="B295" s="0" t="s">
        <v>193</v>
      </c>
      <c r="D295" s="0" t="s">
        <v>68</v>
      </c>
      <c r="E295" s="234" t="s">
        <v>66</v>
      </c>
      <c r="F295" s="235" t="n">
        <v>0.262</v>
      </c>
    </row>
    <row r="296" customFormat="false" ht="15" hidden="false" customHeight="false" outlineLevel="0" collapsed="false">
      <c r="A296" s="233" t="s">
        <v>1562</v>
      </c>
      <c r="B296" s="0" t="s">
        <v>193</v>
      </c>
      <c r="C296" s="0" t="n">
        <v>4045</v>
      </c>
      <c r="D296" s="0" t="s">
        <v>1523</v>
      </c>
      <c r="E296" s="234" t="s">
        <v>194</v>
      </c>
      <c r="F296" s="235" t="n">
        <v>0.2616</v>
      </c>
    </row>
    <row r="297" customFormat="false" ht="15" hidden="false" customHeight="false" outlineLevel="0" collapsed="false">
      <c r="A297" s="233" t="s">
        <v>1563</v>
      </c>
      <c r="B297" s="0" t="s">
        <v>193</v>
      </c>
      <c r="C297" s="0" t="n">
        <v>510</v>
      </c>
      <c r="D297" s="0" t="s">
        <v>78</v>
      </c>
      <c r="E297" s="234" t="s">
        <v>1525</v>
      </c>
      <c r="F297" s="235" t="n">
        <v>0.262</v>
      </c>
    </row>
    <row r="298" customFormat="false" ht="15" hidden="false" customHeight="false" outlineLevel="0" collapsed="false">
      <c r="A298" s="233" t="s">
        <v>79</v>
      </c>
      <c r="B298" s="0" t="s">
        <v>193</v>
      </c>
      <c r="C298" s="0" t="n">
        <v>27</v>
      </c>
      <c r="D298" s="0" t="s">
        <v>68</v>
      </c>
      <c r="E298" s="234" t="s">
        <v>66</v>
      </c>
      <c r="F298" s="235" t="n">
        <v>0.262</v>
      </c>
    </row>
    <row r="299" customFormat="false" ht="15" hidden="false" customHeight="false" outlineLevel="0" collapsed="false">
      <c r="A299" s="233" t="s">
        <v>1564</v>
      </c>
      <c r="B299" s="0" t="s">
        <v>193</v>
      </c>
      <c r="C299" s="0" t="s">
        <v>1527</v>
      </c>
      <c r="D299" s="0" t="s">
        <v>73</v>
      </c>
      <c r="E299" s="234" t="s">
        <v>71</v>
      </c>
      <c r="F299" s="235" t="n">
        <v>0.262</v>
      </c>
    </row>
    <row r="300" customFormat="false" ht="15" hidden="false" customHeight="false" outlineLevel="0" collapsed="false">
      <c r="A300" s="233" t="s">
        <v>1348</v>
      </c>
      <c r="B300" s="0" t="s">
        <v>193</v>
      </c>
      <c r="C300" s="0" t="n">
        <v>510</v>
      </c>
      <c r="D300" s="0" t="s">
        <v>78</v>
      </c>
      <c r="E300" s="234" t="s">
        <v>75</v>
      </c>
      <c r="F300" s="235" t="n">
        <v>0.262</v>
      </c>
    </row>
    <row r="301" customFormat="false" ht="15" hidden="false" customHeight="false" outlineLevel="0" collapsed="false">
      <c r="A301" s="233" t="s">
        <v>217</v>
      </c>
      <c r="B301" s="0" t="s">
        <v>193</v>
      </c>
      <c r="C301" s="0" t="s">
        <v>273</v>
      </c>
      <c r="D301" s="0" t="s">
        <v>221</v>
      </c>
      <c r="E301" s="234" t="s">
        <v>273</v>
      </c>
      <c r="F301" s="235" t="n">
        <v>0.262</v>
      </c>
    </row>
    <row r="302" customFormat="false" ht="15" hidden="false" customHeight="false" outlineLevel="0" collapsed="false">
      <c r="A302" s="233" t="s">
        <v>1565</v>
      </c>
      <c r="B302" s="0" t="s">
        <v>106</v>
      </c>
      <c r="C302" s="0" t="n">
        <v>1</v>
      </c>
      <c r="D302" s="0" t="s">
        <v>139</v>
      </c>
      <c r="E302" s="234" t="s">
        <v>97</v>
      </c>
      <c r="F302" s="235" t="n">
        <v>0.2783</v>
      </c>
    </row>
    <row r="303" customFormat="false" ht="15" hidden="false" customHeight="false" outlineLevel="0" collapsed="false">
      <c r="A303" s="233" t="s">
        <v>1566</v>
      </c>
      <c r="B303" s="0" t="s">
        <v>106</v>
      </c>
      <c r="C303" s="0" t="n">
        <v>5024</v>
      </c>
      <c r="D303" s="0" t="s">
        <v>1518</v>
      </c>
      <c r="E303" s="234" t="s">
        <v>47</v>
      </c>
      <c r="F303" s="235" t="n">
        <v>0.2783</v>
      </c>
    </row>
    <row r="304" customFormat="false" ht="15" hidden="false" customHeight="false" outlineLevel="0" collapsed="false">
      <c r="A304" s="233" t="s">
        <v>1567</v>
      </c>
      <c r="B304" s="0" t="s">
        <v>106</v>
      </c>
      <c r="C304" s="0" t="n">
        <v>27</v>
      </c>
      <c r="D304" s="0" t="s">
        <v>68</v>
      </c>
      <c r="E304" s="234" t="s">
        <v>66</v>
      </c>
      <c r="F304" s="235" t="n">
        <v>0.2783</v>
      </c>
    </row>
    <row r="305" customFormat="false" ht="15" hidden="false" customHeight="false" outlineLevel="0" collapsed="false">
      <c r="A305" s="233" t="s">
        <v>1568</v>
      </c>
      <c r="B305" s="0" t="s">
        <v>83</v>
      </c>
      <c r="D305" s="0" t="s">
        <v>68</v>
      </c>
      <c r="E305" s="234" t="s">
        <v>66</v>
      </c>
      <c r="F305" s="235" t="n">
        <v>0.2783</v>
      </c>
    </row>
    <row r="306" customFormat="false" ht="15" hidden="false" customHeight="false" outlineLevel="0" collapsed="false">
      <c r="A306" s="233" t="s">
        <v>1569</v>
      </c>
      <c r="B306" s="0" t="s">
        <v>106</v>
      </c>
      <c r="C306" s="0" t="n">
        <v>32</v>
      </c>
      <c r="D306" s="0" t="s">
        <v>1521</v>
      </c>
      <c r="E306" s="234" t="s">
        <v>157</v>
      </c>
      <c r="F306" s="235" t="n">
        <v>0.2783</v>
      </c>
    </row>
    <row r="307" customFormat="false" ht="15" hidden="false" customHeight="false" outlineLevel="0" collapsed="false">
      <c r="A307" s="233" t="s">
        <v>1570</v>
      </c>
      <c r="B307" s="0" t="s">
        <v>106</v>
      </c>
      <c r="C307" s="0" t="n">
        <v>4045</v>
      </c>
      <c r="D307" s="0" t="s">
        <v>1523</v>
      </c>
      <c r="E307" s="234" t="s">
        <v>194</v>
      </c>
      <c r="F307" s="235" t="n">
        <v>0.2783</v>
      </c>
    </row>
    <row r="308" customFormat="false" ht="15" hidden="false" customHeight="false" outlineLevel="0" collapsed="false">
      <c r="A308" s="233" t="s">
        <v>1571</v>
      </c>
      <c r="B308" s="0" t="s">
        <v>83</v>
      </c>
      <c r="C308" s="0" t="n">
        <v>510</v>
      </c>
      <c r="D308" s="0" t="s">
        <v>78</v>
      </c>
      <c r="E308" s="234" t="s">
        <v>1525</v>
      </c>
      <c r="F308" s="235" t="n">
        <v>0.278</v>
      </c>
    </row>
    <row r="309" customFormat="false" ht="15" hidden="false" customHeight="false" outlineLevel="0" collapsed="false">
      <c r="A309" s="233" t="s">
        <v>1572</v>
      </c>
      <c r="B309" s="0" t="s">
        <v>106</v>
      </c>
      <c r="C309" s="0" t="s">
        <v>54</v>
      </c>
      <c r="D309" s="0" t="s">
        <v>1559</v>
      </c>
      <c r="E309" s="234" t="s">
        <v>54</v>
      </c>
      <c r="F309" s="235" t="n">
        <v>0.2783</v>
      </c>
    </row>
    <row r="310" customFormat="false" ht="15" hidden="false" customHeight="false" outlineLevel="0" collapsed="false">
      <c r="A310" s="233" t="s">
        <v>127</v>
      </c>
      <c r="B310" s="0" t="s">
        <v>106</v>
      </c>
      <c r="C310" s="0" t="n">
        <v>27</v>
      </c>
      <c r="D310" s="0" t="s">
        <v>68</v>
      </c>
      <c r="E310" s="234" t="s">
        <v>66</v>
      </c>
      <c r="F310" s="235" t="n">
        <v>0.2783</v>
      </c>
    </row>
    <row r="311" customFormat="false" ht="15" hidden="false" customHeight="false" outlineLevel="0" collapsed="false">
      <c r="A311" s="233" t="s">
        <v>130</v>
      </c>
      <c r="B311" s="0" t="s">
        <v>83</v>
      </c>
      <c r="C311" s="0" t="s">
        <v>1527</v>
      </c>
      <c r="D311" s="0" t="s">
        <v>73</v>
      </c>
      <c r="E311" s="234" t="s">
        <v>71</v>
      </c>
      <c r="F311" s="235" t="n">
        <v>0.2783</v>
      </c>
    </row>
    <row r="312" customFormat="false" ht="15" hidden="false" customHeight="false" outlineLevel="0" collapsed="false">
      <c r="A312" s="233" t="s">
        <v>132</v>
      </c>
      <c r="B312" s="0" t="s">
        <v>106</v>
      </c>
      <c r="C312" s="0" t="n">
        <v>510</v>
      </c>
      <c r="D312" s="0" t="s">
        <v>78</v>
      </c>
      <c r="E312" s="234" t="s">
        <v>75</v>
      </c>
      <c r="F312" s="235" t="n">
        <v>0.2783</v>
      </c>
    </row>
    <row r="313" customFormat="false" ht="15" hidden="false" customHeight="false" outlineLevel="0" collapsed="false">
      <c r="A313" s="233" t="s">
        <v>132</v>
      </c>
      <c r="B313" s="0" t="s">
        <v>106</v>
      </c>
      <c r="C313" s="0" t="s">
        <v>75</v>
      </c>
      <c r="D313" s="0" t="s">
        <v>78</v>
      </c>
      <c r="E313" s="234" t="s">
        <v>75</v>
      </c>
      <c r="F313" s="235" t="n">
        <v>0.2783</v>
      </c>
    </row>
    <row r="314" customFormat="false" ht="15" hidden="false" customHeight="false" outlineLevel="0" collapsed="false">
      <c r="A314" s="233" t="s">
        <v>259</v>
      </c>
      <c r="B314" s="0" t="s">
        <v>1573</v>
      </c>
      <c r="C314" s="0" t="s">
        <v>273</v>
      </c>
      <c r="D314" s="0" t="s">
        <v>221</v>
      </c>
      <c r="E314" s="234" t="s">
        <v>273</v>
      </c>
      <c r="F314" s="235" t="n">
        <v>0.2783</v>
      </c>
    </row>
    <row r="315" customFormat="false" ht="15" hidden="false" customHeight="false" outlineLevel="0" collapsed="false">
      <c r="A315" s="233" t="s">
        <v>1574</v>
      </c>
      <c r="B315" s="0" t="s">
        <v>1575</v>
      </c>
      <c r="C315" s="0" t="n">
        <v>27</v>
      </c>
      <c r="D315" s="0" t="s">
        <v>68</v>
      </c>
      <c r="E315" s="234" t="s">
        <v>66</v>
      </c>
      <c r="F315" s="235" t="n">
        <v>0.26</v>
      </c>
    </row>
    <row r="316" customFormat="false" ht="15" hidden="false" customHeight="false" outlineLevel="0" collapsed="false">
      <c r="A316" s="233" t="s">
        <v>1576</v>
      </c>
      <c r="B316" s="0" t="s">
        <v>1575</v>
      </c>
      <c r="C316" s="0" t="n">
        <v>32</v>
      </c>
      <c r="D316" s="0" t="s">
        <v>1521</v>
      </c>
      <c r="E316" s="234" t="s">
        <v>157</v>
      </c>
      <c r="F316" s="235" t="n">
        <v>0.26</v>
      </c>
    </row>
    <row r="317" customFormat="false" ht="15" hidden="false" customHeight="false" outlineLevel="0" collapsed="false">
      <c r="A317" s="233" t="s">
        <v>1577</v>
      </c>
      <c r="B317" s="0" t="s">
        <v>1575</v>
      </c>
      <c r="C317" s="0" t="n">
        <v>4045</v>
      </c>
      <c r="D317" s="0" t="s">
        <v>1523</v>
      </c>
      <c r="E317" s="234" t="s">
        <v>194</v>
      </c>
      <c r="F317" s="235" t="n">
        <v>0.26</v>
      </c>
    </row>
    <row r="318" customFormat="false" ht="15" hidden="false" customHeight="false" outlineLevel="0" collapsed="false">
      <c r="A318" s="233" t="s">
        <v>1578</v>
      </c>
      <c r="B318" s="0" t="s">
        <v>1579</v>
      </c>
      <c r="D318" s="0" t="s">
        <v>50</v>
      </c>
      <c r="E318" s="234" t="s">
        <v>47</v>
      </c>
      <c r="F318" s="235" t="n">
        <v>0.094</v>
      </c>
    </row>
    <row r="319" customFormat="false" ht="15" hidden="false" customHeight="false" outlineLevel="0" collapsed="false">
      <c r="A319" s="233" t="s">
        <v>1580</v>
      </c>
      <c r="B319" s="0" t="s">
        <v>1579</v>
      </c>
      <c r="D319" s="0" t="s">
        <v>110</v>
      </c>
      <c r="E319" s="234" t="s">
        <v>66</v>
      </c>
      <c r="F319" s="235" t="n">
        <v>0.094</v>
      </c>
    </row>
    <row r="320" customFormat="false" ht="15" hidden="false" customHeight="false" outlineLevel="0" collapsed="false">
      <c r="A320" s="233" t="s">
        <v>1581</v>
      </c>
      <c r="B320" s="0" t="s">
        <v>1579</v>
      </c>
      <c r="D320" s="0" t="s">
        <v>110</v>
      </c>
      <c r="E320" s="234" t="s">
        <v>66</v>
      </c>
      <c r="F320" s="235" t="n">
        <v>0.094</v>
      </c>
    </row>
    <row r="321" customFormat="false" ht="15" hidden="false" customHeight="false" outlineLevel="0" collapsed="false">
      <c r="A321" s="233" t="s">
        <v>1582</v>
      </c>
      <c r="B321" s="0" t="s">
        <v>1579</v>
      </c>
      <c r="D321" s="0" t="s">
        <v>42</v>
      </c>
      <c r="E321" s="234" t="s">
        <v>37</v>
      </c>
      <c r="F321" s="235" t="n">
        <v>0.094</v>
      </c>
    </row>
    <row r="322" customFormat="false" ht="15" hidden="false" customHeight="false" outlineLevel="0" collapsed="false">
      <c r="A322" s="233" t="s">
        <v>1583</v>
      </c>
      <c r="B322" s="0" t="s">
        <v>1579</v>
      </c>
      <c r="D322" s="0" t="s">
        <v>56</v>
      </c>
      <c r="E322" s="234" t="s">
        <v>54</v>
      </c>
      <c r="F322" s="235" t="n">
        <v>0.094</v>
      </c>
    </row>
    <row r="323" customFormat="false" ht="15" hidden="false" customHeight="false" outlineLevel="0" collapsed="false">
      <c r="A323" s="233" t="s">
        <v>1584</v>
      </c>
      <c r="D323" s="0" t="s">
        <v>1047</v>
      </c>
      <c r="E323" s="234"/>
      <c r="F323" s="235"/>
    </row>
    <row r="324" customFormat="false" ht="15" hidden="false" customHeight="false" outlineLevel="0" collapsed="false">
      <c r="A324" s="233" t="s">
        <v>1585</v>
      </c>
      <c r="B324" s="0" t="s">
        <v>106</v>
      </c>
      <c r="C324" s="0" t="s">
        <v>66</v>
      </c>
      <c r="D324" s="0" t="s">
        <v>1586</v>
      </c>
      <c r="E324" s="234" t="s">
        <v>66</v>
      </c>
      <c r="F324" s="235" t="n">
        <v>0.1725</v>
      </c>
    </row>
    <row r="325" customFormat="false" ht="15" hidden="false" customHeight="false" outlineLevel="0" collapsed="false">
      <c r="A325" s="233" t="s">
        <v>1587</v>
      </c>
      <c r="B325" s="0" t="s">
        <v>106</v>
      </c>
      <c r="C325" s="0" t="s">
        <v>1588</v>
      </c>
      <c r="D325" s="0" t="s">
        <v>1589</v>
      </c>
      <c r="E325" s="234" t="s">
        <v>1588</v>
      </c>
      <c r="F325" s="235" t="n">
        <v>0.1725</v>
      </c>
    </row>
    <row r="326" customFormat="false" ht="15" hidden="false" customHeight="false" outlineLevel="0" collapsed="false">
      <c r="A326" s="233" t="s">
        <v>1587</v>
      </c>
      <c r="D326" s="0" t="s">
        <v>1589</v>
      </c>
      <c r="E326" s="234"/>
      <c r="F326" s="235"/>
    </row>
    <row r="327" customFormat="false" ht="15" hidden="false" customHeight="false" outlineLevel="0" collapsed="false">
      <c r="A327" s="233" t="s">
        <v>1590</v>
      </c>
      <c r="B327" s="0" t="s">
        <v>106</v>
      </c>
      <c r="C327" s="0" t="s">
        <v>54</v>
      </c>
      <c r="D327" s="0" t="s">
        <v>1591</v>
      </c>
      <c r="E327" s="234" t="s">
        <v>54</v>
      </c>
      <c r="F327" s="235" t="n">
        <v>0.1725</v>
      </c>
    </row>
    <row r="328" customFormat="false" ht="15" hidden="false" customHeight="false" outlineLevel="0" collapsed="false">
      <c r="A328" s="233" t="s">
        <v>1590</v>
      </c>
      <c r="D328" s="0" t="s">
        <v>1591</v>
      </c>
      <c r="E328" s="234"/>
      <c r="F328" s="235"/>
    </row>
    <row r="329" customFormat="false" ht="15" hidden="false" customHeight="false" outlineLevel="0" collapsed="false">
      <c r="A329" s="233" t="s">
        <v>295</v>
      </c>
      <c r="D329" s="0" t="s">
        <v>1047</v>
      </c>
      <c r="E329" s="234"/>
      <c r="F329" s="235"/>
    </row>
    <row r="330" customFormat="false" ht="15" hidden="false" customHeight="false" outlineLevel="0" collapsed="false">
      <c r="A330" s="233" t="s">
        <v>1592</v>
      </c>
      <c r="B330" s="0" t="s">
        <v>83</v>
      </c>
      <c r="C330" s="0" t="s">
        <v>66</v>
      </c>
      <c r="D330" s="0" t="s">
        <v>1586</v>
      </c>
      <c r="E330" s="234" t="s">
        <v>66</v>
      </c>
      <c r="F330" s="235" t="n">
        <v>0.2033</v>
      </c>
    </row>
    <row r="331" customFormat="false" ht="15" hidden="false" customHeight="false" outlineLevel="0" collapsed="false">
      <c r="A331" s="233" t="s">
        <v>1593</v>
      </c>
      <c r="B331" s="0" t="s">
        <v>1594</v>
      </c>
      <c r="C331" s="0" t="s">
        <v>1588</v>
      </c>
      <c r="D331" s="0" t="s">
        <v>1589</v>
      </c>
      <c r="E331" s="234" t="s">
        <v>1588</v>
      </c>
      <c r="F331" s="235" t="n">
        <v>0.2033</v>
      </c>
    </row>
    <row r="332" customFormat="false" ht="15" hidden="false" customHeight="false" outlineLevel="0" collapsed="false">
      <c r="A332" s="233" t="s">
        <v>1593</v>
      </c>
      <c r="D332" s="0" t="s">
        <v>1589</v>
      </c>
      <c r="E332" s="234"/>
      <c r="F332" s="235"/>
    </row>
    <row r="333" customFormat="false" ht="15" hidden="false" customHeight="false" outlineLevel="0" collapsed="false">
      <c r="A333" s="233" t="s">
        <v>1595</v>
      </c>
      <c r="B333" s="0" t="s">
        <v>1594</v>
      </c>
      <c r="C333" s="0" t="s">
        <v>54</v>
      </c>
      <c r="D333" s="0" t="s">
        <v>1591</v>
      </c>
      <c r="E333" s="234" t="s">
        <v>54</v>
      </c>
      <c r="F333" s="235" t="n">
        <v>0.2033</v>
      </c>
    </row>
    <row r="334" customFormat="false" ht="15" hidden="false" customHeight="false" outlineLevel="0" collapsed="false">
      <c r="A334" s="233" t="s">
        <v>1595</v>
      </c>
      <c r="D334" s="0" t="s">
        <v>1591</v>
      </c>
      <c r="E334" s="234"/>
      <c r="F334" s="235"/>
    </row>
    <row r="335" customFormat="false" ht="15" hidden="false" customHeight="false" outlineLevel="0" collapsed="false">
      <c r="A335" s="233" t="s">
        <v>828</v>
      </c>
      <c r="B335" s="0" t="s">
        <v>1596</v>
      </c>
      <c r="D335" s="0" t="s">
        <v>815</v>
      </c>
      <c r="E335" s="234" t="s">
        <v>1597</v>
      </c>
      <c r="F335" s="235" t="n">
        <v>0.3</v>
      </c>
    </row>
    <row r="336" customFormat="false" ht="15" hidden="false" customHeight="false" outlineLevel="0" collapsed="false">
      <c r="A336" s="233" t="s">
        <v>831</v>
      </c>
      <c r="B336" s="0" t="s">
        <v>1596</v>
      </c>
      <c r="D336" s="0" t="s">
        <v>833</v>
      </c>
      <c r="E336" s="234" t="s">
        <v>1598</v>
      </c>
      <c r="F336" s="235" t="n">
        <v>0.3</v>
      </c>
    </row>
    <row r="337" customFormat="false" ht="15" hidden="false" customHeight="false" outlineLevel="0" collapsed="false">
      <c r="A337" s="233" t="s">
        <v>921</v>
      </c>
      <c r="B337" s="0" t="s">
        <v>1596</v>
      </c>
      <c r="D337" s="0" t="s">
        <v>843</v>
      </c>
      <c r="E337" s="234" t="s">
        <v>1599</v>
      </c>
      <c r="F337" s="235" t="n">
        <v>0.3</v>
      </c>
    </row>
    <row r="338" customFormat="false" ht="15" hidden="false" customHeight="false" outlineLevel="0" collapsed="false">
      <c r="A338" s="233" t="s">
        <v>834</v>
      </c>
      <c r="B338" s="0" t="s">
        <v>1596</v>
      </c>
      <c r="D338" s="0" t="s">
        <v>820</v>
      </c>
      <c r="E338" s="234" t="s">
        <v>1600</v>
      </c>
      <c r="F338" s="235" t="n">
        <v>0.3</v>
      </c>
    </row>
    <row r="339" customFormat="false" ht="15" hidden="false" customHeight="false" outlineLevel="0" collapsed="false">
      <c r="A339" s="233" t="s">
        <v>923</v>
      </c>
      <c r="B339" s="0" t="s">
        <v>1101</v>
      </c>
      <c r="D339" s="0" t="s">
        <v>815</v>
      </c>
      <c r="E339" s="234" t="s">
        <v>1597</v>
      </c>
      <c r="F339" s="235" t="n">
        <v>0.3416</v>
      </c>
    </row>
    <row r="340" customFormat="false" ht="15" hidden="false" customHeight="false" outlineLevel="0" collapsed="false">
      <c r="A340" s="233" t="s">
        <v>1601</v>
      </c>
      <c r="B340" s="0" t="s">
        <v>1101</v>
      </c>
      <c r="D340" s="0" t="s">
        <v>833</v>
      </c>
      <c r="E340" s="234" t="s">
        <v>1598</v>
      </c>
      <c r="F340" s="235" t="n">
        <v>0.3416</v>
      </c>
    </row>
    <row r="341" customFormat="false" ht="15" hidden="false" customHeight="false" outlineLevel="0" collapsed="false">
      <c r="A341" s="233" t="s">
        <v>1602</v>
      </c>
      <c r="B341" s="0" t="s">
        <v>1101</v>
      </c>
      <c r="D341" s="0" t="s">
        <v>843</v>
      </c>
      <c r="E341" s="234" t="s">
        <v>1599</v>
      </c>
      <c r="F341" s="235" t="n">
        <v>0.3416</v>
      </c>
    </row>
    <row r="342" customFormat="false" ht="15" hidden="false" customHeight="false" outlineLevel="0" collapsed="false">
      <c r="A342" s="233" t="s">
        <v>1603</v>
      </c>
      <c r="B342" s="0" t="s">
        <v>1101</v>
      </c>
      <c r="D342" s="0" t="s">
        <v>820</v>
      </c>
      <c r="E342" s="234" t="s">
        <v>1600</v>
      </c>
      <c r="F342" s="235" t="n">
        <v>0.3416</v>
      </c>
    </row>
    <row r="343" customFormat="false" ht="15" hidden="false" customHeight="false" outlineLevel="0" collapsed="false">
      <c r="A343" s="233" t="s">
        <v>836</v>
      </c>
      <c r="B343" s="0" t="s">
        <v>1604</v>
      </c>
      <c r="D343" s="0" t="s">
        <v>815</v>
      </c>
      <c r="E343" s="234" t="s">
        <v>1597</v>
      </c>
      <c r="F343" s="235" t="n">
        <v>0.405</v>
      </c>
    </row>
    <row r="344" customFormat="false" ht="15" hidden="false" customHeight="false" outlineLevel="0" collapsed="false">
      <c r="A344" s="233" t="s">
        <v>839</v>
      </c>
      <c r="B344" s="0" t="s">
        <v>1604</v>
      </c>
      <c r="D344" s="0" t="s">
        <v>833</v>
      </c>
      <c r="E344" s="234" t="s">
        <v>1598</v>
      </c>
      <c r="F344" s="235" t="n">
        <v>0.405</v>
      </c>
    </row>
    <row r="345" customFormat="false" ht="15" hidden="false" customHeight="false" outlineLevel="0" collapsed="false">
      <c r="A345" s="233" t="s">
        <v>841</v>
      </c>
      <c r="B345" s="0" t="s">
        <v>1604</v>
      </c>
      <c r="D345" s="0" t="s">
        <v>843</v>
      </c>
      <c r="E345" s="234" t="s">
        <v>1599</v>
      </c>
      <c r="F345" s="235" t="n">
        <v>0.405</v>
      </c>
    </row>
    <row r="346" customFormat="false" ht="15" hidden="false" customHeight="false" outlineLevel="0" collapsed="false">
      <c r="A346" s="233" t="s">
        <v>844</v>
      </c>
      <c r="B346" s="0" t="s">
        <v>1604</v>
      </c>
      <c r="D346" s="0" t="s">
        <v>820</v>
      </c>
      <c r="E346" s="234" t="s">
        <v>1600</v>
      </c>
      <c r="F346" s="235" t="n">
        <v>0.405</v>
      </c>
    </row>
    <row r="347" customFormat="false" ht="15" hidden="false" customHeight="false" outlineLevel="0" collapsed="false">
      <c r="A347" s="233" t="s">
        <v>846</v>
      </c>
      <c r="B347" s="0" t="s">
        <v>1604</v>
      </c>
      <c r="D347" s="0" t="s">
        <v>815</v>
      </c>
      <c r="E347" s="234" t="s">
        <v>1597</v>
      </c>
      <c r="F347" s="235" t="n">
        <v>0.3958</v>
      </c>
    </row>
    <row r="348" customFormat="false" ht="15" hidden="false" customHeight="false" outlineLevel="0" collapsed="false">
      <c r="A348" s="233" t="s">
        <v>1605</v>
      </c>
      <c r="B348" s="0" t="s">
        <v>1604</v>
      </c>
      <c r="D348" s="0" t="s">
        <v>833</v>
      </c>
      <c r="E348" s="234" t="s">
        <v>1598</v>
      </c>
      <c r="F348" s="235" t="n">
        <v>0.3958</v>
      </c>
    </row>
    <row r="349" customFormat="false" ht="15" hidden="false" customHeight="false" outlineLevel="0" collapsed="false">
      <c r="A349" s="233" t="s">
        <v>849</v>
      </c>
      <c r="B349" s="0" t="s">
        <v>1604</v>
      </c>
      <c r="D349" s="0" t="s">
        <v>843</v>
      </c>
      <c r="E349" s="234" t="s">
        <v>1599</v>
      </c>
      <c r="F349" s="235" t="n">
        <v>0.3958</v>
      </c>
    </row>
    <row r="350" customFormat="false" ht="15" hidden="false" customHeight="false" outlineLevel="0" collapsed="false">
      <c r="A350" s="233" t="s">
        <v>1606</v>
      </c>
      <c r="B350" s="0" t="s">
        <v>1604</v>
      </c>
      <c r="D350" s="0" t="s">
        <v>820</v>
      </c>
      <c r="E350" s="234" t="s">
        <v>1600</v>
      </c>
      <c r="F350" s="235" t="n">
        <v>0.3958</v>
      </c>
    </row>
    <row r="351" customFormat="false" ht="15" hidden="false" customHeight="false" outlineLevel="0" collapsed="false">
      <c r="A351" s="233" t="s">
        <v>1607</v>
      </c>
      <c r="B351" s="0" t="s">
        <v>1604</v>
      </c>
      <c r="D351" s="0" t="s">
        <v>815</v>
      </c>
      <c r="E351" s="234" t="s">
        <v>1597</v>
      </c>
      <c r="F351" s="235" t="n">
        <v>0.3958</v>
      </c>
    </row>
    <row r="352" customFormat="false" ht="15" hidden="false" customHeight="false" outlineLevel="0" collapsed="false">
      <c r="A352" s="233" t="s">
        <v>854</v>
      </c>
      <c r="B352" s="0" t="s">
        <v>1604</v>
      </c>
      <c r="D352" s="0" t="s">
        <v>843</v>
      </c>
      <c r="E352" s="234" t="s">
        <v>1599</v>
      </c>
      <c r="F352" s="235" t="n">
        <v>0.3958</v>
      </c>
    </row>
    <row r="353" customFormat="false" ht="15" hidden="false" customHeight="false" outlineLevel="0" collapsed="false">
      <c r="A353" s="233" t="s">
        <v>856</v>
      </c>
      <c r="B353" s="0" t="s">
        <v>1604</v>
      </c>
      <c r="D353" s="0" t="s">
        <v>820</v>
      </c>
      <c r="E353" s="234" t="s">
        <v>1600</v>
      </c>
      <c r="F353" s="235" t="n">
        <v>0.3958</v>
      </c>
    </row>
    <row r="354" customFormat="false" ht="15" hidden="false" customHeight="false" outlineLevel="0" collapsed="false">
      <c r="A354" s="233" t="s">
        <v>813</v>
      </c>
      <c r="B354" s="0" t="s">
        <v>193</v>
      </c>
      <c r="D354" s="0" t="s">
        <v>815</v>
      </c>
      <c r="E354" s="234" t="s">
        <v>1597</v>
      </c>
      <c r="F354" s="235" t="n">
        <v>0.3041</v>
      </c>
    </row>
    <row r="355" customFormat="false" ht="15" hidden="false" customHeight="false" outlineLevel="0" collapsed="false">
      <c r="A355" s="233" t="s">
        <v>1608</v>
      </c>
      <c r="B355" s="0" t="s">
        <v>193</v>
      </c>
      <c r="D355" s="0" t="s">
        <v>833</v>
      </c>
      <c r="E355" s="234" t="s">
        <v>1598</v>
      </c>
      <c r="F355" s="235" t="n">
        <v>0.3041</v>
      </c>
    </row>
    <row r="356" customFormat="false" ht="15" hidden="false" customHeight="false" outlineLevel="0" collapsed="false">
      <c r="A356" s="233" t="s">
        <v>1609</v>
      </c>
      <c r="B356" s="0" t="s">
        <v>193</v>
      </c>
      <c r="D356" s="0" t="s">
        <v>843</v>
      </c>
      <c r="E356" s="234" t="s">
        <v>1599</v>
      </c>
      <c r="F356" s="235" t="n">
        <v>0.3041</v>
      </c>
    </row>
    <row r="357" customFormat="false" ht="15" hidden="false" customHeight="false" outlineLevel="0" collapsed="false">
      <c r="A357" s="233" t="s">
        <v>818</v>
      </c>
      <c r="B357" s="0" t="s">
        <v>193</v>
      </c>
      <c r="D357" s="0" t="s">
        <v>820</v>
      </c>
      <c r="E357" s="234" t="s">
        <v>1600</v>
      </c>
      <c r="F357" s="235" t="n">
        <v>0.3041</v>
      </c>
    </row>
    <row r="358" customFormat="false" ht="15" hidden="false" customHeight="false" outlineLevel="0" collapsed="false">
      <c r="A358" s="233" t="s">
        <v>1610</v>
      </c>
      <c r="B358" s="0" t="s">
        <v>1611</v>
      </c>
      <c r="D358" s="0" t="s">
        <v>815</v>
      </c>
      <c r="E358" s="234" t="s">
        <v>1597</v>
      </c>
      <c r="F358" s="235" t="n">
        <v>0.3483</v>
      </c>
    </row>
    <row r="359" customFormat="false" ht="15" hidden="false" customHeight="false" outlineLevel="0" collapsed="false">
      <c r="A359" s="233" t="s">
        <v>1612</v>
      </c>
      <c r="B359" s="0" t="s">
        <v>1611</v>
      </c>
      <c r="D359" s="0" t="s">
        <v>833</v>
      </c>
      <c r="E359" s="234" t="s">
        <v>1598</v>
      </c>
      <c r="F359" s="235" t="n">
        <v>0.3483</v>
      </c>
    </row>
    <row r="360" customFormat="false" ht="15" hidden="false" customHeight="false" outlineLevel="0" collapsed="false">
      <c r="A360" s="233" t="s">
        <v>1613</v>
      </c>
      <c r="B360" s="0" t="s">
        <v>1611</v>
      </c>
      <c r="D360" s="0" t="s">
        <v>843</v>
      </c>
      <c r="E360" s="234" t="s">
        <v>1599</v>
      </c>
      <c r="F360" s="235" t="n">
        <v>0.3483</v>
      </c>
    </row>
    <row r="361" customFormat="false" ht="15" hidden="false" customHeight="false" outlineLevel="0" collapsed="false">
      <c r="A361" s="233" t="s">
        <v>1614</v>
      </c>
      <c r="B361" s="0" t="s">
        <v>1611</v>
      </c>
      <c r="D361" s="0" t="s">
        <v>820</v>
      </c>
      <c r="E361" s="234" t="s">
        <v>1600</v>
      </c>
      <c r="F361" s="235" t="n">
        <v>0.3483</v>
      </c>
    </row>
    <row r="362" customFormat="false" ht="15" hidden="false" customHeight="false" outlineLevel="0" collapsed="false">
      <c r="A362" s="233" t="s">
        <v>1615</v>
      </c>
      <c r="D362" s="0" t="s">
        <v>1047</v>
      </c>
      <c r="E362" s="234"/>
      <c r="F362" s="235"/>
    </row>
    <row r="363" customFormat="false" ht="15" hidden="false" customHeight="false" outlineLevel="0" collapsed="false">
      <c r="A363" s="233" t="s">
        <v>1616</v>
      </c>
      <c r="B363" s="0" t="s">
        <v>193</v>
      </c>
      <c r="C363" s="0" t="s">
        <v>66</v>
      </c>
      <c r="D363" s="0" t="s">
        <v>1586</v>
      </c>
      <c r="E363" s="234" t="s">
        <v>66</v>
      </c>
      <c r="F363" s="235" t="n">
        <v>0.1225</v>
      </c>
    </row>
    <row r="364" customFormat="false" ht="15" hidden="false" customHeight="false" outlineLevel="0" collapsed="false">
      <c r="A364" s="233" t="s">
        <v>1617</v>
      </c>
      <c r="B364" s="0" t="s">
        <v>193</v>
      </c>
      <c r="C364" s="0" t="s">
        <v>1588</v>
      </c>
      <c r="D364" s="0" t="s">
        <v>1589</v>
      </c>
      <c r="E364" s="234" t="s">
        <v>1588</v>
      </c>
      <c r="F364" s="235" t="n">
        <v>0.1225</v>
      </c>
    </row>
    <row r="365" customFormat="false" ht="15" hidden="false" customHeight="false" outlineLevel="0" collapsed="false">
      <c r="A365" s="233" t="s">
        <v>1617</v>
      </c>
      <c r="D365" s="0" t="s">
        <v>1589</v>
      </c>
      <c r="E365" s="234"/>
      <c r="F365" s="235"/>
    </row>
    <row r="366" customFormat="false" ht="15" hidden="false" customHeight="false" outlineLevel="0" collapsed="false">
      <c r="A366" s="233" t="s">
        <v>1618</v>
      </c>
      <c r="B366" s="0" t="s">
        <v>193</v>
      </c>
      <c r="C366" s="0" t="s">
        <v>54</v>
      </c>
      <c r="D366" s="0" t="s">
        <v>1591</v>
      </c>
      <c r="E366" s="234" t="s">
        <v>54</v>
      </c>
      <c r="F366" s="235" t="n">
        <v>0.1225</v>
      </c>
    </row>
    <row r="367" customFormat="false" ht="15" hidden="false" customHeight="false" outlineLevel="0" collapsed="false">
      <c r="A367" s="233" t="s">
        <v>1618</v>
      </c>
      <c r="D367" s="0" t="s">
        <v>1591</v>
      </c>
      <c r="E367" s="234"/>
      <c r="F367" s="235"/>
    </row>
    <row r="368" customFormat="false" ht="15" hidden="false" customHeight="false" outlineLevel="0" collapsed="false">
      <c r="A368" s="233" t="s">
        <v>277</v>
      </c>
      <c r="D368" s="0" t="s">
        <v>1047</v>
      </c>
      <c r="E368" s="234"/>
      <c r="F368" s="235"/>
    </row>
    <row r="369" customFormat="false" ht="15" hidden="false" customHeight="false" outlineLevel="0" collapsed="false">
      <c r="A369" s="233" t="s">
        <v>1619</v>
      </c>
      <c r="B369" s="0" t="s">
        <v>36</v>
      </c>
      <c r="C369" s="0" t="s">
        <v>66</v>
      </c>
      <c r="D369" s="0" t="s">
        <v>1586</v>
      </c>
      <c r="E369" s="234" t="s">
        <v>66</v>
      </c>
      <c r="F369" s="235" t="n">
        <v>0.1666</v>
      </c>
    </row>
    <row r="370" customFormat="false" ht="15" hidden="false" customHeight="false" outlineLevel="0" collapsed="false">
      <c r="A370" s="233" t="s">
        <v>1620</v>
      </c>
      <c r="B370" s="0" t="s">
        <v>36</v>
      </c>
      <c r="C370" s="0" t="s">
        <v>1588</v>
      </c>
      <c r="D370" s="0" t="s">
        <v>1589</v>
      </c>
      <c r="E370" s="234" t="s">
        <v>1588</v>
      </c>
      <c r="F370" s="235" t="n">
        <v>0.1666</v>
      </c>
    </row>
    <row r="371" customFormat="false" ht="15" hidden="false" customHeight="false" outlineLevel="0" collapsed="false">
      <c r="A371" s="233" t="s">
        <v>1621</v>
      </c>
      <c r="B371" s="0" t="s">
        <v>36</v>
      </c>
      <c r="C371" s="0" t="s">
        <v>54</v>
      </c>
      <c r="D371" s="0" t="s">
        <v>1591</v>
      </c>
      <c r="E371" s="234" t="s">
        <v>54</v>
      </c>
      <c r="F371" s="235" t="n">
        <v>0.1666</v>
      </c>
    </row>
    <row r="372" customFormat="false" ht="15" hidden="false" customHeight="false" outlineLevel="0" collapsed="false">
      <c r="A372" s="233" t="s">
        <v>1620</v>
      </c>
      <c r="B372" s="0" t="s">
        <v>36</v>
      </c>
      <c r="D372" s="0" t="s">
        <v>1591</v>
      </c>
      <c r="E372" s="234"/>
      <c r="F372" s="235"/>
    </row>
    <row r="373" customFormat="false" ht="15" hidden="false" customHeight="false" outlineLevel="0" collapsed="false">
      <c r="A373" s="233" t="s">
        <v>312</v>
      </c>
      <c r="B373" s="0" t="s">
        <v>498</v>
      </c>
      <c r="D373" s="0" t="s">
        <v>99</v>
      </c>
      <c r="E373" s="234" t="s">
        <v>97</v>
      </c>
      <c r="F373" s="235" t="n">
        <v>0.4383</v>
      </c>
    </row>
    <row r="374" customFormat="false" ht="15" hidden="false" customHeight="false" outlineLevel="0" collapsed="false">
      <c r="A374" s="233" t="s">
        <v>1622</v>
      </c>
      <c r="B374" s="0" t="s">
        <v>1623</v>
      </c>
      <c r="D374" s="0" t="s">
        <v>50</v>
      </c>
      <c r="E374" s="234" t="s">
        <v>47</v>
      </c>
      <c r="F374" s="235" t="n">
        <v>0.085</v>
      </c>
    </row>
    <row r="375" customFormat="false" ht="15" hidden="false" customHeight="false" outlineLevel="0" collapsed="false">
      <c r="A375" s="233" t="s">
        <v>1624</v>
      </c>
      <c r="B375" s="0" t="s">
        <v>1623</v>
      </c>
      <c r="C375" s="0" t="s">
        <v>97</v>
      </c>
      <c r="D375" s="0" t="s">
        <v>99</v>
      </c>
      <c r="E375" s="234" t="s">
        <v>97</v>
      </c>
      <c r="F375" s="235" t="n">
        <v>0.085</v>
      </c>
    </row>
    <row r="376" customFormat="false" ht="15" hidden="false" customHeight="false" outlineLevel="0" collapsed="false">
      <c r="A376" s="233" t="s">
        <v>1034</v>
      </c>
      <c r="B376" s="0" t="s">
        <v>1031</v>
      </c>
      <c r="C376" s="0" t="s">
        <v>97</v>
      </c>
      <c r="E376" s="234" t="s">
        <v>97</v>
      </c>
      <c r="F376" s="235" t="n">
        <v>0.1666</v>
      </c>
    </row>
    <row r="377" customFormat="false" ht="15" hidden="false" customHeight="false" outlineLevel="0" collapsed="false">
      <c r="A377" s="233" t="s">
        <v>1625</v>
      </c>
      <c r="B377" s="0" t="s">
        <v>36</v>
      </c>
      <c r="C377" s="0" t="s">
        <v>75</v>
      </c>
      <c r="E377" s="234" t="s">
        <v>75</v>
      </c>
      <c r="F377" s="235" t="n">
        <v>0.1666</v>
      </c>
    </row>
    <row r="378" customFormat="false" ht="15" hidden="false" customHeight="false" outlineLevel="0" collapsed="false">
      <c r="A378" s="233" t="s">
        <v>1626</v>
      </c>
      <c r="B378" s="0" t="s">
        <v>1627</v>
      </c>
      <c r="E378" s="234" t="s">
        <v>75</v>
      </c>
      <c r="F378" s="235" t="n">
        <v>0.2033</v>
      </c>
    </row>
    <row r="379" customFormat="false" ht="15" hidden="false" customHeight="false" outlineLevel="0" collapsed="false">
      <c r="A379" s="233" t="s">
        <v>1628</v>
      </c>
      <c r="B379" s="0" t="s">
        <v>193</v>
      </c>
      <c r="E379" s="234" t="s">
        <v>75</v>
      </c>
      <c r="F379" s="235" t="n">
        <v>0.1225</v>
      </c>
    </row>
    <row r="380" customFormat="false" ht="15" hidden="false" customHeight="false" outlineLevel="0" collapsed="false">
      <c r="A380" s="233" t="s">
        <v>1629</v>
      </c>
      <c r="B380" s="0" t="s">
        <v>106</v>
      </c>
      <c r="E380" s="234" t="s">
        <v>54</v>
      </c>
      <c r="F380" s="235" t="n">
        <v>0.1725</v>
      </c>
    </row>
    <row r="381" customFormat="false" ht="15" hidden="false" customHeight="false" outlineLevel="0" collapsed="false">
      <c r="A381" s="233" t="s">
        <v>1630</v>
      </c>
      <c r="B381" s="0" t="s">
        <v>36</v>
      </c>
      <c r="E381" s="234" t="s">
        <v>1631</v>
      </c>
      <c r="F381" s="235" t="n">
        <v>0.1666</v>
      </c>
    </row>
    <row r="382" customFormat="false" ht="15" hidden="false" customHeight="false" outlineLevel="0" collapsed="false">
      <c r="A382" s="233" t="s">
        <v>1632</v>
      </c>
      <c r="B382" s="0" t="s">
        <v>1627</v>
      </c>
      <c r="E382" s="234" t="s">
        <v>1631</v>
      </c>
      <c r="F382" s="235" t="n">
        <v>0.2033</v>
      </c>
    </row>
    <row r="383" customFormat="false" ht="15" hidden="false" customHeight="false" outlineLevel="0" collapsed="false">
      <c r="A383" s="233" t="s">
        <v>1633</v>
      </c>
      <c r="B383" s="0" t="s">
        <v>193</v>
      </c>
      <c r="E383" s="234" t="s">
        <v>1631</v>
      </c>
      <c r="F383" s="235" t="n">
        <v>0.2033</v>
      </c>
    </row>
    <row r="384" customFormat="false" ht="15" hidden="false" customHeight="false" outlineLevel="0" collapsed="false">
      <c r="A384" s="233" t="s">
        <v>1634</v>
      </c>
      <c r="B384" s="0" t="s">
        <v>106</v>
      </c>
      <c r="E384" s="234" t="s">
        <v>1631</v>
      </c>
      <c r="F384" s="235" t="n">
        <v>0.1725</v>
      </c>
    </row>
    <row r="385" customFormat="false" ht="15" hidden="false" customHeight="false" outlineLevel="0" collapsed="false">
      <c r="A385" s="233" t="s">
        <v>1635</v>
      </c>
      <c r="B385" s="0" t="s">
        <v>36</v>
      </c>
      <c r="E385" s="234" t="s">
        <v>1636</v>
      </c>
      <c r="F385" s="235" t="n">
        <v>0.1666</v>
      </c>
    </row>
    <row r="386" customFormat="false" ht="15" hidden="false" customHeight="false" outlineLevel="0" collapsed="false">
      <c r="A386" s="233" t="s">
        <v>1637</v>
      </c>
      <c r="B386" s="0" t="s">
        <v>1638</v>
      </c>
      <c r="E386" s="234" t="s">
        <v>1636</v>
      </c>
      <c r="F386" s="235" t="n">
        <v>0.2033</v>
      </c>
    </row>
    <row r="387" customFormat="false" ht="15" hidden="false" customHeight="false" outlineLevel="0" collapsed="false">
      <c r="A387" s="233" t="s">
        <v>1622</v>
      </c>
      <c r="B387" s="0" t="s">
        <v>1623</v>
      </c>
      <c r="C387" s="0" t="s">
        <v>47</v>
      </c>
      <c r="E387" s="234" t="s">
        <v>47</v>
      </c>
      <c r="F387" s="235"/>
    </row>
    <row r="388" customFormat="false" ht="15" hidden="false" customHeight="false" outlineLevel="0" collapsed="false">
      <c r="A388" s="233" t="s">
        <v>1639</v>
      </c>
      <c r="B388" s="0" t="s">
        <v>36</v>
      </c>
      <c r="E388" s="234" t="s">
        <v>1640</v>
      </c>
      <c r="F388" s="235" t="n">
        <v>0.208</v>
      </c>
    </row>
    <row r="389" customFormat="false" ht="15" hidden="false" customHeight="false" outlineLevel="0" collapsed="false">
      <c r="A389" s="233" t="s">
        <v>1641</v>
      </c>
      <c r="B389" s="0" t="s">
        <v>83</v>
      </c>
      <c r="E389" s="234" t="s">
        <v>97</v>
      </c>
      <c r="F389" s="235" t="n">
        <v>0.2065</v>
      </c>
    </row>
    <row r="390" customFormat="false" ht="15" hidden="false" customHeight="false" outlineLevel="0" collapsed="false">
      <c r="A390" s="233" t="s">
        <v>851</v>
      </c>
      <c r="B390" s="0" t="s">
        <v>1642</v>
      </c>
      <c r="D390" s="0" t="s">
        <v>833</v>
      </c>
      <c r="E390" s="234" t="s">
        <v>1598</v>
      </c>
      <c r="F390" s="235" t="n">
        <v>0.3958</v>
      </c>
    </row>
    <row r="391" customFormat="false" ht="15" hidden="false" customHeight="false" outlineLevel="0" collapsed="false">
      <c r="A391" s="236" t="s">
        <v>889</v>
      </c>
      <c r="B391" s="0" t="s">
        <v>1207</v>
      </c>
      <c r="D391" s="0" t="s">
        <v>903</v>
      </c>
      <c r="E391" s="0" t="s">
        <v>1069</v>
      </c>
      <c r="F391" s="235" t="n">
        <v>0.2883</v>
      </c>
    </row>
    <row r="392" customFormat="false" ht="15" hidden="false" customHeight="false" outlineLevel="0" collapsed="false">
      <c r="A392" s="233" t="s">
        <v>901</v>
      </c>
      <c r="B392" s="1" t="s">
        <v>1092</v>
      </c>
      <c r="D392" s="0" t="s">
        <v>903</v>
      </c>
      <c r="E392" s="0" t="s">
        <v>1069</v>
      </c>
      <c r="F392" s="237" t="n">
        <v>0.4383</v>
      </c>
    </row>
    <row r="393" customFormat="false" ht="15" hidden="false" customHeight="false" outlineLevel="0" collapsed="false">
      <c r="A393" s="233" t="s">
        <v>951</v>
      </c>
      <c r="B393" s="0" t="s">
        <v>1160</v>
      </c>
      <c r="D393" s="0" t="s">
        <v>903</v>
      </c>
      <c r="E393" s="0" t="s">
        <v>1069</v>
      </c>
      <c r="F393" s="0" t="n">
        <v>0.2791</v>
      </c>
    </row>
    <row r="394" customFormat="false" ht="15" hidden="false" customHeight="false" outlineLevel="0" collapsed="false">
      <c r="A394" s="233" t="s">
        <v>954</v>
      </c>
      <c r="B394" s="0" t="s">
        <v>1160</v>
      </c>
      <c r="D394" s="0" t="s">
        <v>956</v>
      </c>
      <c r="E394" s="0" t="s">
        <v>1093</v>
      </c>
      <c r="F394" s="0" t="n">
        <v>0.2791</v>
      </c>
    </row>
    <row r="395" customFormat="false" ht="15" hidden="false" customHeight="false" outlineLevel="0" collapsed="false">
      <c r="A395" s="233" t="s">
        <v>960</v>
      </c>
      <c r="B395" s="0" t="s">
        <v>1492</v>
      </c>
      <c r="D395" s="0" t="s">
        <v>903</v>
      </c>
      <c r="E395" s="0" t="s">
        <v>1069</v>
      </c>
      <c r="F395" s="0" t="n">
        <v>0.293</v>
      </c>
    </row>
    <row r="396" customFormat="false" ht="15" hidden="false" customHeight="false" outlineLevel="0" collapsed="false">
      <c r="A396" s="233" t="s">
        <v>962</v>
      </c>
      <c r="B396" s="0" t="s">
        <v>1492</v>
      </c>
      <c r="D396" s="0" t="s">
        <v>956</v>
      </c>
      <c r="E396" s="0" t="s">
        <v>1093</v>
      </c>
      <c r="F396" s="0" t="n">
        <v>0.293</v>
      </c>
    </row>
    <row r="397" customFormat="false" ht="15" hidden="false" customHeight="false" outlineLevel="0" collapsed="false">
      <c r="A397" s="233" t="s">
        <v>970</v>
      </c>
      <c r="B397" s="0" t="s">
        <v>1207</v>
      </c>
      <c r="D397" s="0" t="s">
        <v>956</v>
      </c>
      <c r="E397" s="0" t="s">
        <v>1093</v>
      </c>
      <c r="F397" s="0" t="n">
        <v>0.2791</v>
      </c>
    </row>
    <row r="398" customFormat="false" ht="15" hidden="false" customHeight="false" outlineLevel="0" collapsed="false">
      <c r="A398" s="233" t="s">
        <v>999</v>
      </c>
      <c r="B398" s="0" t="s">
        <v>1207</v>
      </c>
      <c r="D398" s="0" t="s">
        <v>1001</v>
      </c>
      <c r="E398" s="0" t="s">
        <v>1059</v>
      </c>
      <c r="F398" s="0" t="n">
        <v>0.3483</v>
      </c>
    </row>
    <row r="399" customFormat="false" ht="15" hidden="false" customHeight="false" outlineLevel="0" collapsed="false">
      <c r="A399" s="233" t="s">
        <v>988</v>
      </c>
      <c r="B399" s="0" t="s">
        <v>1492</v>
      </c>
      <c r="D399" s="0" t="s">
        <v>903</v>
      </c>
      <c r="E399" s="0" t="s">
        <v>1069</v>
      </c>
      <c r="F399" s="0" t="n">
        <v>0.2283</v>
      </c>
    </row>
    <row r="400" customFormat="false" ht="15" hidden="false" customHeight="false" outlineLevel="0" collapsed="false">
      <c r="A400" s="233" t="s">
        <v>990</v>
      </c>
      <c r="B400" s="0" t="s">
        <v>1492</v>
      </c>
      <c r="D400" s="0" t="s">
        <v>956</v>
      </c>
      <c r="E400" s="0" t="s">
        <v>1093</v>
      </c>
      <c r="F400" s="0" t="n">
        <v>0.2283</v>
      </c>
    </row>
    <row r="401" customFormat="false" ht="15" hidden="false" customHeight="false" outlineLevel="0" collapsed="false">
      <c r="A401" s="233" t="s">
        <v>1013</v>
      </c>
      <c r="B401" s="0" t="s">
        <v>1092</v>
      </c>
      <c r="D401" s="0" t="s">
        <v>110</v>
      </c>
      <c r="E401" s="0" t="s">
        <v>66</v>
      </c>
      <c r="F401" s="0" t="n">
        <v>0.375</v>
      </c>
    </row>
    <row r="402" customFormat="false" ht="15" hidden="false" customHeight="false" outlineLevel="0" collapsed="false">
      <c r="A402" s="233" t="s">
        <v>1053</v>
      </c>
      <c r="B402" s="0" t="s">
        <v>1092</v>
      </c>
      <c r="D402" s="0" t="s">
        <v>899</v>
      </c>
      <c r="E402" s="0" t="s">
        <v>1398</v>
      </c>
      <c r="F402" s="0" t="n">
        <v>0.375</v>
      </c>
    </row>
    <row r="403" customFormat="false" ht="15" hidden="false" customHeight="false" outlineLevel="0" collapsed="false">
      <c r="A403" s="233" t="s">
        <v>1003</v>
      </c>
      <c r="B403" s="0" t="s">
        <v>1160</v>
      </c>
      <c r="D403" s="0" t="s">
        <v>1001</v>
      </c>
      <c r="E403" s="0" t="s">
        <v>1059</v>
      </c>
      <c r="F403" s="0" t="n">
        <v>0.3958</v>
      </c>
    </row>
    <row r="404" customFormat="false" ht="15" hidden="false" customHeight="false" outlineLevel="0" collapsed="false">
      <c r="A404" s="233" t="s">
        <v>1005</v>
      </c>
      <c r="B404" s="0" t="s">
        <v>1160</v>
      </c>
      <c r="D404" s="0" t="s">
        <v>1001</v>
      </c>
      <c r="E404" s="0" t="s">
        <v>1059</v>
      </c>
      <c r="F404" s="0" t="n">
        <v>0.3958</v>
      </c>
    </row>
    <row r="405" customFormat="false" ht="15" hidden="false" customHeight="false" outlineLevel="0" collapsed="false">
      <c r="A405" s="233" t="s">
        <v>1022</v>
      </c>
      <c r="B405" s="0" t="s">
        <v>1207</v>
      </c>
      <c r="D405" s="0" t="s">
        <v>903</v>
      </c>
      <c r="E405" s="0" t="s">
        <v>1069</v>
      </c>
      <c r="F405" s="0" t="n">
        <v>0.2791</v>
      </c>
    </row>
    <row r="406" customFormat="false" ht="15" hidden="false" customHeight="false" outlineLevel="0" collapsed="false">
      <c r="A406" s="233" t="s">
        <v>1109</v>
      </c>
      <c r="B406" s="0" t="s">
        <v>1207</v>
      </c>
      <c r="D406" s="0" t="s">
        <v>99</v>
      </c>
      <c r="E406" s="0" t="s">
        <v>1643</v>
      </c>
      <c r="F406" s="0" t="n">
        <v>0.4008</v>
      </c>
    </row>
    <row r="407" customFormat="false" ht="15" hidden="false" customHeight="false" outlineLevel="0" collapsed="false">
      <c r="A407" s="233" t="s">
        <v>988</v>
      </c>
      <c r="B407" s="0" t="s">
        <v>1492</v>
      </c>
      <c r="C407" s="0" t="s">
        <v>1069</v>
      </c>
      <c r="D407" s="0" t="s">
        <v>903</v>
      </c>
    </row>
    <row r="408" customFormat="false" ht="15" hidden="false" customHeight="false" outlineLevel="0" collapsed="false">
      <c r="A408" s="233" t="s">
        <v>990</v>
      </c>
      <c r="B408" s="0" t="s">
        <v>1492</v>
      </c>
      <c r="C408" s="0" t="s">
        <v>1093</v>
      </c>
      <c r="D408" s="0" t="s">
        <v>956</v>
      </c>
    </row>
    <row r="409" customFormat="false" ht="15" hidden="false" customHeight="false" outlineLevel="0" collapsed="false">
      <c r="A409" s="233" t="s">
        <v>1013</v>
      </c>
      <c r="B409" s="0" t="s">
        <v>1092</v>
      </c>
      <c r="C409" s="0" t="s">
        <v>66</v>
      </c>
      <c r="D409" s="0" t="s">
        <v>110</v>
      </c>
    </row>
    <row r="410" customFormat="false" ht="15" hidden="false" customHeight="false" outlineLevel="0" collapsed="false">
      <c r="A410" s="233" t="s">
        <v>1053</v>
      </c>
      <c r="B410" s="0" t="s">
        <v>1092</v>
      </c>
      <c r="C410" s="0" t="s">
        <v>1398</v>
      </c>
      <c r="D410" s="0" t="s">
        <v>899</v>
      </c>
    </row>
    <row r="411" customFormat="false" ht="15" hidden="false" customHeight="false" outlineLevel="0" collapsed="false">
      <c r="A411" s="233" t="s">
        <v>1003</v>
      </c>
      <c r="B411" s="0" t="s">
        <v>1160</v>
      </c>
      <c r="C411" s="0" t="s">
        <v>1059</v>
      </c>
      <c r="D411" s="0" t="s">
        <v>1001</v>
      </c>
    </row>
    <row r="412" customFormat="false" ht="15" hidden="false" customHeight="false" outlineLevel="0" collapsed="false">
      <c r="A412" s="233" t="s">
        <v>1005</v>
      </c>
      <c r="B412" s="0" t="s">
        <v>1160</v>
      </c>
      <c r="C412" s="0" t="s">
        <v>1059</v>
      </c>
      <c r="D412" s="0" t="s">
        <v>1001</v>
      </c>
    </row>
    <row r="413" customFormat="false" ht="15" hidden="false" customHeight="false" outlineLevel="0" collapsed="false">
      <c r="A413" s="233" t="s">
        <v>1022</v>
      </c>
      <c r="B413" s="0" t="s">
        <v>1207</v>
      </c>
      <c r="C413" s="0" t="s">
        <v>1069</v>
      </c>
      <c r="D413" s="0" t="s">
        <v>903</v>
      </c>
    </row>
    <row r="414" customFormat="false" ht="15" hidden="false" customHeight="false" outlineLevel="0" collapsed="false">
      <c r="A414" s="233" t="s">
        <v>1109</v>
      </c>
      <c r="B414" s="0" t="s">
        <v>1207</v>
      </c>
      <c r="C414" s="0" t="s">
        <v>1643</v>
      </c>
      <c r="D414" s="0" t="s">
        <v>99</v>
      </c>
    </row>
    <row r="415" customFormat="false" ht="15" hidden="false" customHeight="false" outlineLevel="0" collapsed="false">
      <c r="A415" s="233" t="s">
        <v>995</v>
      </c>
      <c r="B415" s="0" t="s">
        <v>1092</v>
      </c>
      <c r="C415" s="0" t="s">
        <v>1069</v>
      </c>
      <c r="D415" s="0" t="s">
        <v>903</v>
      </c>
      <c r="E415" s="0" t="s">
        <v>1069</v>
      </c>
      <c r="F415" s="0" t="n">
        <v>0.347</v>
      </c>
    </row>
    <row r="416" customFormat="false" ht="15" hidden="false" customHeight="false" outlineLevel="0" collapsed="false">
      <c r="A416" s="233" t="s">
        <v>997</v>
      </c>
      <c r="B416" s="0" t="s">
        <v>1092</v>
      </c>
      <c r="D416" s="0" t="s">
        <v>956</v>
      </c>
      <c r="E416" s="0" t="s">
        <v>1093</v>
      </c>
      <c r="F416" s="0" t="n">
        <v>0.347</v>
      </c>
    </row>
    <row r="417" customFormat="false" ht="15" hidden="false" customHeight="false" outlineLevel="0" collapsed="false">
      <c r="A417" s="233" t="s">
        <v>1086</v>
      </c>
      <c r="B417" s="0" t="s">
        <v>1092</v>
      </c>
      <c r="D417" s="0" t="s">
        <v>56</v>
      </c>
      <c r="E417" s="0" t="s">
        <v>1208</v>
      </c>
      <c r="F417" s="0" t="n">
        <v>0.375</v>
      </c>
    </row>
    <row r="418" customFormat="false" ht="15" hidden="false" customHeight="false" outlineLevel="0" collapsed="false">
      <c r="A418" s="233" t="s">
        <v>1089</v>
      </c>
      <c r="B418" s="0" t="s">
        <v>1092</v>
      </c>
      <c r="D418" s="0" t="s">
        <v>87</v>
      </c>
      <c r="E418" s="0" t="s">
        <v>494</v>
      </c>
      <c r="F418" s="0" t="n">
        <v>0.375</v>
      </c>
    </row>
    <row r="419" customFormat="false" ht="15" hidden="false" customHeight="false" outlineLevel="0" collapsed="false">
      <c r="A419" s="233" t="s">
        <v>1111</v>
      </c>
      <c r="B419" s="0" t="s">
        <v>1160</v>
      </c>
      <c r="D419" s="0" t="s">
        <v>1001</v>
      </c>
      <c r="E419" s="0" t="s">
        <v>1059</v>
      </c>
      <c r="F419" s="0" t="n">
        <v>0.4058</v>
      </c>
    </row>
    <row r="420" customFormat="false" ht="15" hidden="false" customHeight="false" outlineLevel="0" collapsed="false">
      <c r="A420" s="233" t="s">
        <v>1027</v>
      </c>
      <c r="B420" s="0" t="s">
        <v>1160</v>
      </c>
      <c r="D420" s="0" t="s">
        <v>903</v>
      </c>
      <c r="E420" s="0" t="s">
        <v>1069</v>
      </c>
      <c r="F420" s="0" t="n">
        <v>0.26</v>
      </c>
    </row>
    <row r="421" customFormat="false" ht="15" hidden="false" customHeight="false" outlineLevel="0" collapsed="false">
      <c r="A421" s="233" t="s">
        <v>1083</v>
      </c>
      <c r="B421" s="0" t="s">
        <v>1160</v>
      </c>
      <c r="D421" s="0" t="s">
        <v>956</v>
      </c>
      <c r="E421" s="0" t="s">
        <v>1093</v>
      </c>
      <c r="F421" s="0" t="n">
        <v>0.26</v>
      </c>
    </row>
    <row r="422" customFormat="false" ht="15" hidden="false" customHeight="false" outlineLevel="0" collapsed="false">
      <c r="A422" s="233" t="s">
        <v>1151</v>
      </c>
      <c r="B422" s="0" t="s">
        <v>1207</v>
      </c>
      <c r="D422" s="0" t="s">
        <v>42</v>
      </c>
      <c r="E422" s="0" t="s">
        <v>37</v>
      </c>
      <c r="F422" s="0" t="n">
        <v>0.3841</v>
      </c>
    </row>
    <row r="423" customFormat="false" ht="15" hidden="false" customHeight="false" outlineLevel="0" collapsed="false">
      <c r="A423" s="233" t="s">
        <v>1030</v>
      </c>
      <c r="B423" s="0" t="s">
        <v>193</v>
      </c>
      <c r="D423" s="0" t="s">
        <v>1033</v>
      </c>
      <c r="F423" s="0" t="n">
        <v>0.2033</v>
      </c>
    </row>
    <row r="424" customFormat="false" ht="15" hidden="false" customHeight="false" outlineLevel="0" collapsed="false">
      <c r="A424" s="233" t="s">
        <v>1041</v>
      </c>
      <c r="B424" s="0" t="s">
        <v>106</v>
      </c>
      <c r="D424" s="0" t="s">
        <v>1033</v>
      </c>
      <c r="F424" s="0" t="n">
        <v>0.1725</v>
      </c>
    </row>
    <row r="425" customFormat="false" ht="15" hidden="false" customHeight="false" outlineLevel="0" collapsed="false">
      <c r="A425" s="233" t="s">
        <v>1044</v>
      </c>
      <c r="D425" s="0" t="s">
        <v>1047</v>
      </c>
      <c r="F425" s="0" t="n">
        <v>0.242</v>
      </c>
    </row>
    <row r="426" customFormat="false" ht="15" hidden="false" customHeight="false" outlineLevel="0" collapsed="false">
      <c r="A426" s="233" t="s">
        <v>1048</v>
      </c>
      <c r="D426" s="0" t="s">
        <v>1047</v>
      </c>
      <c r="F426" s="0" t="n">
        <v>0.255</v>
      </c>
    </row>
    <row r="427" customFormat="false" ht="15" hidden="false" customHeight="false" outlineLevel="0" collapsed="false">
      <c r="A427" s="35" t="s">
        <v>1003</v>
      </c>
      <c r="B427" s="0" t="s">
        <v>1160</v>
      </c>
      <c r="D427" s="0" t="s">
        <v>1001</v>
      </c>
      <c r="E427" s="0" t="s">
        <v>1059</v>
      </c>
      <c r="F427" s="235" t="n">
        <v>0.3958</v>
      </c>
    </row>
    <row r="428" customFormat="false" ht="15" hidden="false" customHeight="false" outlineLevel="0" collapsed="false">
      <c r="A428" s="35" t="s">
        <v>1005</v>
      </c>
      <c r="B428" s="0" t="s">
        <v>1160</v>
      </c>
      <c r="D428" s="0" t="s">
        <v>1001</v>
      </c>
      <c r="E428" s="0" t="s">
        <v>1059</v>
      </c>
      <c r="F428" s="235" t="n">
        <v>0.3958</v>
      </c>
    </row>
    <row r="429" customFormat="false" ht="15" hidden="false" customHeight="false" outlineLevel="0" collapsed="false">
      <c r="A429" s="35" t="s">
        <v>1052</v>
      </c>
      <c r="B429" s="0" t="s">
        <v>1230</v>
      </c>
      <c r="D429" s="0" t="s">
        <v>110</v>
      </c>
      <c r="E429" s="234" t="s">
        <v>1216</v>
      </c>
      <c r="F429" s="235" t="n">
        <v>0.085</v>
      </c>
    </row>
    <row r="430" customFormat="false" ht="15" hidden="false" customHeight="false" outlineLevel="0" collapsed="false">
      <c r="A430" s="35" t="s">
        <v>1019</v>
      </c>
      <c r="B430" s="0" t="s">
        <v>1092</v>
      </c>
      <c r="D430" s="0" t="s">
        <v>1001</v>
      </c>
      <c r="E430" s="0" t="s">
        <v>1059</v>
      </c>
      <c r="F430" s="235" t="n">
        <v>0.3</v>
      </c>
    </row>
    <row r="431" customFormat="false" ht="15" hidden="false" customHeight="false" outlineLevel="0" collapsed="false">
      <c r="A431" s="35" t="s">
        <v>1016</v>
      </c>
      <c r="B431" s="0" t="s">
        <v>1092</v>
      </c>
      <c r="D431" s="0" t="s">
        <v>903</v>
      </c>
      <c r="E431" s="234" t="s">
        <v>1069</v>
      </c>
      <c r="F431" s="235" t="n">
        <v>0.347</v>
      </c>
    </row>
    <row r="432" customFormat="false" ht="15" hidden="false" customHeight="false" outlineLevel="0" collapsed="false">
      <c r="A432" s="35" t="s">
        <v>1056</v>
      </c>
      <c r="B432" s="0" t="s">
        <v>1596</v>
      </c>
      <c r="D432" s="0" t="s">
        <v>99</v>
      </c>
      <c r="E432" s="0" t="s">
        <v>97</v>
      </c>
      <c r="F432" s="0" t="n">
        <v>0.375</v>
      </c>
    </row>
    <row r="433" customFormat="false" ht="15" hidden="false" customHeight="false" outlineLevel="0" collapsed="false">
      <c r="A433" s="35" t="s">
        <v>1128</v>
      </c>
      <c r="B433" s="0" t="s">
        <v>1092</v>
      </c>
      <c r="D433" s="0" t="s">
        <v>903</v>
      </c>
      <c r="E433" s="0" t="s">
        <v>1069</v>
      </c>
      <c r="F433" s="0" t="n">
        <v>0.375</v>
      </c>
    </row>
    <row r="434" customFormat="false" ht="15" hidden="false" customHeight="false" outlineLevel="0" collapsed="false">
      <c r="A434" s="35" t="s">
        <v>1136</v>
      </c>
      <c r="B434" s="0" t="s">
        <v>1092</v>
      </c>
      <c r="D434" s="0" t="s">
        <v>956</v>
      </c>
      <c r="E434" s="0" t="s">
        <v>1093</v>
      </c>
      <c r="F434" s="0" t="n">
        <v>0.375</v>
      </c>
    </row>
    <row r="435" customFormat="false" ht="15" hidden="false" customHeight="false" outlineLevel="0" collapsed="false">
      <c r="A435" s="35" t="s">
        <v>1312</v>
      </c>
      <c r="B435" s="0" t="s">
        <v>1644</v>
      </c>
      <c r="D435" s="0" t="s">
        <v>99</v>
      </c>
      <c r="E435" s="0" t="s">
        <v>1643</v>
      </c>
      <c r="F435" s="0" t="n">
        <v>0.305</v>
      </c>
    </row>
    <row r="436" customFormat="false" ht="15" hidden="false" customHeight="false" outlineLevel="0" collapsed="false">
      <c r="A436" s="35" t="s">
        <v>1144</v>
      </c>
      <c r="B436" s="0" t="s">
        <v>1092</v>
      </c>
      <c r="D436" s="0" t="s">
        <v>956</v>
      </c>
      <c r="E436" s="0" t="s">
        <v>1093</v>
      </c>
      <c r="F436" s="235" t="n">
        <v>0.4658</v>
      </c>
    </row>
    <row r="437" customFormat="false" ht="15" hidden="false" customHeight="false" outlineLevel="0" collapsed="false">
      <c r="A437" s="35" t="s">
        <v>1100</v>
      </c>
      <c r="B437" s="0" t="s">
        <v>1092</v>
      </c>
      <c r="D437" s="0" t="s">
        <v>1001</v>
      </c>
      <c r="E437" s="0" t="s">
        <v>1059</v>
      </c>
      <c r="F437" s="235" t="n">
        <v>0.3416</v>
      </c>
    </row>
    <row r="438" customFormat="false" ht="15" hidden="false" customHeight="false" outlineLevel="0" collapsed="false">
      <c r="A438" s="35" t="s">
        <v>1355</v>
      </c>
      <c r="B438" s="0" t="s">
        <v>37</v>
      </c>
      <c r="D438" s="0" t="s">
        <v>42</v>
      </c>
      <c r="E438" s="0" t="s">
        <v>37</v>
      </c>
      <c r="F438" s="235" t="n">
        <v>0.26</v>
      </c>
    </row>
    <row r="439" customFormat="false" ht="15" hidden="false" customHeight="false" outlineLevel="0" collapsed="false">
      <c r="A439" s="35" t="s">
        <v>1206</v>
      </c>
      <c r="B439" s="0" t="s">
        <v>1207</v>
      </c>
      <c r="D439" s="0" t="s">
        <v>56</v>
      </c>
      <c r="E439" s="0" t="s">
        <v>1208</v>
      </c>
      <c r="F439" s="0" t="n">
        <v>0.3841</v>
      </c>
    </row>
  </sheetData>
  <autoFilter ref="A1:F3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D12" activeCellId="0" sqref="D1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59.29"/>
    <col collapsed="false" customWidth="true" hidden="false" outlineLevel="0" max="2" min="2" style="1" width="26"/>
    <col collapsed="false" customWidth="true" hidden="false" outlineLevel="0" max="3" min="3" style="1" width="28.14"/>
    <col collapsed="false" customWidth="false" hidden="false" outlineLevel="0" max="4" min="4" style="1" width="11.43"/>
    <col collapsed="false" customWidth="true" hidden="false" outlineLevel="0" max="5" min="5" style="1" width="55.57"/>
    <col collapsed="false" customWidth="false" hidden="false" outlineLevel="0" max="1024" min="6" style="1" width="11.43"/>
  </cols>
  <sheetData>
    <row r="1" customFormat="false" ht="24" hidden="false" customHeight="true" outlineLevel="0" collapsed="false">
      <c r="A1" s="238" t="s">
        <v>1645</v>
      </c>
      <c r="B1" s="238"/>
      <c r="C1" s="238"/>
      <c r="D1" s="238"/>
      <c r="E1" s="238"/>
      <c r="F1" s="238"/>
      <c r="G1" s="238"/>
    </row>
    <row r="2" customFormat="false" ht="16.5" hidden="false" customHeight="false" outlineLevel="0" collapsed="false">
      <c r="A2" s="239" t="s">
        <v>1646</v>
      </c>
      <c r="B2" s="240" t="s">
        <v>1647</v>
      </c>
      <c r="C2" s="240" t="s">
        <v>1648</v>
      </c>
      <c r="D2" s="240"/>
      <c r="E2" s="241" t="s">
        <v>1649</v>
      </c>
      <c r="F2" s="241" t="s">
        <v>1650</v>
      </c>
      <c r="G2" s="242"/>
    </row>
    <row r="3" customFormat="false" ht="23.25" hidden="false" customHeight="false" outlineLevel="0" collapsed="false">
      <c r="A3" s="243" t="s">
        <v>110</v>
      </c>
      <c r="B3" s="244" t="s">
        <v>1651</v>
      </c>
      <c r="C3" s="245" t="s">
        <v>66</v>
      </c>
      <c r="D3" s="246"/>
      <c r="E3" s="247" t="s">
        <v>1652</v>
      </c>
      <c r="F3" s="248" t="s">
        <v>1653</v>
      </c>
      <c r="G3" s="249"/>
    </row>
    <row r="4" customFormat="false" ht="23.25" hidden="false" customHeight="false" outlineLevel="0" collapsed="false">
      <c r="A4" s="250" t="s">
        <v>160</v>
      </c>
      <c r="B4" s="251" t="s">
        <v>1654</v>
      </c>
      <c r="C4" s="252" t="s">
        <v>157</v>
      </c>
      <c r="D4" s="253"/>
      <c r="E4" s="254" t="s">
        <v>1655</v>
      </c>
      <c r="F4" s="255" t="s">
        <v>1640</v>
      </c>
      <c r="G4" s="256"/>
    </row>
    <row r="5" customFormat="false" ht="23.25" hidden="false" customHeight="false" outlineLevel="0" collapsed="false">
      <c r="A5" s="250" t="s">
        <v>197</v>
      </c>
      <c r="B5" s="251" t="n">
        <v>4045</v>
      </c>
      <c r="C5" s="252" t="s">
        <v>194</v>
      </c>
      <c r="D5" s="257"/>
      <c r="E5" s="254" t="s">
        <v>1656</v>
      </c>
      <c r="F5" s="258" t="s">
        <v>1653</v>
      </c>
      <c r="G5" s="256"/>
    </row>
    <row r="6" customFormat="false" ht="23.25" hidden="false" customHeight="false" outlineLevel="0" collapsed="false">
      <c r="A6" s="250" t="s">
        <v>1657</v>
      </c>
      <c r="B6" s="251" t="s">
        <v>1658</v>
      </c>
      <c r="C6" s="252" t="s">
        <v>47</v>
      </c>
      <c r="D6" s="259"/>
      <c r="E6" s="254" t="s">
        <v>1659</v>
      </c>
      <c r="F6" s="255" t="s">
        <v>1640</v>
      </c>
      <c r="G6" s="256"/>
    </row>
    <row r="7" customFormat="false" ht="23.25" hidden="false" customHeight="false" outlineLevel="0" collapsed="false">
      <c r="A7" s="250" t="s">
        <v>42</v>
      </c>
      <c r="B7" s="251" t="n">
        <v>203</v>
      </c>
      <c r="C7" s="252" t="s">
        <v>37</v>
      </c>
      <c r="D7" s="260"/>
      <c r="E7" s="254" t="s">
        <v>1660</v>
      </c>
      <c r="F7" s="258" t="s">
        <v>1653</v>
      </c>
      <c r="G7" s="256"/>
    </row>
    <row r="8" customFormat="false" ht="23.25" hidden="false" customHeight="false" outlineLevel="0" collapsed="false">
      <c r="A8" s="250" t="s">
        <v>99</v>
      </c>
      <c r="B8" s="251" t="s">
        <v>1661</v>
      </c>
      <c r="C8" s="252" t="s">
        <v>166</v>
      </c>
      <c r="D8" s="261"/>
      <c r="E8" s="254" t="s">
        <v>1662</v>
      </c>
      <c r="F8" s="258" t="s">
        <v>1653</v>
      </c>
      <c r="G8" s="256"/>
    </row>
    <row r="9" customFormat="false" ht="23.25" hidden="false" customHeight="false" outlineLevel="0" collapsed="false">
      <c r="A9" s="250" t="s">
        <v>56</v>
      </c>
      <c r="B9" s="251" t="s">
        <v>1663</v>
      </c>
      <c r="C9" s="252" t="s">
        <v>54</v>
      </c>
      <c r="D9" s="262"/>
      <c r="E9" s="254" t="s">
        <v>1664</v>
      </c>
      <c r="F9" s="258" t="s">
        <v>1653</v>
      </c>
      <c r="G9" s="256"/>
    </row>
    <row r="10" customFormat="false" ht="23.25" hidden="false" customHeight="false" outlineLevel="0" collapsed="false">
      <c r="A10" s="250" t="s">
        <v>1429</v>
      </c>
      <c r="B10" s="251" t="s">
        <v>1665</v>
      </c>
      <c r="C10" s="252" t="s">
        <v>1430</v>
      </c>
      <c r="D10" s="263"/>
      <c r="E10" s="254" t="s">
        <v>1666</v>
      </c>
      <c r="F10" s="255" t="s">
        <v>1640</v>
      </c>
      <c r="G10" s="256"/>
    </row>
    <row r="11" customFormat="false" ht="24" hidden="false" customHeight="true" outlineLevel="0" collapsed="false">
      <c r="A11" s="264" t="s">
        <v>1432</v>
      </c>
      <c r="B11" s="265" t="s">
        <v>1667</v>
      </c>
      <c r="C11" s="266" t="s">
        <v>1433</v>
      </c>
      <c r="D11" s="267"/>
      <c r="E11" s="268" t="s">
        <v>1668</v>
      </c>
      <c r="F11" s="269" t="s">
        <v>1653</v>
      </c>
      <c r="G11" s="270"/>
    </row>
    <row r="12" customFormat="false" ht="23.25" hidden="false" customHeight="false" outlineLevel="0" collapsed="false">
      <c r="A12" s="250" t="s">
        <v>1388</v>
      </c>
      <c r="B12" s="251" t="s">
        <v>1669</v>
      </c>
      <c r="C12" s="252" t="s">
        <v>1389</v>
      </c>
      <c r="D12" s="271"/>
      <c r="E12" s="254" t="s">
        <v>1670</v>
      </c>
      <c r="F12" s="269" t="s">
        <v>1653</v>
      </c>
      <c r="G12" s="256"/>
    </row>
    <row r="13" customFormat="false" ht="23.25" hidden="false" customHeight="false" outlineLevel="0" collapsed="false">
      <c r="A13" s="264" t="s">
        <v>1671</v>
      </c>
      <c r="B13" s="265" t="n">
        <v>909</v>
      </c>
      <c r="C13" s="266" t="s">
        <v>1672</v>
      </c>
      <c r="D13" s="272"/>
      <c r="E13" s="268" t="s">
        <v>1673</v>
      </c>
      <c r="F13" s="269" t="s">
        <v>1653</v>
      </c>
      <c r="G13" s="270"/>
    </row>
    <row r="14" customFormat="false" ht="23.25" hidden="false" customHeight="false" outlineLevel="0" collapsed="false">
      <c r="A14" s="264" t="s">
        <v>1674</v>
      </c>
      <c r="B14" s="265" t="n">
        <v>102</v>
      </c>
      <c r="C14" s="266" t="s">
        <v>1675</v>
      </c>
      <c r="D14" s="273"/>
      <c r="E14" s="268" t="s">
        <v>1676</v>
      </c>
      <c r="F14" s="266" t="s">
        <v>1640</v>
      </c>
      <c r="G14" s="270"/>
    </row>
    <row r="15" customFormat="false" ht="24" hidden="false" customHeight="false" outlineLevel="0" collapsed="false">
      <c r="A15" s="264" t="s">
        <v>1677</v>
      </c>
      <c r="B15" s="265" t="n">
        <v>664</v>
      </c>
      <c r="C15" s="266" t="s">
        <v>1421</v>
      </c>
      <c r="D15" s="274"/>
      <c r="E15" s="275" t="s">
        <v>1678</v>
      </c>
      <c r="F15" s="276" t="s">
        <v>1653</v>
      </c>
      <c r="G15" s="277"/>
    </row>
    <row r="16" customFormat="false" ht="23.25" hidden="false" customHeight="false" outlineLevel="0" collapsed="false">
      <c r="A16" s="264" t="s">
        <v>1679</v>
      </c>
      <c r="B16" s="265" t="n">
        <v>900</v>
      </c>
      <c r="C16" s="266" t="s">
        <v>1600</v>
      </c>
      <c r="D16" s="278"/>
      <c r="E16" s="268"/>
      <c r="F16" s="266"/>
      <c r="G16" s="270"/>
    </row>
    <row r="17" customFormat="false" ht="23.25" hidden="false" customHeight="false" outlineLevel="0" collapsed="false">
      <c r="A17" s="264" t="s">
        <v>1680</v>
      </c>
      <c r="B17" s="265" t="n">
        <v>532</v>
      </c>
      <c r="C17" s="266" t="s">
        <v>1599</v>
      </c>
      <c r="D17" s="279"/>
      <c r="E17" s="268"/>
      <c r="F17" s="266"/>
      <c r="G17" s="270"/>
    </row>
    <row r="18" customFormat="false" ht="23.25" hidden="false" customHeight="false" outlineLevel="0" collapsed="false">
      <c r="A18" s="264" t="s">
        <v>1681</v>
      </c>
      <c r="B18" s="265" t="n">
        <v>316</v>
      </c>
      <c r="C18" s="266" t="s">
        <v>1597</v>
      </c>
      <c r="D18" s="280"/>
      <c r="E18" s="268"/>
      <c r="F18" s="266"/>
      <c r="G18" s="270"/>
    </row>
    <row r="19" customFormat="false" ht="23.25" hidden="false" customHeight="false" outlineLevel="0" collapsed="false">
      <c r="A19" s="281" t="s">
        <v>1682</v>
      </c>
      <c r="B19" s="282" t="n">
        <v>518</v>
      </c>
      <c r="C19" s="283" t="s">
        <v>1598</v>
      </c>
      <c r="D19" s="284"/>
      <c r="E19" s="285"/>
      <c r="F19" s="283"/>
      <c r="G19" s="286"/>
    </row>
    <row r="20" customFormat="false" ht="32.25" hidden="false" customHeight="true" outlineLevel="0" collapsed="false">
      <c r="A20" s="287" t="s">
        <v>1683</v>
      </c>
      <c r="B20" s="287"/>
      <c r="C20" s="287"/>
      <c r="D20" s="287"/>
      <c r="E20" s="287"/>
      <c r="F20" s="287"/>
      <c r="G20" s="287"/>
    </row>
    <row r="21" customFormat="false" ht="19.5" hidden="false" customHeight="false" outlineLevel="0" collapsed="false">
      <c r="A21" s="239" t="s">
        <v>1646</v>
      </c>
      <c r="B21" s="240" t="s">
        <v>1684</v>
      </c>
      <c r="C21" s="240" t="s">
        <v>1648</v>
      </c>
      <c r="D21" s="288" t="s">
        <v>1685</v>
      </c>
      <c r="E21" s="289" t="s">
        <v>1649</v>
      </c>
      <c r="F21" s="241" t="s">
        <v>1686</v>
      </c>
      <c r="G21" s="242"/>
    </row>
    <row r="22" customFormat="false" ht="23.25" hidden="false" customHeight="false" outlineLevel="0" collapsed="false">
      <c r="A22" s="290" t="s">
        <v>1521</v>
      </c>
      <c r="B22" s="244" t="n">
        <v>32</v>
      </c>
      <c r="C22" s="291" t="s">
        <v>157</v>
      </c>
      <c r="D22" s="292"/>
      <c r="E22" s="247" t="s">
        <v>1655</v>
      </c>
      <c r="F22" s="245" t="s">
        <v>1640</v>
      </c>
      <c r="G22" s="249"/>
    </row>
    <row r="23" customFormat="false" ht="23.25" hidden="false" customHeight="false" outlineLevel="0" collapsed="false">
      <c r="A23" s="293" t="s">
        <v>68</v>
      </c>
      <c r="B23" s="251" t="s">
        <v>1651</v>
      </c>
      <c r="C23" s="294" t="s">
        <v>66</v>
      </c>
      <c r="D23" s="295"/>
      <c r="E23" s="254" t="s">
        <v>1652</v>
      </c>
      <c r="F23" s="252" t="s">
        <v>1640</v>
      </c>
      <c r="G23" s="256"/>
    </row>
    <row r="24" customFormat="false" ht="23.25" hidden="false" customHeight="false" outlineLevel="0" collapsed="false">
      <c r="A24" s="293" t="s">
        <v>1523</v>
      </c>
      <c r="B24" s="251" t="n">
        <v>4045</v>
      </c>
      <c r="C24" s="294" t="s">
        <v>194</v>
      </c>
      <c r="D24" s="257"/>
      <c r="E24" s="254" t="s">
        <v>1656</v>
      </c>
      <c r="F24" s="252" t="s">
        <v>1640</v>
      </c>
      <c r="G24" s="256"/>
    </row>
    <row r="25" customFormat="false" ht="23.25" hidden="false" customHeight="false" outlineLevel="0" collapsed="false">
      <c r="A25" s="293" t="s">
        <v>1518</v>
      </c>
      <c r="B25" s="251" t="n">
        <v>5024</v>
      </c>
      <c r="C25" s="294" t="s">
        <v>47</v>
      </c>
      <c r="D25" s="296"/>
      <c r="E25" s="254" t="s">
        <v>1659</v>
      </c>
      <c r="F25" s="252" t="s">
        <v>1640</v>
      </c>
      <c r="G25" s="256"/>
    </row>
    <row r="26" customFormat="false" ht="23.25" hidden="false" customHeight="false" outlineLevel="0" collapsed="false">
      <c r="A26" s="293" t="s">
        <v>139</v>
      </c>
      <c r="B26" s="251" t="s">
        <v>1661</v>
      </c>
      <c r="C26" s="294" t="s">
        <v>97</v>
      </c>
      <c r="D26" s="261"/>
      <c r="E26" s="297" t="s">
        <v>1662</v>
      </c>
      <c r="F26" s="298" t="s">
        <v>1653</v>
      </c>
      <c r="G26" s="256"/>
    </row>
    <row r="27" customFormat="false" ht="24" hidden="false" customHeight="false" outlineLevel="0" collapsed="false">
      <c r="A27" s="299" t="s">
        <v>329</v>
      </c>
      <c r="B27" s="300" t="n">
        <v>410</v>
      </c>
      <c r="C27" s="301" t="s">
        <v>75</v>
      </c>
      <c r="D27" s="302"/>
      <c r="E27" s="275" t="s">
        <v>1687</v>
      </c>
      <c r="F27" s="303" t="s">
        <v>1640</v>
      </c>
      <c r="G27" s="277"/>
    </row>
    <row r="28" customFormat="false" ht="23.25" hidden="false" customHeight="false" outlineLevel="0" collapsed="false">
      <c r="A28" s="304"/>
      <c r="B28" s="305"/>
      <c r="C28" s="306"/>
      <c r="D28" s="307"/>
      <c r="E28" s="308"/>
      <c r="F28" s="306"/>
      <c r="G28" s="306"/>
    </row>
    <row r="29" customFormat="false" ht="32.25" hidden="false" customHeight="true" outlineLevel="0" collapsed="false">
      <c r="A29" s="287" t="s">
        <v>1688</v>
      </c>
      <c r="B29" s="287"/>
      <c r="C29" s="287"/>
      <c r="D29" s="287"/>
      <c r="E29" s="287"/>
      <c r="F29" s="287"/>
      <c r="G29" s="287"/>
    </row>
    <row r="30" customFormat="false" ht="23.25" hidden="false" customHeight="false" outlineLevel="0" collapsed="false">
      <c r="A30" s="243" t="s">
        <v>62</v>
      </c>
      <c r="B30" s="244" t="n">
        <v>3023</v>
      </c>
      <c r="C30" s="245" t="s">
        <v>1689</v>
      </c>
      <c r="D30" s="309"/>
      <c r="E30" s="245" t="s">
        <v>1690</v>
      </c>
      <c r="F30" s="245" t="s">
        <v>1640</v>
      </c>
      <c r="G30" s="249"/>
    </row>
    <row r="31" customFormat="false" ht="23.25" hidden="false" customHeight="false" outlineLevel="0" collapsed="false">
      <c r="A31" s="250" t="s">
        <v>221</v>
      </c>
      <c r="B31" s="251" t="n">
        <v>601</v>
      </c>
      <c r="C31" s="252" t="s">
        <v>1691</v>
      </c>
      <c r="D31" s="310"/>
      <c r="E31" s="252" t="s">
        <v>1692</v>
      </c>
      <c r="F31" s="252" t="s">
        <v>1640</v>
      </c>
      <c r="G31" s="256"/>
    </row>
    <row r="32" customFormat="false" ht="24" hidden="false" customHeight="false" outlineLevel="0" collapsed="false">
      <c r="A32" s="311" t="s">
        <v>73</v>
      </c>
      <c r="B32" s="300" t="n">
        <v>4035</v>
      </c>
      <c r="C32" s="303" t="s">
        <v>71</v>
      </c>
      <c r="D32" s="312"/>
      <c r="E32" s="303" t="s">
        <v>1693</v>
      </c>
      <c r="F32" s="303" t="s">
        <v>1640</v>
      </c>
      <c r="G32" s="277"/>
    </row>
    <row r="33" customFormat="false" ht="18.75" hidden="false" customHeight="false" outlineLevel="0" collapsed="false">
      <c r="C33" s="313"/>
    </row>
  </sheetData>
  <mergeCells count="4">
    <mergeCell ref="A1:G1"/>
    <mergeCell ref="C2:D2"/>
    <mergeCell ref="A20:G20"/>
    <mergeCell ref="A29:G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2"/>
  <sheetViews>
    <sheetView showFormulas="false" showGridLines="true" showRowColHeaders="true" showZeros="true" rightToLeft="false" tabSelected="false" showOutlineSymbols="true" defaultGridColor="true" view="normal" topLeftCell="A81" colorId="64" zoomScale="100" zoomScaleNormal="100" zoomScalePageLayoutView="100" workbookViewId="0">
      <selection pane="topLeft" activeCell="B101" activeCellId="0" sqref="B101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26.85"/>
    <col collapsed="false" customWidth="true" hidden="false" outlineLevel="0" max="3" min="3" style="0" width="30.14"/>
  </cols>
  <sheetData>
    <row r="1" customFormat="false" ht="18.75" hidden="false" customHeight="false" outlineLevel="0" collapsed="false">
      <c r="A1" s="314" t="s">
        <v>9</v>
      </c>
      <c r="B1" s="314" t="s">
        <v>1694</v>
      </c>
      <c r="C1" s="315" t="s">
        <v>1695</v>
      </c>
    </row>
    <row r="2" customFormat="false" ht="15" hidden="false" customHeight="false" outlineLevel="0" collapsed="false">
      <c r="A2" s="1" t="s">
        <v>161</v>
      </c>
      <c r="B2" s="0" t="s">
        <v>1596</v>
      </c>
      <c r="C2" s="0" t="n">
        <v>0.9135</v>
      </c>
    </row>
    <row r="3" customFormat="false" ht="15" hidden="false" customHeight="false" outlineLevel="0" collapsed="false">
      <c r="A3" s="1" t="s">
        <v>169</v>
      </c>
      <c r="B3" s="0" t="s">
        <v>1596</v>
      </c>
      <c r="C3" s="0" t="n">
        <v>1.2383</v>
      </c>
    </row>
    <row r="4" customFormat="false" ht="15" hidden="false" customHeight="false" outlineLevel="0" collapsed="false">
      <c r="A4" s="1" t="s">
        <v>43</v>
      </c>
      <c r="B4" s="0" t="s">
        <v>1596</v>
      </c>
      <c r="C4" s="0" t="n">
        <v>0.94395</v>
      </c>
    </row>
    <row r="5" customFormat="false" ht="15" hidden="false" customHeight="false" outlineLevel="0" collapsed="false">
      <c r="A5" s="1" t="s">
        <v>182</v>
      </c>
      <c r="B5" s="0" t="s">
        <v>1596</v>
      </c>
      <c r="C5" s="0" t="n">
        <v>0.9541</v>
      </c>
    </row>
    <row r="6" customFormat="false" ht="15" hidden="false" customHeight="false" outlineLevel="0" collapsed="false">
      <c r="A6" s="1" t="s">
        <v>51</v>
      </c>
      <c r="B6" s="0" t="s">
        <v>1596</v>
      </c>
      <c r="C6" s="0" t="n">
        <v>1.042405</v>
      </c>
    </row>
    <row r="7" customFormat="false" ht="15" hidden="false" customHeight="false" outlineLevel="0" collapsed="false">
      <c r="A7" s="1" t="s">
        <v>188</v>
      </c>
      <c r="C7" s="0" t="n">
        <v>0.98</v>
      </c>
    </row>
    <row r="8" customFormat="false" ht="15" hidden="false" customHeight="false" outlineLevel="0" collapsed="false">
      <c r="A8" s="1" t="s">
        <v>1696</v>
      </c>
      <c r="B8" s="0" t="s">
        <v>1697</v>
      </c>
      <c r="C8" s="0" t="n">
        <v>1.39055</v>
      </c>
    </row>
    <row r="9" customFormat="false" ht="15" hidden="false" customHeight="false" outlineLevel="0" collapsed="false">
      <c r="A9" s="1" t="s">
        <v>88</v>
      </c>
      <c r="B9" s="0" t="s">
        <v>1697</v>
      </c>
      <c r="C9" s="0" t="n">
        <v>1.39055</v>
      </c>
    </row>
    <row r="10" customFormat="false" ht="15" hidden="false" customHeight="false" outlineLevel="0" collapsed="false">
      <c r="A10" s="1" t="s">
        <v>234</v>
      </c>
      <c r="C10" s="0" t="n">
        <v>1.28</v>
      </c>
    </row>
    <row r="11" customFormat="false" ht="15" hidden="false" customHeight="false" outlineLevel="0" collapsed="false">
      <c r="A11" s="1" t="s">
        <v>150</v>
      </c>
      <c r="B11" s="0" t="s">
        <v>1698</v>
      </c>
      <c r="C11" s="0" t="n">
        <v>1.32965</v>
      </c>
    </row>
    <row r="12" customFormat="false" ht="15" hidden="false" customHeight="false" outlineLevel="0" collapsed="false">
      <c r="A12" s="1" t="s">
        <v>150</v>
      </c>
      <c r="C12" s="0" t="n">
        <v>1.421</v>
      </c>
    </row>
    <row r="13" customFormat="false" ht="15" hidden="false" customHeight="false" outlineLevel="0" collapsed="false">
      <c r="A13" s="1" t="s">
        <v>198</v>
      </c>
      <c r="B13" s="0" t="s">
        <v>1699</v>
      </c>
      <c r="C13" s="0" t="n">
        <v>0.98455</v>
      </c>
    </row>
    <row r="14" customFormat="false" ht="15" hidden="false" customHeight="false" outlineLevel="0" collapsed="false">
      <c r="A14" s="1" t="s">
        <v>203</v>
      </c>
      <c r="B14" s="0" t="s">
        <v>1699</v>
      </c>
      <c r="C14" s="0" t="n">
        <v>1.00485</v>
      </c>
    </row>
    <row r="15" customFormat="false" ht="15" hidden="false" customHeight="false" outlineLevel="0" collapsed="false">
      <c r="A15" s="1" t="s">
        <v>207</v>
      </c>
      <c r="C15" s="0" t="n">
        <v>0.96</v>
      </c>
    </row>
    <row r="16" customFormat="false" ht="15" hidden="false" customHeight="false" outlineLevel="0" collapsed="false">
      <c r="A16" s="1" t="s">
        <v>107</v>
      </c>
      <c r="B16" s="0" t="s">
        <v>1611</v>
      </c>
      <c r="C16" s="0" t="n">
        <v>1.55295</v>
      </c>
    </row>
    <row r="17" customFormat="false" ht="15" hidden="false" customHeight="false" outlineLevel="0" collapsed="false">
      <c r="A17" s="1" t="s">
        <v>112</v>
      </c>
      <c r="B17" s="0" t="s">
        <v>1611</v>
      </c>
      <c r="C17" s="0" t="n">
        <v>1.1165</v>
      </c>
    </row>
    <row r="18" customFormat="false" ht="15" hidden="false" customHeight="false" outlineLevel="0" collapsed="false">
      <c r="A18" s="1" t="s">
        <v>154</v>
      </c>
      <c r="B18" s="0" t="s">
        <v>1700</v>
      </c>
      <c r="C18" s="0" t="n">
        <v>1.4616</v>
      </c>
      <c r="D18" s="0" t="n">
        <f aca="false">18*C18</f>
        <v>26.3088</v>
      </c>
    </row>
    <row r="19" customFormat="false" ht="15" hidden="false" customHeight="false" outlineLevel="0" collapsed="false">
      <c r="A19" s="1" t="s">
        <v>140</v>
      </c>
      <c r="B19" s="0" t="s">
        <v>1701</v>
      </c>
      <c r="C19" s="0" t="n">
        <v>1.61385</v>
      </c>
    </row>
    <row r="20" customFormat="false" ht="15" hidden="false" customHeight="false" outlineLevel="0" collapsed="false">
      <c r="A20" s="1" t="s">
        <v>562</v>
      </c>
      <c r="B20" s="0" t="s">
        <v>1702</v>
      </c>
      <c r="C20" s="0" t="n">
        <v>1.75595</v>
      </c>
    </row>
    <row r="21" customFormat="false" ht="15" hidden="false" customHeight="false" outlineLevel="0" collapsed="false">
      <c r="A21" s="1" t="s">
        <v>143</v>
      </c>
      <c r="B21" s="0" t="s">
        <v>1703</v>
      </c>
      <c r="C21" s="0" t="n">
        <v>1.75595</v>
      </c>
    </row>
    <row r="22" customFormat="false" ht="15" hidden="false" customHeight="false" outlineLevel="0" collapsed="false">
      <c r="A22" s="1" t="s">
        <v>365</v>
      </c>
      <c r="B22" s="0" t="s">
        <v>1704</v>
      </c>
      <c r="C22" s="0" t="n">
        <v>1.7458</v>
      </c>
    </row>
    <row r="23" customFormat="false" ht="15" hidden="false" customHeight="false" outlineLevel="0" collapsed="false">
      <c r="A23" s="1" t="s">
        <v>270</v>
      </c>
      <c r="B23" s="0" t="s">
        <v>1705</v>
      </c>
      <c r="C23" s="0" t="n">
        <v>1.79655</v>
      </c>
    </row>
    <row r="24" customFormat="false" ht="15" hidden="false" customHeight="false" outlineLevel="0" collapsed="false">
      <c r="A24" s="1" t="s">
        <v>571</v>
      </c>
      <c r="B24" s="0" t="s">
        <v>1706</v>
      </c>
      <c r="C24" s="0" t="n">
        <v>1.9691</v>
      </c>
    </row>
    <row r="25" customFormat="false" ht="15" hidden="false" customHeight="false" outlineLevel="0" collapsed="false">
      <c r="A25" s="316" t="s">
        <v>1707</v>
      </c>
      <c r="B25" s="317" t="s">
        <v>1596</v>
      </c>
      <c r="C25" s="317" t="n">
        <v>0.9338</v>
      </c>
      <c r="D25" s="317"/>
    </row>
    <row r="26" customFormat="false" ht="15" hidden="false" customHeight="false" outlineLevel="0" collapsed="false">
      <c r="A26" s="1" t="s">
        <v>63</v>
      </c>
      <c r="B26" s="0" t="s">
        <v>1596</v>
      </c>
      <c r="C26" s="0" t="n">
        <v>0.9338</v>
      </c>
    </row>
    <row r="27" customFormat="false" ht="15" hidden="false" customHeight="false" outlineLevel="0" collapsed="false">
      <c r="A27" s="1" t="s">
        <v>1708</v>
      </c>
      <c r="B27" s="0" t="s">
        <v>1596</v>
      </c>
      <c r="C27" s="0" t="n">
        <v>0.92365</v>
      </c>
    </row>
    <row r="28" customFormat="false" ht="15" hidden="false" customHeight="false" outlineLevel="0" collapsed="false">
      <c r="A28" s="1" t="s">
        <v>1010</v>
      </c>
      <c r="B28" s="0" t="s">
        <v>1596</v>
      </c>
      <c r="C28" s="0" t="n">
        <v>0.92365</v>
      </c>
    </row>
    <row r="29" customFormat="false" ht="15" hidden="false" customHeight="false" outlineLevel="0" collapsed="false">
      <c r="A29" s="1" t="s">
        <v>1709</v>
      </c>
      <c r="B29" s="0" t="s">
        <v>1596</v>
      </c>
      <c r="C29" s="0" t="n">
        <v>0.87</v>
      </c>
    </row>
    <row r="30" customFormat="false" ht="15" hidden="false" customHeight="false" outlineLevel="0" collapsed="false">
      <c r="A30" s="1" t="s">
        <v>1710</v>
      </c>
      <c r="B30" s="0" t="s">
        <v>1596</v>
      </c>
      <c r="C30" s="0" t="n">
        <v>0.87</v>
      </c>
    </row>
    <row r="31" customFormat="false" ht="15" hidden="false" customHeight="false" outlineLevel="0" collapsed="false">
      <c r="A31" s="1" t="s">
        <v>1711</v>
      </c>
      <c r="B31" s="0" t="s">
        <v>1697</v>
      </c>
      <c r="C31" s="0" t="n">
        <v>1.4007</v>
      </c>
    </row>
    <row r="32" customFormat="false" ht="15" hidden="false" customHeight="false" outlineLevel="0" collapsed="false">
      <c r="A32" s="1" t="s">
        <v>122</v>
      </c>
      <c r="B32" s="0" t="s">
        <v>1697</v>
      </c>
      <c r="C32" s="0" t="n">
        <v>1.4007</v>
      </c>
    </row>
    <row r="33" customFormat="false" ht="15" hidden="false" customHeight="false" outlineLevel="0" collapsed="false">
      <c r="A33" s="1" t="s">
        <v>1712</v>
      </c>
      <c r="B33" s="0" t="s">
        <v>1697</v>
      </c>
      <c r="C33" s="0" t="n">
        <v>1.3601</v>
      </c>
    </row>
    <row r="34" customFormat="false" ht="15" hidden="false" customHeight="false" outlineLevel="0" collapsed="false">
      <c r="A34" s="1" t="s">
        <v>1273</v>
      </c>
      <c r="B34" s="0" t="s">
        <v>1697</v>
      </c>
      <c r="C34" s="0" t="n">
        <v>1.3601</v>
      </c>
    </row>
    <row r="35" customFormat="false" ht="15" hidden="false" customHeight="false" outlineLevel="0" collapsed="false">
      <c r="A35" s="1" t="s">
        <v>1713</v>
      </c>
      <c r="B35" s="0" t="s">
        <v>1714</v>
      </c>
      <c r="C35" s="0" t="n">
        <v>1.421</v>
      </c>
    </row>
    <row r="36" customFormat="false" ht="15" hidden="false" customHeight="false" outlineLevel="0" collapsed="false">
      <c r="A36" s="0" t="s">
        <v>590</v>
      </c>
      <c r="B36" s="0" t="s">
        <v>1699</v>
      </c>
      <c r="C36" s="0" t="n">
        <v>1.02515</v>
      </c>
    </row>
    <row r="37" customFormat="false" ht="15" hidden="false" customHeight="false" outlineLevel="0" collapsed="false">
      <c r="A37" s="0" t="s">
        <v>1715</v>
      </c>
      <c r="B37" s="0" t="s">
        <v>1699</v>
      </c>
      <c r="C37" s="0" t="n">
        <v>1.02515</v>
      </c>
    </row>
    <row r="38" customFormat="false" ht="15" hidden="false" customHeight="false" outlineLevel="0" collapsed="false">
      <c r="A38" s="0" t="s">
        <v>1716</v>
      </c>
      <c r="C38" s="0" t="n">
        <v>1.06</v>
      </c>
    </row>
    <row r="39" customFormat="false" ht="15" hidden="false" customHeight="false" outlineLevel="0" collapsed="false">
      <c r="A39" s="0" t="s">
        <v>81</v>
      </c>
      <c r="C39" s="0" t="n">
        <v>1.06</v>
      </c>
    </row>
    <row r="40" customFormat="false" ht="15" hidden="false" customHeight="false" outlineLevel="0" collapsed="false">
      <c r="A40" s="0" t="s">
        <v>597</v>
      </c>
      <c r="B40" s="0" t="s">
        <v>1611</v>
      </c>
      <c r="C40" s="0" t="n">
        <v>1.5834</v>
      </c>
    </row>
    <row r="41" customFormat="false" ht="15" hidden="false" customHeight="false" outlineLevel="0" collapsed="false">
      <c r="A41" s="0" t="s">
        <v>129</v>
      </c>
      <c r="B41" s="0" t="s">
        <v>1611</v>
      </c>
      <c r="C41" s="0" t="n">
        <v>1.5834</v>
      </c>
    </row>
    <row r="42" customFormat="false" ht="15" hidden="false" customHeight="false" outlineLevel="0" collapsed="false">
      <c r="A42" s="0" t="s">
        <v>1358</v>
      </c>
      <c r="B42" s="0" t="s">
        <v>1714</v>
      </c>
      <c r="C42" s="0" t="n">
        <v>1.51235</v>
      </c>
    </row>
    <row r="43" customFormat="false" ht="15" hidden="false" customHeight="false" outlineLevel="0" collapsed="false">
      <c r="A43" s="0" t="s">
        <v>315</v>
      </c>
      <c r="C43" s="0" t="n">
        <v>0.98</v>
      </c>
    </row>
    <row r="44" customFormat="false" ht="15" hidden="false" customHeight="false" outlineLevel="0" collapsed="false">
      <c r="A44" s="0" t="s">
        <v>104</v>
      </c>
      <c r="C44" s="0" t="n">
        <v>1.17</v>
      </c>
    </row>
    <row r="45" customFormat="false" ht="15" hidden="false" customHeight="false" outlineLevel="0" collapsed="false">
      <c r="A45" s="0" t="s">
        <v>94</v>
      </c>
      <c r="C45" s="0" t="n">
        <v>1.17</v>
      </c>
    </row>
    <row r="46" customFormat="false" ht="15" hidden="false" customHeight="false" outlineLevel="0" collapsed="false">
      <c r="A46" s="0" t="s">
        <v>117</v>
      </c>
      <c r="B46" s="0" t="s">
        <v>1611</v>
      </c>
      <c r="C46" s="0" t="n">
        <v>1.37</v>
      </c>
    </row>
    <row r="47" customFormat="false" ht="15" hidden="false" customHeight="false" outlineLevel="0" collapsed="false">
      <c r="A47" s="0" t="s">
        <v>1251</v>
      </c>
      <c r="B47" s="0" t="s">
        <v>1717</v>
      </c>
      <c r="C47" s="0" t="n">
        <v>0.11</v>
      </c>
    </row>
    <row r="48" customFormat="false" ht="15" hidden="false" customHeight="false" outlineLevel="0" collapsed="false">
      <c r="A48" s="0" t="n">
        <v>5598</v>
      </c>
      <c r="C48" s="0" t="n">
        <v>1</v>
      </c>
    </row>
    <row r="49" customFormat="false" ht="15" hidden="false" customHeight="false" outlineLevel="0" collapsed="false">
      <c r="A49" s="0" t="s">
        <v>1718</v>
      </c>
      <c r="C49" s="0" t="n">
        <v>0.7</v>
      </c>
    </row>
    <row r="50" customFormat="false" ht="15" hidden="false" customHeight="false" outlineLevel="0" collapsed="false">
      <c r="A50" s="0" t="s">
        <v>277</v>
      </c>
      <c r="C50" s="0" t="n">
        <v>1.3</v>
      </c>
    </row>
    <row r="51" customFormat="false" ht="15" hidden="false" customHeight="false" outlineLevel="0" collapsed="false">
      <c r="A51" s="0" t="s">
        <v>295</v>
      </c>
      <c r="C51" s="0" t="n">
        <v>1.3</v>
      </c>
    </row>
    <row r="52" customFormat="false" ht="15" hidden="false" customHeight="false" outlineLevel="0" collapsed="false">
      <c r="A52" s="0" t="s">
        <v>1615</v>
      </c>
      <c r="C52" s="0" t="n">
        <v>1.3</v>
      </c>
    </row>
    <row r="53" customFormat="false" ht="15" hidden="false" customHeight="false" outlineLevel="0" collapsed="false">
      <c r="A53" s="0" t="s">
        <v>1584</v>
      </c>
      <c r="C53" s="0" t="n">
        <v>1.3</v>
      </c>
    </row>
    <row r="54" customFormat="false" ht="15" hidden="false" customHeight="false" outlineLevel="0" collapsed="false">
      <c r="A54" s="0" t="s">
        <v>1182</v>
      </c>
      <c r="C54" s="0" t="n">
        <v>1.25</v>
      </c>
    </row>
    <row r="55" customFormat="false" ht="15" hidden="false" customHeight="false" outlineLevel="0" collapsed="false">
      <c r="A55" s="0" t="s">
        <v>322</v>
      </c>
      <c r="C55" s="0" t="n">
        <v>1.22</v>
      </c>
    </row>
    <row r="56" customFormat="false" ht="15" hidden="false" customHeight="false" outlineLevel="0" collapsed="false">
      <c r="A56" s="0" t="s">
        <v>1719</v>
      </c>
      <c r="C56" s="0" t="n">
        <v>1.3</v>
      </c>
    </row>
    <row r="57" customFormat="false" ht="15" hidden="false" customHeight="false" outlineLevel="0" collapsed="false">
      <c r="A57" s="0" t="s">
        <v>1720</v>
      </c>
      <c r="C57" s="0" t="n">
        <v>0.7</v>
      </c>
    </row>
    <row r="58" customFormat="false" ht="15" hidden="false" customHeight="false" outlineLevel="0" collapsed="false">
      <c r="A58" s="0" t="s">
        <v>1233</v>
      </c>
      <c r="C58" s="0" t="n">
        <v>0.67</v>
      </c>
    </row>
    <row r="59" customFormat="false" ht="15" hidden="false" customHeight="false" outlineLevel="0" collapsed="false">
      <c r="A59" s="0" t="s">
        <v>1251</v>
      </c>
      <c r="C59" s="0" t="n">
        <v>0.67</v>
      </c>
    </row>
    <row r="60" customFormat="false" ht="15" hidden="false" customHeight="false" outlineLevel="0" collapsed="false">
      <c r="A60" s="0" t="s">
        <v>1721</v>
      </c>
      <c r="C60" s="0" t="n">
        <v>1.3</v>
      </c>
    </row>
    <row r="61" customFormat="false" ht="15" hidden="false" customHeight="false" outlineLevel="0" collapsed="false">
      <c r="A61" s="0" t="s">
        <v>1722</v>
      </c>
      <c r="C61" s="0" t="n">
        <v>1.3</v>
      </c>
    </row>
    <row r="62" customFormat="false" ht="15" hidden="false" customHeight="false" outlineLevel="0" collapsed="false">
      <c r="A62" s="0" t="s">
        <v>1034</v>
      </c>
      <c r="C62" s="0" t="n">
        <v>1.3</v>
      </c>
    </row>
    <row r="63" customFormat="false" ht="15" hidden="false" customHeight="false" outlineLevel="0" collapsed="false">
      <c r="A63" s="0" t="s">
        <v>1043</v>
      </c>
      <c r="C63" s="0" t="n">
        <v>1.5</v>
      </c>
    </row>
    <row r="64" customFormat="false" ht="15" hidden="false" customHeight="false" outlineLevel="0" collapsed="false">
      <c r="A64" s="0" t="n">
        <v>2378</v>
      </c>
      <c r="C64" s="0" t="n">
        <v>1.5</v>
      </c>
    </row>
    <row r="65" customFormat="false" ht="15" hidden="false" customHeight="false" outlineLevel="0" collapsed="false">
      <c r="A65" s="0" t="s">
        <v>1723</v>
      </c>
      <c r="B65" s="0" t="s">
        <v>1604</v>
      </c>
      <c r="C65" s="0" t="n">
        <v>1</v>
      </c>
    </row>
    <row r="66" customFormat="false" ht="15" hidden="false" customHeight="false" outlineLevel="0" collapsed="false">
      <c r="A66" s="0" t="s">
        <v>848</v>
      </c>
      <c r="B66" s="0" t="s">
        <v>1604</v>
      </c>
      <c r="C66" s="0" t="n">
        <v>1</v>
      </c>
    </row>
    <row r="67" customFormat="false" ht="15" hidden="false" customHeight="false" outlineLevel="0" collapsed="false">
      <c r="A67" s="0" t="s">
        <v>853</v>
      </c>
      <c r="B67" s="0" t="s">
        <v>1604</v>
      </c>
      <c r="C67" s="0" t="n">
        <v>1</v>
      </c>
    </row>
    <row r="68" customFormat="false" ht="15" hidden="false" customHeight="false" outlineLevel="0" collapsed="false">
      <c r="A68" s="0" t="s">
        <v>830</v>
      </c>
      <c r="B68" s="0" t="s">
        <v>1596</v>
      </c>
      <c r="C68" s="0" t="n">
        <v>0.89</v>
      </c>
    </row>
    <row r="69" customFormat="false" ht="15" hidden="false" customHeight="false" outlineLevel="0" collapsed="false">
      <c r="A69" s="0" t="s">
        <v>816</v>
      </c>
      <c r="B69" s="0" t="s">
        <v>193</v>
      </c>
      <c r="C69" s="0" t="n">
        <v>1.05</v>
      </c>
    </row>
    <row r="70" customFormat="false" ht="15" hidden="false" customHeight="false" outlineLevel="0" collapsed="false">
      <c r="A70" s="0" t="s">
        <v>838</v>
      </c>
      <c r="B70" s="0" t="s">
        <v>1604</v>
      </c>
      <c r="C70" s="0" t="n">
        <v>1.1</v>
      </c>
    </row>
    <row r="71" customFormat="false" ht="15" hidden="false" customHeight="false" outlineLevel="0" collapsed="false">
      <c r="A71" s="0" t="s">
        <v>1002</v>
      </c>
      <c r="B71" s="0" t="s">
        <v>1611</v>
      </c>
      <c r="C71" s="0" t="n">
        <v>1.07</v>
      </c>
    </row>
    <row r="72" customFormat="false" ht="15" hidden="false" customHeight="false" outlineLevel="0" collapsed="false">
      <c r="A72" s="0" t="s">
        <v>925</v>
      </c>
      <c r="B72" s="0" t="s">
        <v>1101</v>
      </c>
      <c r="C72" s="0" t="n">
        <v>0.95</v>
      </c>
    </row>
    <row r="73" customFormat="false" ht="15" hidden="false" customHeight="false" outlineLevel="0" collapsed="false">
      <c r="A73" s="0" t="n">
        <v>2378</v>
      </c>
      <c r="C73" s="0" t="n">
        <v>1.5</v>
      </c>
    </row>
    <row r="74" customFormat="false" ht="15" hidden="false" customHeight="false" outlineLevel="0" collapsed="false">
      <c r="A74" s="233" t="s">
        <v>1621</v>
      </c>
      <c r="C74" s="0" t="n">
        <v>1.3</v>
      </c>
    </row>
    <row r="75" customFormat="false" ht="15" hidden="false" customHeight="false" outlineLevel="0" collapsed="false">
      <c r="A75" s="233" t="s">
        <v>1595</v>
      </c>
      <c r="C75" s="0" t="n">
        <v>1.3</v>
      </c>
    </row>
    <row r="76" customFormat="false" ht="15" hidden="false" customHeight="false" outlineLevel="0" collapsed="false">
      <c r="A76" s="233" t="s">
        <v>1618</v>
      </c>
      <c r="C76" s="0" t="n">
        <v>1.3</v>
      </c>
    </row>
    <row r="77" customFormat="false" ht="15" hidden="false" customHeight="false" outlineLevel="0" collapsed="false">
      <c r="A77" s="233" t="s">
        <v>1590</v>
      </c>
      <c r="C77" s="0" t="n">
        <v>1.3</v>
      </c>
    </row>
    <row r="78" customFormat="false" ht="15" hidden="false" customHeight="false" outlineLevel="0" collapsed="false">
      <c r="A78" s="233" t="s">
        <v>1620</v>
      </c>
      <c r="C78" s="0" t="n">
        <v>1.3</v>
      </c>
    </row>
    <row r="79" customFormat="false" ht="15" hidden="false" customHeight="false" outlineLevel="0" collapsed="false">
      <c r="A79" s="233" t="s">
        <v>1593</v>
      </c>
      <c r="C79" s="0" t="n">
        <v>1.3</v>
      </c>
    </row>
    <row r="80" customFormat="false" ht="15" hidden="false" customHeight="false" outlineLevel="0" collapsed="false">
      <c r="A80" s="233" t="s">
        <v>1617</v>
      </c>
      <c r="C80" s="0" t="n">
        <v>1.3</v>
      </c>
    </row>
    <row r="81" customFormat="false" ht="15" hidden="false" customHeight="false" outlineLevel="0" collapsed="false">
      <c r="A81" s="233" t="s">
        <v>1587</v>
      </c>
      <c r="C81" s="0" t="n">
        <v>1.3</v>
      </c>
    </row>
    <row r="82" customFormat="false" ht="15" hidden="false" customHeight="false" outlineLevel="0" collapsed="false">
      <c r="A82" s="0" t="s">
        <v>1724</v>
      </c>
      <c r="C82" s="0" t="n">
        <v>1.3</v>
      </c>
    </row>
    <row r="83" customFormat="false" ht="15" hidden="false" customHeight="false" outlineLevel="0" collapsed="false">
      <c r="A83" s="0" t="s">
        <v>950</v>
      </c>
      <c r="C83" s="0" t="n">
        <v>1.3</v>
      </c>
    </row>
    <row r="84" customFormat="false" ht="15" hidden="false" customHeight="false" outlineLevel="0" collapsed="false">
      <c r="A84" s="0" t="s">
        <v>966</v>
      </c>
      <c r="C84" s="0" t="n">
        <v>1.3</v>
      </c>
    </row>
    <row r="85" customFormat="false" ht="15" hidden="false" customHeight="false" outlineLevel="0" collapsed="false">
      <c r="A85" s="0" t="s">
        <v>1163</v>
      </c>
      <c r="C85" s="0" t="n">
        <v>1.3</v>
      </c>
    </row>
    <row r="86" customFormat="false" ht="15" hidden="false" customHeight="false" outlineLevel="0" collapsed="false">
      <c r="A86" s="0" t="s">
        <v>969</v>
      </c>
      <c r="C86" s="0" t="n">
        <v>1.3</v>
      </c>
    </row>
    <row r="87" customFormat="false" ht="15" hidden="false" customHeight="false" outlineLevel="0" collapsed="false">
      <c r="A87" s="0" t="s">
        <v>1625</v>
      </c>
      <c r="C87" s="0" t="n">
        <v>1.3</v>
      </c>
    </row>
    <row r="88" customFormat="false" ht="15" hidden="false" customHeight="false" outlineLevel="0" collapsed="false">
      <c r="A88" s="0" t="s">
        <v>1626</v>
      </c>
      <c r="C88" s="0" t="n">
        <v>1.3</v>
      </c>
    </row>
    <row r="89" customFormat="false" ht="15" hidden="false" customHeight="false" outlineLevel="0" collapsed="false">
      <c r="A89" s="0" t="s">
        <v>1628</v>
      </c>
      <c r="C89" s="0" t="n">
        <v>1.3</v>
      </c>
    </row>
    <row r="90" customFormat="false" ht="15" hidden="false" customHeight="false" outlineLevel="0" collapsed="false">
      <c r="A90" s="0" t="s">
        <v>1629</v>
      </c>
      <c r="C90" s="0" t="n">
        <v>1.3</v>
      </c>
    </row>
    <row r="91" customFormat="false" ht="15" hidden="false" customHeight="false" outlineLevel="0" collapsed="false">
      <c r="A91" s="0" t="s">
        <v>1630</v>
      </c>
      <c r="C91" s="0" t="n">
        <v>1.3</v>
      </c>
    </row>
    <row r="92" customFormat="false" ht="15" hidden="false" customHeight="false" outlineLevel="0" collapsed="false">
      <c r="A92" s="0" t="s">
        <v>1632</v>
      </c>
      <c r="C92" s="0" t="n">
        <v>1.3</v>
      </c>
    </row>
    <row r="93" customFormat="false" ht="15" hidden="false" customHeight="false" outlineLevel="0" collapsed="false">
      <c r="A93" s="0" t="s">
        <v>1633</v>
      </c>
      <c r="C93" s="0" t="n">
        <v>1.3</v>
      </c>
    </row>
    <row r="94" customFormat="false" ht="15" hidden="false" customHeight="false" outlineLevel="0" collapsed="false">
      <c r="A94" s="0" t="s">
        <v>1634</v>
      </c>
      <c r="C94" s="0" t="n">
        <v>1.3</v>
      </c>
    </row>
    <row r="95" customFormat="false" ht="15" hidden="false" customHeight="false" outlineLevel="0" collapsed="false">
      <c r="A95" s="0" t="s">
        <v>1635</v>
      </c>
      <c r="C95" s="0" t="n">
        <v>1.3</v>
      </c>
    </row>
    <row r="96" customFormat="false" ht="15" hidden="false" customHeight="false" outlineLevel="0" collapsed="false">
      <c r="A96" s="0" t="s">
        <v>1637</v>
      </c>
      <c r="C96" s="0" t="n">
        <v>1.3</v>
      </c>
    </row>
    <row r="97" customFormat="false" ht="15" hidden="false" customHeight="false" outlineLevel="0" collapsed="false">
      <c r="A97" s="0" t="s">
        <v>1088</v>
      </c>
      <c r="C97" s="0" t="n">
        <v>1.3</v>
      </c>
    </row>
    <row r="98" customFormat="false" ht="15" hidden="false" customHeight="false" outlineLevel="0" collapsed="false">
      <c r="A98" s="0" t="s">
        <v>1153</v>
      </c>
      <c r="C98" s="0" t="n">
        <v>1.3</v>
      </c>
    </row>
    <row r="99" customFormat="false" ht="15" hidden="false" customHeight="false" outlineLevel="0" collapsed="false">
      <c r="A99" s="0" t="n">
        <v>15113</v>
      </c>
      <c r="C99" s="0" t="n">
        <v>1.5</v>
      </c>
    </row>
    <row r="100" customFormat="false" ht="15" hidden="false" customHeight="false" outlineLevel="0" collapsed="false">
      <c r="A100" s="0" t="n">
        <v>15112</v>
      </c>
      <c r="C100" s="0" t="n">
        <v>1.5</v>
      </c>
    </row>
    <row r="101" customFormat="false" ht="15" hidden="false" customHeight="false" outlineLevel="0" collapsed="false">
      <c r="A101" s="0" t="s">
        <v>1314</v>
      </c>
      <c r="C101" s="0" t="n">
        <v>1.7</v>
      </c>
    </row>
    <row r="102" customFormat="false" ht="15" hidden="false" customHeight="false" outlineLevel="0" collapsed="false">
      <c r="A102" s="0" t="s">
        <v>1362</v>
      </c>
      <c r="C102" s="0" t="n">
        <v>1.3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1" activeCellId="0" sqref="A31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1.71"/>
    <col collapsed="false" customWidth="true" hidden="false" outlineLevel="0" max="2" min="2" style="0" width="41.85"/>
  </cols>
  <sheetData>
    <row r="1" customFormat="false" ht="15" hidden="false" customHeight="false" outlineLevel="0" collapsed="false">
      <c r="A1" s="318"/>
      <c r="B1" s="86"/>
    </row>
    <row r="2" customFormat="false" ht="18.75" hidden="false" customHeight="false" outlineLevel="0" collapsed="false">
      <c r="A2" s="319" t="s">
        <v>1725</v>
      </c>
      <c r="B2" s="86" t="s">
        <v>33</v>
      </c>
    </row>
    <row r="3" customFormat="false" ht="15" hidden="false" customHeight="false" outlineLevel="0" collapsed="false">
      <c r="A3" s="320" t="s">
        <v>62</v>
      </c>
      <c r="B3" s="321" t="s">
        <v>803</v>
      </c>
    </row>
    <row r="4" customFormat="false" ht="15" hidden="false" customHeight="false" outlineLevel="0" collapsed="false">
      <c r="A4" s="320" t="s">
        <v>221</v>
      </c>
      <c r="B4" s="321" t="s">
        <v>803</v>
      </c>
    </row>
    <row r="5" customFormat="false" ht="15" hidden="false" customHeight="false" outlineLevel="0" collapsed="false">
      <c r="A5" s="320" t="s">
        <v>68</v>
      </c>
      <c r="B5" s="321" t="s">
        <v>803</v>
      </c>
    </row>
    <row r="6" customFormat="false" ht="15" hidden="false" customHeight="false" outlineLevel="0" collapsed="false">
      <c r="A6" s="320" t="s">
        <v>73</v>
      </c>
      <c r="B6" s="321" t="s">
        <v>803</v>
      </c>
    </row>
    <row r="7" customFormat="false" ht="15" hidden="false" customHeight="false" outlineLevel="0" collapsed="false">
      <c r="A7" s="320" t="s">
        <v>1726</v>
      </c>
      <c r="B7" s="321" t="s">
        <v>803</v>
      </c>
    </row>
    <row r="8" customFormat="false" ht="15" hidden="false" customHeight="false" outlineLevel="0" collapsed="false">
      <c r="A8" s="320" t="s">
        <v>78</v>
      </c>
      <c r="B8" s="321" t="s">
        <v>803</v>
      </c>
    </row>
    <row r="9" customFormat="false" ht="15" hidden="false" customHeight="false" outlineLevel="0" collapsed="false">
      <c r="A9" s="320" t="s">
        <v>139</v>
      </c>
      <c r="B9" s="321" t="s">
        <v>803</v>
      </c>
    </row>
    <row r="10" customFormat="false" ht="18.75" hidden="false" customHeight="false" outlineLevel="0" collapsed="false">
      <c r="A10" s="319" t="s">
        <v>1727</v>
      </c>
      <c r="B10" s="321"/>
    </row>
    <row r="11" customFormat="false" ht="15" hidden="false" customHeight="false" outlineLevel="0" collapsed="false">
      <c r="A11" s="320" t="s">
        <v>1393</v>
      </c>
      <c r="B11" s="321" t="s">
        <v>784</v>
      </c>
    </row>
    <row r="12" customFormat="false" ht="15" hidden="false" customHeight="false" outlineLevel="0" collapsed="false">
      <c r="A12" s="320" t="s">
        <v>50</v>
      </c>
      <c r="B12" s="321" t="s">
        <v>784</v>
      </c>
    </row>
    <row r="13" customFormat="false" ht="15" hidden="false" customHeight="false" outlineLevel="0" collapsed="false">
      <c r="A13" s="320" t="s">
        <v>1181</v>
      </c>
      <c r="B13" s="321" t="s">
        <v>784</v>
      </c>
    </row>
    <row r="14" customFormat="false" ht="15" hidden="false" customHeight="false" outlineLevel="0" collapsed="false">
      <c r="A14" s="320" t="s">
        <v>42</v>
      </c>
      <c r="B14" s="321" t="s">
        <v>784</v>
      </c>
    </row>
    <row r="15" customFormat="false" ht="15" hidden="false" customHeight="false" outlineLevel="0" collapsed="false">
      <c r="A15" s="320" t="s">
        <v>1429</v>
      </c>
      <c r="B15" s="321" t="s">
        <v>784</v>
      </c>
    </row>
    <row r="16" customFormat="false" ht="15" hidden="false" customHeight="false" outlineLevel="0" collapsed="false">
      <c r="A16" s="320" t="s">
        <v>899</v>
      </c>
      <c r="B16" s="321" t="s">
        <v>784</v>
      </c>
    </row>
    <row r="17" customFormat="false" ht="15" hidden="false" customHeight="false" outlineLevel="0" collapsed="false">
      <c r="A17" s="320" t="s">
        <v>110</v>
      </c>
      <c r="B17" s="321" t="s">
        <v>784</v>
      </c>
    </row>
    <row r="18" customFormat="false" ht="15" hidden="false" customHeight="false" outlineLevel="0" collapsed="false">
      <c r="A18" s="320" t="s">
        <v>197</v>
      </c>
      <c r="B18" s="321" t="s">
        <v>784</v>
      </c>
    </row>
    <row r="19" customFormat="false" ht="15" hidden="false" customHeight="false" outlineLevel="0" collapsed="false">
      <c r="A19" s="320" t="s">
        <v>87</v>
      </c>
      <c r="B19" s="321" t="s">
        <v>784</v>
      </c>
    </row>
    <row r="20" customFormat="false" ht="15" hidden="false" customHeight="false" outlineLevel="0" collapsed="false">
      <c r="A20" s="320" t="s">
        <v>935</v>
      </c>
      <c r="B20" s="321" t="s">
        <v>784</v>
      </c>
    </row>
    <row r="21" customFormat="false" ht="15" hidden="false" customHeight="false" outlineLevel="0" collapsed="false">
      <c r="A21" s="320" t="s">
        <v>56</v>
      </c>
      <c r="B21" s="321" t="s">
        <v>784</v>
      </c>
    </row>
    <row r="22" customFormat="false" ht="15" hidden="false" customHeight="false" outlineLevel="0" collapsed="false">
      <c r="A22" s="320" t="s">
        <v>1432</v>
      </c>
      <c r="B22" s="321" t="s">
        <v>784</v>
      </c>
    </row>
    <row r="23" customFormat="false" ht="15" hidden="false" customHeight="false" outlineLevel="0" collapsed="false">
      <c r="A23" s="320" t="s">
        <v>99</v>
      </c>
      <c r="B23" s="321" t="s">
        <v>784</v>
      </c>
    </row>
    <row r="24" customFormat="false" ht="15" hidden="false" customHeight="false" outlineLevel="0" collapsed="false">
      <c r="A24" s="0" t="s">
        <v>903</v>
      </c>
      <c r="B24" s="0" t="s">
        <v>953</v>
      </c>
    </row>
    <row r="25" customFormat="false" ht="15" hidden="false" customHeight="false" outlineLevel="0" collapsed="false">
      <c r="A25" s="0" t="s">
        <v>956</v>
      </c>
      <c r="B25" s="0" t="s">
        <v>953</v>
      </c>
    </row>
    <row r="26" customFormat="false" ht="18.75" hidden="false" customHeight="false" outlineLevel="0" collapsed="false">
      <c r="A26" s="319" t="s">
        <v>1728</v>
      </c>
      <c r="B26" s="321"/>
    </row>
    <row r="27" s="233" customFormat="true" ht="15" hidden="false" customHeight="false" outlineLevel="0" collapsed="false">
      <c r="A27" s="322" t="s">
        <v>820</v>
      </c>
      <c r="B27" s="323" t="s">
        <v>817</v>
      </c>
    </row>
    <row r="28" s="233" customFormat="true" ht="15" hidden="false" customHeight="false" outlineLevel="0" collapsed="false">
      <c r="A28" s="322" t="s">
        <v>815</v>
      </c>
      <c r="B28" s="323" t="s">
        <v>817</v>
      </c>
    </row>
    <row r="29" s="233" customFormat="true" ht="15" hidden="false" customHeight="false" outlineLevel="0" collapsed="false">
      <c r="A29" s="322" t="s">
        <v>833</v>
      </c>
      <c r="B29" s="323" t="s">
        <v>817</v>
      </c>
    </row>
    <row r="30" customFormat="false" ht="15" hidden="false" customHeight="false" outlineLevel="0" collapsed="false">
      <c r="A30" s="0" t="s">
        <v>1001</v>
      </c>
      <c r="B30" s="0" t="s">
        <v>953</v>
      </c>
    </row>
    <row r="31" s="233" customFormat="true" ht="15" hidden="false" customHeight="false" outlineLevel="0" collapsed="false">
      <c r="A31" s="322" t="s">
        <v>843</v>
      </c>
      <c r="B31" s="323" t="s">
        <v>817</v>
      </c>
    </row>
    <row r="32" customFormat="false" ht="15" hidden="false" customHeight="false" outlineLevel="0" collapsed="false">
      <c r="A32" s="105" t="s">
        <v>1729</v>
      </c>
      <c r="B32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2020-01-03T22:17:25Z</dcterms:created>
  <dc:creator>Usuario de Windows</dc:creator>
  <dc:description/>
  <dc:language>es-MX</dc:language>
  <cp:lastModifiedBy>Usuario de Windows</cp:lastModifiedBy>
  <cp:lastPrinted>2022-12-05T17:53:02Z</cp:lastPrinted>
  <dcterms:modified xsi:type="dcterms:W3CDTF">2023-04-11T16:19:30Z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