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246a0026d6789e/Documents/Routines/Weekly/"/>
    </mc:Choice>
  </mc:AlternateContent>
  <xr:revisionPtr revIDLastSave="166" documentId="8_{F7EE069E-1947-4157-B06D-7EE46CCB30B3}" xr6:coauthVersionLast="47" xr6:coauthVersionMax="47" xr10:uidLastSave="{A90AC08D-A493-B94E-9BCB-F7FEB7379059}"/>
  <bookViews>
    <workbookView xWindow="0" yWindow="500" windowWidth="29040" windowHeight="15720" xr2:uid="{33C4873E-3767-48EC-9F25-08D94B06A975}"/>
  </bookViews>
  <sheets>
    <sheet name="202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3" i="1"/>
  <c r="I13" i="1"/>
  <c r="I11" i="1"/>
  <c r="I20" i="1"/>
  <c r="I24" i="1"/>
  <c r="I16" i="1"/>
  <c r="I12" i="1"/>
  <c r="H23" i="1"/>
  <c r="H22" i="1"/>
  <c r="H21" i="1"/>
  <c r="H20" i="1"/>
  <c r="H19" i="1"/>
  <c r="H18" i="1"/>
  <c r="H16" i="1"/>
  <c r="H13" i="1"/>
  <c r="H12" i="1"/>
  <c r="H11" i="1"/>
  <c r="H10" i="1"/>
  <c r="H6" i="1"/>
  <c r="H5" i="1"/>
  <c r="H4" i="1"/>
  <c r="G22" i="1"/>
  <c r="G23" i="1"/>
  <c r="G21" i="1"/>
  <c r="G20" i="1"/>
  <c r="G19" i="1"/>
  <c r="G18" i="1"/>
  <c r="G17" i="1"/>
  <c r="G16" i="1"/>
  <c r="G13" i="1"/>
  <c r="G12" i="1"/>
  <c r="G11" i="1"/>
  <c r="G10" i="1"/>
  <c r="G6" i="1"/>
  <c r="G5" i="1"/>
  <c r="F20" i="1"/>
  <c r="F16" i="1"/>
  <c r="F13" i="1"/>
  <c r="F12" i="1"/>
  <c r="F6" i="1"/>
  <c r="F5" i="1"/>
  <c r="F4" i="1"/>
  <c r="E23" i="1"/>
  <c r="E22" i="1"/>
  <c r="E20" i="1"/>
  <c r="E19" i="1"/>
  <c r="E18" i="1"/>
  <c r="E17" i="1"/>
  <c r="E16" i="1"/>
  <c r="E13" i="1"/>
  <c r="E12" i="1"/>
  <c r="E6" i="1"/>
  <c r="E5" i="1"/>
  <c r="E4" i="1"/>
  <c r="D6" i="1"/>
  <c r="D5" i="1"/>
  <c r="D4" i="1"/>
  <c r="D23" i="1"/>
  <c r="D22" i="1"/>
  <c r="D18" i="1"/>
  <c r="D21" i="1"/>
  <c r="D20" i="1"/>
  <c r="D16" i="1"/>
  <c r="D13" i="1"/>
  <c r="D12" i="1"/>
  <c r="D11" i="1"/>
  <c r="D10" i="1"/>
  <c r="D33" i="1"/>
  <c r="D9" i="1"/>
  <c r="C33" i="1"/>
  <c r="C23" i="1"/>
  <c r="C22" i="1"/>
  <c r="C21" i="1"/>
  <c r="C20" i="1"/>
  <c r="C19" i="1"/>
  <c r="C18" i="1"/>
  <c r="C17" i="1"/>
  <c r="C16" i="1"/>
  <c r="C13" i="1"/>
  <c r="C12" i="1"/>
  <c r="C6" i="1"/>
  <c r="C5" i="1"/>
  <c r="C4" i="1"/>
  <c r="B34" i="1"/>
  <c r="B33" i="1"/>
  <c r="C9" i="1"/>
  <c r="B9" i="1"/>
  <c r="B22" i="1"/>
  <c r="B21" i="1"/>
  <c r="B23" i="1"/>
  <c r="B20" i="1"/>
  <c r="B19" i="1"/>
  <c r="B18" i="1"/>
  <c r="B17" i="1"/>
  <c r="B16" i="1"/>
  <c r="B13" i="1"/>
  <c r="B11" i="1"/>
  <c r="B10" i="1"/>
  <c r="B12" i="1"/>
  <c r="B6" i="1"/>
  <c r="B5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2" authorId="0" shapeId="0" xr:uid="{4D0EB2E3-BB65-B347-9B47-A17F97FA92B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unflexed
</t>
        </r>
      </text>
    </comment>
    <comment ref="A13" authorId="0" shapeId="0" xr:uid="{898F2579-6166-A641-8A14-E291E31760C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Unflexed
</t>
        </r>
      </text>
    </comment>
    <comment ref="I16" authorId="0" shapeId="0" xr:uid="{EDB2EE65-6DAF-E64F-8379-CD26638306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The measurement is now at belly button. Before it was at the smallest circumfirance (30.5)
</t>
        </r>
      </text>
    </comment>
    <comment ref="A18" authorId="0" shapeId="0" xr:uid="{0F4CE54B-7915-094F-A85C-C0ABFAF595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Standing
</t>
        </r>
      </text>
    </comment>
    <comment ref="A19" authorId="0" shapeId="0" xr:uid="{10EAEB46-ED5C-6643-8064-A9E5414220E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Seated</t>
        </r>
      </text>
    </comment>
    <comment ref="A20" authorId="0" shapeId="0" xr:uid="{41B335BE-6925-4D4F-8248-3A144CAD13C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Seated</t>
        </r>
      </text>
    </comment>
    <comment ref="A21" authorId="0" shapeId="0" xr:uid="{2001A062-8A90-A644-8EEB-D049EBFE3DA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Standing
</t>
        </r>
      </text>
    </comment>
    <comment ref="A22" authorId="0" shapeId="0" xr:uid="{9ED02620-4548-BB4B-96FA-AED427F829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Seated
</t>
        </r>
      </text>
    </comment>
    <comment ref="A23" authorId="0" shapeId="0" xr:uid="{4EB2B18A-307E-1243-A1C5-6267BEB62DB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Seated
</t>
        </r>
      </text>
    </comment>
  </commentList>
</comments>
</file>

<file path=xl/sharedStrings.xml><?xml version="1.0" encoding="utf-8"?>
<sst xmlns="http://schemas.openxmlformats.org/spreadsheetml/2006/main" count="38" uniqueCount="35">
  <si>
    <t>Chest</t>
  </si>
  <si>
    <t>Abs</t>
  </si>
  <si>
    <t>Thigh</t>
  </si>
  <si>
    <t>Left Arm</t>
  </si>
  <si>
    <t>Right Arm</t>
  </si>
  <si>
    <t>Waist</t>
  </si>
  <si>
    <t>Butt</t>
  </si>
  <si>
    <t>Shoulders</t>
  </si>
  <si>
    <t>Left Calf</t>
  </si>
  <si>
    <t>Right Calf</t>
  </si>
  <si>
    <t>Left Forearm</t>
  </si>
  <si>
    <t>Right Forearm</t>
  </si>
  <si>
    <t>Left upper Thigh</t>
  </si>
  <si>
    <t>Left Lower thigh</t>
  </si>
  <si>
    <t>Right upper Thigh</t>
  </si>
  <si>
    <t>Right Lower thigh</t>
  </si>
  <si>
    <t>Tough to Measure</t>
  </si>
  <si>
    <t xml:space="preserve">Measurements In Inches </t>
  </si>
  <si>
    <t>March 2nd, 2022</t>
  </si>
  <si>
    <t>Body Fat in MM (Average of 3)</t>
  </si>
  <si>
    <t>Average Wieght of the Past 4 weeks</t>
  </si>
  <si>
    <t>lb</t>
  </si>
  <si>
    <t>April 6th, 2022</t>
  </si>
  <si>
    <t>May 2nd, 2022</t>
  </si>
  <si>
    <t>May 30th, 2022</t>
  </si>
  <si>
    <t>July 30th</t>
  </si>
  <si>
    <t>August 13th</t>
  </si>
  <si>
    <t>August 27th</t>
  </si>
  <si>
    <t>November 14th, 2022</t>
  </si>
  <si>
    <t>https://www.youtube.com/watch?v=IyqDTNYdvVk</t>
  </si>
  <si>
    <t>Since this date, I am more informed on how to do this.</t>
  </si>
  <si>
    <t>Left Mid thigh</t>
  </si>
  <si>
    <t>Right Mid Thigh</t>
  </si>
  <si>
    <t xml:space="preserve">MOVE TO STRONG APP FOR MEASUREMENTS ON THIS 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</si>
</sst>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3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6" fillId="0" borderId="0" xfId="1"/>
    <xf numFmtId="0" fontId="0" fillId="4" borderId="0" xfId="0" applyFill="1"/>
    <xf numFmtId="15" fontId="0" fillId="3" borderId="0" xfId="0" applyNumberFormat="1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4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yqDTNYdvVk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80D29-4BD2-4ADC-AE13-2239A3948D83}">
  <dimension ref="A1:M34"/>
  <sheetViews>
    <sheetView tabSelected="1" topLeftCell="F2" workbookViewId="0">
      <selection activeCell="K6" sqref="K6"/>
    </sheetView>
  </sheetViews>
  <sheetFormatPr defaultColWidth="8.875" defaultRowHeight="15" x14ac:dyDescent="0.2"/>
  <cols>
    <col min="1" max="1" width="17.890625" customWidth="1"/>
    <col min="2" max="3" width="21.38671875" customWidth="1"/>
    <col min="4" max="4" width="18.83203125" customWidth="1"/>
    <col min="10" max="10" width="9.4140625" bestFit="1" customWidth="1"/>
  </cols>
  <sheetData>
    <row r="1" spans="1:13" x14ac:dyDescent="0.2">
      <c r="I1" t="s">
        <v>30</v>
      </c>
    </row>
    <row r="2" spans="1:13" x14ac:dyDescent="0.2">
      <c r="A2" s="10" t="s">
        <v>19</v>
      </c>
      <c r="B2" s="10"/>
      <c r="I2" s="6" t="s">
        <v>29</v>
      </c>
    </row>
    <row r="3" spans="1:13" x14ac:dyDescent="0.2">
      <c r="B3" s="1" t="s">
        <v>18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8">
        <v>44919</v>
      </c>
      <c r="K3" s="11">
        <v>44963</v>
      </c>
      <c r="L3" s="1"/>
      <c r="M3" s="1"/>
    </row>
    <row r="4" spans="1:13" x14ac:dyDescent="0.2">
      <c r="A4" s="1" t="s">
        <v>0</v>
      </c>
      <c r="B4">
        <f>AVERAGE(5,5.1,4.5)</f>
        <v>4.8666666666666663</v>
      </c>
      <c r="C4" s="3">
        <f>(3.5+4.5+4.5)/3</f>
        <v>4.166666666666667</v>
      </c>
      <c r="D4" s="4">
        <f>AVERAGE(4,4.2,4)</f>
        <v>4.0666666666666664</v>
      </c>
      <c r="E4" s="2">
        <f>AVERAGE(5.5,4.5,5)</f>
        <v>5</v>
      </c>
      <c r="F4">
        <f>AVERAGE(5,3,4)</f>
        <v>4</v>
      </c>
      <c r="G4">
        <v>4</v>
      </c>
      <c r="H4">
        <f>AVERAGE(4.5,4,4.1)</f>
        <v>4.2</v>
      </c>
      <c r="I4">
        <v>6</v>
      </c>
      <c r="J4">
        <v>7</v>
      </c>
      <c r="K4">
        <v>5</v>
      </c>
    </row>
    <row r="5" spans="1:13" x14ac:dyDescent="0.2">
      <c r="A5" s="1" t="s">
        <v>1</v>
      </c>
      <c r="B5">
        <f>AVERAGE(20.5,18.5, 18)</f>
        <v>19</v>
      </c>
      <c r="C5" s="2">
        <f>(20+24.5+21.5)/3</f>
        <v>22</v>
      </c>
      <c r="D5" s="4">
        <f>AVERAGE(18.5,19,18.5)</f>
        <v>18.666666666666668</v>
      </c>
      <c r="E5" s="2">
        <f>AVERAGE(18,22.5,23)</f>
        <v>21.166666666666668</v>
      </c>
      <c r="F5">
        <f>AVERAGE(22,21.5,21)</f>
        <v>21.5</v>
      </c>
      <c r="G5">
        <f>AVERAGE(18.5,21.5,17)</f>
        <v>19</v>
      </c>
      <c r="H5">
        <f>AVERAGE(21,21,21)</f>
        <v>21</v>
      </c>
      <c r="I5">
        <v>21.5</v>
      </c>
      <c r="J5">
        <v>22</v>
      </c>
      <c r="K5">
        <v>21</v>
      </c>
    </row>
    <row r="6" spans="1:13" x14ac:dyDescent="0.2">
      <c r="A6" s="1" t="s">
        <v>2</v>
      </c>
      <c r="B6">
        <f>AVERAGE(7.5,7.5,7.5)</f>
        <v>7.5</v>
      </c>
      <c r="C6" s="2">
        <f>(9.5+6.5+9)/3</f>
        <v>8.3333333333333339</v>
      </c>
      <c r="D6" s="2">
        <f>AVERAGE(9,9.5,10)</f>
        <v>9.5</v>
      </c>
      <c r="E6" s="4">
        <f>AVERAGE(9.5,9.5,9)</f>
        <v>9.3333333333333339</v>
      </c>
      <c r="F6">
        <f>AVERAGE(8.5,8.5,8.5)</f>
        <v>8.5</v>
      </c>
      <c r="G6">
        <f>AVERAGE(10,8,8)</f>
        <v>8.6666666666666661</v>
      </c>
      <c r="H6">
        <f>AVERAGE(8.3,8.5,8.4)</f>
        <v>8.4</v>
      </c>
      <c r="I6">
        <v>10</v>
      </c>
      <c r="J6">
        <v>10.5</v>
      </c>
      <c r="K6">
        <v>10.5</v>
      </c>
    </row>
    <row r="8" spans="1:13" x14ac:dyDescent="0.2">
      <c r="A8" s="9" t="s">
        <v>17</v>
      </c>
      <c r="B8" s="9"/>
    </row>
    <row r="9" spans="1:13" x14ac:dyDescent="0.2">
      <c r="B9" s="1" t="str">
        <f>B3</f>
        <v>March 2nd, 2022</v>
      </c>
      <c r="C9" s="1" t="str">
        <f>C3</f>
        <v>April 6th, 2022</v>
      </c>
      <c r="D9" s="1" t="str">
        <f>D3</f>
        <v>May 2nd, 2022</v>
      </c>
      <c r="E9" s="1" t="s">
        <v>24</v>
      </c>
      <c r="F9" s="1"/>
      <c r="G9" s="1"/>
      <c r="H9" s="1"/>
      <c r="I9" s="1"/>
      <c r="J9" s="1"/>
      <c r="K9" s="1"/>
      <c r="L9" s="1"/>
      <c r="M9" s="1"/>
    </row>
    <row r="10" spans="1:13" x14ac:dyDescent="0.2">
      <c r="A10" s="1" t="s">
        <v>10</v>
      </c>
      <c r="B10">
        <f>10 + (5/8)</f>
        <v>10.625</v>
      </c>
      <c r="C10" s="2">
        <v>10</v>
      </c>
      <c r="D10" s="4">
        <f>10+(5/8)</f>
        <v>10.625</v>
      </c>
      <c r="E10" s="2">
        <v>10</v>
      </c>
      <c r="F10">
        <v>10</v>
      </c>
      <c r="G10">
        <f>9+6/8</f>
        <v>9.75</v>
      </c>
      <c r="H10">
        <f>9+6/8</f>
        <v>9.75</v>
      </c>
      <c r="I10">
        <v>10.5</v>
      </c>
    </row>
    <row r="11" spans="1:13" x14ac:dyDescent="0.2">
      <c r="A11" s="1" t="s">
        <v>11</v>
      </c>
      <c r="B11">
        <f>10 +(5/8)</f>
        <v>10.625</v>
      </c>
      <c r="C11" s="2">
        <v>10</v>
      </c>
      <c r="D11" s="4">
        <f>10+6/8</f>
        <v>10.75</v>
      </c>
      <c r="E11" s="2">
        <v>10</v>
      </c>
      <c r="F11">
        <v>10</v>
      </c>
      <c r="G11">
        <f>G10</f>
        <v>9.75</v>
      </c>
      <c r="H11">
        <f>9+6/8</f>
        <v>9.75</v>
      </c>
      <c r="I11">
        <f>I10</f>
        <v>10.5</v>
      </c>
    </row>
    <row r="12" spans="1:13" x14ac:dyDescent="0.2">
      <c r="A12" s="1" t="s">
        <v>3</v>
      </c>
      <c r="B12">
        <f>12 +(1/8)</f>
        <v>12.125</v>
      </c>
      <c r="C12" s="3">
        <f>12+ 2/8</f>
        <v>12.25</v>
      </c>
      <c r="D12" s="4">
        <f>12+3/8</f>
        <v>12.375</v>
      </c>
      <c r="E12" s="2">
        <f>12+2/8</f>
        <v>12.25</v>
      </c>
      <c r="F12">
        <f>12+1/8</f>
        <v>12.125</v>
      </c>
      <c r="G12">
        <f>12+2/8</f>
        <v>12.25</v>
      </c>
      <c r="H12">
        <f>12+2/8</f>
        <v>12.25</v>
      </c>
      <c r="I12">
        <f>12+2/8</f>
        <v>12.25</v>
      </c>
    </row>
    <row r="13" spans="1:13" x14ac:dyDescent="0.2">
      <c r="A13" s="1" t="s">
        <v>4</v>
      </c>
      <c r="B13">
        <f>12 +(1/8)</f>
        <v>12.125</v>
      </c>
      <c r="C13" s="3">
        <f>12+ 2/8</f>
        <v>12.25</v>
      </c>
      <c r="D13" s="4">
        <f>12+3/8</f>
        <v>12.375</v>
      </c>
      <c r="E13" s="2">
        <f>E12</f>
        <v>12.25</v>
      </c>
      <c r="F13">
        <f>12+2/8</f>
        <v>12.25</v>
      </c>
      <c r="G13">
        <f>G12</f>
        <v>12.25</v>
      </c>
      <c r="H13">
        <f>12+2/8</f>
        <v>12.25</v>
      </c>
      <c r="I13">
        <f>12+1/8</f>
        <v>12.125</v>
      </c>
    </row>
    <row r="14" spans="1:13" x14ac:dyDescent="0.2">
      <c r="A14" s="1" t="s">
        <v>7</v>
      </c>
      <c r="B14" t="s">
        <v>16</v>
      </c>
    </row>
    <row r="15" spans="1:13" x14ac:dyDescent="0.2">
      <c r="A15" s="1" t="s">
        <v>0</v>
      </c>
      <c r="B15" t="s">
        <v>16</v>
      </c>
      <c r="I15">
        <v>39.5</v>
      </c>
    </row>
    <row r="16" spans="1:13" x14ac:dyDescent="0.2">
      <c r="A16" s="1" t="s">
        <v>5</v>
      </c>
      <c r="B16">
        <f>31 + (6/8)</f>
        <v>31.75</v>
      </c>
      <c r="C16" s="2">
        <f>32 +6/8</f>
        <v>32.75</v>
      </c>
      <c r="D16" s="4">
        <f>32+3/8</f>
        <v>32.375</v>
      </c>
      <c r="E16" s="4">
        <f>30+5/8</f>
        <v>30.625</v>
      </c>
      <c r="F16">
        <f>30+5/8</f>
        <v>30.625</v>
      </c>
      <c r="G16">
        <f>30+5/8</f>
        <v>30.625</v>
      </c>
      <c r="H16">
        <f>30+4/8</f>
        <v>30.5</v>
      </c>
      <c r="I16">
        <f>32+ 3/8</f>
        <v>32.375</v>
      </c>
    </row>
    <row r="17" spans="1:12" x14ac:dyDescent="0.2">
      <c r="A17" s="1" t="s">
        <v>6</v>
      </c>
      <c r="B17">
        <f>37 + (1/8)</f>
        <v>37.125</v>
      </c>
      <c r="C17">
        <f>37 + (1/8)</f>
        <v>37.125</v>
      </c>
      <c r="D17" s="5">
        <v>37</v>
      </c>
      <c r="E17">
        <f>37+1/8</f>
        <v>37.125</v>
      </c>
      <c r="F17">
        <v>36</v>
      </c>
      <c r="G17">
        <f>37+1/8</f>
        <v>37.125</v>
      </c>
      <c r="H17">
        <v>36</v>
      </c>
      <c r="I17">
        <v>37</v>
      </c>
    </row>
    <row r="18" spans="1:12" x14ac:dyDescent="0.2">
      <c r="A18" s="1" t="s">
        <v>12</v>
      </c>
      <c r="B18">
        <f>23 +(3/8)</f>
        <v>23.375</v>
      </c>
      <c r="C18" s="3">
        <f>23+6/8</f>
        <v>23.75</v>
      </c>
      <c r="D18" s="2">
        <f>23+2/8</f>
        <v>23.25</v>
      </c>
      <c r="E18" s="4">
        <f>24+2/8</f>
        <v>24.25</v>
      </c>
      <c r="F18">
        <v>23</v>
      </c>
      <c r="G18">
        <f>22+6/8</f>
        <v>22.75</v>
      </c>
      <c r="H18">
        <f>22+5/8</f>
        <v>22.625</v>
      </c>
    </row>
    <row r="19" spans="1:12" x14ac:dyDescent="0.2">
      <c r="A19" s="1" t="s">
        <v>13</v>
      </c>
      <c r="B19">
        <f>15+ (4/8)</f>
        <v>15.5</v>
      </c>
      <c r="C19" s="3">
        <f>16+7/8</f>
        <v>16.875</v>
      </c>
      <c r="D19" s="2">
        <v>15.5</v>
      </c>
      <c r="E19" s="2">
        <f>14+4/8</f>
        <v>14.5</v>
      </c>
      <c r="F19">
        <v>18</v>
      </c>
      <c r="G19">
        <f>14+5/8</f>
        <v>14.625</v>
      </c>
      <c r="H19">
        <f>13+3/8</f>
        <v>13.375</v>
      </c>
    </row>
    <row r="20" spans="1:12" x14ac:dyDescent="0.2">
      <c r="A20" s="1" t="s">
        <v>8</v>
      </c>
      <c r="B20">
        <f xml:space="preserve"> 13 +(6/8)</f>
        <v>13.75</v>
      </c>
      <c r="C20" s="2">
        <f>13+3/8</f>
        <v>13.375</v>
      </c>
      <c r="D20" s="2">
        <f>12+4/8</f>
        <v>12.5</v>
      </c>
      <c r="E20" s="4">
        <f>13+2/8</f>
        <v>13.25</v>
      </c>
      <c r="F20">
        <f>13+1/8</f>
        <v>13.125</v>
      </c>
      <c r="G20">
        <f>14+4/8</f>
        <v>14.5</v>
      </c>
      <c r="H20">
        <f>13+3/8</f>
        <v>13.375</v>
      </c>
      <c r="I20">
        <f>13+4/8</f>
        <v>13.5</v>
      </c>
    </row>
    <row r="21" spans="1:12" x14ac:dyDescent="0.2">
      <c r="A21" s="1" t="s">
        <v>14</v>
      </c>
      <c r="B21">
        <f>23 +(4/8)</f>
        <v>23.5</v>
      </c>
      <c r="C21" s="3">
        <f>23+6/8</f>
        <v>23.75</v>
      </c>
      <c r="D21" s="2">
        <f>23+2/8</f>
        <v>23.25</v>
      </c>
      <c r="E21" s="4">
        <v>24</v>
      </c>
      <c r="F21">
        <v>23</v>
      </c>
      <c r="G21">
        <f>21+5/8</f>
        <v>21.625</v>
      </c>
      <c r="H21">
        <f>23+4/8</f>
        <v>23.5</v>
      </c>
    </row>
    <row r="22" spans="1:12" x14ac:dyDescent="0.2">
      <c r="A22" s="1" t="s">
        <v>15</v>
      </c>
      <c r="B22">
        <f>15+ (4/8)</f>
        <v>15.5</v>
      </c>
      <c r="C22" s="3">
        <f>15+6/8</f>
        <v>15.75</v>
      </c>
      <c r="D22" s="2">
        <f>15+4/8</f>
        <v>15.5</v>
      </c>
      <c r="E22" s="2">
        <f>14+4/8</f>
        <v>14.5</v>
      </c>
      <c r="F22">
        <v>18</v>
      </c>
      <c r="G22">
        <f>14+5/8</f>
        <v>14.625</v>
      </c>
      <c r="H22">
        <f>14+7/8</f>
        <v>14.875</v>
      </c>
    </row>
    <row r="23" spans="1:12" x14ac:dyDescent="0.2">
      <c r="A23" s="1" t="s">
        <v>9</v>
      </c>
      <c r="B23">
        <f xml:space="preserve"> 13 +(6/8)</f>
        <v>13.75</v>
      </c>
      <c r="C23" s="2">
        <f>13+3/8</f>
        <v>13.375</v>
      </c>
      <c r="D23" s="4">
        <f>13+5/8</f>
        <v>13.625</v>
      </c>
      <c r="E23">
        <f>13+3/8</f>
        <v>13.375</v>
      </c>
      <c r="F23">
        <v>13</v>
      </c>
      <c r="G23">
        <f>12+2/8</f>
        <v>12.25</v>
      </c>
      <c r="H23">
        <f>13+4/8</f>
        <v>13.5</v>
      </c>
      <c r="I23">
        <f>I20</f>
        <v>13.5</v>
      </c>
    </row>
    <row r="24" spans="1:12" x14ac:dyDescent="0.2">
      <c r="A24" s="1" t="s">
        <v>31</v>
      </c>
      <c r="I24">
        <f>19+3/8</f>
        <v>19.375</v>
      </c>
    </row>
    <row r="25" spans="1:12" x14ac:dyDescent="0.2">
      <c r="A25" s="1" t="s">
        <v>32</v>
      </c>
      <c r="I25">
        <f>I24</f>
        <v>19.375</v>
      </c>
    </row>
    <row r="27" spans="1:12" x14ac:dyDescent="0.2">
      <c r="I27" s="7" t="s">
        <v>33</v>
      </c>
      <c r="J27" s="7"/>
      <c r="K27" s="7"/>
      <c r="L27" s="7"/>
    </row>
    <row r="32" spans="1:12" x14ac:dyDescent="0.2">
      <c r="A32" s="10" t="s">
        <v>20</v>
      </c>
      <c r="B32" s="10"/>
    </row>
    <row r="33" spans="1:13" x14ac:dyDescent="0.2">
      <c r="B33" s="1" t="str">
        <f>B3</f>
        <v>March 2nd, 2022</v>
      </c>
      <c r="C33" s="1" t="str">
        <f>C3</f>
        <v>April 6th, 2022</v>
      </c>
      <c r="D33" s="1" t="str">
        <f>D3</f>
        <v>May 2nd, 2022</v>
      </c>
      <c r="E33" s="1" t="s">
        <v>24</v>
      </c>
      <c r="F33" s="1"/>
      <c r="G33" s="1"/>
      <c r="H33" s="1"/>
      <c r="I33" s="1"/>
      <c r="J33" s="1"/>
      <c r="K33" s="1"/>
      <c r="L33" s="1"/>
      <c r="M33" s="1"/>
    </row>
    <row r="34" spans="1:13" x14ac:dyDescent="0.2">
      <c r="A34" t="s">
        <v>21</v>
      </c>
      <c r="B34">
        <f>156.4</f>
        <v>156.4</v>
      </c>
      <c r="C34" s="2">
        <v>157.80000000000001</v>
      </c>
      <c r="D34" s="2">
        <v>157.9</v>
      </c>
      <c r="E34" s="2">
        <v>158.1</v>
      </c>
      <c r="F34" s="2">
        <v>155.5</v>
      </c>
      <c r="G34" s="2">
        <v>155.30000000000001</v>
      </c>
      <c r="H34" s="2">
        <v>154.9</v>
      </c>
      <c r="I34" s="2">
        <v>153.5</v>
      </c>
    </row>
  </sheetData>
  <mergeCells count="3">
    <mergeCell ref="A8:B8"/>
    <mergeCell ref="A2:B2"/>
    <mergeCell ref="A32:B32"/>
  </mergeCells>
  <hyperlinks>
    <hyperlink ref="I2" r:id="rId1" xr:uid="{9F0F31BC-4183-4D41-ACDD-E64D30B4B187}"/>
  </hyperlinks>
  <pageMargins left="0.7" right="0.7" top="0.75" bottom="0.75" header="0.3" footer="0.3"/>
  <pageSetup orientation="portrait" horizontalDpi="0" verticalDpi="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Michael Rubio</dc:creator>
  <cp:lastModifiedBy>Jose Rubio</cp:lastModifiedBy>
  <dcterms:created xsi:type="dcterms:W3CDTF">2022-03-02T21:02:01Z</dcterms:created>
  <dcterms:modified xsi:type="dcterms:W3CDTF">2022-11-14T16:32:10Z</dcterms:modified>
</cp:coreProperties>
</file>