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halvarez.ADSUBDERE\Desktop\FIGEM 2021\"/>
    </mc:Choice>
  </mc:AlternateContent>
  <bookViews>
    <workbookView xWindow="0" yWindow="0" windowWidth="28800" windowHeight="11835"/>
  </bookViews>
  <sheets>
    <sheet name="FIGEM 2021" sheetId="1" r:id="rId1"/>
    <sheet name="MONTO A DISTRIB" sheetId="2" state="hidden" r:id="rId2"/>
    <sheet name="PATENTES SINIM 2019" sheetId="3" r:id="rId3"/>
    <sheet name="Previsional" sheetId="4" r:id="rId4"/>
    <sheet name="I G 2019" sheetId="5" r:id="rId5"/>
    <sheet name="CGR" sheetId="6" r:id="rId6"/>
    <sheet name="IRPi 2019" sheetId="7" r:id="rId7"/>
    <sheet name="R E I 2019" sheetId="8" r:id="rId8"/>
    <sheet name="TM" sheetId="9" r:id="rId9"/>
  </sheets>
  <definedNames>
    <definedName name="_xlnm._FilterDatabase" localSheetId="5" hidden="1">CGR!$B$10:$R$10</definedName>
    <definedName name="_xlnm._FilterDatabase" localSheetId="0" hidden="1">'FIGEM 2021'!$A$24:$R$370</definedName>
    <definedName name="_xlnm._FilterDatabase" localSheetId="4" hidden="1">'I G 2019'!$A$5:$H$351</definedName>
    <definedName name="_xlnm._FilterDatabase" localSheetId="6" hidden="1">'IRPi 2019'!$A$5:$C$351</definedName>
    <definedName name="_xlnm._FilterDatabase" localSheetId="1" hidden="1">'MONTO A DISTRIB'!$A$5:$G$350</definedName>
    <definedName name="_xlnm._FilterDatabase" localSheetId="2" hidden="1">'PATENTES SINIM 2019'!$A$5:$C$351</definedName>
    <definedName name="_xlnm._FilterDatabase" localSheetId="3" hidden="1">Previsional!$A$3:$G$348</definedName>
    <definedName name="_xlnm._FilterDatabase" localSheetId="7" hidden="1">'R E I 2019'!$A$3:$C$3</definedName>
    <definedName name="_xlnm._FilterDatabase" localSheetId="8" hidden="1">TM!$G$1:$G$1</definedName>
    <definedName name="_xlnm.Print_Area" localSheetId="0">'FIGEM 2021'!$L$11:$Q$15</definedName>
    <definedName name="_xlnm.Print_Area" localSheetId="1">'MONTO A DISTRIB'!#REF!</definedName>
    <definedName name="_xlnm.Print_Titles" localSheetId="5">CGR!$10:$10</definedName>
    <definedName name="_xlnm.Print_Titles" localSheetId="1">'MONTO A DISTRIB'!$5:$5</definedName>
    <definedName name="Z_C161FBD6_4D6D_479D_BA1B_7F17229048A5_.wvu.FilterData" localSheetId="5" hidden="1">CGR!$B$10:$R$10</definedName>
    <definedName name="Z_C161FBD6_4D6D_479D_BA1B_7F17229048A5_.wvu.FilterData" localSheetId="0" hidden="1">'FIGEM 2021'!$A$24:$R$370</definedName>
    <definedName name="Z_C161FBD6_4D6D_479D_BA1B_7F17229048A5_.wvu.FilterData" localSheetId="4" hidden="1">'I G 2019'!$A$5:$H$351</definedName>
    <definedName name="Z_C161FBD6_4D6D_479D_BA1B_7F17229048A5_.wvu.FilterData" localSheetId="6" hidden="1">'IRPi 2019'!$A$5:$C$351</definedName>
    <definedName name="Z_C161FBD6_4D6D_479D_BA1B_7F17229048A5_.wvu.FilterData" localSheetId="1" hidden="1">'MONTO A DISTRIB'!$A$5:$G$350</definedName>
    <definedName name="Z_C161FBD6_4D6D_479D_BA1B_7F17229048A5_.wvu.FilterData" localSheetId="2" hidden="1">'PATENTES SINIM 2019'!$A$5:$C$351</definedName>
    <definedName name="Z_C161FBD6_4D6D_479D_BA1B_7F17229048A5_.wvu.FilterData" localSheetId="3" hidden="1">Previsional!$A$3:$G$348</definedName>
    <definedName name="Z_C161FBD6_4D6D_479D_BA1B_7F17229048A5_.wvu.FilterData" localSheetId="7" hidden="1">'R E I 2019'!$A$3:$C$3</definedName>
    <definedName name="Z_C161FBD6_4D6D_479D_BA1B_7F17229048A5_.wvu.FilterData" localSheetId="8" hidden="1">TM!$G$1</definedName>
    <definedName name="Z_C161FBD6_4D6D_479D_BA1B_7F17229048A5_.wvu.PrintArea" localSheetId="0" hidden="1">'FIGEM 2021'!$L$11:$Q$15</definedName>
    <definedName name="Z_C161FBD6_4D6D_479D_BA1B_7F17229048A5_.wvu.PrintTitles" localSheetId="5" hidden="1">CGR!$10:$10</definedName>
    <definedName name="Z_C161FBD6_4D6D_479D_BA1B_7F17229048A5_.wvu.PrintTitles" localSheetId="1" hidden="1">'MONTO A DISTRIB'!$5:$5</definedName>
  </definedNames>
  <calcPr calcId="191029"/>
  <customWorkbookViews>
    <customWorkbookView name="Hector Armando Alvarez Carrasco - Vista personalizada" guid="{C161FBD6-4D6D-479D-BA1B-7F17229048A5}" mergeInterval="0" personalView="1" maximized="1" xWindow="-8" yWindow="-8" windowWidth="1936" windowHeight="1056"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3" i="1" l="1"/>
  <c r="R23" i="1"/>
  <c r="J26" i="1" l="1"/>
  <c r="J27" i="1"/>
  <c r="J28" i="1"/>
  <c r="J29" i="1"/>
  <c r="J30" i="1"/>
  <c r="J31" i="1"/>
  <c r="J32" i="1"/>
  <c r="J33" i="1"/>
  <c r="J34" i="1"/>
  <c r="J35" i="1"/>
  <c r="J36" i="1"/>
  <c r="J37" i="1"/>
  <c r="J38" i="1"/>
  <c r="J39" i="1"/>
  <c r="J40" i="1"/>
  <c r="J41" i="1"/>
  <c r="J42" i="1"/>
  <c r="J43" i="1"/>
  <c r="J44" i="1"/>
  <c r="J45" i="1"/>
  <c r="J46" i="1"/>
  <c r="J47" i="1"/>
  <c r="J49" i="1"/>
  <c r="J48" i="1"/>
  <c r="J50" i="1"/>
  <c r="J51" i="1"/>
  <c r="J52" i="1"/>
  <c r="J53" i="1"/>
  <c r="J54" i="1"/>
  <c r="J55" i="1"/>
  <c r="J56" i="1"/>
  <c r="J57" i="1"/>
  <c r="J58" i="1"/>
  <c r="J59" i="1"/>
  <c r="J60" i="1"/>
  <c r="J61" i="1"/>
  <c r="J62" i="1"/>
  <c r="J63" i="1"/>
  <c r="J64" i="1"/>
  <c r="J65" i="1"/>
  <c r="J66" i="1"/>
  <c r="J67" i="1"/>
  <c r="J68" i="1"/>
  <c r="J69" i="1"/>
  <c r="J70" i="1"/>
  <c r="J71" i="1"/>
  <c r="J72" i="1"/>
  <c r="J73" i="1"/>
  <c r="J74" i="1"/>
  <c r="J76" i="1"/>
  <c r="J75" i="1"/>
  <c r="J77" i="1"/>
  <c r="J78" i="1"/>
  <c r="J79" i="1"/>
  <c r="J80" i="1"/>
  <c r="J81" i="1"/>
  <c r="J82" i="1"/>
  <c r="J83" i="1"/>
  <c r="J85" i="1"/>
  <c r="J86" i="1"/>
  <c r="J87" i="1"/>
  <c r="J88" i="1"/>
  <c r="J89" i="1"/>
  <c r="J90" i="1"/>
  <c r="J91" i="1"/>
  <c r="J92" i="1"/>
  <c r="J93" i="1"/>
  <c r="J94" i="1"/>
  <c r="J95" i="1"/>
  <c r="J96" i="1"/>
  <c r="J97" i="1"/>
  <c r="J84" i="1"/>
  <c r="J98" i="1"/>
  <c r="J99" i="1"/>
  <c r="J100" i="1"/>
  <c r="J101" i="1"/>
  <c r="J102" i="1"/>
  <c r="J103" i="1"/>
  <c r="J104" i="1"/>
  <c r="J105" i="1"/>
  <c r="J106" i="1"/>
  <c r="J107" i="1"/>
  <c r="J108" i="1"/>
  <c r="J109" i="1"/>
  <c r="J110" i="1"/>
  <c r="J111" i="1"/>
  <c r="J112" i="1"/>
  <c r="J113" i="1"/>
  <c r="J114" i="1"/>
  <c r="J115" i="1"/>
  <c r="J116" i="1"/>
  <c r="J118" i="1"/>
  <c r="J119" i="1"/>
  <c r="J120" i="1"/>
  <c r="J121" i="1"/>
  <c r="J122" i="1"/>
  <c r="J123" i="1"/>
  <c r="J124" i="1"/>
  <c r="J125" i="1"/>
  <c r="J126" i="1"/>
  <c r="J127" i="1"/>
  <c r="J128" i="1"/>
  <c r="J129" i="1"/>
  <c r="J130" i="1"/>
  <c r="J131" i="1"/>
  <c r="J132" i="1"/>
  <c r="J133" i="1"/>
  <c r="J134" i="1"/>
  <c r="J136" i="1"/>
  <c r="J137" i="1"/>
  <c r="J138" i="1"/>
  <c r="J139" i="1"/>
  <c r="J140" i="1"/>
  <c r="J141" i="1"/>
  <c r="J142" i="1"/>
  <c r="J143" i="1"/>
  <c r="J144" i="1"/>
  <c r="J145" i="1"/>
  <c r="J146" i="1"/>
  <c r="J147" i="1"/>
  <c r="J148" i="1"/>
  <c r="J149" i="1"/>
  <c r="J150" i="1"/>
  <c r="J151" i="1"/>
  <c r="J152" i="1"/>
  <c r="J153" i="1"/>
  <c r="J135" i="1"/>
  <c r="J154" i="1"/>
  <c r="J155" i="1"/>
  <c r="J156" i="1"/>
  <c r="J117" i="1"/>
  <c r="J157" i="1"/>
  <c r="J158" i="1"/>
  <c r="J159" i="1"/>
  <c r="J160" i="1"/>
  <c r="J161" i="1"/>
  <c r="J162" i="1"/>
  <c r="J163" i="1"/>
  <c r="J164" i="1"/>
  <c r="J165" i="1"/>
  <c r="J166" i="1"/>
  <c r="J167" i="1"/>
  <c r="J168" i="1"/>
  <c r="J169" i="1"/>
  <c r="J170" i="1"/>
  <c r="J171" i="1"/>
  <c r="J172" i="1"/>
  <c r="J173" i="1"/>
  <c r="J174" i="1"/>
  <c r="J175" i="1"/>
  <c r="J176" i="1"/>
  <c r="J177" i="1"/>
  <c r="J179" i="1"/>
  <c r="J180" i="1"/>
  <c r="J181" i="1"/>
  <c r="J182" i="1"/>
  <c r="J183" i="1"/>
  <c r="J184" i="1"/>
  <c r="J185" i="1"/>
  <c r="J186" i="1"/>
  <c r="J187" i="1"/>
  <c r="J188" i="1"/>
  <c r="J189" i="1"/>
  <c r="J190" i="1"/>
  <c r="J191" i="1"/>
  <c r="J193" i="1"/>
  <c r="J192" i="1"/>
  <c r="J194" i="1"/>
  <c r="J195" i="1"/>
  <c r="J196" i="1"/>
  <c r="J197" i="1"/>
  <c r="J199" i="1"/>
  <c r="J200" i="1"/>
  <c r="J198" i="1"/>
  <c r="J202" i="1"/>
  <c r="J201" i="1"/>
  <c r="J203" i="1"/>
  <c r="J204" i="1"/>
  <c r="J205" i="1"/>
  <c r="J207" i="1"/>
  <c r="J208" i="1"/>
  <c r="J209" i="1"/>
  <c r="J211" i="1"/>
  <c r="J213" i="1"/>
  <c r="J214" i="1"/>
  <c r="J215" i="1"/>
  <c r="J216" i="1"/>
  <c r="J217" i="1"/>
  <c r="J218" i="1"/>
  <c r="J219" i="1"/>
  <c r="J220" i="1"/>
  <c r="J221" i="1"/>
  <c r="J222" i="1"/>
  <c r="J223" i="1"/>
  <c r="J224" i="1"/>
  <c r="J225" i="1"/>
  <c r="J226" i="1"/>
  <c r="J227" i="1"/>
  <c r="J178" i="1"/>
  <c r="J228" i="1"/>
  <c r="J229" i="1"/>
  <c r="J230" i="1"/>
  <c r="J231" i="1"/>
  <c r="J232" i="1"/>
  <c r="J233" i="1"/>
  <c r="J234" i="1"/>
  <c r="J235" i="1"/>
  <c r="J236" i="1"/>
  <c r="J237" i="1"/>
  <c r="J238" i="1"/>
  <c r="J239" i="1"/>
  <c r="J240" i="1"/>
  <c r="J241" i="1"/>
  <c r="J242" i="1"/>
  <c r="J210" i="1"/>
  <c r="J212" i="1"/>
  <c r="J206"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70" i="1"/>
  <c r="J271" i="1"/>
  <c r="J272" i="1"/>
  <c r="J273" i="1"/>
  <c r="J275" i="1"/>
  <c r="J276" i="1"/>
  <c r="J277" i="1"/>
  <c r="J274" i="1"/>
  <c r="J278" i="1"/>
  <c r="J279" i="1"/>
  <c r="J280" i="1"/>
  <c r="J281" i="1"/>
  <c r="J282" i="1"/>
  <c r="J284" i="1"/>
  <c r="J285" i="1"/>
  <c r="J286" i="1"/>
  <c r="J287" i="1"/>
  <c r="J288" i="1"/>
  <c r="J289" i="1"/>
  <c r="J290" i="1"/>
  <c r="J291" i="1"/>
  <c r="J292" i="1"/>
  <c r="J293" i="1"/>
  <c r="J294" i="1"/>
  <c r="J295" i="1"/>
  <c r="J297" i="1"/>
  <c r="J298" i="1"/>
  <c r="J299" i="1"/>
  <c r="J296" i="1"/>
  <c r="J300" i="1"/>
  <c r="J301" i="1"/>
  <c r="J303" i="1"/>
  <c r="J305" i="1"/>
  <c r="J306" i="1"/>
  <c r="J302" i="1"/>
  <c r="J304" i="1"/>
  <c r="J309" i="1"/>
  <c r="J310" i="1"/>
  <c r="J312" i="1"/>
  <c r="J313" i="1"/>
  <c r="J314" i="1"/>
  <c r="J315" i="1"/>
  <c r="J311"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269" i="1"/>
  <c r="J307" i="1"/>
  <c r="J283" i="1"/>
  <c r="J308" i="1"/>
  <c r="J354" i="1"/>
  <c r="J355" i="1"/>
  <c r="J356" i="1"/>
  <c r="J357" i="1"/>
  <c r="J358" i="1"/>
  <c r="J359" i="1"/>
  <c r="J360" i="1"/>
  <c r="J361" i="1"/>
  <c r="J362" i="1"/>
  <c r="J363" i="1"/>
  <c r="J364" i="1"/>
  <c r="J365" i="1"/>
  <c r="J366" i="1"/>
  <c r="J367" i="1"/>
  <c r="J368" i="1"/>
  <c r="J369" i="1"/>
  <c r="J25" i="1"/>
  <c r="I26" i="1"/>
  <c r="I27" i="1"/>
  <c r="I28" i="1"/>
  <c r="I29" i="1"/>
  <c r="I30" i="1"/>
  <c r="I31" i="1"/>
  <c r="I32" i="1"/>
  <c r="I33" i="1"/>
  <c r="I34" i="1"/>
  <c r="I35" i="1"/>
  <c r="I36" i="1"/>
  <c r="I37" i="1"/>
  <c r="I38" i="1"/>
  <c r="I39" i="1"/>
  <c r="I40" i="1"/>
  <c r="I41" i="1"/>
  <c r="I42" i="1"/>
  <c r="I43" i="1"/>
  <c r="I44" i="1"/>
  <c r="I45" i="1"/>
  <c r="I46" i="1"/>
  <c r="I47" i="1"/>
  <c r="I49" i="1"/>
  <c r="I48" i="1"/>
  <c r="I50" i="1"/>
  <c r="I51" i="1"/>
  <c r="I52" i="1"/>
  <c r="I53" i="1"/>
  <c r="I54" i="1"/>
  <c r="I55" i="1"/>
  <c r="I56" i="1"/>
  <c r="I57" i="1"/>
  <c r="I58" i="1"/>
  <c r="I59" i="1"/>
  <c r="I60" i="1"/>
  <c r="I61" i="1"/>
  <c r="I62" i="1"/>
  <c r="I63" i="1"/>
  <c r="I64" i="1"/>
  <c r="I65" i="1"/>
  <c r="I66" i="1"/>
  <c r="I67" i="1"/>
  <c r="I68" i="1"/>
  <c r="I69" i="1"/>
  <c r="I70" i="1"/>
  <c r="I71" i="1"/>
  <c r="I72" i="1"/>
  <c r="I73" i="1"/>
  <c r="I74" i="1"/>
  <c r="I76" i="1"/>
  <c r="I75" i="1"/>
  <c r="I77" i="1"/>
  <c r="I78" i="1"/>
  <c r="I79" i="1"/>
  <c r="I80" i="1"/>
  <c r="I81" i="1"/>
  <c r="I82" i="1"/>
  <c r="I83" i="1"/>
  <c r="I85" i="1"/>
  <c r="I86" i="1"/>
  <c r="I87" i="1"/>
  <c r="I88" i="1"/>
  <c r="I89" i="1"/>
  <c r="I90" i="1"/>
  <c r="I91" i="1"/>
  <c r="I92" i="1"/>
  <c r="I93" i="1"/>
  <c r="I94" i="1"/>
  <c r="I95" i="1"/>
  <c r="I96" i="1"/>
  <c r="I97" i="1"/>
  <c r="I84" i="1"/>
  <c r="I98" i="1"/>
  <c r="I99" i="1"/>
  <c r="I100" i="1"/>
  <c r="I101" i="1"/>
  <c r="I102" i="1"/>
  <c r="I103" i="1"/>
  <c r="I104" i="1"/>
  <c r="I105" i="1"/>
  <c r="I106" i="1"/>
  <c r="I107" i="1"/>
  <c r="I108" i="1"/>
  <c r="I109" i="1"/>
  <c r="I110" i="1"/>
  <c r="I111" i="1"/>
  <c r="I112" i="1"/>
  <c r="I113" i="1"/>
  <c r="I114" i="1"/>
  <c r="I115" i="1"/>
  <c r="I116" i="1"/>
  <c r="I118" i="1"/>
  <c r="I119" i="1"/>
  <c r="I120" i="1"/>
  <c r="I121" i="1"/>
  <c r="I122" i="1"/>
  <c r="I123" i="1"/>
  <c r="I124" i="1"/>
  <c r="I125" i="1"/>
  <c r="I126" i="1"/>
  <c r="I127" i="1"/>
  <c r="I128" i="1"/>
  <c r="I129" i="1"/>
  <c r="I130" i="1"/>
  <c r="I131" i="1"/>
  <c r="I132" i="1"/>
  <c r="I133" i="1"/>
  <c r="I134" i="1"/>
  <c r="I136" i="1"/>
  <c r="I137" i="1"/>
  <c r="I138" i="1"/>
  <c r="I139" i="1"/>
  <c r="I140" i="1"/>
  <c r="I141" i="1"/>
  <c r="I142" i="1"/>
  <c r="I143" i="1"/>
  <c r="I144" i="1"/>
  <c r="I145" i="1"/>
  <c r="I146" i="1"/>
  <c r="I147" i="1"/>
  <c r="I148" i="1"/>
  <c r="I149" i="1"/>
  <c r="I150" i="1"/>
  <c r="I151" i="1"/>
  <c r="I152" i="1"/>
  <c r="I153" i="1"/>
  <c r="I135" i="1"/>
  <c r="I154" i="1"/>
  <c r="I155" i="1"/>
  <c r="I156" i="1"/>
  <c r="I117" i="1"/>
  <c r="I157" i="1"/>
  <c r="I158" i="1"/>
  <c r="I159" i="1"/>
  <c r="I160" i="1"/>
  <c r="I161" i="1"/>
  <c r="I162" i="1"/>
  <c r="I163" i="1"/>
  <c r="I164" i="1"/>
  <c r="I165" i="1"/>
  <c r="I166" i="1"/>
  <c r="I167" i="1"/>
  <c r="I168" i="1"/>
  <c r="I169" i="1"/>
  <c r="I170" i="1"/>
  <c r="I171" i="1"/>
  <c r="I172" i="1"/>
  <c r="I173" i="1"/>
  <c r="I174" i="1"/>
  <c r="I175" i="1"/>
  <c r="I176" i="1"/>
  <c r="I177" i="1"/>
  <c r="I179" i="1"/>
  <c r="I180" i="1"/>
  <c r="I181" i="1"/>
  <c r="I182" i="1"/>
  <c r="I183" i="1"/>
  <c r="I184" i="1"/>
  <c r="I185" i="1"/>
  <c r="I186" i="1"/>
  <c r="I187" i="1"/>
  <c r="I188" i="1"/>
  <c r="I189" i="1"/>
  <c r="I190" i="1"/>
  <c r="I191" i="1"/>
  <c r="I193" i="1"/>
  <c r="I192" i="1"/>
  <c r="I194" i="1"/>
  <c r="I195" i="1"/>
  <c r="I196" i="1"/>
  <c r="I197" i="1"/>
  <c r="I199" i="1"/>
  <c r="I200" i="1"/>
  <c r="I198" i="1"/>
  <c r="I202" i="1"/>
  <c r="I201" i="1"/>
  <c r="I203" i="1"/>
  <c r="I204" i="1"/>
  <c r="I205" i="1"/>
  <c r="I207" i="1"/>
  <c r="I208" i="1"/>
  <c r="I209" i="1"/>
  <c r="I211" i="1"/>
  <c r="I213" i="1"/>
  <c r="I214" i="1"/>
  <c r="I215" i="1"/>
  <c r="I216" i="1"/>
  <c r="I217" i="1"/>
  <c r="I218" i="1"/>
  <c r="I219" i="1"/>
  <c r="I220" i="1"/>
  <c r="I221" i="1"/>
  <c r="I222" i="1"/>
  <c r="I223" i="1"/>
  <c r="I224" i="1"/>
  <c r="I225" i="1"/>
  <c r="I226" i="1"/>
  <c r="I227" i="1"/>
  <c r="I178" i="1"/>
  <c r="I228" i="1"/>
  <c r="I229" i="1"/>
  <c r="I230" i="1"/>
  <c r="I231" i="1"/>
  <c r="I232" i="1"/>
  <c r="I233" i="1"/>
  <c r="I234" i="1"/>
  <c r="I235" i="1"/>
  <c r="I236" i="1"/>
  <c r="I237" i="1"/>
  <c r="I238" i="1"/>
  <c r="I239" i="1"/>
  <c r="I240" i="1"/>
  <c r="I241" i="1"/>
  <c r="I242" i="1"/>
  <c r="I210" i="1"/>
  <c r="I212" i="1"/>
  <c r="I206"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70" i="1"/>
  <c r="I271" i="1"/>
  <c r="I272" i="1"/>
  <c r="I273" i="1"/>
  <c r="I275" i="1"/>
  <c r="I276" i="1"/>
  <c r="I277" i="1"/>
  <c r="I274" i="1"/>
  <c r="I278" i="1"/>
  <c r="I279" i="1"/>
  <c r="I280" i="1"/>
  <c r="I281" i="1"/>
  <c r="I282" i="1"/>
  <c r="I284" i="1"/>
  <c r="I285" i="1"/>
  <c r="I286" i="1"/>
  <c r="I287" i="1"/>
  <c r="I288" i="1"/>
  <c r="I289" i="1"/>
  <c r="I290" i="1"/>
  <c r="I291" i="1"/>
  <c r="I292" i="1"/>
  <c r="I293" i="1"/>
  <c r="I294" i="1"/>
  <c r="I295" i="1"/>
  <c r="I297" i="1"/>
  <c r="I298" i="1"/>
  <c r="I299" i="1"/>
  <c r="I296" i="1"/>
  <c r="I300" i="1"/>
  <c r="I301" i="1"/>
  <c r="I303" i="1"/>
  <c r="I305" i="1"/>
  <c r="I306" i="1"/>
  <c r="I302" i="1"/>
  <c r="I304" i="1"/>
  <c r="I309" i="1"/>
  <c r="I310" i="1"/>
  <c r="I312" i="1"/>
  <c r="I313" i="1"/>
  <c r="I314" i="1"/>
  <c r="I315" i="1"/>
  <c r="I311"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269" i="1"/>
  <c r="I307" i="1"/>
  <c r="I283" i="1"/>
  <c r="I308" i="1"/>
  <c r="I354" i="1"/>
  <c r="I355" i="1"/>
  <c r="I356" i="1"/>
  <c r="I357" i="1"/>
  <c r="I358" i="1"/>
  <c r="I359" i="1"/>
  <c r="I360" i="1"/>
  <c r="I361" i="1"/>
  <c r="I362" i="1"/>
  <c r="I363" i="1"/>
  <c r="I364" i="1"/>
  <c r="I365" i="1"/>
  <c r="I366" i="1"/>
  <c r="I367" i="1"/>
  <c r="I368" i="1"/>
  <c r="I369" i="1"/>
  <c r="I25" i="1"/>
  <c r="F26" i="1"/>
  <c r="F27" i="1"/>
  <c r="F28" i="1"/>
  <c r="F29" i="1"/>
  <c r="F30" i="1"/>
  <c r="F31" i="1"/>
  <c r="F32" i="1"/>
  <c r="F33" i="1"/>
  <c r="F34" i="1"/>
  <c r="F35" i="1"/>
  <c r="F36" i="1"/>
  <c r="F37" i="1"/>
  <c r="F38" i="1"/>
  <c r="F39" i="1"/>
  <c r="F40" i="1"/>
  <c r="F41" i="1"/>
  <c r="F42" i="1"/>
  <c r="F43" i="1"/>
  <c r="F44" i="1"/>
  <c r="F45" i="1"/>
  <c r="F46" i="1"/>
  <c r="F47" i="1"/>
  <c r="F49" i="1"/>
  <c r="F48" i="1"/>
  <c r="F50" i="1"/>
  <c r="F51" i="1"/>
  <c r="F52" i="1"/>
  <c r="F53" i="1"/>
  <c r="F54" i="1"/>
  <c r="F55" i="1"/>
  <c r="F56" i="1"/>
  <c r="F57" i="1"/>
  <c r="F58" i="1"/>
  <c r="F59" i="1"/>
  <c r="F60" i="1"/>
  <c r="F61" i="1"/>
  <c r="F62" i="1"/>
  <c r="F63" i="1"/>
  <c r="F64" i="1"/>
  <c r="F65" i="1"/>
  <c r="F66" i="1"/>
  <c r="F67" i="1"/>
  <c r="F68" i="1"/>
  <c r="F69" i="1"/>
  <c r="F70" i="1"/>
  <c r="F71" i="1"/>
  <c r="F72" i="1"/>
  <c r="F73" i="1"/>
  <c r="F74" i="1"/>
  <c r="F76" i="1"/>
  <c r="F75" i="1"/>
  <c r="F77" i="1"/>
  <c r="F78" i="1"/>
  <c r="F79" i="1"/>
  <c r="F80" i="1"/>
  <c r="F81" i="1"/>
  <c r="F82" i="1"/>
  <c r="F83" i="1"/>
  <c r="F85" i="1"/>
  <c r="F86" i="1"/>
  <c r="F87" i="1"/>
  <c r="F88" i="1"/>
  <c r="F89" i="1"/>
  <c r="F90" i="1"/>
  <c r="F91" i="1"/>
  <c r="F92" i="1"/>
  <c r="F93" i="1"/>
  <c r="F94" i="1"/>
  <c r="F95" i="1"/>
  <c r="F96" i="1"/>
  <c r="F97" i="1"/>
  <c r="F84" i="1"/>
  <c r="F98" i="1"/>
  <c r="F99" i="1"/>
  <c r="F100" i="1"/>
  <c r="F101" i="1"/>
  <c r="F102" i="1"/>
  <c r="F103" i="1"/>
  <c r="F104" i="1"/>
  <c r="F105" i="1"/>
  <c r="F106" i="1"/>
  <c r="F107" i="1"/>
  <c r="F108" i="1"/>
  <c r="F109" i="1"/>
  <c r="F110" i="1"/>
  <c r="F111" i="1"/>
  <c r="F112" i="1"/>
  <c r="F113" i="1"/>
  <c r="F114" i="1"/>
  <c r="F115" i="1"/>
  <c r="F116" i="1"/>
  <c r="F118" i="1"/>
  <c r="F119" i="1"/>
  <c r="F120" i="1"/>
  <c r="F121" i="1"/>
  <c r="F122" i="1"/>
  <c r="F123" i="1"/>
  <c r="F124" i="1"/>
  <c r="F125" i="1"/>
  <c r="F126" i="1"/>
  <c r="F127" i="1"/>
  <c r="F128" i="1"/>
  <c r="F129" i="1"/>
  <c r="F130" i="1"/>
  <c r="F131" i="1"/>
  <c r="F132" i="1"/>
  <c r="F133" i="1"/>
  <c r="F134" i="1"/>
  <c r="F136" i="1"/>
  <c r="F137" i="1"/>
  <c r="F138" i="1"/>
  <c r="F139" i="1"/>
  <c r="F140" i="1"/>
  <c r="F141" i="1"/>
  <c r="F142" i="1"/>
  <c r="F143" i="1"/>
  <c r="F144" i="1"/>
  <c r="F145" i="1"/>
  <c r="F146" i="1"/>
  <c r="F147" i="1"/>
  <c r="F148" i="1"/>
  <c r="F149" i="1"/>
  <c r="F150" i="1"/>
  <c r="F151" i="1"/>
  <c r="F152" i="1"/>
  <c r="F153" i="1"/>
  <c r="F135" i="1"/>
  <c r="F154" i="1"/>
  <c r="F155" i="1"/>
  <c r="F156" i="1"/>
  <c r="F117" i="1"/>
  <c r="F157" i="1"/>
  <c r="F158" i="1"/>
  <c r="F159" i="1"/>
  <c r="F160" i="1"/>
  <c r="F161" i="1"/>
  <c r="F162" i="1"/>
  <c r="F163" i="1"/>
  <c r="F164" i="1"/>
  <c r="F165" i="1"/>
  <c r="F166" i="1"/>
  <c r="F167" i="1"/>
  <c r="F168" i="1"/>
  <c r="F169" i="1"/>
  <c r="F170" i="1"/>
  <c r="F171" i="1"/>
  <c r="F172" i="1"/>
  <c r="F173" i="1"/>
  <c r="F174" i="1"/>
  <c r="F175" i="1"/>
  <c r="F176" i="1"/>
  <c r="F177" i="1"/>
  <c r="F179" i="1"/>
  <c r="F180" i="1"/>
  <c r="F181" i="1"/>
  <c r="F182" i="1"/>
  <c r="F183" i="1"/>
  <c r="F184" i="1"/>
  <c r="F185" i="1"/>
  <c r="F186" i="1"/>
  <c r="F187" i="1"/>
  <c r="F188" i="1"/>
  <c r="F189" i="1"/>
  <c r="F190" i="1"/>
  <c r="F191" i="1"/>
  <c r="F193" i="1"/>
  <c r="F192" i="1"/>
  <c r="F194" i="1"/>
  <c r="F195" i="1"/>
  <c r="F196" i="1"/>
  <c r="F197" i="1"/>
  <c r="F199" i="1"/>
  <c r="F200" i="1"/>
  <c r="F198" i="1"/>
  <c r="F202" i="1"/>
  <c r="F201" i="1"/>
  <c r="F203" i="1"/>
  <c r="F204" i="1"/>
  <c r="F205" i="1"/>
  <c r="F207" i="1"/>
  <c r="F208" i="1"/>
  <c r="F209" i="1"/>
  <c r="F211" i="1"/>
  <c r="F213" i="1"/>
  <c r="F214" i="1"/>
  <c r="F215" i="1"/>
  <c r="F216" i="1"/>
  <c r="F217" i="1"/>
  <c r="F218" i="1"/>
  <c r="F219" i="1"/>
  <c r="F220" i="1"/>
  <c r="F221" i="1"/>
  <c r="F222" i="1"/>
  <c r="F223" i="1"/>
  <c r="F224" i="1"/>
  <c r="F225" i="1"/>
  <c r="F226" i="1"/>
  <c r="F227" i="1"/>
  <c r="F178" i="1"/>
  <c r="F228" i="1"/>
  <c r="F229" i="1"/>
  <c r="F230" i="1"/>
  <c r="F231" i="1"/>
  <c r="F232" i="1"/>
  <c r="F233" i="1"/>
  <c r="F234" i="1"/>
  <c r="F235" i="1"/>
  <c r="F236" i="1"/>
  <c r="F237" i="1"/>
  <c r="F238" i="1"/>
  <c r="F239" i="1"/>
  <c r="F240" i="1"/>
  <c r="F241" i="1"/>
  <c r="F242" i="1"/>
  <c r="F210" i="1"/>
  <c r="F212" i="1"/>
  <c r="F206"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70" i="1"/>
  <c r="F271" i="1"/>
  <c r="F272" i="1"/>
  <c r="F273" i="1"/>
  <c r="F275" i="1"/>
  <c r="F276" i="1"/>
  <c r="F277" i="1"/>
  <c r="F274" i="1"/>
  <c r="F278" i="1"/>
  <c r="F279" i="1"/>
  <c r="F280" i="1"/>
  <c r="F281" i="1"/>
  <c r="F282" i="1"/>
  <c r="F284" i="1"/>
  <c r="F285" i="1"/>
  <c r="F286" i="1"/>
  <c r="F287" i="1"/>
  <c r="F288" i="1"/>
  <c r="F289" i="1"/>
  <c r="F290" i="1"/>
  <c r="F291" i="1"/>
  <c r="F292" i="1"/>
  <c r="F293" i="1"/>
  <c r="F294" i="1"/>
  <c r="F295" i="1"/>
  <c r="F297" i="1"/>
  <c r="F298" i="1"/>
  <c r="F299" i="1"/>
  <c r="F296" i="1"/>
  <c r="F300" i="1"/>
  <c r="F301" i="1"/>
  <c r="F303" i="1"/>
  <c r="F305" i="1"/>
  <c r="F306" i="1"/>
  <c r="F302" i="1"/>
  <c r="F304" i="1"/>
  <c r="F309" i="1"/>
  <c r="F310" i="1"/>
  <c r="F312" i="1"/>
  <c r="F313" i="1"/>
  <c r="F314" i="1"/>
  <c r="F315" i="1"/>
  <c r="F311"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269" i="1"/>
  <c r="F307" i="1"/>
  <c r="F283" i="1"/>
  <c r="F308" i="1"/>
  <c r="F354" i="1"/>
  <c r="F355" i="1"/>
  <c r="F356" i="1"/>
  <c r="F357" i="1"/>
  <c r="F358" i="1"/>
  <c r="F359" i="1"/>
  <c r="F360" i="1"/>
  <c r="F361" i="1"/>
  <c r="F362" i="1"/>
  <c r="F363" i="1"/>
  <c r="F364" i="1"/>
  <c r="F365" i="1"/>
  <c r="F366" i="1"/>
  <c r="F367" i="1"/>
  <c r="F368" i="1"/>
  <c r="F369" i="1"/>
  <c r="F25" i="1"/>
  <c r="E26" i="1"/>
  <c r="E27" i="1"/>
  <c r="E28" i="1"/>
  <c r="E29" i="1"/>
  <c r="E30" i="1"/>
  <c r="E31" i="1"/>
  <c r="E32" i="1"/>
  <c r="E33" i="1"/>
  <c r="E34" i="1"/>
  <c r="E35" i="1"/>
  <c r="E36" i="1"/>
  <c r="E37" i="1"/>
  <c r="E38" i="1"/>
  <c r="E39" i="1"/>
  <c r="E40" i="1"/>
  <c r="E41" i="1"/>
  <c r="E42" i="1"/>
  <c r="E43" i="1"/>
  <c r="E44" i="1"/>
  <c r="E45" i="1"/>
  <c r="E46" i="1"/>
  <c r="E47" i="1"/>
  <c r="E49" i="1"/>
  <c r="E48" i="1"/>
  <c r="E50" i="1"/>
  <c r="E51" i="1"/>
  <c r="E52" i="1"/>
  <c r="E53" i="1"/>
  <c r="E54" i="1"/>
  <c r="E55" i="1"/>
  <c r="E56" i="1"/>
  <c r="E57" i="1"/>
  <c r="E58" i="1"/>
  <c r="E59" i="1"/>
  <c r="E60" i="1"/>
  <c r="E61" i="1"/>
  <c r="E62" i="1"/>
  <c r="E63" i="1"/>
  <c r="E64" i="1"/>
  <c r="E65" i="1"/>
  <c r="E66" i="1"/>
  <c r="E67" i="1"/>
  <c r="E68" i="1"/>
  <c r="E69" i="1"/>
  <c r="E70" i="1"/>
  <c r="E71" i="1"/>
  <c r="E72" i="1"/>
  <c r="E73" i="1"/>
  <c r="E74" i="1"/>
  <c r="E76" i="1"/>
  <c r="E75" i="1"/>
  <c r="E77" i="1"/>
  <c r="E78" i="1"/>
  <c r="E79" i="1"/>
  <c r="E80" i="1"/>
  <c r="E81" i="1"/>
  <c r="E82" i="1"/>
  <c r="E83" i="1"/>
  <c r="E85" i="1"/>
  <c r="E86" i="1"/>
  <c r="E87" i="1"/>
  <c r="E88" i="1"/>
  <c r="E89" i="1"/>
  <c r="E90" i="1"/>
  <c r="E91" i="1"/>
  <c r="E92" i="1"/>
  <c r="E93" i="1"/>
  <c r="E94" i="1"/>
  <c r="E95" i="1"/>
  <c r="E96" i="1"/>
  <c r="E97" i="1"/>
  <c r="E84" i="1"/>
  <c r="E98" i="1"/>
  <c r="E99" i="1"/>
  <c r="E100" i="1"/>
  <c r="E101" i="1"/>
  <c r="E102" i="1"/>
  <c r="E103" i="1"/>
  <c r="E104" i="1"/>
  <c r="E105" i="1"/>
  <c r="E106" i="1"/>
  <c r="E107" i="1"/>
  <c r="E108" i="1"/>
  <c r="E109" i="1"/>
  <c r="E110" i="1"/>
  <c r="E111" i="1"/>
  <c r="E112" i="1"/>
  <c r="E113" i="1"/>
  <c r="E114" i="1"/>
  <c r="E115" i="1"/>
  <c r="E116" i="1"/>
  <c r="E118" i="1"/>
  <c r="E119" i="1"/>
  <c r="E120" i="1"/>
  <c r="E121" i="1"/>
  <c r="E122" i="1"/>
  <c r="E123" i="1"/>
  <c r="E124" i="1"/>
  <c r="E125" i="1"/>
  <c r="E126" i="1"/>
  <c r="E127" i="1"/>
  <c r="E128" i="1"/>
  <c r="E129" i="1"/>
  <c r="E130" i="1"/>
  <c r="E131" i="1"/>
  <c r="E132" i="1"/>
  <c r="E133" i="1"/>
  <c r="E134" i="1"/>
  <c r="E136" i="1"/>
  <c r="E137" i="1"/>
  <c r="E138" i="1"/>
  <c r="E139" i="1"/>
  <c r="E140" i="1"/>
  <c r="E141" i="1"/>
  <c r="E142" i="1"/>
  <c r="E143" i="1"/>
  <c r="E144" i="1"/>
  <c r="E145" i="1"/>
  <c r="E146" i="1"/>
  <c r="E147" i="1"/>
  <c r="E148" i="1"/>
  <c r="E149" i="1"/>
  <c r="E150" i="1"/>
  <c r="E151" i="1"/>
  <c r="E152" i="1"/>
  <c r="E153" i="1"/>
  <c r="E135" i="1"/>
  <c r="E154" i="1"/>
  <c r="E155" i="1"/>
  <c r="E156" i="1"/>
  <c r="E117" i="1"/>
  <c r="E157" i="1"/>
  <c r="E158" i="1"/>
  <c r="E159" i="1"/>
  <c r="E160" i="1"/>
  <c r="E161" i="1"/>
  <c r="E162" i="1"/>
  <c r="E163" i="1"/>
  <c r="E164" i="1"/>
  <c r="E165" i="1"/>
  <c r="E166" i="1"/>
  <c r="E167" i="1"/>
  <c r="E168" i="1"/>
  <c r="E169" i="1"/>
  <c r="E170" i="1"/>
  <c r="E171" i="1"/>
  <c r="E172" i="1"/>
  <c r="E173" i="1"/>
  <c r="E174" i="1"/>
  <c r="E175" i="1"/>
  <c r="E176" i="1"/>
  <c r="E177" i="1"/>
  <c r="E179" i="1"/>
  <c r="E180" i="1"/>
  <c r="E181" i="1"/>
  <c r="E182" i="1"/>
  <c r="E183" i="1"/>
  <c r="E184" i="1"/>
  <c r="E185" i="1"/>
  <c r="E186" i="1"/>
  <c r="E187" i="1"/>
  <c r="E188" i="1"/>
  <c r="E189" i="1"/>
  <c r="E190" i="1"/>
  <c r="E191" i="1"/>
  <c r="E193" i="1"/>
  <c r="E192" i="1"/>
  <c r="E194" i="1"/>
  <c r="E195" i="1"/>
  <c r="E196" i="1"/>
  <c r="E197" i="1"/>
  <c r="E199" i="1"/>
  <c r="E200" i="1"/>
  <c r="E198" i="1"/>
  <c r="E202" i="1"/>
  <c r="E201" i="1"/>
  <c r="E203" i="1"/>
  <c r="E204" i="1"/>
  <c r="E205" i="1"/>
  <c r="E207" i="1"/>
  <c r="E208" i="1"/>
  <c r="E209" i="1"/>
  <c r="E211" i="1"/>
  <c r="E213" i="1"/>
  <c r="E214" i="1"/>
  <c r="E215" i="1"/>
  <c r="E216" i="1"/>
  <c r="E217" i="1"/>
  <c r="E218" i="1"/>
  <c r="E219" i="1"/>
  <c r="E220" i="1"/>
  <c r="E221" i="1"/>
  <c r="E222" i="1"/>
  <c r="E223" i="1"/>
  <c r="E224" i="1"/>
  <c r="E225" i="1"/>
  <c r="E226" i="1"/>
  <c r="E227" i="1"/>
  <c r="E178" i="1"/>
  <c r="E228" i="1"/>
  <c r="E229" i="1"/>
  <c r="E230" i="1"/>
  <c r="E231" i="1"/>
  <c r="E232" i="1"/>
  <c r="E233" i="1"/>
  <c r="E234" i="1"/>
  <c r="E235" i="1"/>
  <c r="E236" i="1"/>
  <c r="E237" i="1"/>
  <c r="E238" i="1"/>
  <c r="E239" i="1"/>
  <c r="E240" i="1"/>
  <c r="E241" i="1"/>
  <c r="E242" i="1"/>
  <c r="E210" i="1"/>
  <c r="E212" i="1"/>
  <c r="E206"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70" i="1"/>
  <c r="E271" i="1"/>
  <c r="E272" i="1"/>
  <c r="E273" i="1"/>
  <c r="E275" i="1"/>
  <c r="E276" i="1"/>
  <c r="E277" i="1"/>
  <c r="E274" i="1"/>
  <c r="E278" i="1"/>
  <c r="E279" i="1"/>
  <c r="E280" i="1"/>
  <c r="E281" i="1"/>
  <c r="E282" i="1"/>
  <c r="E284" i="1"/>
  <c r="E285" i="1"/>
  <c r="E286" i="1"/>
  <c r="E287" i="1"/>
  <c r="E288" i="1"/>
  <c r="E289" i="1"/>
  <c r="E290" i="1"/>
  <c r="E291" i="1"/>
  <c r="E292" i="1"/>
  <c r="E293" i="1"/>
  <c r="E294" i="1"/>
  <c r="E295" i="1"/>
  <c r="E297" i="1"/>
  <c r="E298" i="1"/>
  <c r="E299" i="1"/>
  <c r="E296" i="1"/>
  <c r="E300" i="1"/>
  <c r="E301" i="1"/>
  <c r="E303" i="1"/>
  <c r="E305" i="1"/>
  <c r="E306" i="1"/>
  <c r="E302" i="1"/>
  <c r="E304" i="1"/>
  <c r="E309" i="1"/>
  <c r="E310" i="1"/>
  <c r="E312" i="1"/>
  <c r="E313" i="1"/>
  <c r="E314" i="1"/>
  <c r="E315" i="1"/>
  <c r="E311"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269" i="1"/>
  <c r="E307" i="1"/>
  <c r="E283" i="1"/>
  <c r="E308" i="1"/>
  <c r="E354" i="1"/>
  <c r="E355" i="1"/>
  <c r="E356" i="1"/>
  <c r="E357" i="1"/>
  <c r="E358" i="1"/>
  <c r="E359" i="1"/>
  <c r="E360" i="1"/>
  <c r="E361" i="1"/>
  <c r="E362" i="1"/>
  <c r="E363" i="1"/>
  <c r="E364" i="1"/>
  <c r="E365" i="1"/>
  <c r="E366" i="1"/>
  <c r="E367" i="1"/>
  <c r="E368" i="1"/>
  <c r="E369" i="1"/>
  <c r="E25" i="1"/>
  <c r="D2" i="2"/>
  <c r="E3" i="9" l="1"/>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87" i="9"/>
  <c r="E188" i="9"/>
  <c r="E189" i="9"/>
  <c r="E190" i="9"/>
  <c r="E191" i="9"/>
  <c r="E192" i="9"/>
  <c r="E193" i="9"/>
  <c r="E194" i="9"/>
  <c r="E195" i="9"/>
  <c r="E196" i="9"/>
  <c r="E197" i="9"/>
  <c r="E198" i="9"/>
  <c r="E199" i="9"/>
  <c r="E200" i="9"/>
  <c r="E201" i="9"/>
  <c r="E202" i="9"/>
  <c r="E203" i="9"/>
  <c r="E204" i="9"/>
  <c r="E205" i="9"/>
  <c r="E206" i="9"/>
  <c r="E207" i="9"/>
  <c r="E208" i="9"/>
  <c r="E209" i="9"/>
  <c r="E210" i="9"/>
  <c r="E211" i="9"/>
  <c r="E212" i="9"/>
  <c r="E213" i="9"/>
  <c r="E214" i="9"/>
  <c r="E215" i="9"/>
  <c r="E216" i="9"/>
  <c r="E217" i="9"/>
  <c r="E218" i="9"/>
  <c r="E219" i="9"/>
  <c r="E220" i="9"/>
  <c r="E221" i="9"/>
  <c r="E222" i="9"/>
  <c r="E223" i="9"/>
  <c r="E224" i="9"/>
  <c r="E225" i="9"/>
  <c r="E226" i="9"/>
  <c r="E227" i="9"/>
  <c r="E228" i="9"/>
  <c r="E229" i="9"/>
  <c r="E230" i="9"/>
  <c r="E231" i="9"/>
  <c r="E232" i="9"/>
  <c r="E233" i="9"/>
  <c r="E234" i="9"/>
  <c r="E235" i="9"/>
  <c r="E236" i="9"/>
  <c r="E237" i="9"/>
  <c r="E238" i="9"/>
  <c r="E239" i="9"/>
  <c r="E240" i="9"/>
  <c r="E241" i="9"/>
  <c r="E242" i="9"/>
  <c r="E243" i="9"/>
  <c r="E244" i="9"/>
  <c r="E245" i="9"/>
  <c r="E246" i="9"/>
  <c r="E247" i="9"/>
  <c r="E248" i="9"/>
  <c r="E249" i="9"/>
  <c r="E250" i="9"/>
  <c r="E251" i="9"/>
  <c r="E252" i="9"/>
  <c r="E253" i="9"/>
  <c r="E254" i="9"/>
  <c r="E255" i="9"/>
  <c r="E256" i="9"/>
  <c r="E257" i="9"/>
  <c r="E258" i="9"/>
  <c r="E259" i="9"/>
  <c r="E260" i="9"/>
  <c r="E261" i="9"/>
  <c r="E262" i="9"/>
  <c r="E263" i="9"/>
  <c r="E264" i="9"/>
  <c r="E265" i="9"/>
  <c r="E266" i="9"/>
  <c r="E267" i="9"/>
  <c r="E268" i="9"/>
  <c r="E269" i="9"/>
  <c r="E270" i="9"/>
  <c r="E271" i="9"/>
  <c r="E272" i="9"/>
  <c r="E273" i="9"/>
  <c r="E274" i="9"/>
  <c r="E275" i="9"/>
  <c r="E276" i="9"/>
  <c r="E277" i="9"/>
  <c r="E278" i="9"/>
  <c r="E279" i="9"/>
  <c r="E280" i="9"/>
  <c r="E281" i="9"/>
  <c r="E282" i="9"/>
  <c r="E283" i="9"/>
  <c r="E284" i="9"/>
  <c r="E285" i="9"/>
  <c r="E286" i="9"/>
  <c r="E287" i="9"/>
  <c r="E288" i="9"/>
  <c r="E289" i="9"/>
  <c r="E290" i="9"/>
  <c r="E291" i="9"/>
  <c r="E292" i="9"/>
  <c r="E293" i="9"/>
  <c r="E294" i="9"/>
  <c r="E295" i="9"/>
  <c r="E296" i="9"/>
  <c r="E297" i="9"/>
  <c r="E298" i="9"/>
  <c r="E299" i="9"/>
  <c r="E300" i="9"/>
  <c r="E301" i="9"/>
  <c r="E302" i="9"/>
  <c r="E303" i="9"/>
  <c r="E304" i="9"/>
  <c r="E305" i="9"/>
  <c r="E306" i="9"/>
  <c r="E307" i="9"/>
  <c r="E308" i="9"/>
  <c r="E309" i="9"/>
  <c r="E310" i="9"/>
  <c r="E311" i="9"/>
  <c r="E312" i="9"/>
  <c r="E313" i="9"/>
  <c r="E314" i="9"/>
  <c r="E315" i="9"/>
  <c r="E316" i="9"/>
  <c r="E317" i="9"/>
  <c r="E318" i="9"/>
  <c r="E319" i="9"/>
  <c r="E320" i="9"/>
  <c r="E321" i="9"/>
  <c r="E322" i="9"/>
  <c r="E323" i="9"/>
  <c r="E324" i="9"/>
  <c r="E325" i="9"/>
  <c r="E326" i="9"/>
  <c r="E327" i="9"/>
  <c r="E328" i="9"/>
  <c r="E329" i="9"/>
  <c r="E330" i="9"/>
  <c r="E331" i="9"/>
  <c r="E332" i="9"/>
  <c r="E333" i="9"/>
  <c r="E334" i="9"/>
  <c r="E335" i="9"/>
  <c r="E336" i="9"/>
  <c r="E337" i="9"/>
  <c r="E338" i="9"/>
  <c r="E339" i="9"/>
  <c r="E340" i="9"/>
  <c r="E341" i="9"/>
  <c r="E342" i="9"/>
  <c r="E343" i="9"/>
  <c r="E344" i="9"/>
  <c r="E345" i="9"/>
  <c r="E346" i="9"/>
  <c r="E2" i="9"/>
  <c r="H26" i="1" l="1"/>
  <c r="H28" i="1"/>
  <c r="H34" i="1"/>
  <c r="H27" i="1"/>
  <c r="H29" i="1"/>
  <c r="H25" i="1"/>
  <c r="H31" i="1"/>
  <c r="H30" i="1"/>
  <c r="H49" i="1"/>
  <c r="H33" i="1"/>
  <c r="H42" i="1"/>
  <c r="H41" i="1"/>
  <c r="H48" i="1"/>
  <c r="H40" i="1"/>
  <c r="H35" i="1"/>
  <c r="H44" i="1"/>
  <c r="H36" i="1"/>
  <c r="H39" i="1"/>
  <c r="H46" i="1"/>
  <c r="H43" i="1"/>
  <c r="H45" i="1"/>
  <c r="H50" i="1"/>
  <c r="H51" i="1"/>
  <c r="H56" i="1"/>
  <c r="H53" i="1"/>
  <c r="H57" i="1"/>
  <c r="H32" i="1"/>
  <c r="H47" i="1"/>
  <c r="H52" i="1"/>
  <c r="H37" i="1"/>
  <c r="H55" i="1"/>
  <c r="H60" i="1"/>
  <c r="H54" i="1"/>
  <c r="H58" i="1"/>
  <c r="H38" i="1"/>
  <c r="H59" i="1"/>
  <c r="H61" i="1"/>
  <c r="H62" i="1"/>
  <c r="H63" i="1"/>
  <c r="H64" i="1"/>
  <c r="H65" i="1"/>
  <c r="H66" i="1"/>
  <c r="H67" i="1"/>
  <c r="H68" i="1"/>
  <c r="H69" i="1"/>
  <c r="H70" i="1"/>
  <c r="H71" i="1"/>
  <c r="H74" i="1"/>
  <c r="H73" i="1"/>
  <c r="H72" i="1"/>
  <c r="H82" i="1"/>
  <c r="H78" i="1"/>
  <c r="H75" i="1"/>
  <c r="H85" i="1"/>
  <c r="H84" i="1"/>
  <c r="H87" i="1"/>
  <c r="H80" i="1"/>
  <c r="H98" i="1"/>
  <c r="H90" i="1"/>
  <c r="H95" i="1"/>
  <c r="H96" i="1"/>
  <c r="H94" i="1"/>
  <c r="H99" i="1"/>
  <c r="H86" i="1"/>
  <c r="H97" i="1"/>
  <c r="H79" i="1"/>
  <c r="H89" i="1"/>
  <c r="H92" i="1"/>
  <c r="H76" i="1"/>
  <c r="H88" i="1"/>
  <c r="H100" i="1"/>
  <c r="H83" i="1"/>
  <c r="H101" i="1"/>
  <c r="H77" i="1"/>
  <c r="H91" i="1"/>
  <c r="H81" i="1"/>
  <c r="H102" i="1"/>
  <c r="H93" i="1"/>
  <c r="H103" i="1"/>
  <c r="H104" i="1"/>
  <c r="H105" i="1"/>
  <c r="H106" i="1"/>
  <c r="H107" i="1"/>
  <c r="H108" i="1"/>
  <c r="H111" i="1"/>
  <c r="H109" i="1"/>
  <c r="H136" i="1"/>
  <c r="H119" i="1"/>
  <c r="H135" i="1"/>
  <c r="H121" i="1"/>
  <c r="H113" i="1"/>
  <c r="H129" i="1"/>
  <c r="H110" i="1"/>
  <c r="H120" i="1"/>
  <c r="H140" i="1"/>
  <c r="H123" i="1"/>
  <c r="H118" i="1"/>
  <c r="H112" i="1"/>
  <c r="H145" i="1"/>
  <c r="H131" i="1"/>
  <c r="H138" i="1"/>
  <c r="H130" i="1"/>
  <c r="H126" i="1"/>
  <c r="H144" i="1"/>
  <c r="H149" i="1"/>
  <c r="H146" i="1"/>
  <c r="H148" i="1"/>
  <c r="H132" i="1"/>
  <c r="H139" i="1"/>
  <c r="H125" i="1"/>
  <c r="H128" i="1"/>
  <c r="H122" i="1"/>
  <c r="H150" i="1"/>
  <c r="H134" i="1"/>
  <c r="H117" i="1"/>
  <c r="H137" i="1"/>
  <c r="H147" i="1"/>
  <c r="H156" i="1"/>
  <c r="H115" i="1"/>
  <c r="H151" i="1"/>
  <c r="H124" i="1"/>
  <c r="H155" i="1"/>
  <c r="H133" i="1"/>
  <c r="H142" i="1"/>
  <c r="H152" i="1"/>
  <c r="H141" i="1"/>
  <c r="H114" i="1"/>
  <c r="H153" i="1"/>
  <c r="H157" i="1"/>
  <c r="H154" i="1"/>
  <c r="H158" i="1"/>
  <c r="H159" i="1"/>
  <c r="H160" i="1"/>
  <c r="H161" i="1"/>
  <c r="H162" i="1"/>
  <c r="H163" i="1"/>
  <c r="H143" i="1"/>
  <c r="H116" i="1"/>
  <c r="H164" i="1"/>
  <c r="H127" i="1"/>
  <c r="H168" i="1"/>
  <c r="H169" i="1"/>
  <c r="H167" i="1"/>
  <c r="H166" i="1"/>
  <c r="H200" i="1"/>
  <c r="H171" i="1"/>
  <c r="H231" i="1"/>
  <c r="H175" i="1"/>
  <c r="H180" i="1"/>
  <c r="H240" i="1"/>
  <c r="H177" i="1"/>
  <c r="H186" i="1"/>
  <c r="H184" i="1"/>
  <c r="H179" i="1"/>
  <c r="H203" i="1"/>
  <c r="H220" i="1"/>
  <c r="H193" i="1"/>
  <c r="H228" i="1"/>
  <c r="H217" i="1"/>
  <c r="H239" i="1"/>
  <c r="H181" i="1"/>
  <c r="H170" i="1"/>
  <c r="H211" i="1"/>
  <c r="H176" i="1"/>
  <c r="H199" i="1"/>
  <c r="H234" i="1"/>
  <c r="H215" i="1"/>
  <c r="H218" i="1"/>
  <c r="H242" i="1"/>
  <c r="H209" i="1"/>
  <c r="H207" i="1"/>
  <c r="H187" i="1"/>
  <c r="H195" i="1"/>
  <c r="H189" i="1"/>
  <c r="H196" i="1"/>
  <c r="H204" i="1"/>
  <c r="H190" i="1"/>
  <c r="H227" i="1"/>
  <c r="H226" i="1"/>
  <c r="H244" i="1"/>
  <c r="H222" i="1"/>
  <c r="H191" i="1"/>
  <c r="H205" i="1"/>
  <c r="H185" i="1"/>
  <c r="H223" i="1"/>
  <c r="H198" i="1"/>
  <c r="H213" i="1"/>
  <c r="H188" i="1"/>
  <c r="H194" i="1"/>
  <c r="H219" i="1"/>
  <c r="H174" i="1"/>
  <c r="H237" i="1"/>
  <c r="H206" i="1"/>
  <c r="H230" i="1"/>
  <c r="H236" i="1"/>
  <c r="H238" i="1"/>
  <c r="H224" i="1"/>
  <c r="H201" i="1"/>
  <c r="H235" i="1"/>
  <c r="H212" i="1"/>
  <c r="H233" i="1"/>
  <c r="H225" i="1"/>
  <c r="H216" i="1"/>
  <c r="H221" i="1"/>
  <c r="H165" i="1"/>
  <c r="H241" i="1"/>
  <c r="H202" i="1"/>
  <c r="H245" i="1"/>
  <c r="H192" i="1"/>
  <c r="H178" i="1"/>
  <c r="H173" i="1"/>
  <c r="H232" i="1"/>
  <c r="H210" i="1"/>
  <c r="H246" i="1"/>
  <c r="H247" i="1"/>
  <c r="H248" i="1"/>
  <c r="H249" i="1"/>
  <c r="H250" i="1"/>
  <c r="H172" i="1"/>
  <c r="H197" i="1"/>
  <c r="H251" i="1"/>
  <c r="H252" i="1"/>
  <c r="H253" i="1"/>
  <c r="H254" i="1"/>
  <c r="H182" i="1"/>
  <c r="H243" i="1"/>
  <c r="H255" i="1"/>
  <c r="H208" i="1"/>
  <c r="H256" i="1"/>
  <c r="H214" i="1"/>
  <c r="H257" i="1"/>
  <c r="H183" i="1"/>
  <c r="H258" i="1"/>
  <c r="H229" i="1"/>
  <c r="H259" i="1"/>
  <c r="H260" i="1"/>
  <c r="H264" i="1"/>
  <c r="H288" i="1"/>
  <c r="H273" i="1"/>
  <c r="H265" i="1"/>
  <c r="H306" i="1"/>
  <c r="H271" i="1"/>
  <c r="H294" i="1"/>
  <c r="H281" i="1"/>
  <c r="H263" i="1"/>
  <c r="H270" i="1"/>
  <c r="H287" i="1"/>
  <c r="H277" i="1"/>
  <c r="H336" i="1"/>
  <c r="H293" i="1"/>
  <c r="H297" i="1"/>
  <c r="H262" i="1"/>
  <c r="H320" i="1"/>
  <c r="H319" i="1"/>
  <c r="H303" i="1"/>
  <c r="H315" i="1"/>
  <c r="H296" i="1"/>
  <c r="H283" i="1"/>
  <c r="H314" i="1"/>
  <c r="H276" i="1"/>
  <c r="H318" i="1"/>
  <c r="H280" i="1"/>
  <c r="H291" i="1"/>
  <c r="H301" i="1"/>
  <c r="H322" i="1"/>
  <c r="H312" i="1"/>
  <c r="H356" i="1"/>
  <c r="H311" i="1"/>
  <c r="H327" i="1"/>
  <c r="H269" i="1"/>
  <c r="H298" i="1"/>
  <c r="H323" i="1"/>
  <c r="H267" i="1"/>
  <c r="H324" i="1"/>
  <c r="H330" i="1"/>
  <c r="H328" i="1"/>
  <c r="H274" i="1"/>
  <c r="H317" i="1"/>
  <c r="H266" i="1"/>
  <c r="H272" i="1"/>
  <c r="H354" i="1"/>
  <c r="H313" i="1"/>
  <c r="H334" i="1"/>
  <c r="H299" i="1"/>
  <c r="H309" i="1"/>
  <c r="H346" i="1"/>
  <c r="H290" i="1"/>
  <c r="H279" i="1"/>
  <c r="H289" i="1"/>
  <c r="H300" i="1"/>
  <c r="H285" i="1"/>
  <c r="H337" i="1"/>
  <c r="H295" i="1"/>
  <c r="H286" i="1"/>
  <c r="H282" i="1"/>
  <c r="H342" i="1"/>
  <c r="H343" i="1"/>
  <c r="H278" i="1"/>
  <c r="H352" i="1"/>
  <c r="H284" i="1"/>
  <c r="H345" i="1"/>
  <c r="H321" i="1"/>
  <c r="H335" i="1"/>
  <c r="H333" i="1"/>
  <c r="H307" i="1"/>
  <c r="H339" i="1"/>
  <c r="H304" i="1"/>
  <c r="H292" i="1"/>
  <c r="H329" i="1"/>
  <c r="H305" i="1"/>
  <c r="H338" i="1"/>
  <c r="H325" i="1"/>
  <c r="H340" i="1"/>
  <c r="H347" i="1"/>
  <c r="H355" i="1"/>
  <c r="H351" i="1"/>
  <c r="H350" i="1"/>
  <c r="H310" i="1"/>
  <c r="H261" i="1"/>
  <c r="H348" i="1"/>
  <c r="H341" i="1"/>
  <c r="H275" i="1"/>
  <c r="H326" i="1"/>
  <c r="H302" i="1"/>
  <c r="H349" i="1"/>
  <c r="H308" i="1"/>
  <c r="H357" i="1"/>
  <c r="H358" i="1"/>
  <c r="H331" i="1"/>
  <c r="H359" i="1"/>
  <c r="H360" i="1"/>
  <c r="H268" i="1"/>
  <c r="H361" i="1"/>
  <c r="H362" i="1"/>
  <c r="H316" i="1"/>
  <c r="H332" i="1"/>
  <c r="H363" i="1"/>
  <c r="H364" i="1"/>
  <c r="H344" i="1"/>
  <c r="H365" i="1"/>
  <c r="H366" i="1"/>
  <c r="H367" i="1"/>
  <c r="H368" i="1"/>
  <c r="H369" i="1"/>
  <c r="H353" i="1"/>
  <c r="T12" i="6" l="1"/>
  <c r="G313" i="1" s="1"/>
  <c r="T13" i="6"/>
  <c r="G315" i="1" s="1"/>
  <c r="T14" i="6"/>
  <c r="G328" i="1" s="1"/>
  <c r="T15" i="6"/>
  <c r="G92" i="1" s="1"/>
  <c r="T16" i="6"/>
  <c r="G341" i="1" s="1"/>
  <c r="T17" i="6"/>
  <c r="G308" i="1" s="1"/>
  <c r="T18" i="6"/>
  <c r="G330" i="1" s="1"/>
  <c r="T19" i="6"/>
  <c r="G95" i="1" s="1"/>
  <c r="T20" i="6"/>
  <c r="G171" i="1" s="1"/>
  <c r="T21" i="6"/>
  <c r="G246" i="1" s="1"/>
  <c r="T22" i="6"/>
  <c r="G50" i="1" s="1"/>
  <c r="T23" i="6"/>
  <c r="G83" i="1" s="1"/>
  <c r="T24" i="6"/>
  <c r="G187" i="1" s="1"/>
  <c r="T25" i="6"/>
  <c r="G165" i="1" s="1"/>
  <c r="T26" i="6"/>
  <c r="G310" i="1" s="1"/>
  <c r="T27" i="6"/>
  <c r="G206" i="1" s="1"/>
  <c r="T28" i="6"/>
  <c r="G247" i="1" s="1"/>
  <c r="T29" i="6"/>
  <c r="G157" i="1" s="1"/>
  <c r="T30" i="6"/>
  <c r="G153" i="1" s="1"/>
  <c r="T31" i="6"/>
  <c r="G279" i="1" s="1"/>
  <c r="T32" i="6"/>
  <c r="G140" i="1" s="1"/>
  <c r="T33" i="6"/>
  <c r="G121" i="1" s="1"/>
  <c r="T34" i="6"/>
  <c r="G100" i="1" s="1"/>
  <c r="T35" i="6"/>
  <c r="G213" i="1" s="1"/>
  <c r="T36" i="6"/>
  <c r="G237" i="1" s="1"/>
  <c r="T37" i="6"/>
  <c r="G207" i="1" s="1"/>
  <c r="T38" i="6"/>
  <c r="G231" i="1" s="1"/>
  <c r="T39" i="6"/>
  <c r="G129" i="1" s="1"/>
  <c r="T40" i="6"/>
  <c r="G145" i="1" s="1"/>
  <c r="T41" i="6"/>
  <c r="G324" i="1" s="1"/>
  <c r="T42" i="6"/>
  <c r="G277" i="1" s="1"/>
  <c r="T43" i="6"/>
  <c r="G77" i="1" s="1"/>
  <c r="T44" i="6"/>
  <c r="G158" i="1" s="1"/>
  <c r="T45" i="6"/>
  <c r="G357" i="1" s="1"/>
  <c r="T46" i="6"/>
  <c r="G101" i="1" s="1"/>
  <c r="T47" i="6"/>
  <c r="G228" i="1" s="1"/>
  <c r="T48" i="6"/>
  <c r="G280" i="1" s="1"/>
  <c r="T49" i="6"/>
  <c r="G117" i="1" s="1"/>
  <c r="T50" i="6"/>
  <c r="G232" i="1" s="1"/>
  <c r="T51" i="6"/>
  <c r="G300" i="1" s="1"/>
  <c r="T52" i="6"/>
  <c r="G320" i="1" s="1"/>
  <c r="T53" i="6"/>
  <c r="G358" i="1" s="1"/>
  <c r="T54" i="6"/>
  <c r="G248" i="1" s="1"/>
  <c r="T55" i="6"/>
  <c r="G242" i="1" s="1"/>
  <c r="T56" i="6"/>
  <c r="G238" i="1" s="1"/>
  <c r="T57" i="6"/>
  <c r="G186" i="1" s="1"/>
  <c r="T58" i="6"/>
  <c r="G81" i="1" s="1"/>
  <c r="T59" i="6"/>
  <c r="G167" i="1" s="1"/>
  <c r="T60" i="6"/>
  <c r="G230" i="1" s="1"/>
  <c r="T61" i="6"/>
  <c r="G85" i="1" s="1"/>
  <c r="T62" i="6"/>
  <c r="G113" i="1" s="1"/>
  <c r="T63" i="6"/>
  <c r="G102" i="1" s="1"/>
  <c r="T64" i="6"/>
  <c r="G120" i="1" s="1"/>
  <c r="T65" i="6"/>
  <c r="G261" i="1" s="1"/>
  <c r="T66" i="6"/>
  <c r="G353" i="1" s="1"/>
  <c r="T67" i="6"/>
  <c r="G84" i="1" s="1"/>
  <c r="T68" i="6"/>
  <c r="G91" i="1" s="1"/>
  <c r="T69" i="6"/>
  <c r="G241" i="1" s="1"/>
  <c r="T70" i="6"/>
  <c r="G132" i="1" s="1"/>
  <c r="T71" i="6"/>
  <c r="G227" i="1" s="1"/>
  <c r="T72" i="6"/>
  <c r="G159" i="1" s="1"/>
  <c r="T73" i="6"/>
  <c r="G225" i="1" s="1"/>
  <c r="T74" i="6"/>
  <c r="G150" i="1" s="1"/>
  <c r="T75" i="6"/>
  <c r="G197" i="1" s="1"/>
  <c r="T76" i="6"/>
  <c r="G250" i="1" s="1"/>
  <c r="T77" i="6"/>
  <c r="G331" i="1" s="1"/>
  <c r="T78" i="6"/>
  <c r="G200" i="1" s="1"/>
  <c r="T79" i="6"/>
  <c r="G274" i="1" s="1"/>
  <c r="T80" i="6"/>
  <c r="G86" i="1" s="1"/>
  <c r="T81" i="6"/>
  <c r="G63" i="1" s="1"/>
  <c r="T82" i="6"/>
  <c r="G144" i="1" s="1"/>
  <c r="T83" i="6"/>
  <c r="G154" i="1" s="1"/>
  <c r="T84" i="6"/>
  <c r="G82" i="1" s="1"/>
  <c r="T85" i="6"/>
  <c r="G249" i="1" s="1"/>
  <c r="T86" i="6"/>
  <c r="G160" i="1" s="1"/>
  <c r="T87" i="6"/>
  <c r="G196" i="1" s="1"/>
  <c r="T88" i="6"/>
  <c r="G74" i="1" s="1"/>
  <c r="T89" i="6"/>
  <c r="G61" i="1" s="1"/>
  <c r="T90" i="6"/>
  <c r="G60" i="1" s="1"/>
  <c r="T91" i="6"/>
  <c r="G62" i="1" s="1"/>
  <c r="T92" i="6"/>
  <c r="G172" i="1" s="1"/>
  <c r="T93" i="6"/>
  <c r="G258" i="1" s="1"/>
  <c r="T94" i="6"/>
  <c r="G107" i="1" s="1"/>
  <c r="T95" i="6"/>
  <c r="G183" i="1" s="1"/>
  <c r="T96" i="6"/>
  <c r="G48" i="1" s="1"/>
  <c r="T97" i="6"/>
  <c r="G65" i="1" s="1"/>
  <c r="T98" i="6"/>
  <c r="G79" i="1" s="1"/>
  <c r="T99" i="6"/>
  <c r="G40" i="1" s="1"/>
  <c r="T100" i="6"/>
  <c r="G204" i="1" s="1"/>
  <c r="T101" i="6"/>
  <c r="G58" i="1" s="1"/>
  <c r="T102" i="6"/>
  <c r="G115" i="1" s="1"/>
  <c r="T103" i="6"/>
  <c r="G66" i="1" s="1"/>
  <c r="T104" i="6"/>
  <c r="G39" i="1" s="1"/>
  <c r="T105" i="6"/>
  <c r="G55" i="1" s="1"/>
  <c r="T106" i="6"/>
  <c r="G229" i="1" s="1"/>
  <c r="T107" i="6"/>
  <c r="G37" i="1" s="1"/>
  <c r="T108" i="6"/>
  <c r="G54" i="1" s="1"/>
  <c r="T109" i="6"/>
  <c r="G47" i="1" s="1"/>
  <c r="T110" i="6"/>
  <c r="G56" i="1" s="1"/>
  <c r="T111" i="6"/>
  <c r="G45" i="1" s="1"/>
  <c r="T112" i="6"/>
  <c r="G106" i="1" s="1"/>
  <c r="T113" i="6"/>
  <c r="G26" i="1" s="1"/>
  <c r="T114" i="6"/>
  <c r="G34" i="1" s="1"/>
  <c r="T115" i="6"/>
  <c r="G52" i="1" s="1"/>
  <c r="T116" i="6"/>
  <c r="G67" i="1" s="1"/>
  <c r="T117" i="6"/>
  <c r="G36" i="1" s="1"/>
  <c r="T118" i="6"/>
  <c r="G43" i="1" s="1"/>
  <c r="T119" i="6"/>
  <c r="G288" i="1" s="1"/>
  <c r="T120" i="6"/>
  <c r="G201" i="1" s="1"/>
  <c r="T121" i="6"/>
  <c r="G51" i="1" s="1"/>
  <c r="T122" i="6"/>
  <c r="G87" i="1" s="1"/>
  <c r="T123" i="6"/>
  <c r="G218" i="1" s="1"/>
  <c r="T124" i="6"/>
  <c r="G68" i="1" s="1"/>
  <c r="T125" i="6"/>
  <c r="G108" i="1" s="1"/>
  <c r="T126" i="6"/>
  <c r="G29" i="1" s="1"/>
  <c r="T127" i="6"/>
  <c r="G105" i="1" s="1"/>
  <c r="T128" i="6"/>
  <c r="G28" i="1" s="1"/>
  <c r="T129" i="6"/>
  <c r="G44" i="1" s="1"/>
  <c r="T130" i="6"/>
  <c r="G41" i="1" s="1"/>
  <c r="T131" i="6"/>
  <c r="G25" i="1" s="1"/>
  <c r="T132" i="6"/>
  <c r="G69" i="1" s="1"/>
  <c r="T133" i="6"/>
  <c r="G49" i="1" s="1"/>
  <c r="T134" i="6"/>
  <c r="G53" i="1" s="1"/>
  <c r="T135" i="6"/>
  <c r="G71" i="1" s="1"/>
  <c r="T136" i="6"/>
  <c r="G31" i="1" s="1"/>
  <c r="T137" i="6"/>
  <c r="G214" i="1" s="1"/>
  <c r="T138" i="6"/>
  <c r="G70" i="1" s="1"/>
  <c r="T139" i="6"/>
  <c r="G323" i="1" s="1"/>
  <c r="T140" i="6"/>
  <c r="G57" i="1" s="1"/>
  <c r="T141" i="6"/>
  <c r="G64" i="1" s="1"/>
  <c r="T142" i="6"/>
  <c r="G76" i="1" s="1"/>
  <c r="T143" i="6"/>
  <c r="G257" i="1" s="1"/>
  <c r="T144" i="6"/>
  <c r="G27" i="1" s="1"/>
  <c r="T145" i="6"/>
  <c r="G267" i="1" s="1"/>
  <c r="T146" i="6"/>
  <c r="G254" i="1" s="1"/>
  <c r="T147" i="6"/>
  <c r="G178" i="1" s="1"/>
  <c r="T148" i="6"/>
  <c r="G181" i="1" s="1"/>
  <c r="T149" i="6"/>
  <c r="G220" i="1" s="1"/>
  <c r="T150" i="6"/>
  <c r="G123" i="1" s="1"/>
  <c r="T151" i="6"/>
  <c r="G139" i="1" s="1"/>
  <c r="T152" i="6"/>
  <c r="G252" i="1" s="1"/>
  <c r="T153" i="6"/>
  <c r="G169" i="1" s="1"/>
  <c r="T154" i="6"/>
  <c r="G271" i="1" s="1"/>
  <c r="T155" i="6"/>
  <c r="G360" i="1" s="1"/>
  <c r="T156" i="6"/>
  <c r="G73" i="1" s="1"/>
  <c r="T157" i="6"/>
  <c r="G342" i="1" s="1"/>
  <c r="T158" i="6"/>
  <c r="G359" i="1" s="1"/>
  <c r="T159" i="6"/>
  <c r="G156" i="1" s="1"/>
  <c r="T160" i="6"/>
  <c r="G235" i="1" s="1"/>
  <c r="T161" i="6"/>
  <c r="G302" i="1" s="1"/>
  <c r="T162" i="6"/>
  <c r="G216" i="1" s="1"/>
  <c r="T163" i="6"/>
  <c r="G175" i="1" s="1"/>
  <c r="T164" i="6"/>
  <c r="G343" i="1" s="1"/>
  <c r="T165" i="6"/>
  <c r="G290" i="1" s="1"/>
  <c r="T166" i="6"/>
  <c r="G240" i="1" s="1"/>
  <c r="T167" i="6"/>
  <c r="G345" i="1" s="1"/>
  <c r="T168" i="6"/>
  <c r="G126" i="1" s="1"/>
  <c r="T169" i="6"/>
  <c r="G287" i="1" s="1"/>
  <c r="T170" i="6"/>
  <c r="G294" i="1" s="1"/>
  <c r="T171" i="6"/>
  <c r="G234" i="1" s="1"/>
  <c r="T172" i="6"/>
  <c r="G59" i="1" s="1"/>
  <c r="T173" i="6"/>
  <c r="G224" i="1" s="1"/>
  <c r="T174" i="6"/>
  <c r="G166" i="1" s="1"/>
  <c r="T175" i="6"/>
  <c r="G253" i="1" s="1"/>
  <c r="T176" i="6"/>
  <c r="G251" i="1" s="1"/>
  <c r="T177" i="6"/>
  <c r="G233" i="1" s="1"/>
  <c r="T178" i="6"/>
  <c r="G152" i="1" s="1"/>
  <c r="T179" i="6"/>
  <c r="G329" i="1" s="1"/>
  <c r="T180" i="6"/>
  <c r="G361" i="1" s="1"/>
  <c r="T181" i="6"/>
  <c r="G161" i="1" s="1"/>
  <c r="T182" i="6"/>
  <c r="G318" i="1" s="1"/>
  <c r="T183" i="6"/>
  <c r="G96" i="1" s="1"/>
  <c r="T184" i="6"/>
  <c r="G305" i="1" s="1"/>
  <c r="T185" i="6"/>
  <c r="G289" i="1" s="1"/>
  <c r="T186" i="6"/>
  <c r="G273" i="1" s="1"/>
  <c r="T187" i="6"/>
  <c r="G142" i="1" s="1"/>
  <c r="T188" i="6"/>
  <c r="G270" i="1" s="1"/>
  <c r="T189" i="6"/>
  <c r="G263" i="1" s="1"/>
  <c r="T190" i="6"/>
  <c r="G114" i="1" s="1"/>
  <c r="T191" i="6"/>
  <c r="G112" i="1" s="1"/>
  <c r="T192" i="6"/>
  <c r="G268" i="1" s="1"/>
  <c r="T193" i="6"/>
  <c r="G282" i="1" s="1"/>
  <c r="T194" i="6"/>
  <c r="G278" i="1" s="1"/>
  <c r="T195" i="6"/>
  <c r="G303" i="1" s="1"/>
  <c r="T196" i="6"/>
  <c r="G325" i="1" s="1"/>
  <c r="T197" i="6"/>
  <c r="G275" i="1" s="1"/>
  <c r="T198" i="6"/>
  <c r="G168" i="1" s="1"/>
  <c r="T199" i="6"/>
  <c r="G306" i="1" s="1"/>
  <c r="T200" i="6"/>
  <c r="G269" i="1" s="1"/>
  <c r="T201" i="6"/>
  <c r="G110" i="1" s="1"/>
  <c r="T202" i="6"/>
  <c r="G336" i="1" s="1"/>
  <c r="T203" i="6"/>
  <c r="G42" i="1" s="1"/>
  <c r="T204" i="6"/>
  <c r="G184" i="1" s="1"/>
  <c r="T205" i="6"/>
  <c r="G215" i="1" s="1"/>
  <c r="T206" i="6"/>
  <c r="G362" i="1" s="1"/>
  <c r="T207" i="6"/>
  <c r="G316" i="1" s="1"/>
  <c r="T208" i="6"/>
  <c r="G335" i="1" s="1"/>
  <c r="T209" i="6"/>
  <c r="G317" i="1" s="1"/>
  <c r="T210" i="6"/>
  <c r="G177" i="1" s="1"/>
  <c r="T211" i="6"/>
  <c r="G134" i="1" s="1"/>
  <c r="T212" i="6"/>
  <c r="G151" i="1" s="1"/>
  <c r="T213" i="6"/>
  <c r="G38" i="1" s="1"/>
  <c r="T214" i="6"/>
  <c r="G32" i="1" s="1"/>
  <c r="T215" i="6"/>
  <c r="G338" i="1" s="1"/>
  <c r="T216" i="6"/>
  <c r="G93" i="1" s="1"/>
  <c r="T217" i="6"/>
  <c r="G155" i="1" s="1"/>
  <c r="T218" i="6"/>
  <c r="G297" i="1" s="1"/>
  <c r="T219" i="6"/>
  <c r="G35" i="1" s="1"/>
  <c r="T220" i="6"/>
  <c r="G355" i="1" s="1"/>
  <c r="T221" i="6"/>
  <c r="G170" i="1" s="1"/>
  <c r="T222" i="6"/>
  <c r="G125" i="1" s="1"/>
  <c r="T223" i="6"/>
  <c r="G148" i="1" s="1"/>
  <c r="T224" i="6"/>
  <c r="G94" i="1" s="1"/>
  <c r="T225" i="6"/>
  <c r="G98" i="1" s="1"/>
  <c r="T226" i="6"/>
  <c r="G130" i="1" s="1"/>
  <c r="T227" i="6"/>
  <c r="G119" i="1" s="1"/>
  <c r="T228" i="6"/>
  <c r="G351" i="1" s="1"/>
  <c r="T229" i="6"/>
  <c r="G97" i="1" s="1"/>
  <c r="T230" i="6"/>
  <c r="G346" i="1" s="1"/>
  <c r="T231" i="6"/>
  <c r="G319" i="1" s="1"/>
  <c r="T232" i="6"/>
  <c r="G46" i="1" s="1"/>
  <c r="T233" i="6"/>
  <c r="G122" i="1" s="1"/>
  <c r="T234" i="6"/>
  <c r="G133" i="1" s="1"/>
  <c r="T235" i="6"/>
  <c r="G281" i="1" s="1"/>
  <c r="T236" i="6"/>
  <c r="G33" i="1" s="1"/>
  <c r="T237" i="6"/>
  <c r="G332" i="1" s="1"/>
  <c r="T238" i="6"/>
  <c r="G103" i="1" s="1"/>
  <c r="T239" i="6"/>
  <c r="G285" i="1" s="1"/>
  <c r="T240" i="6"/>
  <c r="G322" i="1" s="1"/>
  <c r="T241" i="6"/>
  <c r="G192" i="1" s="1"/>
  <c r="T242" i="6"/>
  <c r="G80" i="1" s="1"/>
  <c r="T243" i="6"/>
  <c r="G88" i="1" s="1"/>
  <c r="T244" i="6"/>
  <c r="G363" i="1" s="1"/>
  <c r="T245" i="6"/>
  <c r="G340" i="1" s="1"/>
  <c r="T246" i="6"/>
  <c r="G291" i="1" s="1"/>
  <c r="T247" i="6"/>
  <c r="G295" i="1" s="1"/>
  <c r="T248" i="6"/>
  <c r="G327" i="1" s="1"/>
  <c r="T249" i="6"/>
  <c r="G364" i="1" s="1"/>
  <c r="T250" i="6"/>
  <c r="G312" i="1" s="1"/>
  <c r="T251" i="6"/>
  <c r="G311" i="1" s="1"/>
  <c r="T252" i="6"/>
  <c r="G272" i="1" s="1"/>
  <c r="T253" i="6"/>
  <c r="G344" i="1" s="1"/>
  <c r="T254" i="6"/>
  <c r="G162" i="1" s="1"/>
  <c r="T255" i="6"/>
  <c r="G185" i="1" s="1"/>
  <c r="T256" i="6"/>
  <c r="G135" i="1" s="1"/>
  <c r="T257" i="6"/>
  <c r="G266" i="1" s="1"/>
  <c r="T258" i="6"/>
  <c r="G365" i="1" s="1"/>
  <c r="T259" i="6"/>
  <c r="G264" i="1" s="1"/>
  <c r="T260" i="6"/>
  <c r="G326" i="1" s="1"/>
  <c r="T261" i="6"/>
  <c r="G149" i="1" s="1"/>
  <c r="T262" i="6"/>
  <c r="G143" i="1" s="1"/>
  <c r="T263" i="6"/>
  <c r="G333" i="1" s="1"/>
  <c r="T264" i="6"/>
  <c r="G321" i="1" s="1"/>
  <c r="T265" i="6"/>
  <c r="G111" i="1" s="1"/>
  <c r="T266" i="6"/>
  <c r="G182" i="1" s="1"/>
  <c r="T267" i="6"/>
  <c r="G116" i="1" s="1"/>
  <c r="T268" i="6"/>
  <c r="G366" i="1" s="1"/>
  <c r="T269" i="6"/>
  <c r="G367" i="1" s="1"/>
  <c r="T270" i="6"/>
  <c r="G350" i="1" s="1"/>
  <c r="T271" i="6"/>
  <c r="G307" i="1" s="1"/>
  <c r="T272" i="6"/>
  <c r="G141" i="1" s="1"/>
  <c r="T273" i="6"/>
  <c r="G138" i="1" s="1"/>
  <c r="T274" i="6"/>
  <c r="G146" i="1" s="1"/>
  <c r="T275" i="6"/>
  <c r="G337" i="1" s="1"/>
  <c r="T276" i="6"/>
  <c r="G301" i="1" s="1"/>
  <c r="T277" i="6"/>
  <c r="G349" i="1" s="1"/>
  <c r="T278" i="6"/>
  <c r="G354" i="1" s="1"/>
  <c r="T279" i="6"/>
  <c r="G309" i="1" s="1"/>
  <c r="T280" i="6"/>
  <c r="G109" i="1" s="1"/>
  <c r="T281" i="6"/>
  <c r="G293" i="1" s="1"/>
  <c r="T282" i="6"/>
  <c r="G163" i="1" s="1"/>
  <c r="T283" i="6"/>
  <c r="G226" i="1" s="1"/>
  <c r="T284" i="6"/>
  <c r="G286" i="1" s="1"/>
  <c r="T285" i="6"/>
  <c r="G137" i="1" s="1"/>
  <c r="T286" i="6"/>
  <c r="G339" i="1" s="1"/>
  <c r="T287" i="6"/>
  <c r="G30" i="1" s="1"/>
  <c r="T288" i="6"/>
  <c r="G292" i="1" s="1"/>
  <c r="T289" i="6"/>
  <c r="G334" i="1" s="1"/>
  <c r="T290" i="6"/>
  <c r="G124" i="1" s="1"/>
  <c r="T291" i="6"/>
  <c r="G118" i="1" s="1"/>
  <c r="T292" i="6"/>
  <c r="G217" i="1" s="1"/>
  <c r="T293" i="6"/>
  <c r="G136" i="1" s="1"/>
  <c r="T294" i="6"/>
  <c r="G347" i="1" s="1"/>
  <c r="T295" i="6"/>
  <c r="G239" i="1" s="1"/>
  <c r="T296" i="6"/>
  <c r="G176" i="1" s="1"/>
  <c r="T297" i="6"/>
  <c r="G304" i="1" s="1"/>
  <c r="T298" i="6"/>
  <c r="G147" i="1" s="1"/>
  <c r="T299" i="6"/>
  <c r="G212" i="1" s="1"/>
  <c r="T300" i="6"/>
  <c r="G259" i="1" s="1"/>
  <c r="T301" i="6"/>
  <c r="G260" i="1" s="1"/>
  <c r="T302" i="6"/>
  <c r="G219" i="1" s="1"/>
  <c r="T303" i="6"/>
  <c r="G265" i="1" s="1"/>
  <c r="T304" i="6"/>
  <c r="G128" i="1" s="1"/>
  <c r="T305" i="6"/>
  <c r="G89" i="1" s="1"/>
  <c r="T306" i="6"/>
  <c r="G164" i="1" s="1"/>
  <c r="T307" i="6"/>
  <c r="G205" i="1" s="1"/>
  <c r="T308" i="6"/>
  <c r="G131" i="1" s="1"/>
  <c r="T309" i="6"/>
  <c r="G195" i="1" s="1"/>
  <c r="T310" i="6"/>
  <c r="G244" i="1" s="1"/>
  <c r="T311" i="6"/>
  <c r="G210" i="1" s="1"/>
  <c r="T312" i="6"/>
  <c r="G296" i="1" s="1"/>
  <c r="T313" i="6"/>
  <c r="G173" i="1" s="1"/>
  <c r="T314" i="6"/>
  <c r="G209" i="1" s="1"/>
  <c r="T315" i="6"/>
  <c r="G180" i="1" s="1"/>
  <c r="T316" i="6"/>
  <c r="G211" i="1" s="1"/>
  <c r="T317" i="6"/>
  <c r="G198" i="1" s="1"/>
  <c r="T318" i="6"/>
  <c r="G243" i="1" s="1"/>
  <c r="T319" i="6"/>
  <c r="G193" i="1" s="1"/>
  <c r="T320" i="6"/>
  <c r="G255" i="1" s="1"/>
  <c r="T321" i="6"/>
  <c r="G75" i="1" s="1"/>
  <c r="T322" i="6"/>
  <c r="G221" i="1" s="1"/>
  <c r="T323" i="6"/>
  <c r="G90" i="1" s="1"/>
  <c r="T324" i="6"/>
  <c r="G222" i="1" s="1"/>
  <c r="T325" i="6"/>
  <c r="G72" i="1" s="1"/>
  <c r="T326" i="6"/>
  <c r="G356" i="1" s="1"/>
  <c r="T327" i="6"/>
  <c r="G194" i="1" s="1"/>
  <c r="T328" i="6"/>
  <c r="G245" i="1" s="1"/>
  <c r="T329" i="6"/>
  <c r="G299" i="1" s="1"/>
  <c r="T330" i="6"/>
  <c r="G190" i="1" s="1"/>
  <c r="T331" i="6"/>
  <c r="G348" i="1" s="1"/>
  <c r="T332" i="6"/>
  <c r="G208" i="1" s="1"/>
  <c r="T333" i="6"/>
  <c r="G174" i="1" s="1"/>
  <c r="T334" i="6"/>
  <c r="G368" i="1" s="1"/>
  <c r="T335" i="6"/>
  <c r="G256" i="1" s="1"/>
  <c r="T336" i="6"/>
  <c r="G191" i="1" s="1"/>
  <c r="T337" i="6"/>
  <c r="G202" i="1" s="1"/>
  <c r="T338" i="6"/>
  <c r="G199" i="1" s="1"/>
  <c r="T339" i="6"/>
  <c r="G203" i="1" s="1"/>
  <c r="T340" i="6"/>
  <c r="G99" i="1" s="1"/>
  <c r="T341" i="6"/>
  <c r="G352" i="1" s="1"/>
  <c r="T342" i="6"/>
  <c r="G369" i="1" s="1"/>
  <c r="T343" i="6"/>
  <c r="G298" i="1" s="1"/>
  <c r="T344" i="6"/>
  <c r="G188" i="1" s="1"/>
  <c r="T345" i="6"/>
  <c r="G276" i="1" s="1"/>
  <c r="T346" i="6"/>
  <c r="G189" i="1" s="1"/>
  <c r="T347" i="6"/>
  <c r="G283" i="1" s="1"/>
  <c r="T348" i="6"/>
  <c r="G127" i="1" s="1"/>
  <c r="T349" i="6"/>
  <c r="G236" i="1" s="1"/>
  <c r="T350" i="6"/>
  <c r="G179" i="1" s="1"/>
  <c r="T351" i="6"/>
  <c r="G104" i="1" s="1"/>
  <c r="T352" i="6"/>
  <c r="G314" i="1" s="1"/>
  <c r="T353" i="6"/>
  <c r="G223" i="1" s="1"/>
  <c r="T354" i="6"/>
  <c r="G284" i="1" s="1"/>
  <c r="T355" i="6"/>
  <c r="G262" i="1" s="1"/>
  <c r="T11" i="6" l="1"/>
  <c r="G78" i="1" s="1"/>
  <c r="G370" i="1" l="1"/>
  <c r="H370" i="1" l="1"/>
  <c r="B2" i="4"/>
  <c r="E2" i="4" s="1"/>
  <c r="F2" i="4" s="1"/>
  <c r="G2" i="4" s="1"/>
  <c r="E370" i="1" l="1"/>
  <c r="E5" i="4" l="1"/>
  <c r="F5" i="4" s="1"/>
  <c r="G5" i="4" s="1"/>
  <c r="E6" i="4"/>
  <c r="F6" i="4" s="1"/>
  <c r="G6" i="4" s="1"/>
  <c r="E7" i="4"/>
  <c r="F7" i="4" s="1"/>
  <c r="G7" i="4" s="1"/>
  <c r="E8" i="4"/>
  <c r="F8" i="4" s="1"/>
  <c r="G8" i="4" s="1"/>
  <c r="E9" i="4"/>
  <c r="F9" i="4" s="1"/>
  <c r="G9" i="4" s="1"/>
  <c r="E10" i="4"/>
  <c r="F10" i="4" s="1"/>
  <c r="G10" i="4" s="1"/>
  <c r="E11" i="4"/>
  <c r="F11" i="4" s="1"/>
  <c r="G11" i="4" s="1"/>
  <c r="E12" i="4"/>
  <c r="F12" i="4" s="1"/>
  <c r="G12" i="4" s="1"/>
  <c r="E13" i="4"/>
  <c r="F13" i="4" s="1"/>
  <c r="G13" i="4" s="1"/>
  <c r="E14" i="4"/>
  <c r="F14" i="4" s="1"/>
  <c r="G14" i="4" s="1"/>
  <c r="E15" i="4"/>
  <c r="F15" i="4" s="1"/>
  <c r="G15" i="4" s="1"/>
  <c r="E16" i="4"/>
  <c r="F16" i="4" s="1"/>
  <c r="G16" i="4" s="1"/>
  <c r="E17" i="4"/>
  <c r="F17" i="4" s="1"/>
  <c r="G17" i="4" s="1"/>
  <c r="E18" i="4"/>
  <c r="F18" i="4" s="1"/>
  <c r="G18" i="4" s="1"/>
  <c r="E19" i="4"/>
  <c r="F19" i="4" s="1"/>
  <c r="G19" i="4" s="1"/>
  <c r="E20" i="4"/>
  <c r="F20" i="4" s="1"/>
  <c r="G20" i="4" s="1"/>
  <c r="E21" i="4"/>
  <c r="F21" i="4" s="1"/>
  <c r="G21" i="4" s="1"/>
  <c r="E22" i="4"/>
  <c r="F22" i="4" s="1"/>
  <c r="G22" i="4" s="1"/>
  <c r="E23" i="4"/>
  <c r="F23" i="4" s="1"/>
  <c r="G23" i="4" s="1"/>
  <c r="E24" i="4"/>
  <c r="F24" i="4" s="1"/>
  <c r="G24" i="4" s="1"/>
  <c r="E25" i="4"/>
  <c r="F25" i="4" s="1"/>
  <c r="G25" i="4" s="1"/>
  <c r="E26" i="4"/>
  <c r="F26" i="4" s="1"/>
  <c r="G26" i="4" s="1"/>
  <c r="E27" i="4"/>
  <c r="F27" i="4" s="1"/>
  <c r="G27" i="4" s="1"/>
  <c r="E28" i="4"/>
  <c r="F28" i="4" s="1"/>
  <c r="G28" i="4" s="1"/>
  <c r="E29" i="4"/>
  <c r="F29" i="4" s="1"/>
  <c r="G29" i="4" s="1"/>
  <c r="E30" i="4"/>
  <c r="F30" i="4" s="1"/>
  <c r="G30" i="4" s="1"/>
  <c r="E31" i="4"/>
  <c r="F31" i="4" s="1"/>
  <c r="G31" i="4" s="1"/>
  <c r="E32" i="4"/>
  <c r="F32" i="4" s="1"/>
  <c r="G32" i="4" s="1"/>
  <c r="E33" i="4"/>
  <c r="F33" i="4" s="1"/>
  <c r="G33" i="4" s="1"/>
  <c r="E34" i="4"/>
  <c r="F34" i="4" s="1"/>
  <c r="G34" i="4" s="1"/>
  <c r="E35" i="4"/>
  <c r="F35" i="4" s="1"/>
  <c r="G35" i="4" s="1"/>
  <c r="E36" i="4"/>
  <c r="F36" i="4" s="1"/>
  <c r="G36" i="4" s="1"/>
  <c r="E37" i="4"/>
  <c r="F37" i="4" s="1"/>
  <c r="G37" i="4" s="1"/>
  <c r="E38" i="4"/>
  <c r="F38" i="4" s="1"/>
  <c r="G38" i="4" s="1"/>
  <c r="E39" i="4"/>
  <c r="F39" i="4" s="1"/>
  <c r="G39" i="4" s="1"/>
  <c r="E40" i="4"/>
  <c r="F40" i="4" s="1"/>
  <c r="G40" i="4" s="1"/>
  <c r="E41" i="4"/>
  <c r="F41" i="4" s="1"/>
  <c r="G41" i="4" s="1"/>
  <c r="E42" i="4"/>
  <c r="F42" i="4" s="1"/>
  <c r="G42" i="4" s="1"/>
  <c r="E43" i="4"/>
  <c r="F43" i="4" s="1"/>
  <c r="G43" i="4" s="1"/>
  <c r="E44" i="4"/>
  <c r="F44" i="4" s="1"/>
  <c r="G44" i="4" s="1"/>
  <c r="E45" i="4"/>
  <c r="F45" i="4" s="1"/>
  <c r="G45" i="4" s="1"/>
  <c r="E46" i="4"/>
  <c r="F46" i="4" s="1"/>
  <c r="G46" i="4" s="1"/>
  <c r="E47" i="4"/>
  <c r="F47" i="4" s="1"/>
  <c r="G47" i="4" s="1"/>
  <c r="E48" i="4"/>
  <c r="F48" i="4" s="1"/>
  <c r="G48" i="4" s="1"/>
  <c r="E49" i="4"/>
  <c r="F49" i="4" s="1"/>
  <c r="G49" i="4" s="1"/>
  <c r="E50" i="4"/>
  <c r="F50" i="4" s="1"/>
  <c r="G50" i="4" s="1"/>
  <c r="E51" i="4"/>
  <c r="F51" i="4" s="1"/>
  <c r="G51" i="4" s="1"/>
  <c r="E52" i="4"/>
  <c r="F52" i="4" s="1"/>
  <c r="G52" i="4" s="1"/>
  <c r="E53" i="4"/>
  <c r="F53" i="4" s="1"/>
  <c r="G53" i="4" s="1"/>
  <c r="E54" i="4"/>
  <c r="F54" i="4" s="1"/>
  <c r="G54" i="4" s="1"/>
  <c r="E55" i="4"/>
  <c r="F55" i="4" s="1"/>
  <c r="G55" i="4" s="1"/>
  <c r="E56" i="4"/>
  <c r="F56" i="4" s="1"/>
  <c r="G56" i="4" s="1"/>
  <c r="E57" i="4"/>
  <c r="F57" i="4" s="1"/>
  <c r="G57" i="4" s="1"/>
  <c r="E58" i="4"/>
  <c r="F58" i="4" s="1"/>
  <c r="G58" i="4" s="1"/>
  <c r="E59" i="4"/>
  <c r="F59" i="4" s="1"/>
  <c r="G59" i="4" s="1"/>
  <c r="E60" i="4"/>
  <c r="F60" i="4" s="1"/>
  <c r="G60" i="4" s="1"/>
  <c r="E61" i="4"/>
  <c r="F61" i="4" s="1"/>
  <c r="G61" i="4" s="1"/>
  <c r="E62" i="4"/>
  <c r="F62" i="4" s="1"/>
  <c r="G62" i="4" s="1"/>
  <c r="E63" i="4"/>
  <c r="F63" i="4" s="1"/>
  <c r="G63" i="4" s="1"/>
  <c r="E64" i="4"/>
  <c r="F64" i="4" s="1"/>
  <c r="G64" i="4" s="1"/>
  <c r="E65" i="4"/>
  <c r="F65" i="4" s="1"/>
  <c r="G65" i="4" s="1"/>
  <c r="E66" i="4"/>
  <c r="F66" i="4" s="1"/>
  <c r="G66" i="4" s="1"/>
  <c r="E67" i="4"/>
  <c r="F67" i="4" s="1"/>
  <c r="G67" i="4" s="1"/>
  <c r="E68" i="4"/>
  <c r="F68" i="4" s="1"/>
  <c r="G68" i="4" s="1"/>
  <c r="E69" i="4"/>
  <c r="F69" i="4" s="1"/>
  <c r="G69" i="4" s="1"/>
  <c r="E70" i="4"/>
  <c r="F70" i="4" s="1"/>
  <c r="G70" i="4" s="1"/>
  <c r="E71" i="4"/>
  <c r="F71" i="4" s="1"/>
  <c r="G71" i="4" s="1"/>
  <c r="E72" i="4"/>
  <c r="F72" i="4" s="1"/>
  <c r="G72" i="4" s="1"/>
  <c r="E73" i="4"/>
  <c r="F73" i="4" s="1"/>
  <c r="G73" i="4" s="1"/>
  <c r="E74" i="4"/>
  <c r="F74" i="4" s="1"/>
  <c r="G74" i="4" s="1"/>
  <c r="E75" i="4"/>
  <c r="F75" i="4" s="1"/>
  <c r="G75" i="4" s="1"/>
  <c r="E76" i="4"/>
  <c r="F76" i="4" s="1"/>
  <c r="G76" i="4" s="1"/>
  <c r="E77" i="4"/>
  <c r="F77" i="4" s="1"/>
  <c r="G77" i="4" s="1"/>
  <c r="E78" i="4"/>
  <c r="F78" i="4" s="1"/>
  <c r="G78" i="4" s="1"/>
  <c r="E79" i="4"/>
  <c r="F79" i="4" s="1"/>
  <c r="G79" i="4" s="1"/>
  <c r="E80" i="4"/>
  <c r="F80" i="4" s="1"/>
  <c r="G80" i="4" s="1"/>
  <c r="E81" i="4"/>
  <c r="F81" i="4" s="1"/>
  <c r="G81" i="4" s="1"/>
  <c r="E82" i="4"/>
  <c r="F82" i="4" s="1"/>
  <c r="G82" i="4" s="1"/>
  <c r="E83" i="4"/>
  <c r="F83" i="4" s="1"/>
  <c r="G83" i="4" s="1"/>
  <c r="E84" i="4"/>
  <c r="F84" i="4" s="1"/>
  <c r="G84" i="4" s="1"/>
  <c r="E85" i="4"/>
  <c r="F85" i="4" s="1"/>
  <c r="G85" i="4" s="1"/>
  <c r="E86" i="4"/>
  <c r="F86" i="4" s="1"/>
  <c r="G86" i="4" s="1"/>
  <c r="E87" i="4"/>
  <c r="F87" i="4" s="1"/>
  <c r="G87" i="4" s="1"/>
  <c r="E88" i="4"/>
  <c r="F88" i="4" s="1"/>
  <c r="G88" i="4" s="1"/>
  <c r="E89" i="4"/>
  <c r="F89" i="4" s="1"/>
  <c r="G89" i="4" s="1"/>
  <c r="E90" i="4"/>
  <c r="F90" i="4" s="1"/>
  <c r="G90" i="4" s="1"/>
  <c r="E91" i="4"/>
  <c r="F91" i="4" s="1"/>
  <c r="G91" i="4" s="1"/>
  <c r="E92" i="4"/>
  <c r="F92" i="4" s="1"/>
  <c r="G92" i="4" s="1"/>
  <c r="E93" i="4"/>
  <c r="F93" i="4" s="1"/>
  <c r="G93" i="4" s="1"/>
  <c r="E94" i="4"/>
  <c r="F94" i="4" s="1"/>
  <c r="G94" i="4" s="1"/>
  <c r="E95" i="4"/>
  <c r="F95" i="4" s="1"/>
  <c r="G95" i="4" s="1"/>
  <c r="E96" i="4"/>
  <c r="F96" i="4" s="1"/>
  <c r="G96" i="4" s="1"/>
  <c r="E97" i="4"/>
  <c r="F97" i="4" s="1"/>
  <c r="G97" i="4" s="1"/>
  <c r="E98" i="4"/>
  <c r="F98" i="4" s="1"/>
  <c r="G98" i="4" s="1"/>
  <c r="E99" i="4"/>
  <c r="F99" i="4" s="1"/>
  <c r="G99" i="4" s="1"/>
  <c r="E100" i="4"/>
  <c r="F100" i="4" s="1"/>
  <c r="G100" i="4" s="1"/>
  <c r="E101" i="4"/>
  <c r="F101" i="4" s="1"/>
  <c r="G101" i="4" s="1"/>
  <c r="E102" i="4"/>
  <c r="F102" i="4" s="1"/>
  <c r="G102" i="4" s="1"/>
  <c r="E103" i="4"/>
  <c r="F103" i="4" s="1"/>
  <c r="G103" i="4" s="1"/>
  <c r="E104" i="4"/>
  <c r="F104" i="4" s="1"/>
  <c r="G104" i="4" s="1"/>
  <c r="E105" i="4"/>
  <c r="F105" i="4" s="1"/>
  <c r="G105" i="4" s="1"/>
  <c r="E106" i="4"/>
  <c r="F106" i="4" s="1"/>
  <c r="G106" i="4" s="1"/>
  <c r="E107" i="4"/>
  <c r="F107" i="4" s="1"/>
  <c r="G107" i="4" s="1"/>
  <c r="E108" i="4"/>
  <c r="F108" i="4" s="1"/>
  <c r="G108" i="4" s="1"/>
  <c r="E109" i="4"/>
  <c r="F109" i="4" s="1"/>
  <c r="G109" i="4" s="1"/>
  <c r="E110" i="4"/>
  <c r="F110" i="4" s="1"/>
  <c r="G110" i="4" s="1"/>
  <c r="E111" i="4"/>
  <c r="F111" i="4" s="1"/>
  <c r="G111" i="4" s="1"/>
  <c r="E112" i="4"/>
  <c r="F112" i="4" s="1"/>
  <c r="G112" i="4" s="1"/>
  <c r="E113" i="4"/>
  <c r="F113" i="4" s="1"/>
  <c r="G113" i="4" s="1"/>
  <c r="E114" i="4"/>
  <c r="F114" i="4" s="1"/>
  <c r="G114" i="4" s="1"/>
  <c r="E115" i="4"/>
  <c r="F115" i="4" s="1"/>
  <c r="G115" i="4" s="1"/>
  <c r="E116" i="4"/>
  <c r="F116" i="4" s="1"/>
  <c r="G116" i="4" s="1"/>
  <c r="E117" i="4"/>
  <c r="F117" i="4" s="1"/>
  <c r="G117" i="4" s="1"/>
  <c r="E118" i="4"/>
  <c r="F118" i="4" s="1"/>
  <c r="G118" i="4" s="1"/>
  <c r="E119" i="4"/>
  <c r="F119" i="4" s="1"/>
  <c r="G119" i="4" s="1"/>
  <c r="E120" i="4"/>
  <c r="F120" i="4" s="1"/>
  <c r="G120" i="4" s="1"/>
  <c r="E121" i="4"/>
  <c r="F121" i="4" s="1"/>
  <c r="G121" i="4" s="1"/>
  <c r="E122" i="4"/>
  <c r="F122" i="4" s="1"/>
  <c r="G122" i="4" s="1"/>
  <c r="E123" i="4"/>
  <c r="F123" i="4" s="1"/>
  <c r="G123" i="4" s="1"/>
  <c r="E124" i="4"/>
  <c r="F124" i="4" s="1"/>
  <c r="G124" i="4" s="1"/>
  <c r="E125" i="4"/>
  <c r="F125" i="4" s="1"/>
  <c r="G125" i="4" s="1"/>
  <c r="E126" i="4"/>
  <c r="F126" i="4" s="1"/>
  <c r="G126" i="4" s="1"/>
  <c r="E127" i="4"/>
  <c r="F127" i="4" s="1"/>
  <c r="G127" i="4" s="1"/>
  <c r="E128" i="4"/>
  <c r="F128" i="4" s="1"/>
  <c r="G128" i="4" s="1"/>
  <c r="E129" i="4"/>
  <c r="F129" i="4" s="1"/>
  <c r="G129" i="4" s="1"/>
  <c r="E130" i="4"/>
  <c r="F130" i="4" s="1"/>
  <c r="G130" i="4" s="1"/>
  <c r="E131" i="4"/>
  <c r="F131" i="4" s="1"/>
  <c r="G131" i="4" s="1"/>
  <c r="E132" i="4"/>
  <c r="F132" i="4" s="1"/>
  <c r="G132" i="4" s="1"/>
  <c r="E133" i="4"/>
  <c r="F133" i="4" s="1"/>
  <c r="G133" i="4" s="1"/>
  <c r="E134" i="4"/>
  <c r="F134" i="4" s="1"/>
  <c r="G134" i="4" s="1"/>
  <c r="E135" i="4"/>
  <c r="F135" i="4" s="1"/>
  <c r="G135" i="4" s="1"/>
  <c r="E136" i="4"/>
  <c r="F136" i="4" s="1"/>
  <c r="G136" i="4" s="1"/>
  <c r="E137" i="4"/>
  <c r="F137" i="4" s="1"/>
  <c r="G137" i="4" s="1"/>
  <c r="E138" i="4"/>
  <c r="F138" i="4" s="1"/>
  <c r="G138" i="4" s="1"/>
  <c r="E139" i="4"/>
  <c r="F139" i="4" s="1"/>
  <c r="G139" i="4" s="1"/>
  <c r="E140" i="4"/>
  <c r="F140" i="4" s="1"/>
  <c r="G140" i="4" s="1"/>
  <c r="E141" i="4"/>
  <c r="F141" i="4" s="1"/>
  <c r="G141" i="4" s="1"/>
  <c r="E142" i="4"/>
  <c r="F142" i="4" s="1"/>
  <c r="G142" i="4" s="1"/>
  <c r="E143" i="4"/>
  <c r="F143" i="4" s="1"/>
  <c r="G143" i="4" s="1"/>
  <c r="E144" i="4"/>
  <c r="F144" i="4" s="1"/>
  <c r="G144" i="4" s="1"/>
  <c r="E145" i="4"/>
  <c r="F145" i="4" s="1"/>
  <c r="G145" i="4" s="1"/>
  <c r="E146" i="4"/>
  <c r="F146" i="4" s="1"/>
  <c r="G146" i="4" s="1"/>
  <c r="E147" i="4"/>
  <c r="F147" i="4" s="1"/>
  <c r="G147" i="4" s="1"/>
  <c r="E148" i="4"/>
  <c r="F148" i="4" s="1"/>
  <c r="G148" i="4" s="1"/>
  <c r="E149" i="4"/>
  <c r="F149" i="4" s="1"/>
  <c r="G149" i="4" s="1"/>
  <c r="E150" i="4"/>
  <c r="F150" i="4" s="1"/>
  <c r="G150" i="4" s="1"/>
  <c r="E151" i="4"/>
  <c r="F151" i="4" s="1"/>
  <c r="G151" i="4" s="1"/>
  <c r="E152" i="4"/>
  <c r="F152" i="4" s="1"/>
  <c r="G152" i="4" s="1"/>
  <c r="E153" i="4"/>
  <c r="F153" i="4" s="1"/>
  <c r="G153" i="4" s="1"/>
  <c r="E154" i="4"/>
  <c r="F154" i="4" s="1"/>
  <c r="G154" i="4" s="1"/>
  <c r="E155" i="4"/>
  <c r="F155" i="4" s="1"/>
  <c r="G155" i="4" s="1"/>
  <c r="E156" i="4"/>
  <c r="F156" i="4" s="1"/>
  <c r="G156" i="4" s="1"/>
  <c r="E157" i="4"/>
  <c r="F157" i="4" s="1"/>
  <c r="G157" i="4" s="1"/>
  <c r="E158" i="4"/>
  <c r="F158" i="4" s="1"/>
  <c r="G158" i="4" s="1"/>
  <c r="E159" i="4"/>
  <c r="F159" i="4" s="1"/>
  <c r="G159" i="4" s="1"/>
  <c r="E160" i="4"/>
  <c r="F160" i="4" s="1"/>
  <c r="G160" i="4" s="1"/>
  <c r="E161" i="4"/>
  <c r="F161" i="4" s="1"/>
  <c r="G161" i="4" s="1"/>
  <c r="E162" i="4"/>
  <c r="F162" i="4" s="1"/>
  <c r="G162" i="4" s="1"/>
  <c r="E163" i="4"/>
  <c r="F163" i="4" s="1"/>
  <c r="G163" i="4" s="1"/>
  <c r="E164" i="4"/>
  <c r="F164" i="4" s="1"/>
  <c r="G164" i="4" s="1"/>
  <c r="E165" i="4"/>
  <c r="F165" i="4" s="1"/>
  <c r="G165" i="4" s="1"/>
  <c r="E166" i="4"/>
  <c r="F166" i="4" s="1"/>
  <c r="G166" i="4" s="1"/>
  <c r="E167" i="4"/>
  <c r="F167" i="4" s="1"/>
  <c r="G167" i="4" s="1"/>
  <c r="E168" i="4"/>
  <c r="F168" i="4" s="1"/>
  <c r="G168" i="4" s="1"/>
  <c r="E169" i="4"/>
  <c r="F169" i="4" s="1"/>
  <c r="G169" i="4" s="1"/>
  <c r="E170" i="4"/>
  <c r="F170" i="4" s="1"/>
  <c r="G170" i="4" s="1"/>
  <c r="E171" i="4"/>
  <c r="F171" i="4" s="1"/>
  <c r="G171" i="4" s="1"/>
  <c r="E172" i="4"/>
  <c r="F172" i="4" s="1"/>
  <c r="G172" i="4" s="1"/>
  <c r="E173" i="4"/>
  <c r="F173" i="4" s="1"/>
  <c r="G173" i="4" s="1"/>
  <c r="E174" i="4"/>
  <c r="F174" i="4" s="1"/>
  <c r="G174" i="4" s="1"/>
  <c r="E175" i="4"/>
  <c r="F175" i="4" s="1"/>
  <c r="G175" i="4" s="1"/>
  <c r="E176" i="4"/>
  <c r="F176" i="4" s="1"/>
  <c r="G176" i="4" s="1"/>
  <c r="E177" i="4"/>
  <c r="F177" i="4" s="1"/>
  <c r="G177" i="4" s="1"/>
  <c r="E178" i="4"/>
  <c r="F178" i="4" s="1"/>
  <c r="G178" i="4" s="1"/>
  <c r="E179" i="4"/>
  <c r="F179" i="4" s="1"/>
  <c r="G179" i="4" s="1"/>
  <c r="E180" i="4"/>
  <c r="F180" i="4" s="1"/>
  <c r="G180" i="4" s="1"/>
  <c r="E181" i="4"/>
  <c r="F181" i="4" s="1"/>
  <c r="G181" i="4" s="1"/>
  <c r="E182" i="4"/>
  <c r="F182" i="4" s="1"/>
  <c r="G182" i="4" s="1"/>
  <c r="E183" i="4"/>
  <c r="F183" i="4" s="1"/>
  <c r="G183" i="4" s="1"/>
  <c r="E184" i="4"/>
  <c r="F184" i="4" s="1"/>
  <c r="G184" i="4" s="1"/>
  <c r="E185" i="4"/>
  <c r="F185" i="4" s="1"/>
  <c r="G185" i="4" s="1"/>
  <c r="E186" i="4"/>
  <c r="F186" i="4" s="1"/>
  <c r="G186" i="4" s="1"/>
  <c r="E187" i="4"/>
  <c r="F187" i="4" s="1"/>
  <c r="G187" i="4" s="1"/>
  <c r="E188" i="4"/>
  <c r="F188" i="4" s="1"/>
  <c r="G188" i="4" s="1"/>
  <c r="E189" i="4"/>
  <c r="F189" i="4" s="1"/>
  <c r="G189" i="4" s="1"/>
  <c r="E190" i="4"/>
  <c r="F190" i="4" s="1"/>
  <c r="G190" i="4" s="1"/>
  <c r="E191" i="4"/>
  <c r="F191" i="4" s="1"/>
  <c r="G191" i="4" s="1"/>
  <c r="E192" i="4"/>
  <c r="F192" i="4" s="1"/>
  <c r="G192" i="4" s="1"/>
  <c r="E193" i="4"/>
  <c r="F193" i="4" s="1"/>
  <c r="G193" i="4" s="1"/>
  <c r="E194" i="4"/>
  <c r="F194" i="4" s="1"/>
  <c r="G194" i="4" s="1"/>
  <c r="E195" i="4"/>
  <c r="F195" i="4" s="1"/>
  <c r="G195" i="4" s="1"/>
  <c r="E196" i="4"/>
  <c r="F196" i="4" s="1"/>
  <c r="G196" i="4" s="1"/>
  <c r="E197" i="4"/>
  <c r="F197" i="4" s="1"/>
  <c r="G197" i="4" s="1"/>
  <c r="E198" i="4"/>
  <c r="F198" i="4" s="1"/>
  <c r="G198" i="4" s="1"/>
  <c r="E199" i="4"/>
  <c r="F199" i="4" s="1"/>
  <c r="G199" i="4" s="1"/>
  <c r="E200" i="4"/>
  <c r="F200" i="4" s="1"/>
  <c r="G200" i="4" s="1"/>
  <c r="E201" i="4"/>
  <c r="F201" i="4" s="1"/>
  <c r="G201" i="4" s="1"/>
  <c r="E202" i="4"/>
  <c r="F202" i="4" s="1"/>
  <c r="G202" i="4" s="1"/>
  <c r="E203" i="4"/>
  <c r="F203" i="4" s="1"/>
  <c r="G203" i="4" s="1"/>
  <c r="E204" i="4"/>
  <c r="F204" i="4" s="1"/>
  <c r="G204" i="4" s="1"/>
  <c r="E205" i="4"/>
  <c r="F205" i="4" s="1"/>
  <c r="G205" i="4" s="1"/>
  <c r="E206" i="4"/>
  <c r="F206" i="4" s="1"/>
  <c r="G206" i="4" s="1"/>
  <c r="E207" i="4"/>
  <c r="F207" i="4" s="1"/>
  <c r="G207" i="4" s="1"/>
  <c r="E208" i="4"/>
  <c r="F208" i="4" s="1"/>
  <c r="G208" i="4" s="1"/>
  <c r="E209" i="4"/>
  <c r="F209" i="4" s="1"/>
  <c r="G209" i="4" s="1"/>
  <c r="E210" i="4"/>
  <c r="F210" i="4" s="1"/>
  <c r="G210" i="4" s="1"/>
  <c r="E211" i="4"/>
  <c r="F211" i="4" s="1"/>
  <c r="G211" i="4" s="1"/>
  <c r="E212" i="4"/>
  <c r="F212" i="4" s="1"/>
  <c r="G212" i="4" s="1"/>
  <c r="E213" i="4"/>
  <c r="F213" i="4" s="1"/>
  <c r="G213" i="4" s="1"/>
  <c r="E214" i="4"/>
  <c r="F214" i="4" s="1"/>
  <c r="G214" i="4" s="1"/>
  <c r="E215" i="4"/>
  <c r="F215" i="4" s="1"/>
  <c r="G215" i="4" s="1"/>
  <c r="E216" i="4"/>
  <c r="F216" i="4" s="1"/>
  <c r="G216" i="4" s="1"/>
  <c r="E217" i="4"/>
  <c r="F217" i="4" s="1"/>
  <c r="G217" i="4" s="1"/>
  <c r="E218" i="4"/>
  <c r="F218" i="4" s="1"/>
  <c r="G218" i="4" s="1"/>
  <c r="E219" i="4"/>
  <c r="F219" i="4" s="1"/>
  <c r="G219" i="4" s="1"/>
  <c r="E220" i="4"/>
  <c r="F220" i="4" s="1"/>
  <c r="G220" i="4" s="1"/>
  <c r="E221" i="4"/>
  <c r="F221" i="4" s="1"/>
  <c r="G221" i="4" s="1"/>
  <c r="E222" i="4"/>
  <c r="F222" i="4" s="1"/>
  <c r="G222" i="4" s="1"/>
  <c r="E223" i="4"/>
  <c r="F223" i="4" s="1"/>
  <c r="G223" i="4" s="1"/>
  <c r="E224" i="4"/>
  <c r="F224" i="4" s="1"/>
  <c r="G224" i="4" s="1"/>
  <c r="E225" i="4"/>
  <c r="F225" i="4" s="1"/>
  <c r="G225" i="4" s="1"/>
  <c r="E226" i="4"/>
  <c r="F226" i="4" s="1"/>
  <c r="G226" i="4" s="1"/>
  <c r="E227" i="4"/>
  <c r="F227" i="4" s="1"/>
  <c r="G227" i="4" s="1"/>
  <c r="E228" i="4"/>
  <c r="F228" i="4" s="1"/>
  <c r="G228" i="4" s="1"/>
  <c r="E229" i="4"/>
  <c r="F229" i="4" s="1"/>
  <c r="G229" i="4" s="1"/>
  <c r="E230" i="4"/>
  <c r="F230" i="4" s="1"/>
  <c r="G230" i="4" s="1"/>
  <c r="E231" i="4"/>
  <c r="F231" i="4" s="1"/>
  <c r="G231" i="4" s="1"/>
  <c r="E232" i="4"/>
  <c r="F232" i="4" s="1"/>
  <c r="G232" i="4" s="1"/>
  <c r="E233" i="4"/>
  <c r="F233" i="4" s="1"/>
  <c r="G233" i="4" s="1"/>
  <c r="E234" i="4"/>
  <c r="F234" i="4" s="1"/>
  <c r="G234" i="4" s="1"/>
  <c r="E235" i="4"/>
  <c r="F235" i="4" s="1"/>
  <c r="G235" i="4" s="1"/>
  <c r="E236" i="4"/>
  <c r="F236" i="4" s="1"/>
  <c r="G236" i="4" s="1"/>
  <c r="E237" i="4"/>
  <c r="F237" i="4" s="1"/>
  <c r="G237" i="4" s="1"/>
  <c r="E238" i="4"/>
  <c r="F238" i="4" s="1"/>
  <c r="G238" i="4" s="1"/>
  <c r="E239" i="4"/>
  <c r="F239" i="4" s="1"/>
  <c r="G239" i="4" s="1"/>
  <c r="E240" i="4"/>
  <c r="F240" i="4" s="1"/>
  <c r="G240" i="4" s="1"/>
  <c r="E241" i="4"/>
  <c r="F241" i="4" s="1"/>
  <c r="G241" i="4" s="1"/>
  <c r="E242" i="4"/>
  <c r="F242" i="4" s="1"/>
  <c r="G242" i="4" s="1"/>
  <c r="E243" i="4"/>
  <c r="F243" i="4" s="1"/>
  <c r="G243" i="4" s="1"/>
  <c r="E244" i="4"/>
  <c r="F244" i="4" s="1"/>
  <c r="G244" i="4" s="1"/>
  <c r="E245" i="4"/>
  <c r="F245" i="4" s="1"/>
  <c r="G245" i="4" s="1"/>
  <c r="E246" i="4"/>
  <c r="F246" i="4" s="1"/>
  <c r="G246" i="4" s="1"/>
  <c r="E247" i="4"/>
  <c r="F247" i="4" s="1"/>
  <c r="G247" i="4" s="1"/>
  <c r="E248" i="4"/>
  <c r="F248" i="4" s="1"/>
  <c r="G248" i="4" s="1"/>
  <c r="E249" i="4"/>
  <c r="F249" i="4" s="1"/>
  <c r="G249" i="4" s="1"/>
  <c r="E250" i="4"/>
  <c r="F250" i="4" s="1"/>
  <c r="G250" i="4" s="1"/>
  <c r="E251" i="4"/>
  <c r="F251" i="4" s="1"/>
  <c r="G251" i="4" s="1"/>
  <c r="E252" i="4"/>
  <c r="F252" i="4" s="1"/>
  <c r="G252" i="4" s="1"/>
  <c r="E253" i="4"/>
  <c r="F253" i="4" s="1"/>
  <c r="G253" i="4" s="1"/>
  <c r="E254" i="4"/>
  <c r="F254" i="4" s="1"/>
  <c r="G254" i="4" s="1"/>
  <c r="E255" i="4"/>
  <c r="F255" i="4" s="1"/>
  <c r="G255" i="4" s="1"/>
  <c r="E256" i="4"/>
  <c r="F256" i="4" s="1"/>
  <c r="G256" i="4" s="1"/>
  <c r="E257" i="4"/>
  <c r="F257" i="4" s="1"/>
  <c r="G257" i="4" s="1"/>
  <c r="E258" i="4"/>
  <c r="F258" i="4" s="1"/>
  <c r="G258" i="4" s="1"/>
  <c r="E259" i="4"/>
  <c r="F259" i="4" s="1"/>
  <c r="G259" i="4" s="1"/>
  <c r="E260" i="4"/>
  <c r="F260" i="4" s="1"/>
  <c r="G260" i="4" s="1"/>
  <c r="E261" i="4"/>
  <c r="F261" i="4" s="1"/>
  <c r="G261" i="4" s="1"/>
  <c r="E262" i="4"/>
  <c r="F262" i="4" s="1"/>
  <c r="G262" i="4" s="1"/>
  <c r="E263" i="4"/>
  <c r="F263" i="4" s="1"/>
  <c r="G263" i="4" s="1"/>
  <c r="E264" i="4"/>
  <c r="F264" i="4" s="1"/>
  <c r="G264" i="4" s="1"/>
  <c r="E265" i="4"/>
  <c r="F265" i="4" s="1"/>
  <c r="G265" i="4" s="1"/>
  <c r="E266" i="4"/>
  <c r="F266" i="4" s="1"/>
  <c r="G266" i="4" s="1"/>
  <c r="E267" i="4"/>
  <c r="F267" i="4" s="1"/>
  <c r="G267" i="4" s="1"/>
  <c r="E268" i="4"/>
  <c r="F268" i="4" s="1"/>
  <c r="G268" i="4" s="1"/>
  <c r="E269" i="4"/>
  <c r="F269" i="4" s="1"/>
  <c r="G269" i="4" s="1"/>
  <c r="E270" i="4"/>
  <c r="F270" i="4" s="1"/>
  <c r="G270" i="4" s="1"/>
  <c r="E271" i="4"/>
  <c r="F271" i="4" s="1"/>
  <c r="G271" i="4" s="1"/>
  <c r="E272" i="4"/>
  <c r="F272" i="4" s="1"/>
  <c r="G272" i="4" s="1"/>
  <c r="E273" i="4"/>
  <c r="F273" i="4" s="1"/>
  <c r="G273" i="4" s="1"/>
  <c r="E274" i="4"/>
  <c r="F274" i="4" s="1"/>
  <c r="G274" i="4" s="1"/>
  <c r="E275" i="4"/>
  <c r="F275" i="4" s="1"/>
  <c r="G275" i="4" s="1"/>
  <c r="E276" i="4"/>
  <c r="F276" i="4" s="1"/>
  <c r="G276" i="4" s="1"/>
  <c r="E277" i="4"/>
  <c r="F277" i="4" s="1"/>
  <c r="G277" i="4" s="1"/>
  <c r="E278" i="4"/>
  <c r="F278" i="4" s="1"/>
  <c r="G278" i="4" s="1"/>
  <c r="E279" i="4"/>
  <c r="F279" i="4" s="1"/>
  <c r="G279" i="4" s="1"/>
  <c r="E280" i="4"/>
  <c r="F280" i="4" s="1"/>
  <c r="G280" i="4" s="1"/>
  <c r="E281" i="4"/>
  <c r="F281" i="4" s="1"/>
  <c r="G281" i="4" s="1"/>
  <c r="E282" i="4"/>
  <c r="F282" i="4" s="1"/>
  <c r="G282" i="4" s="1"/>
  <c r="E283" i="4"/>
  <c r="F283" i="4" s="1"/>
  <c r="G283" i="4" s="1"/>
  <c r="E284" i="4"/>
  <c r="F284" i="4" s="1"/>
  <c r="G284" i="4" s="1"/>
  <c r="E285" i="4"/>
  <c r="F285" i="4" s="1"/>
  <c r="G285" i="4" s="1"/>
  <c r="E286" i="4"/>
  <c r="F286" i="4" s="1"/>
  <c r="G286" i="4" s="1"/>
  <c r="E287" i="4"/>
  <c r="F287" i="4" s="1"/>
  <c r="G287" i="4" s="1"/>
  <c r="E288" i="4"/>
  <c r="F288" i="4" s="1"/>
  <c r="G288" i="4" s="1"/>
  <c r="E289" i="4"/>
  <c r="F289" i="4" s="1"/>
  <c r="G289" i="4" s="1"/>
  <c r="E290" i="4"/>
  <c r="F290" i="4" s="1"/>
  <c r="G290" i="4" s="1"/>
  <c r="E291" i="4"/>
  <c r="F291" i="4" s="1"/>
  <c r="G291" i="4" s="1"/>
  <c r="E292" i="4"/>
  <c r="F292" i="4" s="1"/>
  <c r="G292" i="4" s="1"/>
  <c r="E293" i="4"/>
  <c r="F293" i="4" s="1"/>
  <c r="G293" i="4" s="1"/>
  <c r="E294" i="4"/>
  <c r="F294" i="4" s="1"/>
  <c r="G294" i="4" s="1"/>
  <c r="E295" i="4"/>
  <c r="F295" i="4" s="1"/>
  <c r="G295" i="4" s="1"/>
  <c r="E296" i="4"/>
  <c r="F296" i="4" s="1"/>
  <c r="G296" i="4" s="1"/>
  <c r="E297" i="4"/>
  <c r="F297" i="4" s="1"/>
  <c r="G297" i="4" s="1"/>
  <c r="E298" i="4"/>
  <c r="F298" i="4" s="1"/>
  <c r="G298" i="4" s="1"/>
  <c r="E299" i="4"/>
  <c r="F299" i="4" s="1"/>
  <c r="G299" i="4" s="1"/>
  <c r="E300" i="4"/>
  <c r="F300" i="4" s="1"/>
  <c r="G300" i="4" s="1"/>
  <c r="E301" i="4"/>
  <c r="F301" i="4" s="1"/>
  <c r="G301" i="4" s="1"/>
  <c r="E302" i="4"/>
  <c r="F302" i="4" s="1"/>
  <c r="G302" i="4" s="1"/>
  <c r="E303" i="4"/>
  <c r="F303" i="4" s="1"/>
  <c r="G303" i="4" s="1"/>
  <c r="E304" i="4"/>
  <c r="F304" i="4" s="1"/>
  <c r="G304" i="4" s="1"/>
  <c r="E305" i="4"/>
  <c r="F305" i="4" s="1"/>
  <c r="G305" i="4" s="1"/>
  <c r="E306" i="4"/>
  <c r="F306" i="4" s="1"/>
  <c r="G306" i="4" s="1"/>
  <c r="E307" i="4"/>
  <c r="F307" i="4" s="1"/>
  <c r="G307" i="4" s="1"/>
  <c r="E308" i="4"/>
  <c r="F308" i="4" s="1"/>
  <c r="G308" i="4" s="1"/>
  <c r="E309" i="4"/>
  <c r="F309" i="4" s="1"/>
  <c r="G309" i="4" s="1"/>
  <c r="E310" i="4"/>
  <c r="F310" i="4" s="1"/>
  <c r="G310" i="4" s="1"/>
  <c r="E311" i="4"/>
  <c r="F311" i="4" s="1"/>
  <c r="G311" i="4" s="1"/>
  <c r="E312" i="4"/>
  <c r="F312" i="4" s="1"/>
  <c r="G312" i="4" s="1"/>
  <c r="E313" i="4"/>
  <c r="F313" i="4" s="1"/>
  <c r="G313" i="4" s="1"/>
  <c r="E314" i="4"/>
  <c r="F314" i="4" s="1"/>
  <c r="G314" i="4" s="1"/>
  <c r="E315" i="4"/>
  <c r="F315" i="4" s="1"/>
  <c r="G315" i="4" s="1"/>
  <c r="E316" i="4"/>
  <c r="F316" i="4" s="1"/>
  <c r="G316" i="4" s="1"/>
  <c r="E317" i="4"/>
  <c r="F317" i="4" s="1"/>
  <c r="G317" i="4" s="1"/>
  <c r="E318" i="4"/>
  <c r="F318" i="4" s="1"/>
  <c r="G318" i="4" s="1"/>
  <c r="E319" i="4"/>
  <c r="F319" i="4" s="1"/>
  <c r="G319" i="4" s="1"/>
  <c r="E320" i="4"/>
  <c r="F320" i="4" s="1"/>
  <c r="G320" i="4" s="1"/>
  <c r="E321" i="4"/>
  <c r="F321" i="4" s="1"/>
  <c r="G321" i="4" s="1"/>
  <c r="E322" i="4"/>
  <c r="F322" i="4" s="1"/>
  <c r="G322" i="4" s="1"/>
  <c r="E323" i="4"/>
  <c r="F323" i="4" s="1"/>
  <c r="G323" i="4" s="1"/>
  <c r="E324" i="4"/>
  <c r="F324" i="4" s="1"/>
  <c r="G324" i="4" s="1"/>
  <c r="E325" i="4"/>
  <c r="F325" i="4" s="1"/>
  <c r="G325" i="4" s="1"/>
  <c r="E326" i="4"/>
  <c r="F326" i="4" s="1"/>
  <c r="G326" i="4" s="1"/>
  <c r="E327" i="4"/>
  <c r="F327" i="4" s="1"/>
  <c r="G327" i="4" s="1"/>
  <c r="E328" i="4"/>
  <c r="F328" i="4" s="1"/>
  <c r="G328" i="4" s="1"/>
  <c r="E329" i="4"/>
  <c r="F329" i="4" s="1"/>
  <c r="G329" i="4" s="1"/>
  <c r="E330" i="4"/>
  <c r="F330" i="4" s="1"/>
  <c r="G330" i="4" s="1"/>
  <c r="E331" i="4"/>
  <c r="F331" i="4" s="1"/>
  <c r="G331" i="4" s="1"/>
  <c r="E332" i="4"/>
  <c r="F332" i="4" s="1"/>
  <c r="G332" i="4" s="1"/>
  <c r="E333" i="4"/>
  <c r="F333" i="4" s="1"/>
  <c r="G333" i="4" s="1"/>
  <c r="E334" i="4"/>
  <c r="F334" i="4" s="1"/>
  <c r="G334" i="4" s="1"/>
  <c r="E335" i="4"/>
  <c r="F335" i="4" s="1"/>
  <c r="G335" i="4" s="1"/>
  <c r="E336" i="4"/>
  <c r="F336" i="4" s="1"/>
  <c r="G336" i="4" s="1"/>
  <c r="E337" i="4"/>
  <c r="F337" i="4" s="1"/>
  <c r="G337" i="4" s="1"/>
  <c r="E338" i="4"/>
  <c r="F338" i="4" s="1"/>
  <c r="G338" i="4" s="1"/>
  <c r="E339" i="4"/>
  <c r="F339" i="4" s="1"/>
  <c r="G339" i="4" s="1"/>
  <c r="E340" i="4"/>
  <c r="F340" i="4" s="1"/>
  <c r="G340" i="4" s="1"/>
  <c r="E341" i="4"/>
  <c r="F341" i="4" s="1"/>
  <c r="G341" i="4" s="1"/>
  <c r="E342" i="4"/>
  <c r="F342" i="4" s="1"/>
  <c r="G342" i="4" s="1"/>
  <c r="E343" i="4"/>
  <c r="F343" i="4" s="1"/>
  <c r="G343" i="4" s="1"/>
  <c r="E344" i="4"/>
  <c r="F344" i="4" s="1"/>
  <c r="G344" i="4" s="1"/>
  <c r="E345" i="4"/>
  <c r="F345" i="4" s="1"/>
  <c r="G345" i="4" s="1"/>
  <c r="E346" i="4"/>
  <c r="F346" i="4" s="1"/>
  <c r="G346" i="4" s="1"/>
  <c r="E347" i="4"/>
  <c r="F347" i="4" s="1"/>
  <c r="G347" i="4" s="1"/>
  <c r="E348" i="4"/>
  <c r="F348" i="4" s="1"/>
  <c r="G348" i="4" s="1"/>
  <c r="D4" i="1" l="1"/>
  <c r="E4" i="1" s="1"/>
  <c r="D5" i="1"/>
  <c r="E5" i="1" s="1"/>
  <c r="D6" i="1"/>
  <c r="E6" i="1" s="1"/>
  <c r="D7" i="1"/>
  <c r="E7" i="1" s="1"/>
  <c r="D8" i="1"/>
  <c r="E8" i="1" s="1"/>
  <c r="E11" i="1"/>
  <c r="K12" i="1"/>
  <c r="K13" i="1"/>
  <c r="I17" i="1"/>
  <c r="E17" i="1" s="1"/>
  <c r="I18" i="1"/>
  <c r="E18" i="1" s="1"/>
  <c r="I19" i="1"/>
  <c r="E19" i="1" s="1"/>
  <c r="I20" i="1"/>
  <c r="E20" i="1" s="1"/>
  <c r="I21" i="1"/>
  <c r="E21" i="1" s="1"/>
  <c r="F11" i="1"/>
  <c r="G11" i="1"/>
  <c r="H11" i="1"/>
  <c r="I11" i="1"/>
  <c r="J11" i="1"/>
  <c r="M308" i="1" l="1"/>
  <c r="M280" i="1"/>
  <c r="M345" i="1"/>
  <c r="M287" i="1"/>
  <c r="M269" i="1"/>
  <c r="M361" i="1"/>
  <c r="M338" i="1"/>
  <c r="M335" i="1"/>
  <c r="M311" i="1"/>
  <c r="M366" i="1"/>
  <c r="M334" i="1"/>
  <c r="M356" i="1"/>
  <c r="M283" i="1"/>
  <c r="M304" i="1"/>
  <c r="M279" i="1"/>
  <c r="M261" i="1"/>
  <c r="M267" i="1"/>
  <c r="M310" i="1"/>
  <c r="M331" i="1"/>
  <c r="M290" i="1"/>
  <c r="M336" i="1"/>
  <c r="M325" i="1"/>
  <c r="M351" i="1"/>
  <c r="M295" i="1"/>
  <c r="M264" i="1"/>
  <c r="M339" i="1"/>
  <c r="M296" i="1"/>
  <c r="M314" i="1"/>
  <c r="M328" i="1"/>
  <c r="M358" i="1"/>
  <c r="M271" i="1"/>
  <c r="M305" i="1"/>
  <c r="M289" i="1"/>
  <c r="M297" i="1"/>
  <c r="M285" i="1"/>
  <c r="M312" i="1"/>
  <c r="M350" i="1"/>
  <c r="M367" i="1"/>
  <c r="M368" i="1"/>
  <c r="M288" i="1"/>
  <c r="M357" i="1"/>
  <c r="M359" i="1"/>
  <c r="M278" i="1"/>
  <c r="M362" i="1"/>
  <c r="M322" i="1"/>
  <c r="M266" i="1"/>
  <c r="M292" i="1"/>
  <c r="M369" i="1"/>
  <c r="M265" i="1"/>
  <c r="M277" i="1"/>
  <c r="M343" i="1"/>
  <c r="M329" i="1"/>
  <c r="M355" i="1"/>
  <c r="M340" i="1"/>
  <c r="M326" i="1"/>
  <c r="M337" i="1"/>
  <c r="M298" i="1"/>
  <c r="M315" i="1"/>
  <c r="M300" i="1"/>
  <c r="M360" i="1"/>
  <c r="M282" i="1"/>
  <c r="M281" i="1"/>
  <c r="M291" i="1"/>
  <c r="M333" i="1"/>
  <c r="M301" i="1"/>
  <c r="M276" i="1"/>
  <c r="M341" i="1"/>
  <c r="M274" i="1"/>
  <c r="M273" i="1"/>
  <c r="M319" i="1"/>
  <c r="M354" i="1"/>
  <c r="M352" i="1"/>
  <c r="M302" i="1"/>
  <c r="M306" i="1"/>
  <c r="M327" i="1"/>
  <c r="M293" i="1"/>
  <c r="M262" i="1"/>
  <c r="M324" i="1"/>
  <c r="M263" i="1"/>
  <c r="M332" i="1"/>
  <c r="M344" i="1"/>
  <c r="M286" i="1"/>
  <c r="M313" i="1"/>
  <c r="M353" i="1"/>
  <c r="M316" i="1"/>
  <c r="M309" i="1"/>
  <c r="M342" i="1"/>
  <c r="M317" i="1"/>
  <c r="M321" i="1"/>
  <c r="M294" i="1"/>
  <c r="M346" i="1"/>
  <c r="M349" i="1"/>
  <c r="M318" i="1"/>
  <c r="M363" i="1"/>
  <c r="M299" i="1"/>
  <c r="M268" i="1"/>
  <c r="M364" i="1"/>
  <c r="M348" i="1"/>
  <c r="M275" i="1"/>
  <c r="M272" i="1"/>
  <c r="M284" i="1"/>
  <c r="M330" i="1"/>
  <c r="M303" i="1"/>
  <c r="M365" i="1"/>
  <c r="M323" i="1"/>
  <c r="M320" i="1"/>
  <c r="M270" i="1"/>
  <c r="M307" i="1"/>
  <c r="M347" i="1"/>
  <c r="M32" i="1"/>
  <c r="M65" i="1"/>
  <c r="M47" i="1"/>
  <c r="M43" i="1"/>
  <c r="M49" i="1"/>
  <c r="M50" i="1"/>
  <c r="M60" i="1"/>
  <c r="M64" i="1"/>
  <c r="M54" i="1"/>
  <c r="M51" i="1"/>
  <c r="M31" i="1"/>
  <c r="M38" i="1"/>
  <c r="M66" i="1"/>
  <c r="M52" i="1"/>
  <c r="M69" i="1"/>
  <c r="M33" i="1"/>
  <c r="M55" i="1"/>
  <c r="M36" i="1"/>
  <c r="M70" i="1"/>
  <c r="M61" i="1"/>
  <c r="M35" i="1"/>
  <c r="M37" i="1"/>
  <c r="M68" i="1"/>
  <c r="M57" i="1"/>
  <c r="M62" i="1"/>
  <c r="M58" i="1"/>
  <c r="M28" i="1"/>
  <c r="M59" i="1"/>
  <c r="M56" i="1"/>
  <c r="M25" i="1"/>
  <c r="M30" i="1"/>
  <c r="M34" i="1"/>
  <c r="M41" i="1"/>
  <c r="M26" i="1"/>
  <c r="M63" i="1"/>
  <c r="M67" i="1"/>
  <c r="M42" i="1"/>
  <c r="M29" i="1"/>
  <c r="M46" i="1"/>
  <c r="M44" i="1"/>
  <c r="M48" i="1"/>
  <c r="M53" i="1"/>
  <c r="M40" i="1"/>
  <c r="M27" i="1"/>
  <c r="M39" i="1"/>
  <c r="M71" i="1"/>
  <c r="M45" i="1"/>
  <c r="M206" i="1"/>
  <c r="M228" i="1"/>
  <c r="M172" i="1"/>
  <c r="M181" i="1"/>
  <c r="M251" i="1"/>
  <c r="M184" i="1"/>
  <c r="M217" i="1"/>
  <c r="M244" i="1"/>
  <c r="M256" i="1"/>
  <c r="M202" i="1"/>
  <c r="M183" i="1"/>
  <c r="M260" i="1"/>
  <c r="M213" i="1"/>
  <c r="M171" i="1"/>
  <c r="M232" i="1"/>
  <c r="M250" i="1"/>
  <c r="M220" i="1"/>
  <c r="M253" i="1"/>
  <c r="M170" i="1"/>
  <c r="M180" i="1"/>
  <c r="M194" i="1"/>
  <c r="M199" i="1"/>
  <c r="M257" i="1"/>
  <c r="M219" i="1"/>
  <c r="M237" i="1"/>
  <c r="M238" i="1"/>
  <c r="M169" i="1"/>
  <c r="M235" i="1"/>
  <c r="M182" i="1"/>
  <c r="M173" i="1"/>
  <c r="M198" i="1"/>
  <c r="M179" i="1"/>
  <c r="M259" i="1"/>
  <c r="M248" i="1"/>
  <c r="M242" i="1"/>
  <c r="M240" i="1"/>
  <c r="M233" i="1"/>
  <c r="M205" i="1"/>
  <c r="M208" i="1"/>
  <c r="M191" i="1"/>
  <c r="M218" i="1"/>
  <c r="M239" i="1"/>
  <c r="M167" i="1"/>
  <c r="M230" i="1"/>
  <c r="M234" i="1"/>
  <c r="M168" i="1"/>
  <c r="M210" i="1"/>
  <c r="M222" i="1"/>
  <c r="M203" i="1"/>
  <c r="M201" i="1"/>
  <c r="M246" i="1"/>
  <c r="M187" i="1"/>
  <c r="M227" i="1"/>
  <c r="M254" i="1"/>
  <c r="M193" i="1"/>
  <c r="M221" i="1"/>
  <c r="M229" i="1"/>
  <c r="M207" i="1"/>
  <c r="M196" i="1"/>
  <c r="M215" i="1"/>
  <c r="M255" i="1"/>
  <c r="M223" i="1"/>
  <c r="M176" i="1"/>
  <c r="M249" i="1"/>
  <c r="M224" i="1"/>
  <c r="M185" i="1"/>
  <c r="M174" i="1"/>
  <c r="M214" i="1"/>
  <c r="M165" i="1"/>
  <c r="M178" i="1"/>
  <c r="M209" i="1"/>
  <c r="M236" i="1"/>
  <c r="M247" i="1"/>
  <c r="M216" i="1"/>
  <c r="M243" i="1"/>
  <c r="M258" i="1"/>
  <c r="M231" i="1"/>
  <c r="M166" i="1"/>
  <c r="M190" i="1"/>
  <c r="M204" i="1"/>
  <c r="M200" i="1"/>
  <c r="M252" i="1"/>
  <c r="M245" i="1"/>
  <c r="M212" i="1"/>
  <c r="M186" i="1"/>
  <c r="M175" i="1"/>
  <c r="M195" i="1"/>
  <c r="M241" i="1"/>
  <c r="M177" i="1"/>
  <c r="M211" i="1"/>
  <c r="M225" i="1"/>
  <c r="M192" i="1"/>
  <c r="M188" i="1"/>
  <c r="M197" i="1"/>
  <c r="M226" i="1"/>
  <c r="M189" i="1"/>
  <c r="M129" i="1"/>
  <c r="M113" i="1"/>
  <c r="M161" i="1"/>
  <c r="M155" i="1"/>
  <c r="M135" i="1"/>
  <c r="M143" i="1"/>
  <c r="M127" i="1"/>
  <c r="M158" i="1"/>
  <c r="M150" i="1"/>
  <c r="M112" i="1"/>
  <c r="M122" i="1"/>
  <c r="M163" i="1"/>
  <c r="M164" i="1"/>
  <c r="M117" i="1"/>
  <c r="M139" i="1"/>
  <c r="M151" i="1"/>
  <c r="M141" i="1"/>
  <c r="M124" i="1"/>
  <c r="M159" i="1"/>
  <c r="M126" i="1"/>
  <c r="M134" i="1"/>
  <c r="M146" i="1"/>
  <c r="M131" i="1"/>
  <c r="M154" i="1"/>
  <c r="M152" i="1"/>
  <c r="M130" i="1"/>
  <c r="M109" i="1"/>
  <c r="M115" i="1"/>
  <c r="M120" i="1"/>
  <c r="M125" i="1"/>
  <c r="M111" i="1"/>
  <c r="M132" i="1"/>
  <c r="M119" i="1"/>
  <c r="M137" i="1"/>
  <c r="M121" i="1"/>
  <c r="M114" i="1"/>
  <c r="M149" i="1"/>
  <c r="M128" i="1"/>
  <c r="M160" i="1"/>
  <c r="M138" i="1"/>
  <c r="M123" i="1"/>
  <c r="M136" i="1"/>
  <c r="M156" i="1"/>
  <c r="M116" i="1"/>
  <c r="M142" i="1"/>
  <c r="M118" i="1"/>
  <c r="M153" i="1"/>
  <c r="M110" i="1"/>
  <c r="M147" i="1"/>
  <c r="M140" i="1"/>
  <c r="M148" i="1"/>
  <c r="M157" i="1"/>
  <c r="M145" i="1"/>
  <c r="M133" i="1"/>
  <c r="M144" i="1"/>
  <c r="M162" i="1"/>
  <c r="M101" i="1"/>
  <c r="M102" i="1"/>
  <c r="M94" i="1"/>
  <c r="M105" i="1"/>
  <c r="M78" i="1"/>
  <c r="M77" i="1"/>
  <c r="M73" i="1"/>
  <c r="M90" i="1"/>
  <c r="M76" i="1"/>
  <c r="M83" i="1"/>
  <c r="M74" i="1"/>
  <c r="M72" i="1"/>
  <c r="M108" i="1"/>
  <c r="M85" i="1"/>
  <c r="M93" i="1"/>
  <c r="M99" i="1"/>
  <c r="M95" i="1"/>
  <c r="M86" i="1"/>
  <c r="M98" i="1"/>
  <c r="M104" i="1"/>
  <c r="M100" i="1"/>
  <c r="M80" i="1"/>
  <c r="M91" i="1"/>
  <c r="M75" i="1"/>
  <c r="M96" i="1"/>
  <c r="M107" i="1"/>
  <c r="M82" i="1"/>
  <c r="M89" i="1"/>
  <c r="M81" i="1"/>
  <c r="M97" i="1"/>
  <c r="M103" i="1"/>
  <c r="M88" i="1"/>
  <c r="M79" i="1"/>
  <c r="M92" i="1"/>
  <c r="M106" i="1"/>
  <c r="M84" i="1"/>
  <c r="M87" i="1"/>
  <c r="E9" i="1"/>
  <c r="I370" i="1" l="1"/>
  <c r="D80" i="1"/>
  <c r="D103" i="1"/>
  <c r="D161" i="1"/>
  <c r="D273" i="1"/>
  <c r="D105" i="1"/>
  <c r="D291" i="1"/>
  <c r="D97" i="1"/>
  <c r="D189" i="1"/>
  <c r="D239" i="1"/>
  <c r="D120" i="1"/>
  <c r="D290" i="1"/>
  <c r="D74" i="1"/>
  <c r="D234" i="1"/>
  <c r="D185" i="1"/>
  <c r="D140" i="1"/>
  <c r="D240" i="1"/>
  <c r="D107" i="1"/>
  <c r="D365" i="1"/>
  <c r="D154" i="1"/>
  <c r="D233" i="1"/>
  <c r="D92" i="1"/>
  <c r="D254" i="1"/>
  <c r="D293" i="1"/>
  <c r="D46" i="1"/>
  <c r="D213" i="1"/>
  <c r="D144" i="1"/>
  <c r="D124" i="1"/>
  <c r="D283" i="1"/>
  <c r="D271" i="1"/>
  <c r="D136" i="1"/>
  <c r="D81" i="1"/>
  <c r="D90" i="1"/>
  <c r="D247" i="1"/>
  <c r="D367" i="1"/>
  <c r="D199" i="1"/>
  <c r="D153" i="1"/>
  <c r="D139" i="1"/>
  <c r="D51" i="1"/>
  <c r="D158" i="1"/>
  <c r="D108" i="1"/>
  <c r="D73" i="1"/>
  <c r="D76" i="1"/>
  <c r="D96" i="1"/>
  <c r="D78" i="1"/>
  <c r="D33" i="1"/>
  <c r="D356" i="1"/>
  <c r="D364" i="1"/>
  <c r="D321" i="1"/>
  <c r="D308" i="1"/>
  <c r="D207" i="1"/>
  <c r="D313" i="1"/>
  <c r="D193" i="1"/>
  <c r="D151" i="1"/>
  <c r="D310" i="1"/>
  <c r="D63" i="1"/>
  <c r="D275" i="1"/>
  <c r="D200" i="1"/>
  <c r="D102" i="1"/>
  <c r="D215" i="1"/>
  <c r="D230" i="1"/>
  <c r="D195" i="1"/>
  <c r="D75" i="1"/>
  <c r="D87" i="1"/>
  <c r="D100" i="1"/>
  <c r="D94" i="1"/>
  <c r="D72" i="1"/>
  <c r="D166" i="1"/>
  <c r="D295" i="1"/>
  <c r="D135" i="1"/>
  <c r="D317" i="1"/>
  <c r="D284" i="1"/>
  <c r="D117" i="1"/>
  <c r="D55" i="1"/>
  <c r="D362" i="1"/>
  <c r="D41" i="1"/>
  <c r="D232" i="1"/>
  <c r="D43" i="1"/>
  <c r="D237" i="1"/>
  <c r="D250" i="1"/>
  <c r="D325" i="1"/>
  <c r="D89" i="1"/>
  <c r="D85" i="1"/>
  <c r="D77" i="1"/>
  <c r="D84" i="1"/>
  <c r="D66" i="1"/>
  <c r="D152" i="1"/>
  <c r="D131" i="1"/>
  <c r="D32" i="1"/>
  <c r="D162" i="1"/>
  <c r="D119" i="1"/>
  <c r="D368" i="1"/>
  <c r="D160" i="1"/>
  <c r="D322" i="1"/>
  <c r="D25" i="1"/>
  <c r="D150" i="1"/>
  <c r="D229" i="1"/>
  <c r="D88" i="1"/>
  <c r="D99" i="1"/>
  <c r="D79" i="1"/>
  <c r="D106" i="1"/>
  <c r="D346" i="1"/>
  <c r="D236" i="1"/>
  <c r="D145" i="1"/>
  <c r="D245" i="1"/>
  <c r="D354" i="1"/>
  <c r="D197" i="1"/>
  <c r="D217" i="1"/>
  <c r="D363" i="1"/>
  <c r="D352" i="1"/>
  <c r="D268" i="1"/>
  <c r="D116" i="1"/>
  <c r="D28" i="1"/>
  <c r="D133" i="1"/>
  <c r="D224" i="1"/>
  <c r="D270" i="1"/>
  <c r="D358" i="1"/>
  <c r="D37" i="1"/>
  <c r="D175" i="1"/>
  <c r="D126" i="1"/>
  <c r="D112" i="1"/>
  <c r="D86" i="1"/>
  <c r="D263" i="1"/>
  <c r="D214" i="1"/>
  <c r="D60" i="1"/>
  <c r="D137" i="1"/>
  <c r="D187" i="1"/>
  <c r="D311" i="1"/>
  <c r="D294" i="1"/>
  <c r="D242" i="1"/>
  <c r="D266" i="1"/>
  <c r="D91" i="1"/>
  <c r="D104" i="1"/>
  <c r="D142" i="1"/>
  <c r="D297" i="1"/>
  <c r="D272" i="1"/>
  <c r="D257" i="1"/>
  <c r="D318" i="1"/>
  <c r="D141" i="1"/>
  <c r="D279" i="1"/>
  <c r="D52" i="1"/>
  <c r="D163" i="1"/>
  <c r="D113" i="1"/>
  <c r="D45" i="1"/>
  <c r="D123" i="1"/>
  <c r="D167" i="1"/>
  <c r="D82" i="1"/>
  <c r="D39" i="1"/>
  <c r="D98" i="1"/>
  <c r="D159" i="1"/>
  <c r="D339" i="1"/>
  <c r="D211" i="1"/>
  <c r="D241" i="1"/>
  <c r="D146" i="1"/>
  <c r="D353" i="1"/>
  <c r="D249" i="1"/>
  <c r="D235" i="1"/>
  <c r="D191" i="1"/>
  <c r="D218" i="1"/>
  <c r="D179" i="1"/>
  <c r="D170" i="1"/>
  <c r="D61" i="1"/>
  <c r="D210" i="1"/>
  <c r="D122" i="1"/>
  <c r="D264" i="1"/>
  <c r="D169" i="1"/>
  <c r="D306" i="1"/>
  <c r="D248" i="1"/>
  <c r="D201" i="1"/>
  <c r="D331" i="1"/>
  <c r="D274" i="1"/>
  <c r="D296" i="1"/>
  <c r="D344" i="1"/>
  <c r="D277" i="1"/>
  <c r="D70" i="1"/>
  <c r="D62" i="1"/>
  <c r="D261" i="1"/>
  <c r="D83" i="1"/>
  <c r="D336" i="1"/>
  <c r="D281" i="1"/>
  <c r="D29" i="1"/>
  <c r="D128" i="1"/>
  <c r="D155" i="1"/>
  <c r="D292" i="1"/>
  <c r="D314" i="1"/>
  <c r="D58" i="1"/>
  <c r="D203" i="1"/>
  <c r="D184" i="1"/>
  <c r="D262" i="1"/>
  <c r="D208" i="1"/>
  <c r="D231" i="1"/>
  <c r="D334" i="1"/>
  <c r="D222" i="1"/>
  <c r="D130" i="1"/>
  <c r="D319" i="1"/>
  <c r="D243" i="1"/>
  <c r="D252" i="1"/>
  <c r="D212" i="1"/>
  <c r="D312" i="1"/>
  <c r="D280" i="1"/>
  <c r="D31" i="1"/>
  <c r="D360" i="1"/>
  <c r="D221" i="1"/>
  <c r="D30" i="1"/>
  <c r="D305" i="1"/>
  <c r="D255" i="1"/>
  <c r="D134" i="1"/>
  <c r="D209" i="1"/>
  <c r="D190" i="1"/>
  <c r="D350" i="1"/>
  <c r="D47" i="1"/>
  <c r="D178" i="1"/>
  <c r="D251" i="1"/>
  <c r="D174" i="1"/>
  <c r="D183" i="1"/>
  <c r="D323" i="1"/>
  <c r="D101" i="1"/>
  <c r="D38" i="1"/>
  <c r="D227" i="1"/>
  <c r="D355" i="1"/>
  <c r="D348" i="1"/>
  <c r="D225" i="1"/>
  <c r="D216" i="1"/>
  <c r="D343" i="1"/>
  <c r="D220" i="1"/>
  <c r="D121" i="1"/>
  <c r="D109" i="1"/>
  <c r="D287" i="1"/>
  <c r="D27" i="1"/>
  <c r="D149" i="1"/>
  <c r="D341" i="1"/>
  <c r="D320" i="1"/>
  <c r="D186" i="1"/>
  <c r="D300" i="1"/>
  <c r="D59" i="1"/>
  <c r="D192" i="1"/>
  <c r="D304" i="1"/>
  <c r="D53" i="1"/>
  <c r="D302" i="1"/>
  <c r="D148" i="1"/>
  <c r="D299" i="1"/>
  <c r="D156" i="1"/>
  <c r="D168" i="1"/>
  <c r="D49" i="1"/>
  <c r="D238" i="1"/>
  <c r="D278" i="1"/>
  <c r="D165" i="1"/>
  <c r="D351" i="1"/>
  <c r="D289" i="1"/>
  <c r="D259" i="1"/>
  <c r="D361" i="1"/>
  <c r="D309" i="1"/>
  <c r="D34" i="1"/>
  <c r="D110" i="1"/>
  <c r="D50" i="1"/>
  <c r="D286" i="1"/>
  <c r="D260" i="1"/>
  <c r="D276" i="1"/>
  <c r="D366" i="1"/>
  <c r="D143" i="1"/>
  <c r="D301" i="1"/>
  <c r="D177" i="1"/>
  <c r="D93" i="1"/>
  <c r="D246" i="1"/>
  <c r="D265" i="1"/>
  <c r="D347" i="1"/>
  <c r="D182" i="1"/>
  <c r="D65" i="1"/>
  <c r="D57" i="1"/>
  <c r="D282" i="1"/>
  <c r="D357" i="1"/>
  <c r="D298" i="1"/>
  <c r="D226" i="1"/>
  <c r="D67" i="1"/>
  <c r="D316" i="1"/>
  <c r="D180" i="1"/>
  <c r="D196" i="1"/>
  <c r="D42" i="1"/>
  <c r="D68" i="1"/>
  <c r="D132" i="1"/>
  <c r="D258" i="1"/>
  <c r="D44" i="1"/>
  <c r="D324" i="1"/>
  <c r="D64" i="1"/>
  <c r="D157" i="1"/>
  <c r="D369" i="1"/>
  <c r="D327" i="1"/>
  <c r="D48" i="1"/>
  <c r="D138" i="1"/>
  <c r="D118" i="1"/>
  <c r="D303" i="1"/>
  <c r="D181" i="1"/>
  <c r="D56" i="1"/>
  <c r="D269" i="1"/>
  <c r="D188" i="1"/>
  <c r="D329" i="1"/>
  <c r="D147" i="1"/>
  <c r="D173" i="1"/>
  <c r="D69" i="1"/>
  <c r="D127" i="1"/>
  <c r="D171" i="1"/>
  <c r="D288" i="1"/>
  <c r="D345" i="1"/>
  <c r="D176" i="1"/>
  <c r="D115" i="1"/>
  <c r="D129" i="1"/>
  <c r="D202" i="1"/>
  <c r="D328" i="1"/>
  <c r="D307" i="1"/>
  <c r="D349" i="1"/>
  <c r="D326" i="1"/>
  <c r="D342" i="1"/>
  <c r="D219" i="1"/>
  <c r="D164" i="1"/>
  <c r="D335" i="1"/>
  <c r="D315" i="1"/>
  <c r="D125" i="1"/>
  <c r="D194" i="1"/>
  <c r="D36" i="1"/>
  <c r="D337" i="1"/>
  <c r="D359" i="1"/>
  <c r="D198" i="1"/>
  <c r="D54" i="1"/>
  <c r="D111" i="1"/>
  <c r="D223" i="1"/>
  <c r="D206" i="1"/>
  <c r="D253" i="1"/>
  <c r="D267" i="1"/>
  <c r="D114" i="1"/>
  <c r="D338" i="1"/>
  <c r="D71" i="1"/>
  <c r="D228" i="1"/>
  <c r="D285" i="1"/>
  <c r="D256" i="1"/>
  <c r="D35" i="1"/>
  <c r="D332" i="1"/>
  <c r="D204" i="1"/>
  <c r="D205" i="1"/>
  <c r="D244" i="1"/>
  <c r="D333" i="1"/>
  <c r="D330" i="1"/>
  <c r="D40" i="1"/>
  <c r="D340" i="1"/>
  <c r="D172" i="1"/>
  <c r="D26" i="1"/>
  <c r="E4" i="4" l="1"/>
  <c r="F4" i="4" s="1"/>
  <c r="G4" i="4" s="1"/>
  <c r="D95" i="1" s="1"/>
  <c r="D370" i="1" l="1"/>
  <c r="K326" i="1" l="1"/>
  <c r="K331" i="1"/>
  <c r="K334" i="1"/>
  <c r="K303" i="1"/>
  <c r="K289" i="1"/>
  <c r="K225" i="1"/>
  <c r="K55" i="1"/>
  <c r="K199" i="1"/>
  <c r="K256" i="1"/>
  <c r="K66" i="1"/>
  <c r="K80" i="1"/>
  <c r="K33" i="1"/>
  <c r="K38" i="1"/>
  <c r="K261" i="1"/>
  <c r="K171" i="1"/>
  <c r="K349" i="1"/>
  <c r="K75" i="1"/>
  <c r="K189" i="1"/>
  <c r="K127" i="1"/>
  <c r="K175" i="1"/>
  <c r="K277" i="1"/>
  <c r="K113" i="1"/>
  <c r="K282" i="1"/>
  <c r="K136" i="1"/>
  <c r="K158" i="1"/>
  <c r="K56" i="1"/>
  <c r="K201" i="1"/>
  <c r="K339" i="1"/>
  <c r="K287" i="1"/>
  <c r="K84" i="1"/>
  <c r="K361" i="1"/>
  <c r="K98" i="1"/>
  <c r="K172" i="1"/>
  <c r="K77" i="1"/>
  <c r="K100" i="1"/>
  <c r="K304" i="1"/>
  <c r="K249" i="1"/>
  <c r="K314" i="1"/>
  <c r="K137" i="1"/>
  <c r="K89" i="1"/>
  <c r="K309" i="1"/>
  <c r="K159" i="1"/>
  <c r="K93" i="1"/>
  <c r="K70" i="1"/>
  <c r="K333" i="1"/>
  <c r="K90" i="1"/>
  <c r="K37" i="1"/>
  <c r="K280" i="1"/>
  <c r="K185" i="1"/>
  <c r="K243" i="1"/>
  <c r="K290" i="1"/>
  <c r="K72" i="1"/>
  <c r="K319" i="1"/>
  <c r="K122" i="1"/>
  <c r="K181" i="1"/>
  <c r="K211" i="1"/>
  <c r="K234" i="1"/>
  <c r="K221" i="1"/>
  <c r="K245" i="1"/>
  <c r="K266" i="1"/>
  <c r="K57" i="1"/>
  <c r="K368" i="1"/>
  <c r="K320" i="1"/>
  <c r="K347" i="1"/>
  <c r="K252" i="1"/>
  <c r="K193" i="1"/>
  <c r="K69" i="1"/>
  <c r="K329" i="1"/>
  <c r="K344" i="1"/>
  <c r="K58" i="1"/>
  <c r="K226" i="1"/>
  <c r="K207" i="1"/>
  <c r="K31" i="1"/>
  <c r="K60" i="1"/>
  <c r="K313" i="1"/>
  <c r="K352" i="1"/>
  <c r="K265" i="1"/>
  <c r="K194" i="1"/>
  <c r="K62" i="1"/>
  <c r="K44" i="1"/>
  <c r="K324" i="1"/>
  <c r="K328" i="1"/>
  <c r="K64" i="1"/>
  <c r="K133" i="1"/>
  <c r="K68" i="1"/>
  <c r="K217" i="1"/>
  <c r="K239" i="1"/>
  <c r="K223" i="1"/>
  <c r="K47" i="1"/>
  <c r="K257" i="1"/>
  <c r="K360" i="1"/>
  <c r="K138" i="1"/>
  <c r="K293" i="1"/>
  <c r="K358" i="1"/>
  <c r="K86" i="1"/>
  <c r="K115" i="1"/>
  <c r="K163" i="1"/>
  <c r="K63" i="1"/>
  <c r="K54" i="1"/>
  <c r="K156" i="1"/>
  <c r="K321" i="1"/>
  <c r="K144" i="1"/>
  <c r="K162" i="1"/>
  <c r="K276" i="1"/>
  <c r="K264" i="1"/>
  <c r="K220" i="1"/>
  <c r="K117" i="1"/>
  <c r="K248" i="1"/>
  <c r="K322" i="1"/>
  <c r="K27" i="1"/>
  <c r="K259" i="1"/>
  <c r="K258" i="1"/>
  <c r="K317" i="1"/>
  <c r="K161" i="1"/>
  <c r="K40" i="1"/>
  <c r="K124" i="1"/>
  <c r="K182" i="1"/>
  <c r="K241" i="1"/>
  <c r="K315" i="1"/>
  <c r="K210" i="1"/>
  <c r="K110" i="1"/>
  <c r="K99" i="1"/>
  <c r="K45" i="1"/>
  <c r="K173" i="1"/>
  <c r="K343" i="1"/>
  <c r="K149" i="1"/>
  <c r="K222" i="1"/>
  <c r="K48" i="1"/>
  <c r="K213" i="1"/>
  <c r="K274" i="1"/>
  <c r="K34" i="1"/>
  <c r="K61" i="1"/>
  <c r="K366" i="1"/>
  <c r="K356" i="1"/>
  <c r="K79" i="1"/>
  <c r="F370" i="1"/>
  <c r="K335" i="1"/>
  <c r="K238" i="1"/>
  <c r="K187" i="1"/>
  <c r="K112" i="1"/>
  <c r="K143" i="1"/>
  <c r="K39" i="1"/>
  <c r="K42" i="1"/>
  <c r="K46" i="1"/>
  <c r="K120" i="1"/>
  <c r="K215" i="1"/>
  <c r="K151" i="1"/>
  <c r="K179" i="1"/>
  <c r="K50" i="1"/>
  <c r="K308" i="1"/>
  <c r="K97" i="1"/>
  <c r="K131" i="1"/>
  <c r="K292" i="1"/>
  <c r="K78" i="1"/>
  <c r="K92" i="1"/>
  <c r="K83" i="1"/>
  <c r="K267" i="1"/>
  <c r="K164" i="1"/>
  <c r="K332" i="1"/>
  <c r="K288" i="1"/>
  <c r="K25" i="1"/>
  <c r="K160" i="1"/>
  <c r="K362" i="1"/>
  <c r="K336" i="1"/>
  <c r="K284" i="1"/>
  <c r="K74" i="1"/>
  <c r="K184" i="1"/>
  <c r="K216" i="1"/>
  <c r="K297" i="1"/>
  <c r="K354" i="1"/>
  <c r="K147" i="1"/>
  <c r="K135" i="1"/>
  <c r="K286" i="1"/>
  <c r="K346" i="1"/>
  <c r="K180" i="1"/>
  <c r="K272" i="1"/>
  <c r="K200" i="1"/>
  <c r="K71" i="1"/>
  <c r="K116" i="1"/>
  <c r="K369" i="1"/>
  <c r="K141" i="1"/>
  <c r="K202" i="1"/>
  <c r="K350" i="1"/>
  <c r="K233" i="1"/>
  <c r="K275" i="1"/>
  <c r="K134" i="1"/>
  <c r="K253" i="1"/>
  <c r="K73" i="1"/>
  <c r="K153" i="1"/>
  <c r="K236" i="1"/>
  <c r="K132" i="1"/>
  <c r="K273" i="1"/>
  <c r="K139" i="1"/>
  <c r="K205" i="1"/>
  <c r="K204" i="1"/>
  <c r="K26" i="1"/>
  <c r="K190" i="1"/>
  <c r="K342" i="1"/>
  <c r="K107" i="1"/>
  <c r="K108" i="1"/>
  <c r="K96" i="1"/>
  <c r="K327" i="1"/>
  <c r="K126" i="1"/>
  <c r="K65" i="1"/>
  <c r="K87" i="1"/>
  <c r="K302" i="1"/>
  <c r="K76" i="1"/>
  <c r="K340" i="1"/>
  <c r="K30" i="1"/>
  <c r="K281" i="1"/>
  <c r="K103" i="1"/>
  <c r="K176" i="1"/>
  <c r="K355" i="1"/>
  <c r="K128" i="1"/>
  <c r="K240" i="1"/>
  <c r="K301" i="1"/>
  <c r="K305" i="1"/>
  <c r="K102" i="1"/>
  <c r="K232" i="1"/>
  <c r="K353" i="1"/>
  <c r="K105" i="1"/>
  <c r="K214" i="1"/>
  <c r="K285" i="1"/>
  <c r="K88" i="1"/>
  <c r="K196" i="1"/>
  <c r="K237" i="1"/>
  <c r="K119" i="1"/>
  <c r="K246" i="1"/>
  <c r="K268" i="1"/>
  <c r="K177" i="1"/>
  <c r="K35" i="1"/>
  <c r="K365" i="1"/>
  <c r="K294" i="1"/>
  <c r="K262" i="1"/>
  <c r="K316" i="1"/>
  <c r="K52" i="1"/>
  <c r="K224" i="1"/>
  <c r="K191" i="1"/>
  <c r="K228" i="1"/>
  <c r="K123" i="1"/>
  <c r="K67" i="1"/>
  <c r="K363" i="1"/>
  <c r="K41" i="1"/>
  <c r="K351" i="1"/>
  <c r="K118" i="1"/>
  <c r="K186" i="1"/>
  <c r="K167" i="1"/>
  <c r="K263" i="1"/>
  <c r="K364" i="1"/>
  <c r="K260" i="1"/>
  <c r="K174" i="1"/>
  <c r="K49" i="1"/>
  <c r="K146" i="1"/>
  <c r="K218" i="1"/>
  <c r="K296" i="1"/>
  <c r="K106" i="1"/>
  <c r="K298" i="1"/>
  <c r="K94" i="1"/>
  <c r="K152" i="1"/>
  <c r="K310" i="1"/>
  <c r="K212" i="1"/>
  <c r="K318" i="1"/>
  <c r="K178" i="1"/>
  <c r="K330" i="1"/>
  <c r="K59" i="1"/>
  <c r="K283" i="1"/>
  <c r="K271" i="1"/>
  <c r="K306" i="1"/>
  <c r="K307" i="1"/>
  <c r="K43" i="1"/>
  <c r="K91" i="1"/>
  <c r="K183" i="1"/>
  <c r="K269" i="1"/>
  <c r="K168" i="1"/>
  <c r="K209" i="1"/>
  <c r="K51" i="1"/>
  <c r="K295" i="1"/>
  <c r="K165" i="1"/>
  <c r="K82" i="1"/>
  <c r="K299" i="1"/>
  <c r="K53" i="1"/>
  <c r="K157" i="1"/>
  <c r="K166" i="1"/>
  <c r="K130" i="1"/>
  <c r="K323" i="1"/>
  <c r="K101" i="1"/>
  <c r="K145" i="1"/>
  <c r="K29" i="1"/>
  <c r="K345" i="1"/>
  <c r="K279" i="1"/>
  <c r="K206" i="1"/>
  <c r="K170" i="1"/>
  <c r="K129" i="1"/>
  <c r="K195" i="1"/>
  <c r="K111" i="1"/>
  <c r="K203" i="1"/>
  <c r="K104" i="1"/>
  <c r="K109" i="1"/>
  <c r="K311" i="1"/>
  <c r="K348" i="1"/>
  <c r="K242" i="1"/>
  <c r="K338" i="1"/>
  <c r="K208" i="1"/>
  <c r="K300" i="1"/>
  <c r="K121" i="1"/>
  <c r="K230" i="1"/>
  <c r="K341" i="1"/>
  <c r="K337" i="1"/>
  <c r="K325" i="1"/>
  <c r="K255" i="1"/>
  <c r="K227" i="1"/>
  <c r="K150" i="1"/>
  <c r="K188" i="1"/>
  <c r="K197" i="1"/>
  <c r="K367" i="1"/>
  <c r="K36" i="1"/>
  <c r="K244" i="1"/>
  <c r="K254" i="1"/>
  <c r="K250" i="1"/>
  <c r="K140" i="1"/>
  <c r="K251" i="1"/>
  <c r="K125" i="1"/>
  <c r="K247" i="1"/>
  <c r="K270" i="1"/>
  <c r="K312" i="1"/>
  <c r="K359" i="1"/>
  <c r="K219" i="1"/>
  <c r="K32" i="1"/>
  <c r="K142" i="1"/>
  <c r="K155" i="1"/>
  <c r="K231" i="1"/>
  <c r="K192" i="1"/>
  <c r="K278" i="1"/>
  <c r="K357" i="1"/>
  <c r="K81" i="1"/>
  <c r="K235" i="1"/>
  <c r="K114" i="1"/>
  <c r="K169" i="1"/>
  <c r="K229" i="1"/>
  <c r="K198" i="1"/>
  <c r="K28" i="1"/>
  <c r="K85" i="1"/>
  <c r="K291" i="1"/>
  <c r="K148" i="1"/>
  <c r="K154" i="1"/>
  <c r="L314" i="1" l="1"/>
  <c r="N314" i="1" s="1"/>
  <c r="L148" i="1"/>
  <c r="N148" i="1" s="1"/>
  <c r="L149" i="1"/>
  <c r="N149" i="1" s="1"/>
  <c r="L303" i="1"/>
  <c r="N303" i="1" s="1"/>
  <c r="L357" i="1"/>
  <c r="N357" i="1" s="1"/>
  <c r="L359" i="1"/>
  <c r="N359" i="1" s="1"/>
  <c r="L220" i="1"/>
  <c r="N220" i="1" s="1"/>
  <c r="L32" i="1"/>
  <c r="N32" i="1" s="1"/>
  <c r="L39" i="1"/>
  <c r="N39" i="1" s="1"/>
  <c r="L27" i="1"/>
  <c r="N27" i="1" s="1"/>
  <c r="L235" i="1"/>
  <c r="N235" i="1" s="1"/>
  <c r="L255" i="1"/>
  <c r="N255" i="1" s="1"/>
  <c r="L195" i="1"/>
  <c r="N195" i="1" s="1"/>
  <c r="L165" i="1"/>
  <c r="N165" i="1" s="1"/>
  <c r="L43" i="1"/>
  <c r="N43" i="1" s="1"/>
  <c r="L186" i="1"/>
  <c r="N186" i="1" s="1"/>
  <c r="L191" i="1"/>
  <c r="N191" i="1" s="1"/>
  <c r="L214" i="1"/>
  <c r="N214" i="1" s="1"/>
  <c r="L302" i="1"/>
  <c r="N302" i="1" s="1"/>
  <c r="L64" i="1"/>
  <c r="N64" i="1" s="1"/>
  <c r="L57" i="1"/>
  <c r="N57" i="1" s="1"/>
  <c r="L278" i="1"/>
  <c r="N278" i="1" s="1"/>
  <c r="L244" i="1"/>
  <c r="N244" i="1" s="1"/>
  <c r="L242" i="1"/>
  <c r="N242" i="1" s="1"/>
  <c r="L129" i="1"/>
  <c r="N129" i="1" s="1"/>
  <c r="L133" i="1"/>
  <c r="N133" i="1" s="1"/>
  <c r="L295" i="1"/>
  <c r="N295" i="1" s="1"/>
  <c r="L212" i="1"/>
  <c r="N212" i="1" s="1"/>
  <c r="L224" i="1"/>
  <c r="N224" i="1" s="1"/>
  <c r="L169" i="1"/>
  <c r="N169" i="1" s="1"/>
  <c r="L189" i="1"/>
  <c r="N189" i="1" s="1"/>
  <c r="L155" i="1"/>
  <c r="N155" i="1" s="1"/>
  <c r="L125" i="1"/>
  <c r="N125" i="1" s="1"/>
  <c r="L197" i="1"/>
  <c r="N197" i="1" s="1"/>
  <c r="L230" i="1"/>
  <c r="N230" i="1" s="1"/>
  <c r="L273" i="1"/>
  <c r="N273" i="1" s="1"/>
  <c r="L45" i="1"/>
  <c r="N45" i="1" s="1"/>
  <c r="L163" i="1"/>
  <c r="N163" i="1" s="1"/>
  <c r="L238" i="1"/>
  <c r="N238" i="1" s="1"/>
  <c r="L349" i="1"/>
  <c r="N349" i="1" s="1"/>
  <c r="L162" i="1"/>
  <c r="N162" i="1" s="1"/>
  <c r="L289" i="1"/>
  <c r="N289" i="1" s="1"/>
  <c r="L213" i="1"/>
  <c r="N213" i="1" s="1"/>
  <c r="L200" i="1"/>
  <c r="N200" i="1" s="1"/>
  <c r="L284" i="1"/>
  <c r="N284" i="1" s="1"/>
  <c r="L160" i="1"/>
  <c r="N160" i="1" s="1"/>
  <c r="L172" i="1"/>
  <c r="N172" i="1" s="1"/>
  <c r="L333" i="1"/>
  <c r="N333" i="1" s="1"/>
  <c r="L140" i="1"/>
  <c r="N140" i="1" s="1"/>
  <c r="L150" i="1"/>
  <c r="N150" i="1" s="1"/>
  <c r="L300" i="1"/>
  <c r="N300" i="1" s="1"/>
  <c r="L203" i="1"/>
  <c r="N203" i="1" s="1"/>
  <c r="L29" i="1"/>
  <c r="N29" i="1" s="1"/>
  <c r="L299" i="1"/>
  <c r="N299" i="1" s="1"/>
  <c r="L183" i="1"/>
  <c r="N183" i="1" s="1"/>
  <c r="L330" i="1"/>
  <c r="N330" i="1" s="1"/>
  <c r="L263" i="1"/>
  <c r="N263" i="1" s="1"/>
  <c r="L320" i="1"/>
  <c r="N320" i="1" s="1"/>
  <c r="L293" i="1"/>
  <c r="N293" i="1" s="1"/>
  <c r="L276" i="1"/>
  <c r="N276" i="1" s="1"/>
  <c r="L347" i="1"/>
  <c r="N347" i="1" s="1"/>
  <c r="L123" i="1"/>
  <c r="N123" i="1" s="1"/>
  <c r="L365" i="1"/>
  <c r="N365" i="1" s="1"/>
  <c r="L301" i="1"/>
  <c r="N301" i="1" s="1"/>
  <c r="L340" i="1"/>
  <c r="N340" i="1" s="1"/>
  <c r="L346" i="1"/>
  <c r="N346" i="1" s="1"/>
  <c r="L336" i="1"/>
  <c r="N336" i="1" s="1"/>
  <c r="L117" i="1"/>
  <c r="N117" i="1" s="1"/>
  <c r="L267" i="1"/>
  <c r="N267" i="1" s="1"/>
  <c r="L156" i="1"/>
  <c r="N156" i="1" s="1"/>
  <c r="L332" i="1"/>
  <c r="N332" i="1" s="1"/>
  <c r="L127" i="1"/>
  <c r="N127" i="1" s="1"/>
  <c r="L48" i="1"/>
  <c r="N48" i="1" s="1"/>
  <c r="L110" i="1"/>
  <c r="N110" i="1" s="1"/>
  <c r="L164" i="1"/>
  <c r="N164" i="1" s="1"/>
  <c r="L62" i="1"/>
  <c r="N62" i="1" s="1"/>
  <c r="L344" i="1"/>
  <c r="N344" i="1" s="1"/>
  <c r="L254" i="1"/>
  <c r="N254" i="1" s="1"/>
  <c r="L338" i="1"/>
  <c r="N338" i="1" s="1"/>
  <c r="L318" i="1"/>
  <c r="N318" i="1" s="1"/>
  <c r="L218" i="1"/>
  <c r="N218" i="1" s="1"/>
  <c r="L177" i="1"/>
  <c r="N177" i="1" s="1"/>
  <c r="L128" i="1"/>
  <c r="N128" i="1" s="1"/>
  <c r="L342" i="1"/>
  <c r="N342" i="1" s="1"/>
  <c r="L210" i="1"/>
  <c r="N210" i="1" s="1"/>
  <c r="L309" i="1"/>
  <c r="N309" i="1" s="1"/>
  <c r="L28" i="1"/>
  <c r="N28" i="1" s="1"/>
  <c r="L50" i="1"/>
  <c r="N50" i="1" s="1"/>
  <c r="L54" i="1"/>
  <c r="N54" i="1" s="1"/>
  <c r="L60" i="1"/>
  <c r="N60" i="1" s="1"/>
  <c r="L33" i="1"/>
  <c r="N33" i="1" s="1"/>
  <c r="L34" i="1"/>
  <c r="N34" i="1" s="1"/>
  <c r="L47" i="1"/>
  <c r="N47" i="1" s="1"/>
  <c r="L25" i="1"/>
  <c r="N25" i="1" s="1"/>
  <c r="L55" i="1"/>
  <c r="N55" i="1" s="1"/>
  <c r="L46" i="1"/>
  <c r="N46" i="1" s="1"/>
  <c r="L58" i="1"/>
  <c r="N58" i="1" s="1"/>
  <c r="L40" i="1"/>
  <c r="N40" i="1" s="1"/>
  <c r="L63" i="1"/>
  <c r="N63" i="1" s="1"/>
  <c r="L71" i="1"/>
  <c r="N71" i="1" s="1"/>
  <c r="L66" i="1"/>
  <c r="N66" i="1" s="1"/>
  <c r="L70" i="1"/>
  <c r="N70" i="1" s="1"/>
  <c r="L56" i="1"/>
  <c r="N56" i="1" s="1"/>
  <c r="L37" i="1"/>
  <c r="N37" i="1" s="1"/>
  <c r="L26" i="1"/>
  <c r="N26" i="1" s="1"/>
  <c r="L69" i="1"/>
  <c r="N69" i="1" s="1"/>
  <c r="L31" i="1"/>
  <c r="N31" i="1" s="1"/>
  <c r="L44" i="1"/>
  <c r="N44" i="1" s="1"/>
  <c r="L68" i="1"/>
  <c r="N68" i="1" s="1"/>
  <c r="L42" i="1"/>
  <c r="N42" i="1" s="1"/>
  <c r="L312" i="1"/>
  <c r="N312" i="1" s="1"/>
  <c r="L325" i="1"/>
  <c r="N325" i="1" s="1"/>
  <c r="L323" i="1"/>
  <c r="N323" i="1" s="1"/>
  <c r="L307" i="1"/>
  <c r="N307" i="1" s="1"/>
  <c r="L146" i="1"/>
  <c r="N146" i="1" s="1"/>
  <c r="L118" i="1"/>
  <c r="N118" i="1" s="1"/>
  <c r="L268" i="1"/>
  <c r="N268" i="1" s="1"/>
  <c r="L355" i="1"/>
  <c r="N355" i="1" s="1"/>
  <c r="L190" i="1"/>
  <c r="N190" i="1" s="1"/>
  <c r="L233" i="1"/>
  <c r="N233" i="1" s="1"/>
  <c r="L241" i="1"/>
  <c r="N241" i="1" s="1"/>
  <c r="L252" i="1"/>
  <c r="N252" i="1" s="1"/>
  <c r="L185" i="1"/>
  <c r="N185" i="1" s="1"/>
  <c r="L352" i="1"/>
  <c r="N352" i="1" s="1"/>
  <c r="L266" i="1"/>
  <c r="N266" i="1" s="1"/>
  <c r="L335" i="1"/>
  <c r="N335" i="1" s="1"/>
  <c r="L61" i="1"/>
  <c r="N61" i="1" s="1"/>
  <c r="L350" i="1"/>
  <c r="N350" i="1" s="1"/>
  <c r="L297" i="1"/>
  <c r="N297" i="1" s="1"/>
  <c r="L187" i="1"/>
  <c r="N187" i="1" s="1"/>
  <c r="L136" i="1"/>
  <c r="N136" i="1" s="1"/>
  <c r="L261" i="1"/>
  <c r="N261" i="1" s="1"/>
  <c r="L139" i="1"/>
  <c r="N139" i="1" s="1"/>
  <c r="L173" i="1"/>
  <c r="N173" i="1" s="1"/>
  <c r="L216" i="1"/>
  <c r="N216" i="1" s="1"/>
  <c r="L317" i="1"/>
  <c r="N317" i="1" s="1"/>
  <c r="L282" i="1"/>
  <c r="N282" i="1" s="1"/>
  <c r="L38" i="1"/>
  <c r="N38" i="1" s="1"/>
  <c r="L249" i="1"/>
  <c r="N249" i="1" s="1"/>
  <c r="L322" i="1"/>
  <c r="N322" i="1" s="1"/>
  <c r="L109" i="1"/>
  <c r="N109" i="1" s="1"/>
  <c r="L279" i="1"/>
  <c r="N279" i="1" s="1"/>
  <c r="L157" i="1"/>
  <c r="N157" i="1" s="1"/>
  <c r="L168" i="1"/>
  <c r="N168" i="1" s="1"/>
  <c r="L283" i="1"/>
  <c r="N283" i="1" s="1"/>
  <c r="L260" i="1"/>
  <c r="N260" i="1" s="1"/>
  <c r="L363" i="1"/>
  <c r="N363" i="1" s="1"/>
  <c r="L262" i="1"/>
  <c r="N262" i="1" s="1"/>
  <c r="L237" i="1"/>
  <c r="N237" i="1" s="1"/>
  <c r="L281" i="1"/>
  <c r="N281" i="1" s="1"/>
  <c r="L327" i="1"/>
  <c r="N327" i="1" s="1"/>
  <c r="L204" i="1"/>
  <c r="N204" i="1" s="1"/>
  <c r="L236" i="1"/>
  <c r="N236" i="1" s="1"/>
  <c r="L222" i="1"/>
  <c r="N222" i="1" s="1"/>
  <c r="L369" i="1"/>
  <c r="N369" i="1" s="1"/>
  <c r="L180" i="1"/>
  <c r="N180" i="1" s="1"/>
  <c r="L135" i="1"/>
  <c r="N135" i="1" s="1"/>
  <c r="L138" i="1"/>
  <c r="N138" i="1" s="1"/>
  <c r="L248" i="1"/>
  <c r="N248" i="1" s="1"/>
  <c r="L339" i="1"/>
  <c r="N339" i="1" s="1"/>
  <c r="L175" i="1"/>
  <c r="N175" i="1" s="1"/>
  <c r="L326" i="1"/>
  <c r="N326" i="1" s="1"/>
  <c r="L179" i="1"/>
  <c r="N179" i="1" s="1"/>
  <c r="L259" i="1"/>
  <c r="N259" i="1" s="1"/>
  <c r="L280" i="1"/>
  <c r="N280" i="1" s="1"/>
  <c r="L194" i="1"/>
  <c r="N194" i="1" s="1"/>
  <c r="L313" i="1"/>
  <c r="N313" i="1" s="1"/>
  <c r="L226" i="1"/>
  <c r="N226" i="1" s="1"/>
  <c r="L257" i="1"/>
  <c r="N257" i="1" s="1"/>
  <c r="L154" i="1"/>
  <c r="N154" i="1" s="1"/>
  <c r="L114" i="1"/>
  <c r="N114" i="1" s="1"/>
  <c r="L142" i="1"/>
  <c r="N142" i="1" s="1"/>
  <c r="L251" i="1"/>
  <c r="N251" i="1" s="1"/>
  <c r="L188" i="1"/>
  <c r="N188" i="1" s="1"/>
  <c r="L121" i="1"/>
  <c r="N121" i="1" s="1"/>
  <c r="L345" i="1"/>
  <c r="N345" i="1" s="1"/>
  <c r="L53" i="1"/>
  <c r="N53" i="1" s="1"/>
  <c r="L269" i="1"/>
  <c r="N269" i="1" s="1"/>
  <c r="L59" i="1"/>
  <c r="N59" i="1" s="1"/>
  <c r="L298" i="1"/>
  <c r="N298" i="1" s="1"/>
  <c r="L364" i="1"/>
  <c r="N364" i="1" s="1"/>
  <c r="L67" i="1"/>
  <c r="N67" i="1" s="1"/>
  <c r="L294" i="1"/>
  <c r="N294" i="1" s="1"/>
  <c r="L196" i="1"/>
  <c r="N196" i="1" s="1"/>
  <c r="L305" i="1"/>
  <c r="N305" i="1" s="1"/>
  <c r="L30" i="1"/>
  <c r="N30" i="1" s="1"/>
  <c r="L366" i="1"/>
  <c r="N366" i="1" s="1"/>
  <c r="L274" i="1"/>
  <c r="N274" i="1" s="1"/>
  <c r="L275" i="1"/>
  <c r="N275" i="1" s="1"/>
  <c r="L116" i="1"/>
  <c r="N116" i="1" s="1"/>
  <c r="L147" i="1"/>
  <c r="N147" i="1" s="1"/>
  <c r="L124" i="1"/>
  <c r="N124" i="1" s="1"/>
  <c r="L288" i="1"/>
  <c r="N288" i="1" s="1"/>
  <c r="L245" i="1"/>
  <c r="N245" i="1" s="1"/>
  <c r="L319" i="1"/>
  <c r="N319" i="1" s="1"/>
  <c r="L243" i="1"/>
  <c r="N243" i="1" s="1"/>
  <c r="L201" i="1"/>
  <c r="N201" i="1" s="1"/>
  <c r="L361" i="1"/>
  <c r="N361" i="1" s="1"/>
  <c r="L193" i="1"/>
  <c r="N193" i="1" s="1"/>
  <c r="L181" i="1"/>
  <c r="N181" i="1" s="1"/>
  <c r="L265" i="1"/>
  <c r="N265" i="1" s="1"/>
  <c r="L199" i="1"/>
  <c r="N199" i="1" s="1"/>
  <c r="L225" i="1"/>
  <c r="N225" i="1" s="1"/>
  <c r="L358" i="1"/>
  <c r="N358" i="1" s="1"/>
  <c r="L215" i="1"/>
  <c r="N215" i="1" s="1"/>
  <c r="L221" i="1"/>
  <c r="N221" i="1" s="1"/>
  <c r="L122" i="1"/>
  <c r="N122" i="1" s="1"/>
  <c r="L137" i="1"/>
  <c r="N137" i="1" s="1"/>
  <c r="L258" i="1"/>
  <c r="N258" i="1" s="1"/>
  <c r="L291" i="1"/>
  <c r="N291" i="1" s="1"/>
  <c r="L219" i="1"/>
  <c r="N219" i="1" s="1"/>
  <c r="L250" i="1"/>
  <c r="N250" i="1" s="1"/>
  <c r="L227" i="1"/>
  <c r="N227" i="1" s="1"/>
  <c r="L208" i="1"/>
  <c r="N208" i="1" s="1"/>
  <c r="L111" i="1"/>
  <c r="N111" i="1" s="1"/>
  <c r="L145" i="1"/>
  <c r="N145" i="1" s="1"/>
  <c r="L178" i="1"/>
  <c r="N178" i="1" s="1"/>
  <c r="L296" i="1"/>
  <c r="N296" i="1" s="1"/>
  <c r="L167" i="1"/>
  <c r="N167" i="1" s="1"/>
  <c r="L228" i="1"/>
  <c r="N228" i="1" s="1"/>
  <c r="L35" i="1"/>
  <c r="N35" i="1" s="1"/>
  <c r="L285" i="1"/>
  <c r="N285" i="1" s="1"/>
  <c r="L240" i="1"/>
  <c r="N240" i="1" s="1"/>
  <c r="L205" i="1"/>
  <c r="N205" i="1" s="1"/>
  <c r="L153" i="1"/>
  <c r="N153" i="1" s="1"/>
  <c r="L343" i="1"/>
  <c r="N343" i="1" s="1"/>
  <c r="L354" i="1"/>
  <c r="N354" i="1" s="1"/>
  <c r="L329" i="1"/>
  <c r="N329" i="1" s="1"/>
  <c r="L356" i="1"/>
  <c r="N356" i="1" s="1"/>
  <c r="L264" i="1"/>
  <c r="N264" i="1" s="1"/>
  <c r="L158" i="1"/>
  <c r="N158" i="1" s="1"/>
  <c r="L223" i="1"/>
  <c r="N223" i="1" s="1"/>
  <c r="L321" i="1"/>
  <c r="N321" i="1" s="1"/>
  <c r="L159" i="1"/>
  <c r="N159" i="1" s="1"/>
  <c r="L368" i="1"/>
  <c r="N368" i="1" s="1"/>
  <c r="L198" i="1"/>
  <c r="N198" i="1" s="1"/>
  <c r="L192" i="1"/>
  <c r="N192" i="1" s="1"/>
  <c r="L270" i="1"/>
  <c r="N270" i="1" s="1"/>
  <c r="L36" i="1"/>
  <c r="N36" i="1" s="1"/>
  <c r="L337" i="1"/>
  <c r="N337" i="1" s="1"/>
  <c r="L348" i="1"/>
  <c r="N348" i="1" s="1"/>
  <c r="L170" i="1"/>
  <c r="N170" i="1" s="1"/>
  <c r="L130" i="1"/>
  <c r="N130" i="1" s="1"/>
  <c r="L51" i="1"/>
  <c r="N51" i="1" s="1"/>
  <c r="L306" i="1"/>
  <c r="N306" i="1" s="1"/>
  <c r="L310" i="1"/>
  <c r="N310" i="1" s="1"/>
  <c r="L49" i="1"/>
  <c r="N49" i="1" s="1"/>
  <c r="L351" i="1"/>
  <c r="N351" i="1" s="1"/>
  <c r="L52" i="1"/>
  <c r="N52" i="1" s="1"/>
  <c r="L353" i="1"/>
  <c r="N353" i="1" s="1"/>
  <c r="L176" i="1"/>
  <c r="N176" i="1" s="1"/>
  <c r="L65" i="1"/>
  <c r="N65" i="1" s="1"/>
  <c r="L253" i="1"/>
  <c r="N253" i="1" s="1"/>
  <c r="L202" i="1"/>
  <c r="N202" i="1" s="1"/>
  <c r="L272" i="1"/>
  <c r="N272" i="1" s="1"/>
  <c r="L315" i="1"/>
  <c r="N315" i="1" s="1"/>
  <c r="L184" i="1"/>
  <c r="N184" i="1" s="1"/>
  <c r="L362" i="1"/>
  <c r="N362" i="1" s="1"/>
  <c r="L151" i="1"/>
  <c r="N151" i="1" s="1"/>
  <c r="L234" i="1"/>
  <c r="N234" i="1" s="1"/>
  <c r="L217" i="1"/>
  <c r="N217" i="1" s="1"/>
  <c r="L113" i="1"/>
  <c r="N113" i="1" s="1"/>
  <c r="L334" i="1"/>
  <c r="N334" i="1" s="1"/>
  <c r="L292" i="1"/>
  <c r="N292" i="1" s="1"/>
  <c r="L112" i="1"/>
  <c r="N112" i="1" s="1"/>
  <c r="L324" i="1"/>
  <c r="N324" i="1" s="1"/>
  <c r="L256" i="1"/>
  <c r="N256" i="1" s="1"/>
  <c r="L331" i="1"/>
  <c r="N331" i="1" s="1"/>
  <c r="L131" i="1"/>
  <c r="N131" i="1" s="1"/>
  <c r="L143" i="1"/>
  <c r="N143" i="1" s="1"/>
  <c r="L229" i="1"/>
  <c r="N229" i="1" s="1"/>
  <c r="L231" i="1"/>
  <c r="N231" i="1" s="1"/>
  <c r="L247" i="1"/>
  <c r="N247" i="1" s="1"/>
  <c r="L367" i="1"/>
  <c r="N367" i="1" s="1"/>
  <c r="L341" i="1"/>
  <c r="N341" i="1" s="1"/>
  <c r="L311" i="1"/>
  <c r="N311" i="1" s="1"/>
  <c r="L206" i="1"/>
  <c r="N206" i="1" s="1"/>
  <c r="L166" i="1"/>
  <c r="N166" i="1" s="1"/>
  <c r="L209" i="1"/>
  <c r="N209" i="1" s="1"/>
  <c r="L271" i="1"/>
  <c r="N271" i="1" s="1"/>
  <c r="L152" i="1"/>
  <c r="N152" i="1" s="1"/>
  <c r="L174" i="1"/>
  <c r="N174" i="1" s="1"/>
  <c r="L41" i="1"/>
  <c r="N41" i="1" s="1"/>
  <c r="L316" i="1"/>
  <c r="N316" i="1" s="1"/>
  <c r="L119" i="1"/>
  <c r="N119" i="1" s="1"/>
  <c r="L232" i="1"/>
  <c r="N232" i="1" s="1"/>
  <c r="L126" i="1"/>
  <c r="N126" i="1" s="1"/>
  <c r="L308" i="1"/>
  <c r="N308" i="1" s="1"/>
  <c r="L132" i="1"/>
  <c r="N132" i="1" s="1"/>
  <c r="L134" i="1"/>
  <c r="N134" i="1" s="1"/>
  <c r="L141" i="1"/>
  <c r="N141" i="1" s="1"/>
  <c r="L286" i="1"/>
  <c r="N286" i="1" s="1"/>
  <c r="L182" i="1"/>
  <c r="N182" i="1" s="1"/>
  <c r="L115" i="1"/>
  <c r="N115" i="1" s="1"/>
  <c r="L120" i="1"/>
  <c r="N120" i="1" s="1"/>
  <c r="L211" i="1"/>
  <c r="N211" i="1" s="1"/>
  <c r="L290" i="1"/>
  <c r="N290" i="1" s="1"/>
  <c r="L287" i="1"/>
  <c r="N287" i="1" s="1"/>
  <c r="L277" i="1"/>
  <c r="N277" i="1" s="1"/>
  <c r="L207" i="1"/>
  <c r="N207" i="1" s="1"/>
  <c r="L161" i="1"/>
  <c r="N161" i="1" s="1"/>
  <c r="L328" i="1"/>
  <c r="N328" i="1" s="1"/>
  <c r="L144" i="1"/>
  <c r="N144" i="1" s="1"/>
  <c r="L304" i="1"/>
  <c r="N304" i="1" s="1"/>
  <c r="L360" i="1"/>
  <c r="N360" i="1" s="1"/>
  <c r="L239" i="1"/>
  <c r="N239" i="1" s="1"/>
  <c r="L246" i="1"/>
  <c r="N246" i="1" s="1"/>
  <c r="L171" i="1"/>
  <c r="N171" i="1" s="1"/>
  <c r="J370" i="1" l="1"/>
  <c r="K95" i="1"/>
  <c r="K370" i="1" s="1"/>
  <c r="D21" i="1"/>
  <c r="O293" i="1" s="1"/>
  <c r="P293" i="1" s="1"/>
  <c r="D20" i="1"/>
  <c r="O166" i="1" s="1"/>
  <c r="P166" i="1" s="1"/>
  <c r="D19" i="1"/>
  <c r="O138" i="1" s="1"/>
  <c r="P138" i="1" s="1"/>
  <c r="D17" i="1"/>
  <c r="D141" i="2" l="1"/>
  <c r="E141" i="2" s="1"/>
  <c r="F141" i="2" s="1"/>
  <c r="D220" i="2"/>
  <c r="E220" i="2" s="1"/>
  <c r="F220" i="2" s="1"/>
  <c r="D272" i="2"/>
  <c r="E272" i="2" s="1"/>
  <c r="F272" i="2" s="1"/>
  <c r="L108" i="1"/>
  <c r="N108" i="1" s="1"/>
  <c r="L87" i="1"/>
  <c r="N87" i="1" s="1"/>
  <c r="L92" i="1"/>
  <c r="N92" i="1" s="1"/>
  <c r="L96" i="1"/>
  <c r="N96" i="1" s="1"/>
  <c r="L78" i="1"/>
  <c r="N78" i="1" s="1"/>
  <c r="L91" i="1"/>
  <c r="N91" i="1" s="1"/>
  <c r="L73" i="1"/>
  <c r="N73" i="1" s="1"/>
  <c r="L83" i="1"/>
  <c r="N83" i="1" s="1"/>
  <c r="L98" i="1"/>
  <c r="N98" i="1" s="1"/>
  <c r="L105" i="1"/>
  <c r="N105" i="1" s="1"/>
  <c r="L80" i="1"/>
  <c r="N80" i="1" s="1"/>
  <c r="L75" i="1"/>
  <c r="N75" i="1" s="1"/>
  <c r="L76" i="1"/>
  <c r="N76" i="1" s="1"/>
  <c r="L88" i="1"/>
  <c r="N88" i="1" s="1"/>
  <c r="L93" i="1"/>
  <c r="N93" i="1" s="1"/>
  <c r="L107" i="1"/>
  <c r="N107" i="1" s="1"/>
  <c r="L85" i="1"/>
  <c r="N85" i="1" s="1"/>
  <c r="L104" i="1"/>
  <c r="N104" i="1" s="1"/>
  <c r="L102" i="1"/>
  <c r="N102" i="1" s="1"/>
  <c r="L81" i="1"/>
  <c r="N81" i="1" s="1"/>
  <c r="L86" i="1"/>
  <c r="N86" i="1" s="1"/>
  <c r="L95" i="1"/>
  <c r="N95" i="1" s="1"/>
  <c r="L100" i="1"/>
  <c r="N100" i="1" s="1"/>
  <c r="L94" i="1"/>
  <c r="N94" i="1" s="1"/>
  <c r="L99" i="1"/>
  <c r="N99" i="1" s="1"/>
  <c r="L72" i="1"/>
  <c r="N72" i="1" s="1"/>
  <c r="L101" i="1"/>
  <c r="N101" i="1" s="1"/>
  <c r="L106" i="1"/>
  <c r="N106" i="1" s="1"/>
  <c r="L82" i="1"/>
  <c r="N82" i="1" s="1"/>
  <c r="L79" i="1"/>
  <c r="N79" i="1" s="1"/>
  <c r="L77" i="1"/>
  <c r="N77" i="1" s="1"/>
  <c r="L90" i="1"/>
  <c r="N90" i="1" s="1"/>
  <c r="L84" i="1"/>
  <c r="N84" i="1" s="1"/>
  <c r="L103" i="1"/>
  <c r="N103" i="1" s="1"/>
  <c r="L97" i="1"/>
  <c r="N97" i="1" s="1"/>
  <c r="L89" i="1"/>
  <c r="N89" i="1" s="1"/>
  <c r="L74" i="1"/>
  <c r="N74" i="1" s="1"/>
  <c r="O164" i="1"/>
  <c r="P164" i="1" s="1"/>
  <c r="O143" i="1"/>
  <c r="P143" i="1" s="1"/>
  <c r="O119" i="1"/>
  <c r="P119" i="1" s="1"/>
  <c r="O358" i="1"/>
  <c r="P358" i="1" s="1"/>
  <c r="O277" i="1"/>
  <c r="P277" i="1" s="1"/>
  <c r="O267" i="1"/>
  <c r="P267" i="1" s="1"/>
  <c r="O150" i="1"/>
  <c r="P150" i="1" s="1"/>
  <c r="O216" i="1"/>
  <c r="P216" i="1" s="1"/>
  <c r="O362" i="1"/>
  <c r="P362" i="1" s="1"/>
  <c r="O199" i="1"/>
  <c r="P199" i="1" s="1"/>
  <c r="O129" i="1"/>
  <c r="P129" i="1" s="1"/>
  <c r="O246" i="1"/>
  <c r="P246" i="1" s="1"/>
  <c r="O233" i="1"/>
  <c r="P233" i="1" s="1"/>
  <c r="O251" i="1"/>
  <c r="P251" i="1" s="1"/>
  <c r="O168" i="1"/>
  <c r="P168" i="1" s="1"/>
  <c r="O214" i="1"/>
  <c r="P214" i="1" s="1"/>
  <c r="O360" i="1"/>
  <c r="P360" i="1" s="1"/>
  <c r="O154" i="1"/>
  <c r="P154" i="1" s="1"/>
  <c r="O328" i="1"/>
  <c r="P328" i="1" s="1"/>
  <c r="O140" i="1"/>
  <c r="P140" i="1" s="1"/>
  <c r="O254" i="1"/>
  <c r="P254" i="1" s="1"/>
  <c r="O47" i="1"/>
  <c r="P47" i="1" s="1"/>
  <c r="O45" i="1"/>
  <c r="P45" i="1" s="1"/>
  <c r="O34" i="1"/>
  <c r="P34" i="1" s="1"/>
  <c r="O65" i="1"/>
  <c r="P65" i="1" s="1"/>
  <c r="O27" i="1"/>
  <c r="P27" i="1" s="1"/>
  <c r="O29" i="1"/>
  <c r="P29" i="1" s="1"/>
  <c r="O32" i="1"/>
  <c r="P32" i="1" s="1"/>
  <c r="O37" i="1"/>
  <c r="P37" i="1" s="1"/>
  <c r="O52" i="1"/>
  <c r="P52" i="1" s="1"/>
  <c r="O43" i="1"/>
  <c r="P43" i="1" s="1"/>
  <c r="O59" i="1"/>
  <c r="P59" i="1" s="1"/>
  <c r="O57" i="1"/>
  <c r="P57" i="1" s="1"/>
  <c r="O44" i="1"/>
  <c r="P44" i="1" s="1"/>
  <c r="O51" i="1"/>
  <c r="P51" i="1" s="1"/>
  <c r="O42" i="1"/>
  <c r="P42" i="1" s="1"/>
  <c r="O68" i="1"/>
  <c r="P68" i="1" s="1"/>
  <c r="O71" i="1"/>
  <c r="P71" i="1" s="1"/>
  <c r="O50" i="1"/>
  <c r="P50" i="1" s="1"/>
  <c r="O58" i="1"/>
  <c r="P58" i="1" s="1"/>
  <c r="O30" i="1"/>
  <c r="P30" i="1" s="1"/>
  <c r="O25" i="1"/>
  <c r="P25" i="1" s="1"/>
  <c r="O28" i="1"/>
  <c r="P28" i="1" s="1"/>
  <c r="O39" i="1"/>
  <c r="P39" i="1" s="1"/>
  <c r="O67" i="1"/>
  <c r="P67" i="1" s="1"/>
  <c r="O38" i="1"/>
  <c r="P38" i="1" s="1"/>
  <c r="O70" i="1"/>
  <c r="P70" i="1" s="1"/>
  <c r="O46" i="1"/>
  <c r="P46" i="1" s="1"/>
  <c r="O40" i="1"/>
  <c r="P40" i="1" s="1"/>
  <c r="O49" i="1"/>
  <c r="P49" i="1" s="1"/>
  <c r="O26" i="1"/>
  <c r="P26" i="1" s="1"/>
  <c r="O69" i="1"/>
  <c r="P69" i="1" s="1"/>
  <c r="O62" i="1"/>
  <c r="P62" i="1" s="1"/>
  <c r="O265" i="1"/>
  <c r="P265" i="1" s="1"/>
  <c r="O359" i="1"/>
  <c r="P359" i="1" s="1"/>
  <c r="O357" i="1"/>
  <c r="P357" i="1" s="1"/>
  <c r="O296" i="1"/>
  <c r="P296" i="1" s="1"/>
  <c r="O351" i="1"/>
  <c r="P351" i="1" s="1"/>
  <c r="O303" i="1"/>
  <c r="P303" i="1" s="1"/>
  <c r="O266" i="1"/>
  <c r="P266" i="1" s="1"/>
  <c r="O310" i="1"/>
  <c r="P310" i="1" s="1"/>
  <c r="O288" i="1"/>
  <c r="P288" i="1" s="1"/>
  <c r="O312" i="1"/>
  <c r="P312" i="1" s="1"/>
  <c r="O345" i="1"/>
  <c r="P345" i="1" s="1"/>
  <c r="O294" i="1"/>
  <c r="P294" i="1" s="1"/>
  <c r="O283" i="1"/>
  <c r="P283" i="1" s="1"/>
  <c r="O262" i="1"/>
  <c r="P262" i="1" s="1"/>
  <c r="O295" i="1"/>
  <c r="P295" i="1" s="1"/>
  <c r="O268" i="1"/>
  <c r="P268" i="1" s="1"/>
  <c r="O352" i="1"/>
  <c r="P352" i="1" s="1"/>
  <c r="O290" i="1"/>
  <c r="P290" i="1" s="1"/>
  <c r="O335" i="1"/>
  <c r="P335" i="1" s="1"/>
  <c r="O323" i="1"/>
  <c r="P323" i="1" s="1"/>
  <c r="O318" i="1"/>
  <c r="P318" i="1" s="1"/>
  <c r="O321" i="1"/>
  <c r="P321" i="1" s="1"/>
  <c r="O316" i="1"/>
  <c r="P316" i="1" s="1"/>
  <c r="O325" i="1"/>
  <c r="P325" i="1" s="1"/>
  <c r="O367" i="1"/>
  <c r="P367" i="1" s="1"/>
  <c r="O279" i="1"/>
  <c r="P279" i="1" s="1"/>
  <c r="O313" i="1"/>
  <c r="P313" i="1" s="1"/>
  <c r="O309" i="1"/>
  <c r="P309" i="1" s="1"/>
  <c r="O270" i="1"/>
  <c r="P270" i="1" s="1"/>
  <c r="O334" i="1"/>
  <c r="P334" i="1" s="1"/>
  <c r="O343" i="1"/>
  <c r="P343" i="1" s="1"/>
  <c r="O272" i="1"/>
  <c r="P272" i="1" s="1"/>
  <c r="O344" i="1"/>
  <c r="P344" i="1" s="1"/>
  <c r="O337" i="1"/>
  <c r="P337" i="1" s="1"/>
  <c r="O285" i="1"/>
  <c r="P285" i="1" s="1"/>
  <c r="O276" i="1"/>
  <c r="P276" i="1" s="1"/>
  <c r="O306" i="1"/>
  <c r="P306" i="1" s="1"/>
  <c r="O346" i="1"/>
  <c r="P346" i="1" s="1"/>
  <c r="O354" i="1"/>
  <c r="P354" i="1" s="1"/>
  <c r="O342" i="1"/>
  <c r="P342" i="1" s="1"/>
  <c r="O269" i="1"/>
  <c r="P269" i="1" s="1"/>
  <c r="O308" i="1"/>
  <c r="P308" i="1" s="1"/>
  <c r="O273" i="1"/>
  <c r="P273" i="1" s="1"/>
  <c r="O365" i="1"/>
  <c r="P365" i="1" s="1"/>
  <c r="O349" i="1"/>
  <c r="P349" i="1" s="1"/>
  <c r="O282" i="1"/>
  <c r="P282" i="1" s="1"/>
  <c r="O287" i="1"/>
  <c r="P287" i="1" s="1"/>
  <c r="O263" i="1"/>
  <c r="P263" i="1" s="1"/>
  <c r="O350" i="1"/>
  <c r="P350" i="1" s="1"/>
  <c r="O361" i="1"/>
  <c r="P361" i="1" s="1"/>
  <c r="O300" i="1"/>
  <c r="P300" i="1" s="1"/>
  <c r="O330" i="1"/>
  <c r="P330" i="1" s="1"/>
  <c r="O284" i="1"/>
  <c r="P284" i="1" s="1"/>
  <c r="O297" i="1"/>
  <c r="P297" i="1" s="1"/>
  <c r="O336" i="1"/>
  <c r="P336" i="1" s="1"/>
  <c r="O324" i="1"/>
  <c r="P324" i="1" s="1"/>
  <c r="O363" i="1"/>
  <c r="P363" i="1" s="1"/>
  <c r="O347" i="1"/>
  <c r="P347" i="1" s="1"/>
  <c r="O332" i="1"/>
  <c r="P332" i="1" s="1"/>
  <c r="O355" i="1"/>
  <c r="P355" i="1" s="1"/>
  <c r="O320" i="1"/>
  <c r="P320" i="1" s="1"/>
  <c r="O271" i="1"/>
  <c r="P271" i="1" s="1"/>
  <c r="O340" i="1"/>
  <c r="P340" i="1" s="1"/>
  <c r="O327" i="1"/>
  <c r="P327" i="1" s="1"/>
  <c r="O304" i="1"/>
  <c r="P304" i="1" s="1"/>
  <c r="O341" i="1"/>
  <c r="P341" i="1" s="1"/>
  <c r="O329" i="1"/>
  <c r="P329" i="1" s="1"/>
  <c r="O286" i="1"/>
  <c r="P286" i="1" s="1"/>
  <c r="O314" i="1"/>
  <c r="P314" i="1" s="1"/>
  <c r="O338" i="1"/>
  <c r="P338" i="1" s="1"/>
  <c r="O322" i="1"/>
  <c r="P322" i="1" s="1"/>
  <c r="O319" i="1"/>
  <c r="P319" i="1" s="1"/>
  <c r="O311" i="1"/>
  <c r="P311" i="1" s="1"/>
  <c r="O369" i="1"/>
  <c r="P369" i="1" s="1"/>
  <c r="O326" i="1"/>
  <c r="P326" i="1" s="1"/>
  <c r="O275" i="1"/>
  <c r="P275" i="1" s="1"/>
  <c r="O368" i="1"/>
  <c r="P368" i="1" s="1"/>
  <c r="O261" i="1"/>
  <c r="P261" i="1" s="1"/>
  <c r="O331" i="1"/>
  <c r="P331" i="1" s="1"/>
  <c r="O298" i="1"/>
  <c r="P298" i="1" s="1"/>
  <c r="O281" i="1"/>
  <c r="P281" i="1" s="1"/>
  <c r="O178" i="1"/>
  <c r="P178" i="1" s="1"/>
  <c r="O353" i="1"/>
  <c r="P353" i="1" s="1"/>
  <c r="O54" i="1"/>
  <c r="P54" i="1" s="1"/>
  <c r="O206" i="1"/>
  <c r="P206" i="1" s="1"/>
  <c r="O60" i="1"/>
  <c r="P60" i="1" s="1"/>
  <c r="O229" i="1"/>
  <c r="P229" i="1" s="1"/>
  <c r="O156" i="1"/>
  <c r="P156" i="1" s="1"/>
  <c r="O222" i="1"/>
  <c r="P222" i="1" s="1"/>
  <c r="O41" i="1"/>
  <c r="P41" i="1" s="1"/>
  <c r="O225" i="1"/>
  <c r="P225" i="1" s="1"/>
  <c r="O364" i="1"/>
  <c r="P364" i="1" s="1"/>
  <c r="O234" i="1"/>
  <c r="P234" i="1" s="1"/>
  <c r="O176" i="1"/>
  <c r="P176" i="1" s="1"/>
  <c r="O33" i="1"/>
  <c r="P33" i="1" s="1"/>
  <c r="O278" i="1"/>
  <c r="P278" i="1" s="1"/>
  <c r="O53" i="1"/>
  <c r="P53" i="1" s="1"/>
  <c r="O301" i="1"/>
  <c r="P301" i="1" s="1"/>
  <c r="O64" i="1"/>
  <c r="P64" i="1" s="1"/>
  <c r="O185" i="1"/>
  <c r="P185" i="1" s="1"/>
  <c r="O205" i="1"/>
  <c r="P205" i="1" s="1"/>
  <c r="O255" i="1"/>
  <c r="P255" i="1" s="1"/>
  <c r="O223" i="1"/>
  <c r="P223" i="1" s="1"/>
  <c r="O189" i="1"/>
  <c r="P189" i="1" s="1"/>
  <c r="O173" i="1"/>
  <c r="P173" i="1" s="1"/>
  <c r="O228" i="1"/>
  <c r="P228" i="1" s="1"/>
  <c r="O253" i="1"/>
  <c r="P253" i="1" s="1"/>
  <c r="O175" i="1"/>
  <c r="P175" i="1" s="1"/>
  <c r="O260" i="1"/>
  <c r="P260" i="1" s="1"/>
  <c r="O190" i="1"/>
  <c r="P190" i="1" s="1"/>
  <c r="O201" i="1"/>
  <c r="P201" i="1" s="1"/>
  <c r="O213" i="1"/>
  <c r="P213" i="1" s="1"/>
  <c r="O237" i="1"/>
  <c r="P237" i="1" s="1"/>
  <c r="O236" i="1"/>
  <c r="P236" i="1" s="1"/>
  <c r="O165" i="1"/>
  <c r="P165" i="1" s="1"/>
  <c r="O249" i="1"/>
  <c r="P249" i="1" s="1"/>
  <c r="O195" i="1"/>
  <c r="P195" i="1" s="1"/>
  <c r="O231" i="1"/>
  <c r="P231" i="1" s="1"/>
  <c r="O183" i="1"/>
  <c r="P183" i="1" s="1"/>
  <c r="O238" i="1"/>
  <c r="P238" i="1" s="1"/>
  <c r="O245" i="1"/>
  <c r="P245" i="1" s="1"/>
  <c r="O258" i="1"/>
  <c r="P258" i="1" s="1"/>
  <c r="O257" i="1"/>
  <c r="P257" i="1" s="1"/>
  <c r="O174" i="1"/>
  <c r="P174" i="1" s="1"/>
  <c r="O250" i="1"/>
  <c r="P250" i="1" s="1"/>
  <c r="O180" i="1"/>
  <c r="P180" i="1" s="1"/>
  <c r="O193" i="1"/>
  <c r="P193" i="1" s="1"/>
  <c r="O235" i="1"/>
  <c r="P235" i="1" s="1"/>
  <c r="O224" i="1"/>
  <c r="P224" i="1" s="1"/>
  <c r="O179" i="1"/>
  <c r="P179" i="1" s="1"/>
  <c r="O172" i="1"/>
  <c r="P172" i="1" s="1"/>
  <c r="O208" i="1"/>
  <c r="P208" i="1" s="1"/>
  <c r="O227" i="1"/>
  <c r="P227" i="1" s="1"/>
  <c r="O226" i="1"/>
  <c r="P226" i="1" s="1"/>
  <c r="O171" i="1"/>
  <c r="P171" i="1" s="1"/>
  <c r="O169" i="1"/>
  <c r="P169" i="1" s="1"/>
  <c r="O220" i="1"/>
  <c r="P220" i="1" s="1"/>
  <c r="O244" i="1"/>
  <c r="P244" i="1" s="1"/>
  <c r="O256" i="1"/>
  <c r="P256" i="1" s="1"/>
  <c r="O200" i="1"/>
  <c r="P200" i="1" s="1"/>
  <c r="O232" i="1"/>
  <c r="P232" i="1" s="1"/>
  <c r="O215" i="1"/>
  <c r="P215" i="1" s="1"/>
  <c r="O259" i="1"/>
  <c r="P259" i="1" s="1"/>
  <c r="O210" i="1"/>
  <c r="P210" i="1" s="1"/>
  <c r="O182" i="1"/>
  <c r="P182" i="1" s="1"/>
  <c r="O198" i="1"/>
  <c r="P198" i="1" s="1"/>
  <c r="O211" i="1"/>
  <c r="P211" i="1" s="1"/>
  <c r="O218" i="1"/>
  <c r="P218" i="1" s="1"/>
  <c r="O248" i="1"/>
  <c r="P248" i="1" s="1"/>
  <c r="O202" i="1"/>
  <c r="P202" i="1" s="1"/>
  <c r="O240" i="1"/>
  <c r="P240" i="1" s="1"/>
  <c r="O252" i="1"/>
  <c r="P252" i="1" s="1"/>
  <c r="O230" i="1"/>
  <c r="P230" i="1" s="1"/>
  <c r="O181" i="1"/>
  <c r="P181" i="1" s="1"/>
  <c r="O196" i="1"/>
  <c r="P196" i="1" s="1"/>
  <c r="O194" i="1"/>
  <c r="P194" i="1" s="1"/>
  <c r="O204" i="1"/>
  <c r="P204" i="1" s="1"/>
  <c r="O187" i="1"/>
  <c r="P187" i="1" s="1"/>
  <c r="O217" i="1"/>
  <c r="P217" i="1" s="1"/>
  <c r="O186" i="1"/>
  <c r="P186" i="1" s="1"/>
  <c r="O242" i="1"/>
  <c r="P242" i="1" s="1"/>
  <c r="O203" i="1"/>
  <c r="P203" i="1" s="1"/>
  <c r="O63" i="1"/>
  <c r="P63" i="1" s="1"/>
  <c r="O299" i="1"/>
  <c r="P299" i="1" s="1"/>
  <c r="O170" i="1"/>
  <c r="P170" i="1" s="1"/>
  <c r="O130" i="1"/>
  <c r="P130" i="1" s="1"/>
  <c r="O292" i="1"/>
  <c r="P292" i="1" s="1"/>
  <c r="O31" i="1"/>
  <c r="P31" i="1" s="1"/>
  <c r="O66" i="1"/>
  <c r="P66" i="1" s="1"/>
  <c r="O116" i="1"/>
  <c r="P116" i="1" s="1"/>
  <c r="O356" i="1"/>
  <c r="P356" i="1" s="1"/>
  <c r="O125" i="1"/>
  <c r="P125" i="1" s="1"/>
  <c r="O280" i="1"/>
  <c r="P280" i="1" s="1"/>
  <c r="O188" i="1"/>
  <c r="P188" i="1" s="1"/>
  <c r="O133" i="1"/>
  <c r="P133" i="1" s="1"/>
  <c r="O146" i="1"/>
  <c r="P146" i="1" s="1"/>
  <c r="O48" i="1"/>
  <c r="P48" i="1" s="1"/>
  <c r="O137" i="1"/>
  <c r="P137" i="1" s="1"/>
  <c r="O177" i="1"/>
  <c r="P177" i="1" s="1"/>
  <c r="O184" i="1"/>
  <c r="P184" i="1" s="1"/>
  <c r="O209" i="1"/>
  <c r="P209" i="1" s="1"/>
  <c r="O212" i="1"/>
  <c r="P212" i="1" s="1"/>
  <c r="O317" i="1"/>
  <c r="P317" i="1" s="1"/>
  <c r="O339" i="1"/>
  <c r="P339" i="1" s="1"/>
  <c r="O153" i="1"/>
  <c r="P153" i="1" s="1"/>
  <c r="O191" i="1"/>
  <c r="P191" i="1" s="1"/>
  <c r="O348" i="1"/>
  <c r="P348" i="1" s="1"/>
  <c r="O162" i="1"/>
  <c r="P162" i="1" s="1"/>
  <c r="O366" i="1"/>
  <c r="P366" i="1" s="1"/>
  <c r="O219" i="1"/>
  <c r="P219" i="1" s="1"/>
  <c r="O197" i="1"/>
  <c r="P197" i="1" s="1"/>
  <c r="O241" i="1"/>
  <c r="P241" i="1" s="1"/>
  <c r="O55" i="1"/>
  <c r="P55" i="1" s="1"/>
  <c r="O35" i="1"/>
  <c r="P35" i="1" s="1"/>
  <c r="O307" i="1"/>
  <c r="P307" i="1" s="1"/>
  <c r="O239" i="1"/>
  <c r="P239" i="1" s="1"/>
  <c r="O167" i="1"/>
  <c r="P167" i="1" s="1"/>
  <c r="O192" i="1"/>
  <c r="P192" i="1" s="1"/>
  <c r="O112" i="1"/>
  <c r="P112" i="1" s="1"/>
  <c r="O110" i="1"/>
  <c r="P110" i="1" s="1"/>
  <c r="O151" i="1"/>
  <c r="P151" i="1" s="1"/>
  <c r="O149" i="1"/>
  <c r="P149" i="1" s="1"/>
  <c r="O126" i="1"/>
  <c r="P126" i="1" s="1"/>
  <c r="O141" i="1"/>
  <c r="P141" i="1" s="1"/>
  <c r="O136" i="1"/>
  <c r="P136" i="1" s="1"/>
  <c r="O121" i="1"/>
  <c r="P121" i="1" s="1"/>
  <c r="O145" i="1"/>
  <c r="P145" i="1" s="1"/>
  <c r="O118" i="1"/>
  <c r="P118" i="1" s="1"/>
  <c r="O109" i="1"/>
  <c r="P109" i="1" s="1"/>
  <c r="O161" i="1"/>
  <c r="P161" i="1" s="1"/>
  <c r="O158" i="1"/>
  <c r="P158" i="1" s="1"/>
  <c r="O132" i="1"/>
  <c r="P132" i="1" s="1"/>
  <c r="O163" i="1"/>
  <c r="P163" i="1" s="1"/>
  <c r="O131" i="1"/>
  <c r="P131" i="1" s="1"/>
  <c r="O123" i="1"/>
  <c r="P123" i="1" s="1"/>
  <c r="O115" i="1"/>
  <c r="P115" i="1" s="1"/>
  <c r="O113" i="1"/>
  <c r="P113" i="1" s="1"/>
  <c r="O122" i="1"/>
  <c r="P122" i="1" s="1"/>
  <c r="O142" i="1"/>
  <c r="P142" i="1" s="1"/>
  <c r="O159" i="1"/>
  <c r="P159" i="1" s="1"/>
  <c r="O139" i="1"/>
  <c r="P139" i="1" s="1"/>
  <c r="O124" i="1"/>
  <c r="P124" i="1" s="1"/>
  <c r="O128" i="1"/>
  <c r="P128" i="1" s="1"/>
  <c r="O117" i="1"/>
  <c r="P117" i="1" s="1"/>
  <c r="O114" i="1"/>
  <c r="P114" i="1" s="1"/>
  <c r="O127" i="1"/>
  <c r="P127" i="1" s="1"/>
  <c r="O111" i="1"/>
  <c r="P111" i="1" s="1"/>
  <c r="O155" i="1"/>
  <c r="P155" i="1" s="1"/>
  <c r="O147" i="1"/>
  <c r="P147" i="1" s="1"/>
  <c r="O152" i="1"/>
  <c r="P152" i="1" s="1"/>
  <c r="O157" i="1"/>
  <c r="P157" i="1" s="1"/>
  <c r="O148" i="1"/>
  <c r="P148" i="1" s="1"/>
  <c r="O134" i="1"/>
  <c r="P134" i="1" s="1"/>
  <c r="O160" i="1"/>
  <c r="P160" i="1" s="1"/>
  <c r="O135" i="1"/>
  <c r="P135" i="1" s="1"/>
  <c r="O120" i="1"/>
  <c r="P120" i="1" s="1"/>
  <c r="O144" i="1"/>
  <c r="P144" i="1" s="1"/>
  <c r="O291" i="1"/>
  <c r="P291" i="1" s="1"/>
  <c r="O302" i="1"/>
  <c r="P302" i="1" s="1"/>
  <c r="O305" i="1"/>
  <c r="P305" i="1" s="1"/>
  <c r="O333" i="1"/>
  <c r="P333" i="1" s="1"/>
  <c r="O315" i="1"/>
  <c r="P315" i="1" s="1"/>
  <c r="O264" i="1"/>
  <c r="P264" i="1" s="1"/>
  <c r="O289" i="1"/>
  <c r="P289" i="1" s="1"/>
  <c r="O274" i="1"/>
  <c r="P274" i="1" s="1"/>
  <c r="O56" i="1"/>
  <c r="P56" i="1" s="1"/>
  <c r="O36" i="1"/>
  <c r="P36" i="1" s="1"/>
  <c r="O61" i="1"/>
  <c r="P61" i="1" s="1"/>
  <c r="O207" i="1"/>
  <c r="P207" i="1" s="1"/>
  <c r="O221" i="1"/>
  <c r="P221" i="1" s="1"/>
  <c r="O243" i="1"/>
  <c r="P243" i="1" s="1"/>
  <c r="O247" i="1"/>
  <c r="P247" i="1" s="1"/>
  <c r="D263" i="2" l="1"/>
  <c r="E263" i="2" s="1"/>
  <c r="D82" i="2"/>
  <c r="E82" i="2" s="1"/>
  <c r="D147" i="2"/>
  <c r="E147" i="2" s="1"/>
  <c r="D303" i="2"/>
  <c r="E303" i="2" s="1"/>
  <c r="D164" i="2"/>
  <c r="E164" i="2" s="1"/>
  <c r="D187" i="2"/>
  <c r="E187" i="2" s="1"/>
  <c r="D255" i="2"/>
  <c r="E255" i="2" s="1"/>
  <c r="D237" i="2"/>
  <c r="E237" i="2" s="1"/>
  <c r="F237" i="2" s="1"/>
  <c r="D346" i="2"/>
  <c r="E346" i="2" s="1"/>
  <c r="D274" i="2"/>
  <c r="E274" i="2" s="1"/>
  <c r="D53" i="2"/>
  <c r="E53" i="2" s="1"/>
  <c r="F53" i="2" s="1"/>
  <c r="D14" i="2"/>
  <c r="E14" i="2" s="1"/>
  <c r="D315" i="2"/>
  <c r="E315" i="2" s="1"/>
  <c r="D110" i="2"/>
  <c r="E110" i="2" s="1"/>
  <c r="D108" i="2"/>
  <c r="E108" i="2" s="1"/>
  <c r="D81" i="2"/>
  <c r="E81" i="2" s="1"/>
  <c r="F81" i="2" s="1"/>
  <c r="D157" i="2"/>
  <c r="E157" i="2" s="1"/>
  <c r="D144" i="2"/>
  <c r="E144" i="2" s="1"/>
  <c r="D105" i="2"/>
  <c r="E105" i="2" s="1"/>
  <c r="F105" i="2" s="1"/>
  <c r="D102" i="2"/>
  <c r="E102" i="2" s="1"/>
  <c r="D264" i="2"/>
  <c r="E264" i="2" s="1"/>
  <c r="D321" i="2"/>
  <c r="E321" i="2" s="1"/>
  <c r="D142" i="2"/>
  <c r="E142" i="2" s="1"/>
  <c r="D251" i="2"/>
  <c r="E251" i="2" s="1"/>
  <c r="F251" i="2" s="1"/>
  <c r="D247" i="2"/>
  <c r="E247" i="2" s="1"/>
  <c r="D203" i="2"/>
  <c r="E203" i="2" s="1"/>
  <c r="D235" i="2"/>
  <c r="E235" i="2" s="1"/>
  <c r="F235" i="2" s="1"/>
  <c r="D260" i="2"/>
  <c r="E260" i="2" s="1"/>
  <c r="D279" i="2"/>
  <c r="E279" i="2" s="1"/>
  <c r="D289" i="2"/>
  <c r="E289" i="2" s="1"/>
  <c r="D205" i="2"/>
  <c r="E205" i="2" s="1"/>
  <c r="D266" i="2"/>
  <c r="E266" i="2" s="1"/>
  <c r="F266" i="2" s="1"/>
  <c r="D191" i="2"/>
  <c r="E191" i="2" s="1"/>
  <c r="D125" i="2"/>
  <c r="E125" i="2" s="1"/>
  <c r="D276" i="2"/>
  <c r="E276" i="2" s="1"/>
  <c r="D246" i="2"/>
  <c r="E246" i="2" s="1"/>
  <c r="D112" i="2"/>
  <c r="E112" i="2" s="1"/>
  <c r="F112" i="2" s="1"/>
  <c r="D113" i="2"/>
  <c r="E113" i="2" s="1"/>
  <c r="D294" i="2"/>
  <c r="E294" i="2" s="1"/>
  <c r="D331" i="2"/>
  <c r="E331" i="2" s="1"/>
  <c r="F331" i="2" s="1"/>
  <c r="D190" i="2"/>
  <c r="E190" i="2" s="1"/>
  <c r="D302" i="2"/>
  <c r="E302" i="2" s="1"/>
  <c r="F302" i="2" s="1"/>
  <c r="D242" i="2"/>
  <c r="E242" i="2" s="1"/>
  <c r="F242" i="2" s="1"/>
  <c r="D80" i="2"/>
  <c r="E80" i="2" s="1"/>
  <c r="D69" i="2"/>
  <c r="E69" i="2" s="1"/>
  <c r="F69" i="2" s="1"/>
  <c r="D320" i="2"/>
  <c r="E320" i="2" s="1"/>
  <c r="D306" i="2"/>
  <c r="E306" i="2" s="1"/>
  <c r="D41" i="2"/>
  <c r="E41" i="2" s="1"/>
  <c r="F41" i="2" s="1"/>
  <c r="D152" i="2"/>
  <c r="E152" i="2" s="1"/>
  <c r="D342" i="2"/>
  <c r="E342" i="2" s="1"/>
  <c r="D12" i="2"/>
  <c r="E12" i="2" s="1"/>
  <c r="D138" i="2"/>
  <c r="E138" i="2" s="1"/>
  <c r="F138" i="2" s="1"/>
  <c r="D99" i="2"/>
  <c r="E99" i="2" s="1"/>
  <c r="F99" i="2" s="1"/>
  <c r="D208" i="2"/>
  <c r="E208" i="2" s="1"/>
  <c r="D298" i="2"/>
  <c r="E298" i="2" s="1"/>
  <c r="D154" i="2"/>
  <c r="E154" i="2" s="1"/>
  <c r="F154" i="2" s="1"/>
  <c r="D300" i="2"/>
  <c r="E300" i="2" s="1"/>
  <c r="D103" i="2"/>
  <c r="E103" i="2" s="1"/>
  <c r="D312" i="2"/>
  <c r="E312" i="2" s="1"/>
  <c r="D324" i="2"/>
  <c r="E324" i="2" s="1"/>
  <c r="D189" i="2"/>
  <c r="E189" i="2" s="1"/>
  <c r="F189" i="2" s="1"/>
  <c r="D326" i="2"/>
  <c r="E326" i="2" s="1"/>
  <c r="D9" i="2"/>
  <c r="E9" i="2" s="1"/>
  <c r="D149" i="2"/>
  <c r="E149" i="2" s="1"/>
  <c r="F149" i="2" s="1"/>
  <c r="D291" i="2"/>
  <c r="E291" i="2" s="1"/>
  <c r="D185" i="2"/>
  <c r="E185" i="2" s="1"/>
  <c r="D307" i="2"/>
  <c r="E307" i="2" s="1"/>
  <c r="F307" i="2" s="1"/>
  <c r="D71" i="2"/>
  <c r="E71" i="2" s="1"/>
  <c r="D349" i="2"/>
  <c r="E349" i="2" s="1"/>
  <c r="F349" i="2" s="1"/>
  <c r="D111" i="2"/>
  <c r="E111" i="2" s="1"/>
  <c r="D6" i="2"/>
  <c r="E6" i="2" s="1"/>
  <c r="D269" i="2"/>
  <c r="E269" i="2" s="1"/>
  <c r="F269" i="2" s="1"/>
  <c r="D78" i="2"/>
  <c r="E78" i="2" s="1"/>
  <c r="D56" i="2"/>
  <c r="E56" i="2" s="1"/>
  <c r="D61" i="2"/>
  <c r="E61" i="2" s="1"/>
  <c r="F61" i="2" s="1"/>
  <c r="D109" i="2"/>
  <c r="E109" i="2" s="1"/>
  <c r="D52" i="2"/>
  <c r="E52" i="2" s="1"/>
  <c r="F52" i="2" s="1"/>
  <c r="D233" i="2"/>
  <c r="E233" i="2" s="1"/>
  <c r="D8" i="2"/>
  <c r="E8" i="2" s="1"/>
  <c r="D231" i="2"/>
  <c r="E231" i="2" s="1"/>
  <c r="F231" i="2" s="1"/>
  <c r="D162" i="2"/>
  <c r="E162" i="2" s="1"/>
  <c r="D161" i="2"/>
  <c r="E161" i="2" s="1"/>
  <c r="D238" i="2"/>
  <c r="E238" i="2" s="1"/>
  <c r="D57" i="2"/>
  <c r="E57" i="2" s="1"/>
  <c r="D134" i="2"/>
  <c r="E134" i="2" s="1"/>
  <c r="F134" i="2" s="1"/>
  <c r="D31" i="2"/>
  <c r="E31" i="2" s="1"/>
  <c r="D76" i="2"/>
  <c r="E76" i="2" s="1"/>
  <c r="D62" i="2"/>
  <c r="E62" i="2" s="1"/>
  <c r="F62" i="2" s="1"/>
  <c r="D63" i="2"/>
  <c r="E63" i="2" s="1"/>
  <c r="D155" i="2"/>
  <c r="E155" i="2" s="1"/>
  <c r="D10" i="2"/>
  <c r="E10" i="2" s="1"/>
  <c r="F10" i="2" s="1"/>
  <c r="D219" i="2"/>
  <c r="E219" i="2" s="1"/>
  <c r="D214" i="2"/>
  <c r="E214" i="2" s="1"/>
  <c r="F214" i="2" s="1"/>
  <c r="D170" i="2"/>
  <c r="E170" i="2" s="1"/>
  <c r="D299" i="2"/>
  <c r="E299" i="2" s="1"/>
  <c r="D15" i="2"/>
  <c r="E15" i="2" s="1"/>
  <c r="F15" i="2" s="1"/>
  <c r="D168" i="2"/>
  <c r="E168" i="2" s="1"/>
  <c r="D130" i="2"/>
  <c r="E130" i="2" s="1"/>
  <c r="D281" i="2"/>
  <c r="E281" i="2" s="1"/>
  <c r="F281" i="2" s="1"/>
  <c r="D196" i="2"/>
  <c r="E196" i="2" s="1"/>
  <c r="D248" i="2"/>
  <c r="E248" i="2" s="1"/>
  <c r="F248" i="2" s="1"/>
  <c r="D36" i="2"/>
  <c r="E36" i="2" s="1"/>
  <c r="D201" i="2"/>
  <c r="E201" i="2" s="1"/>
  <c r="D261" i="2"/>
  <c r="E261" i="2" s="1"/>
  <c r="F261" i="2" s="1"/>
  <c r="D283" i="2"/>
  <c r="E283" i="2" s="1"/>
  <c r="D148" i="2"/>
  <c r="E148" i="2" s="1"/>
  <c r="D225" i="2"/>
  <c r="E225" i="2" s="1"/>
  <c r="F225" i="2" s="1"/>
  <c r="D245" i="2"/>
  <c r="E245" i="2" s="1"/>
  <c r="D301" i="2"/>
  <c r="E301" i="2" s="1"/>
  <c r="F301" i="2" s="1"/>
  <c r="D313" i="2"/>
  <c r="E313" i="2" s="1"/>
  <c r="D243" i="2"/>
  <c r="E243" i="2" s="1"/>
  <c r="D127" i="2"/>
  <c r="E127" i="2" s="1"/>
  <c r="F127" i="2" s="1"/>
  <c r="D297" i="2"/>
  <c r="E297" i="2" s="1"/>
  <c r="D204" i="2"/>
  <c r="E204" i="2" s="1"/>
  <c r="D23" i="2"/>
  <c r="E23" i="2" s="1"/>
  <c r="F23" i="2" s="1"/>
  <c r="D91" i="2"/>
  <c r="E91" i="2" s="1"/>
  <c r="D200" i="2"/>
  <c r="E200" i="2" s="1"/>
  <c r="F200" i="2" s="1"/>
  <c r="D33" i="2"/>
  <c r="E33" i="2" s="1"/>
  <c r="D117" i="2"/>
  <c r="E117" i="2" s="1"/>
  <c r="D327" i="2"/>
  <c r="E327" i="2" s="1"/>
  <c r="F327" i="2" s="1"/>
  <c r="D40" i="2"/>
  <c r="E40" i="2" s="1"/>
  <c r="D95" i="2"/>
  <c r="E95" i="2" s="1"/>
  <c r="D7" i="2"/>
  <c r="E7" i="2" s="1"/>
  <c r="F7" i="2" s="1"/>
  <c r="D38" i="2"/>
  <c r="E38" i="2" s="1"/>
  <c r="D77" i="2"/>
  <c r="E77" i="2" s="1"/>
  <c r="F77" i="2" s="1"/>
  <c r="D66" i="2"/>
  <c r="E66" i="2" s="1"/>
  <c r="D271" i="2"/>
  <c r="E271" i="2" s="1"/>
  <c r="D250" i="2"/>
  <c r="E250" i="2" s="1"/>
  <c r="F250" i="2" s="1"/>
  <c r="D98" i="2"/>
  <c r="E98" i="2" s="1"/>
  <c r="F98" i="2" s="1"/>
  <c r="D85" i="2"/>
  <c r="E85" i="2" s="1"/>
  <c r="D270" i="2"/>
  <c r="E270" i="2" s="1"/>
  <c r="F270" i="2" s="1"/>
  <c r="D240" i="2"/>
  <c r="E240" i="2" s="1"/>
  <c r="D311" i="2"/>
  <c r="E311" i="2" s="1"/>
  <c r="F311" i="2" s="1"/>
  <c r="D226" i="2"/>
  <c r="E226" i="2" s="1"/>
  <c r="D133" i="2"/>
  <c r="E133" i="2" s="1"/>
  <c r="F133" i="2" s="1"/>
  <c r="D54" i="2"/>
  <c r="E54" i="2" s="1"/>
  <c r="F54" i="2" s="1"/>
  <c r="D97" i="2"/>
  <c r="E97" i="2" s="1"/>
  <c r="D288" i="2"/>
  <c r="E288" i="2" s="1"/>
  <c r="D257" i="2"/>
  <c r="E257" i="2" s="1"/>
  <c r="F257" i="2" s="1"/>
  <c r="D94" i="2"/>
  <c r="E94" i="2" s="1"/>
  <c r="D107" i="2"/>
  <c r="E107" i="2" s="1"/>
  <c r="F107" i="2" s="1"/>
  <c r="D172" i="2"/>
  <c r="E172" i="2" s="1"/>
  <c r="D206" i="2"/>
  <c r="E206" i="2" s="1"/>
  <c r="D46" i="2"/>
  <c r="E46" i="2" s="1"/>
  <c r="F46" i="2" s="1"/>
  <c r="D286" i="2"/>
  <c r="E286" i="2" s="1"/>
  <c r="D150" i="2"/>
  <c r="E150" i="2" s="1"/>
  <c r="D126" i="2"/>
  <c r="E126" i="2" s="1"/>
  <c r="F126" i="2" s="1"/>
  <c r="D308" i="2"/>
  <c r="E308" i="2" s="1"/>
  <c r="D45" i="2"/>
  <c r="E45" i="2" s="1"/>
  <c r="F45" i="2" s="1"/>
  <c r="D228" i="2"/>
  <c r="E228" i="2" s="1"/>
  <c r="D136" i="2"/>
  <c r="E136" i="2" s="1"/>
  <c r="D42" i="2"/>
  <c r="E42" i="2" s="1"/>
  <c r="F42" i="2" s="1"/>
  <c r="D277" i="2"/>
  <c r="E277" i="2" s="1"/>
  <c r="D135" i="2"/>
  <c r="E135" i="2" s="1"/>
  <c r="D65" i="2"/>
  <c r="E65" i="2" s="1"/>
  <c r="D17" i="2"/>
  <c r="E17" i="2" s="1"/>
  <c r="D350" i="2"/>
  <c r="E350" i="2" s="1"/>
  <c r="F350" i="2" s="1"/>
  <c r="D121" i="2"/>
  <c r="E121" i="2" s="1"/>
  <c r="D143" i="2"/>
  <c r="E143" i="2" s="1"/>
  <c r="D304" i="2"/>
  <c r="E304" i="2" s="1"/>
  <c r="F304" i="2" s="1"/>
  <c r="D194" i="2"/>
  <c r="E194" i="2" s="1"/>
  <c r="D114" i="2"/>
  <c r="E114" i="2" s="1"/>
  <c r="D337" i="2"/>
  <c r="E337" i="2" s="1"/>
  <c r="F337" i="2" s="1"/>
  <c r="D156" i="2"/>
  <c r="E156" i="2" s="1"/>
  <c r="D339" i="2"/>
  <c r="E339" i="2" s="1"/>
  <c r="F339" i="2" s="1"/>
  <c r="D128" i="2"/>
  <c r="E128" i="2" s="1"/>
  <c r="F128" i="2" s="1"/>
  <c r="D296" i="2"/>
  <c r="E296" i="2" s="1"/>
  <c r="D124" i="2"/>
  <c r="E124" i="2" s="1"/>
  <c r="F124" i="2" s="1"/>
  <c r="D139" i="2"/>
  <c r="E139" i="2" s="1"/>
  <c r="D21" i="2"/>
  <c r="E21" i="2" s="1"/>
  <c r="D86" i="2"/>
  <c r="E86" i="2" s="1"/>
  <c r="F86" i="2" s="1"/>
  <c r="D22" i="2"/>
  <c r="E22" i="2" s="1"/>
  <c r="D215" i="2"/>
  <c r="E215" i="2" s="1"/>
  <c r="F215" i="2" s="1"/>
  <c r="D181" i="2"/>
  <c r="E181" i="2" s="1"/>
  <c r="D193" i="2"/>
  <c r="E193" i="2" s="1"/>
  <c r="D256" i="2"/>
  <c r="E256" i="2" s="1"/>
  <c r="F256" i="2" s="1"/>
  <c r="D188" i="2"/>
  <c r="E188" i="2" s="1"/>
  <c r="D32" i="2"/>
  <c r="E32" i="2" s="1"/>
  <c r="D174" i="2"/>
  <c r="E174" i="2" s="1"/>
  <c r="F174" i="2" s="1"/>
  <c r="D169" i="2"/>
  <c r="E169" i="2" s="1"/>
  <c r="D230" i="2"/>
  <c r="E230" i="2" s="1"/>
  <c r="F230" i="2" s="1"/>
  <c r="D273" i="2"/>
  <c r="E273" i="2" s="1"/>
  <c r="D212" i="2"/>
  <c r="E212" i="2" s="1"/>
  <c r="D195" i="2"/>
  <c r="E195" i="2" s="1"/>
  <c r="F195" i="2" s="1"/>
  <c r="D345" i="2"/>
  <c r="E345" i="2" s="1"/>
  <c r="D151" i="2"/>
  <c r="E151" i="2" s="1"/>
  <c r="D211" i="2"/>
  <c r="E211" i="2" s="1"/>
  <c r="F211" i="2" s="1"/>
  <c r="D122" i="2"/>
  <c r="E122" i="2" s="1"/>
  <c r="D50" i="2"/>
  <c r="E50" i="2" s="1"/>
  <c r="F50" i="2" s="1"/>
  <c r="D310" i="2"/>
  <c r="E310" i="2" s="1"/>
  <c r="F310" i="2" s="1"/>
  <c r="D67" i="2"/>
  <c r="E67" i="2" s="1"/>
  <c r="D106" i="2"/>
  <c r="E106" i="2" s="1"/>
  <c r="F106" i="2" s="1"/>
  <c r="D180" i="2"/>
  <c r="E180" i="2" s="1"/>
  <c r="D340" i="2"/>
  <c r="E340" i="2" s="1"/>
  <c r="D25" i="2"/>
  <c r="E25" i="2" s="1"/>
  <c r="D280" i="2"/>
  <c r="E280" i="2" s="1"/>
  <c r="D83" i="2"/>
  <c r="E83" i="2" s="1"/>
  <c r="F83" i="2" s="1"/>
  <c r="D287" i="2"/>
  <c r="E287" i="2" s="1"/>
  <c r="D145" i="2"/>
  <c r="E145" i="2" s="1"/>
  <c r="D253" i="2"/>
  <c r="E253" i="2" s="1"/>
  <c r="F253" i="2" s="1"/>
  <c r="D101" i="2"/>
  <c r="E101" i="2" s="1"/>
  <c r="D292" i="2"/>
  <c r="E292" i="2" s="1"/>
  <c r="D43" i="2"/>
  <c r="E43" i="2" s="1"/>
  <c r="F43" i="2" s="1"/>
  <c r="D30" i="2"/>
  <c r="E30" i="2" s="1"/>
  <c r="D224" i="2"/>
  <c r="E224" i="2" s="1"/>
  <c r="F224" i="2" s="1"/>
  <c r="D265" i="2"/>
  <c r="E265" i="2" s="1"/>
  <c r="F265" i="2" s="1"/>
  <c r="D104" i="2"/>
  <c r="E104" i="2" s="1"/>
  <c r="D34" i="2"/>
  <c r="E34" i="2" s="1"/>
  <c r="F34" i="2" s="1"/>
  <c r="D179" i="2"/>
  <c r="E179" i="2" s="1"/>
  <c r="D93" i="2"/>
  <c r="E93" i="2" s="1"/>
  <c r="D198" i="2"/>
  <c r="E198" i="2" s="1"/>
  <c r="F198" i="2" s="1"/>
  <c r="D90" i="2"/>
  <c r="E90" i="2" s="1"/>
  <c r="D295" i="2"/>
  <c r="E295" i="2" s="1"/>
  <c r="F295" i="2" s="1"/>
  <c r="D282" i="2"/>
  <c r="E282" i="2" s="1"/>
  <c r="F282" i="2" s="1"/>
  <c r="D153" i="2"/>
  <c r="E153" i="2" s="1"/>
  <c r="D29" i="2"/>
  <c r="E29" i="2" s="1"/>
  <c r="F29" i="2" s="1"/>
  <c r="D55" i="2"/>
  <c r="E55" i="2" s="1"/>
  <c r="D184" i="2"/>
  <c r="E184" i="2" s="1"/>
  <c r="D166" i="2"/>
  <c r="E166" i="2" s="1"/>
  <c r="F166" i="2" s="1"/>
  <c r="D186" i="2"/>
  <c r="E186" i="2" s="1"/>
  <c r="F186" i="2" s="1"/>
  <c r="D319" i="2"/>
  <c r="E319" i="2" s="1"/>
  <c r="F319" i="2" s="1"/>
  <c r="D275" i="2"/>
  <c r="E275" i="2" s="1"/>
  <c r="D87" i="2"/>
  <c r="E87" i="2" s="1"/>
  <c r="D13" i="2"/>
  <c r="E13" i="2" s="1"/>
  <c r="F13" i="2" s="1"/>
  <c r="D210" i="2"/>
  <c r="E210" i="2" s="1"/>
  <c r="D207" i="2"/>
  <c r="E207" i="2" s="1"/>
  <c r="D16" i="2"/>
  <c r="E16" i="2" s="1"/>
  <c r="F16" i="2" s="1"/>
  <c r="D309" i="2"/>
  <c r="E309" i="2" s="1"/>
  <c r="D322" i="2"/>
  <c r="E322" i="2" s="1"/>
  <c r="F322" i="2" s="1"/>
  <c r="D341" i="2"/>
  <c r="E341" i="2" s="1"/>
  <c r="F341" i="2" s="1"/>
  <c r="D222" i="2"/>
  <c r="E222" i="2" s="1"/>
  <c r="D167" i="2"/>
  <c r="E167" i="2" s="1"/>
  <c r="F167" i="2" s="1"/>
  <c r="D223" i="2"/>
  <c r="E223" i="2" s="1"/>
  <c r="D160" i="2"/>
  <c r="E160" i="2" s="1"/>
  <c r="D28" i="2"/>
  <c r="E28" i="2" s="1"/>
  <c r="D178" i="2"/>
  <c r="E178" i="2" s="1"/>
  <c r="D293" i="2"/>
  <c r="E293" i="2" s="1"/>
  <c r="F293" i="2" s="1"/>
  <c r="D318" i="2"/>
  <c r="E318" i="2" s="1"/>
  <c r="D119" i="2"/>
  <c r="E119" i="2" s="1"/>
  <c r="D221" i="2"/>
  <c r="E221" i="2" s="1"/>
  <c r="F221" i="2" s="1"/>
  <c r="D348" i="2"/>
  <c r="E348" i="2" s="1"/>
  <c r="D58" i="2"/>
  <c r="E58" i="2" s="1"/>
  <c r="D305" i="2"/>
  <c r="E305" i="2" s="1"/>
  <c r="D229" i="2"/>
  <c r="E229" i="2" s="1"/>
  <c r="D177" i="2"/>
  <c r="E177" i="2" s="1"/>
  <c r="F177" i="2" s="1"/>
  <c r="D209" i="2"/>
  <c r="E209" i="2" s="1"/>
  <c r="F209" i="2" s="1"/>
  <c r="D347" i="2"/>
  <c r="E347" i="2" s="1"/>
  <c r="F347" i="2" s="1"/>
  <c r="D89" i="2"/>
  <c r="E89" i="2" s="1"/>
  <c r="F89" i="2" s="1"/>
  <c r="D290" i="2"/>
  <c r="E290" i="2" s="1"/>
  <c r="F290" i="2" s="1"/>
  <c r="D262" i="2"/>
  <c r="E262" i="2" s="1"/>
  <c r="D115" i="2"/>
  <c r="E115" i="2" s="1"/>
  <c r="F115" i="2" s="1"/>
  <c r="D317" i="2"/>
  <c r="E317" i="2" s="1"/>
  <c r="F317" i="2" s="1"/>
  <c r="D68" i="2"/>
  <c r="E68" i="2" s="1"/>
  <c r="F68" i="2" s="1"/>
  <c r="D26" i="2"/>
  <c r="E26" i="2" s="1"/>
  <c r="F26" i="2" s="1"/>
  <c r="D232" i="2"/>
  <c r="E232" i="2" s="1"/>
  <c r="D284" i="2"/>
  <c r="E284" i="2" s="1"/>
  <c r="F284" i="2" s="1"/>
  <c r="D344" i="2"/>
  <c r="E344" i="2" s="1"/>
  <c r="F344" i="2" s="1"/>
  <c r="D79" i="2"/>
  <c r="E79" i="2" s="1"/>
  <c r="D173" i="2"/>
  <c r="E173" i="2" s="1"/>
  <c r="D325" i="2"/>
  <c r="E325" i="2" s="1"/>
  <c r="D268" i="2"/>
  <c r="E268" i="2" s="1"/>
  <c r="F268" i="2" s="1"/>
  <c r="D116" i="2"/>
  <c r="E116" i="2" s="1"/>
  <c r="F116" i="2" s="1"/>
  <c r="D259" i="2"/>
  <c r="E259" i="2" s="1"/>
  <c r="F259" i="2" s="1"/>
  <c r="D176" i="2"/>
  <c r="E176" i="2" s="1"/>
  <c r="F176" i="2" s="1"/>
  <c r="D333" i="2"/>
  <c r="E333" i="2" s="1"/>
  <c r="D334" i="2"/>
  <c r="E334" i="2" s="1"/>
  <c r="F334" i="2" s="1"/>
  <c r="D88" i="2"/>
  <c r="E88" i="2" s="1"/>
  <c r="D129" i="2"/>
  <c r="E129" i="2" s="1"/>
  <c r="F129" i="2" s="1"/>
  <c r="D60" i="2"/>
  <c r="E60" i="2" s="1"/>
  <c r="F60" i="2" s="1"/>
  <c r="D39" i="2"/>
  <c r="E39" i="2" s="1"/>
  <c r="D332" i="2"/>
  <c r="E332" i="2" s="1"/>
  <c r="D37" i="2"/>
  <c r="E37" i="2" s="1"/>
  <c r="F37" i="2" s="1"/>
  <c r="D44" i="2"/>
  <c r="E44" i="2" s="1"/>
  <c r="D20" i="2"/>
  <c r="E20" i="2" s="1"/>
  <c r="F20" i="2" s="1"/>
  <c r="D202" i="2"/>
  <c r="E202" i="2" s="1"/>
  <c r="D159" i="2"/>
  <c r="E159" i="2" s="1"/>
  <c r="F159" i="2" s="1"/>
  <c r="D278" i="2"/>
  <c r="E278" i="2" s="1"/>
  <c r="F278" i="2" s="1"/>
  <c r="D182" i="2"/>
  <c r="E182" i="2" s="1"/>
  <c r="F182" i="2" s="1"/>
  <c r="D171" i="2"/>
  <c r="E171" i="2" s="1"/>
  <c r="D47" i="2"/>
  <c r="E47" i="2" s="1"/>
  <c r="F47" i="2" s="1"/>
  <c r="D338" i="2"/>
  <c r="E338" i="2" s="1"/>
  <c r="D236" i="2"/>
  <c r="E236" i="2" s="1"/>
  <c r="F236" i="2" s="1"/>
  <c r="D100" i="2"/>
  <c r="E100" i="2" s="1"/>
  <c r="F100" i="2" s="1"/>
  <c r="D323" i="2"/>
  <c r="E323" i="2" s="1"/>
  <c r="F323" i="2" s="1"/>
  <c r="D252" i="2"/>
  <c r="E252" i="2" s="1"/>
  <c r="F252" i="2" s="1"/>
  <c r="D175" i="2"/>
  <c r="E175" i="2" s="1"/>
  <c r="F175" i="2" s="1"/>
  <c r="D132" i="2"/>
  <c r="E132" i="2" s="1"/>
  <c r="F132" i="2" s="1"/>
  <c r="D343" i="2"/>
  <c r="E343" i="2" s="1"/>
  <c r="F343" i="2" s="1"/>
  <c r="D120" i="2"/>
  <c r="E120" i="2" s="1"/>
  <c r="D72" i="2"/>
  <c r="E72" i="2" s="1"/>
  <c r="F72" i="2" s="1"/>
  <c r="D146" i="2"/>
  <c r="E146" i="2" s="1"/>
  <c r="D96" i="2"/>
  <c r="E96" i="2" s="1"/>
  <c r="F96" i="2" s="1"/>
  <c r="D213" i="2"/>
  <c r="E213" i="2" s="1"/>
  <c r="F213" i="2" s="1"/>
  <c r="D254" i="2"/>
  <c r="E254" i="2" s="1"/>
  <c r="F254" i="2" s="1"/>
  <c r="D328" i="2"/>
  <c r="E328" i="2" s="1"/>
  <c r="F328" i="2" s="1"/>
  <c r="D51" i="2"/>
  <c r="E51" i="2" s="1"/>
  <c r="F51" i="2" s="1"/>
  <c r="D330" i="2"/>
  <c r="E330" i="2" s="1"/>
  <c r="F330" i="2" s="1"/>
  <c r="D267" i="2"/>
  <c r="E267" i="2" s="1"/>
  <c r="F267" i="2" s="1"/>
  <c r="D140" i="2"/>
  <c r="E140" i="2" s="1"/>
  <c r="F140" i="2" s="1"/>
  <c r="D234" i="2"/>
  <c r="E234" i="2" s="1"/>
  <c r="F234" i="2" s="1"/>
  <c r="D192" i="2"/>
  <c r="E192" i="2" s="1"/>
  <c r="F192" i="2" s="1"/>
  <c r="D218" i="2"/>
  <c r="E218" i="2" s="1"/>
  <c r="F218" i="2" s="1"/>
  <c r="D249" i="2"/>
  <c r="E249" i="2" s="1"/>
  <c r="F249" i="2" s="1"/>
  <c r="D336" i="2"/>
  <c r="E336" i="2" s="1"/>
  <c r="F336" i="2" s="1"/>
  <c r="D183" i="2"/>
  <c r="E183" i="2" s="1"/>
  <c r="F183" i="2" s="1"/>
  <c r="F104" i="2"/>
  <c r="F111" i="2"/>
  <c r="F153" i="2"/>
  <c r="F289" i="2"/>
  <c r="F22" i="2"/>
  <c r="F32" i="2"/>
  <c r="F294" i="2"/>
  <c r="F170" i="2"/>
  <c r="F196" i="2"/>
  <c r="F117" i="2"/>
  <c r="F309" i="2"/>
  <c r="F226" i="2"/>
  <c r="F305" i="2"/>
  <c r="F283" i="2"/>
  <c r="F9" i="2"/>
  <c r="F206" i="2"/>
  <c r="F150" i="2"/>
  <c r="F93" i="2"/>
  <c r="F90" i="2"/>
  <c r="F321" i="2"/>
  <c r="F296" i="2"/>
  <c r="F247" i="2"/>
  <c r="F55" i="2"/>
  <c r="F260" i="2"/>
  <c r="F21" i="2"/>
  <c r="F205" i="2"/>
  <c r="F120" i="2"/>
  <c r="F31" i="2"/>
  <c r="F63" i="2"/>
  <c r="F219" i="2"/>
  <c r="F299" i="2"/>
  <c r="F152" i="2"/>
  <c r="F148" i="2"/>
  <c r="F65" i="2"/>
  <c r="F87" i="2"/>
  <c r="F36" i="2"/>
  <c r="F207" i="2"/>
  <c r="F17" i="2"/>
  <c r="F180" i="2"/>
  <c r="F312" i="2"/>
  <c r="F340" i="2"/>
  <c r="F66" i="2"/>
  <c r="F208" i="2"/>
  <c r="F28" i="2"/>
  <c r="F292" i="2"/>
  <c r="F25" i="2"/>
  <c r="F318" i="2"/>
  <c r="F240" i="2"/>
  <c r="F121" i="2"/>
  <c r="F298" i="2"/>
  <c r="F348" i="2"/>
  <c r="F326" i="2"/>
  <c r="F325" i="2"/>
  <c r="F229" i="2"/>
  <c r="F288" i="2"/>
  <c r="F187" i="2"/>
  <c r="F262" i="2"/>
  <c r="F88" i="2"/>
  <c r="F297" i="2"/>
  <c r="F39" i="2"/>
  <c r="F144" i="2"/>
  <c r="F109" i="2"/>
  <c r="F184" i="2"/>
  <c r="F191" i="2"/>
  <c r="F246" i="2"/>
  <c r="F168" i="2"/>
  <c r="F275" i="2"/>
  <c r="F79" i="2"/>
  <c r="F147" i="2"/>
  <c r="F173" i="2"/>
  <c r="F303" i="2"/>
  <c r="F97" i="2"/>
  <c r="F135" i="2"/>
  <c r="F274" i="2"/>
  <c r="F291" i="2"/>
  <c r="F332" i="2"/>
  <c r="F71" i="2"/>
  <c r="F6" i="2"/>
  <c r="F56" i="2"/>
  <c r="F238" i="2"/>
  <c r="F125" i="2"/>
  <c r="F273" i="2"/>
  <c r="F345" i="2"/>
  <c r="F320" i="2"/>
  <c r="F122" i="2"/>
  <c r="F130" i="2"/>
  <c r="F67" i="2"/>
  <c r="F204" i="2"/>
  <c r="F110" i="2"/>
  <c r="F156" i="2"/>
  <c r="F185" i="2"/>
  <c r="F157" i="2"/>
  <c r="F102" i="2"/>
  <c r="F202" i="2"/>
  <c r="F142" i="2"/>
  <c r="F203" i="2"/>
  <c r="F338" i="2"/>
  <c r="F139" i="2"/>
  <c r="F233" i="2"/>
  <c r="F279" i="2"/>
  <c r="F162" i="2"/>
  <c r="F181" i="2"/>
  <c r="F57" i="2"/>
  <c r="F276" i="2"/>
  <c r="F188" i="2"/>
  <c r="F76" i="2"/>
  <c r="F113" i="2"/>
  <c r="F169" i="2"/>
  <c r="F155" i="2"/>
  <c r="F190" i="2"/>
  <c r="F212" i="2"/>
  <c r="F80" i="2"/>
  <c r="F151" i="2"/>
  <c r="F306" i="2"/>
  <c r="F342" i="2"/>
  <c r="F108" i="2"/>
  <c r="F44" i="2"/>
  <c r="F264" i="2"/>
  <c r="F78" i="2"/>
  <c r="F171" i="2"/>
  <c r="F8" i="2"/>
  <c r="F161" i="2"/>
  <c r="F193" i="2"/>
  <c r="F146" i="2"/>
  <c r="F12" i="2"/>
  <c r="F287" i="2"/>
  <c r="F91" i="2"/>
  <c r="F210" i="2"/>
  <c r="F95" i="2"/>
  <c r="F222" i="2"/>
  <c r="F160" i="2"/>
  <c r="F277" i="2"/>
  <c r="F143" i="2"/>
  <c r="F94" i="2"/>
  <c r="F255" i="2"/>
  <c r="F232" i="2"/>
  <c r="F315" i="2"/>
  <c r="F114" i="2"/>
  <c r="F300" i="2"/>
  <c r="F263" i="2"/>
  <c r="F179" i="2"/>
  <c r="F145" i="2"/>
  <c r="F228" i="2"/>
  <c r="F33" i="2"/>
  <c r="F103" i="2"/>
  <c r="F82" i="2"/>
  <c r="F40" i="2"/>
  <c r="F245" i="2"/>
  <c r="F136" i="2"/>
  <c r="F38" i="2"/>
  <c r="F101" i="2"/>
  <c r="F201" i="2"/>
  <c r="F223" i="2"/>
  <c r="F271" i="2"/>
  <c r="F324" i="2"/>
  <c r="F178" i="2"/>
  <c r="F85" i="2"/>
  <c r="F313" i="2"/>
  <c r="F119" i="2"/>
  <c r="F333" i="2"/>
  <c r="F280" i="2"/>
  <c r="F58" i="2"/>
  <c r="F243" i="2"/>
  <c r="F164" i="2"/>
  <c r="F30" i="2"/>
  <c r="F172" i="2"/>
  <c r="F286" i="2"/>
  <c r="F346" i="2"/>
  <c r="F308" i="2"/>
  <c r="F194" i="2"/>
  <c r="F14" i="2"/>
  <c r="D18" i="1"/>
  <c r="O88" i="1" s="1"/>
  <c r="P88" i="1" s="1"/>
  <c r="F20" i="1"/>
  <c r="G20" i="1"/>
  <c r="F17" i="1"/>
  <c r="G17" i="1"/>
  <c r="F21" i="1"/>
  <c r="G21" i="1"/>
  <c r="G19" i="1"/>
  <c r="F19" i="1"/>
  <c r="D49" i="2" l="1"/>
  <c r="E49" i="2" s="1"/>
  <c r="F49" i="2" s="1"/>
  <c r="O72" i="1"/>
  <c r="P72" i="1" s="1"/>
  <c r="O96" i="1"/>
  <c r="P96" i="1" s="1"/>
  <c r="O105" i="1"/>
  <c r="P105" i="1" s="1"/>
  <c r="O89" i="1"/>
  <c r="P89" i="1" s="1"/>
  <c r="O80" i="1"/>
  <c r="P80" i="1" s="1"/>
  <c r="O92" i="1"/>
  <c r="P92" i="1" s="1"/>
  <c r="O97" i="1"/>
  <c r="P97" i="1" s="1"/>
  <c r="O77" i="1"/>
  <c r="P77" i="1" s="1"/>
  <c r="O99" i="1"/>
  <c r="P99" i="1" s="1"/>
  <c r="O82" i="1"/>
  <c r="P82" i="1" s="1"/>
  <c r="O74" i="1"/>
  <c r="P74" i="1" s="1"/>
  <c r="O83" i="1"/>
  <c r="P83" i="1" s="1"/>
  <c r="O98" i="1"/>
  <c r="P98" i="1" s="1"/>
  <c r="O76" i="1"/>
  <c r="P76" i="1" s="1"/>
  <c r="O100" i="1"/>
  <c r="P100" i="1" s="1"/>
  <c r="O95" i="1"/>
  <c r="P95" i="1" s="1"/>
  <c r="O107" i="1"/>
  <c r="P107" i="1" s="1"/>
  <c r="O102" i="1"/>
  <c r="P102" i="1" s="1"/>
  <c r="O75" i="1"/>
  <c r="P75" i="1" s="1"/>
  <c r="O78" i="1"/>
  <c r="P78" i="1" s="1"/>
  <c r="O103" i="1"/>
  <c r="P103" i="1" s="1"/>
  <c r="O106" i="1"/>
  <c r="P106" i="1" s="1"/>
  <c r="O81" i="1"/>
  <c r="P81" i="1" s="1"/>
  <c r="O101" i="1"/>
  <c r="P101" i="1" s="1"/>
  <c r="O91" i="1"/>
  <c r="P91" i="1" s="1"/>
  <c r="O108" i="1"/>
  <c r="P108" i="1" s="1"/>
  <c r="O94" i="1"/>
  <c r="P94" i="1" s="1"/>
  <c r="O104" i="1"/>
  <c r="P104" i="1" s="1"/>
  <c r="O85" i="1"/>
  <c r="P85" i="1" s="1"/>
  <c r="O87" i="1"/>
  <c r="P87" i="1" s="1"/>
  <c r="O93" i="1"/>
  <c r="P93" i="1" s="1"/>
  <c r="O86" i="1"/>
  <c r="P86" i="1" s="1"/>
  <c r="O90" i="1"/>
  <c r="P90" i="1" s="1"/>
  <c r="O73" i="1"/>
  <c r="P73" i="1" s="1"/>
  <c r="O79" i="1"/>
  <c r="P79" i="1" s="1"/>
  <c r="O84" i="1"/>
  <c r="P84" i="1" s="1"/>
  <c r="D163" i="2" l="1"/>
  <c r="E163" i="2" s="1"/>
  <c r="F163" i="2" s="1"/>
  <c r="D18" i="2"/>
  <c r="E18" i="2" s="1"/>
  <c r="D24" i="2"/>
  <c r="E24" i="2" s="1"/>
  <c r="D48" i="2"/>
  <c r="E48" i="2" s="1"/>
  <c r="D64" i="2"/>
  <c r="E64" i="2" s="1"/>
  <c r="F64" i="2" s="1"/>
  <c r="D314" i="2"/>
  <c r="E314" i="2" s="1"/>
  <c r="D217" i="2"/>
  <c r="E217" i="2" s="1"/>
  <c r="D92" i="2"/>
  <c r="E92" i="2" s="1"/>
  <c r="F92" i="2" s="1"/>
  <c r="D285" i="2"/>
  <c r="E285" i="2" s="1"/>
  <c r="F285" i="2" s="1"/>
  <c r="D227" i="2"/>
  <c r="E227" i="2" s="1"/>
  <c r="D27" i="2"/>
  <c r="E27" i="2" s="1"/>
  <c r="D197" i="2"/>
  <c r="E197" i="2" s="1"/>
  <c r="F197" i="2" s="1"/>
  <c r="D123" i="2"/>
  <c r="E123" i="2" s="1"/>
  <c r="F123" i="2" s="1"/>
  <c r="D19" i="2"/>
  <c r="E19" i="2" s="1"/>
  <c r="F19" i="2" s="1"/>
  <c r="D59" i="2"/>
  <c r="E59" i="2" s="1"/>
  <c r="D84" i="2"/>
  <c r="E84" i="2" s="1"/>
  <c r="F84" i="2" s="1"/>
  <c r="D70" i="2"/>
  <c r="E70" i="2" s="1"/>
  <c r="F70" i="2" s="1"/>
  <c r="D335" i="2"/>
  <c r="E335" i="2" s="1"/>
  <c r="D239" i="2"/>
  <c r="E239" i="2" s="1"/>
  <c r="F239" i="2" s="1"/>
  <c r="D258" i="2"/>
  <c r="E258" i="2" s="1"/>
  <c r="F258" i="2" s="1"/>
  <c r="D131" i="2"/>
  <c r="E131" i="2" s="1"/>
  <c r="F131" i="2" s="1"/>
  <c r="D118" i="2"/>
  <c r="E118" i="2" s="1"/>
  <c r="F118" i="2" s="1"/>
  <c r="D74" i="2"/>
  <c r="E74" i="2" s="1"/>
  <c r="F74" i="2" s="1"/>
  <c r="P23" i="1"/>
  <c r="D329" i="2"/>
  <c r="E329" i="2" s="1"/>
  <c r="F329" i="2" s="1"/>
  <c r="D158" i="2"/>
  <c r="E158" i="2" s="1"/>
  <c r="D165" i="2"/>
  <c r="E165" i="2" s="1"/>
  <c r="F165" i="2" s="1"/>
  <c r="D75" i="2"/>
  <c r="E75" i="2" s="1"/>
  <c r="F75" i="2" s="1"/>
  <c r="D35" i="2"/>
  <c r="E35" i="2" s="1"/>
  <c r="F35" i="2" s="1"/>
  <c r="D73" i="2"/>
  <c r="E73" i="2" s="1"/>
  <c r="F73" i="2" s="1"/>
  <c r="D216" i="2"/>
  <c r="E216" i="2" s="1"/>
  <c r="F216" i="2" s="1"/>
  <c r="D244" i="2"/>
  <c r="E244" i="2" s="1"/>
  <c r="F244" i="2" s="1"/>
  <c r="D199" i="2"/>
  <c r="E199" i="2" s="1"/>
  <c r="F199" i="2" s="1"/>
  <c r="D137" i="2"/>
  <c r="E137" i="2" s="1"/>
  <c r="F137" i="2" s="1"/>
  <c r="D316" i="2"/>
  <c r="E316" i="2" s="1"/>
  <c r="F316" i="2" s="1"/>
  <c r="D11" i="2"/>
  <c r="E11" i="2" s="1"/>
  <c r="F11" i="2" s="1"/>
  <c r="D241" i="2"/>
  <c r="E241" i="2" s="1"/>
  <c r="F241" i="2" s="1"/>
  <c r="G18" i="1"/>
  <c r="G22" i="1" s="1"/>
  <c r="F217" i="2"/>
  <c r="F27" i="2"/>
  <c r="F24" i="2"/>
  <c r="F335" i="2"/>
  <c r="F158" i="2"/>
  <c r="F59" i="2"/>
  <c r="F18" i="1"/>
  <c r="F314" i="2"/>
  <c r="F227" i="2"/>
  <c r="F18" i="2"/>
  <c r="F48" i="2"/>
  <c r="E2" i="2" l="1"/>
  <c r="E3" i="2" s="1"/>
  <c r="G239" i="2" s="1"/>
  <c r="G267" i="2" l="1"/>
  <c r="G56" i="2"/>
  <c r="G187" i="2"/>
  <c r="G28" i="2"/>
  <c r="G221" i="2"/>
  <c r="G270" i="2"/>
  <c r="G53" i="2"/>
  <c r="G324" i="2"/>
  <c r="G208" i="2"/>
  <c r="G32" i="2"/>
  <c r="G78" i="2"/>
  <c r="G336" i="2"/>
  <c r="G25" i="2"/>
  <c r="G301" i="2"/>
  <c r="G299" i="2"/>
  <c r="G39" i="2"/>
  <c r="G85" i="2"/>
  <c r="G292" i="2"/>
  <c r="G209" i="2"/>
  <c r="G22" i="2"/>
  <c r="G182" i="2"/>
  <c r="G303" i="2"/>
  <c r="G128" i="2"/>
  <c r="G99" i="2"/>
  <c r="G167" i="2"/>
  <c r="G307" i="2"/>
  <c r="G77" i="2"/>
  <c r="G46" i="2"/>
  <c r="G200" i="2"/>
  <c r="G81" i="2"/>
  <c r="G308" i="2"/>
  <c r="G341" i="2"/>
  <c r="G254" i="2"/>
  <c r="G349" i="2"/>
  <c r="G230" i="2"/>
  <c r="G192" i="2"/>
  <c r="G177" i="2"/>
  <c r="G339" i="2"/>
  <c r="G164" i="2"/>
  <c r="G332" i="2"/>
  <c r="G257" i="2"/>
  <c r="G169" i="2"/>
  <c r="G143" i="2"/>
  <c r="G120" i="2"/>
  <c r="G76" i="2"/>
  <c r="G117" i="2"/>
  <c r="G66" i="2"/>
  <c r="G160" i="2"/>
  <c r="G180" i="2"/>
  <c r="G201" i="2"/>
  <c r="G173" i="2"/>
  <c r="G229" i="2"/>
  <c r="G40" i="2"/>
  <c r="G219" i="2"/>
  <c r="G250" i="2"/>
  <c r="G60" i="2"/>
  <c r="G96" i="2"/>
  <c r="G178" i="2"/>
  <c r="G264" i="2"/>
  <c r="G251" i="2"/>
  <c r="G138" i="2"/>
  <c r="G94" i="2"/>
  <c r="G240" i="2"/>
  <c r="G274" i="2"/>
  <c r="G41" i="2"/>
  <c r="G20" i="2"/>
  <c r="G347" i="2"/>
  <c r="G21" i="2"/>
  <c r="G291" i="2"/>
  <c r="G68" i="2"/>
  <c r="G124" i="2"/>
  <c r="G282" i="2"/>
  <c r="G289" i="2"/>
  <c r="G344" i="2"/>
  <c r="G65" i="2"/>
  <c r="G150" i="2"/>
  <c r="G265" i="2"/>
  <c r="G183" i="2"/>
  <c r="G157" i="2"/>
  <c r="G343" i="2"/>
  <c r="G333" i="2"/>
  <c r="G185" i="2"/>
  <c r="G38" i="2"/>
  <c r="G246" i="2"/>
  <c r="G133" i="2"/>
  <c r="G248" i="2"/>
  <c r="G268" i="2"/>
  <c r="G103" i="2"/>
  <c r="G50" i="2"/>
  <c r="G337" i="2"/>
  <c r="G278" i="2"/>
  <c r="G241" i="2"/>
  <c r="G252" i="2"/>
  <c r="G121" i="2"/>
  <c r="G152" i="2"/>
  <c r="G309" i="2"/>
  <c r="G89" i="2"/>
  <c r="G114" i="2"/>
  <c r="G51" i="2"/>
  <c r="G100" i="2"/>
  <c r="G297" i="2"/>
  <c r="G215" i="2"/>
  <c r="G271" i="2"/>
  <c r="G71" i="2"/>
  <c r="G108" i="2"/>
  <c r="G237" i="2"/>
  <c r="G7" i="2"/>
  <c r="G105" i="2"/>
  <c r="G198" i="2"/>
  <c r="G101" i="2"/>
  <c r="G342" i="2"/>
  <c r="G147" i="2"/>
  <c r="G90" i="2"/>
  <c r="G181" i="2"/>
  <c r="G161" i="2"/>
  <c r="G276" i="2"/>
  <c r="G67" i="2"/>
  <c r="G79" i="2"/>
  <c r="G262" i="2"/>
  <c r="G17" i="2"/>
  <c r="G93" i="2"/>
  <c r="G14" i="2"/>
  <c r="G136" i="2"/>
  <c r="G190" i="2"/>
  <c r="G253" i="2"/>
  <c r="G45" i="2"/>
  <c r="G92" i="2"/>
  <c r="G132" i="2"/>
  <c r="G107" i="2"/>
  <c r="G317" i="2"/>
  <c r="G26" i="2"/>
  <c r="G315" i="2"/>
  <c r="G142" i="2"/>
  <c r="G126" i="2"/>
  <c r="G172" i="2"/>
  <c r="G335" i="2"/>
  <c r="G171" i="2"/>
  <c r="G112" i="2"/>
  <c r="G275" i="2"/>
  <c r="G23" i="2"/>
  <c r="G310" i="2"/>
  <c r="G154" i="2"/>
  <c r="G207" i="2"/>
  <c r="G247" i="2"/>
  <c r="G294" i="2"/>
  <c r="G243" i="2"/>
  <c r="G255" i="2"/>
  <c r="G44" i="2"/>
  <c r="G86" i="2"/>
  <c r="G238" i="2"/>
  <c r="G168" i="2"/>
  <c r="G334" i="2"/>
  <c r="G148" i="2"/>
  <c r="G189" i="2"/>
  <c r="G286" i="2"/>
  <c r="G304" i="2"/>
  <c r="G202" i="2"/>
  <c r="G88" i="2"/>
  <c r="G30" i="2"/>
  <c r="G314" i="2"/>
  <c r="G72" i="2"/>
  <c r="G70" i="2"/>
  <c r="G222" i="2"/>
  <c r="G213" i="2"/>
  <c r="G110" i="2"/>
  <c r="G34" i="2"/>
  <c r="G318" i="2"/>
  <c r="G206" i="2"/>
  <c r="G245" i="2"/>
  <c r="G37" i="2"/>
  <c r="G11" i="2"/>
  <c r="G12" i="2"/>
  <c r="G188" i="2"/>
  <c r="G256" i="2"/>
  <c r="G69" i="2"/>
  <c r="G98" i="2"/>
  <c r="G170" i="2"/>
  <c r="G82" i="2"/>
  <c r="G156" i="2"/>
  <c r="G131" i="2"/>
  <c r="G287" i="2"/>
  <c r="G233" i="2"/>
  <c r="G149" i="2"/>
  <c r="G325" i="2"/>
  <c r="G36" i="2"/>
  <c r="G260" i="2"/>
  <c r="G166" i="2"/>
  <c r="G127" i="2"/>
  <c r="G16" i="2"/>
  <c r="G146" i="2"/>
  <c r="G57" i="2"/>
  <c r="G175" i="2"/>
  <c r="G62" i="2"/>
  <c r="G350" i="2"/>
  <c r="G134" i="2"/>
  <c r="G277" i="2"/>
  <c r="G47" i="2"/>
  <c r="G18" i="2"/>
  <c r="G9" i="2"/>
  <c r="G280" i="2"/>
  <c r="G228" i="2"/>
  <c r="G15" i="2"/>
  <c r="G320" i="2"/>
  <c r="G184" i="2"/>
  <c r="G49" i="2"/>
  <c r="G330" i="2"/>
  <c r="G224" i="2"/>
  <c r="G312" i="2"/>
  <c r="G63" i="2"/>
  <c r="G226" i="2"/>
  <c r="G295" i="2"/>
  <c r="G119" i="2"/>
  <c r="G319" i="2"/>
  <c r="G234" i="2"/>
  <c r="G80" i="2"/>
  <c r="G203" i="2"/>
  <c r="G273" i="2"/>
  <c r="G97" i="2"/>
  <c r="G159" i="2"/>
  <c r="G348" i="2"/>
  <c r="G87" i="2"/>
  <c r="G296" i="2"/>
  <c r="G211" i="2"/>
  <c r="G83" i="2"/>
  <c r="G145" i="2"/>
  <c r="G8" i="2"/>
  <c r="G266" i="2"/>
  <c r="G52" i="2"/>
  <c r="G284" i="2"/>
  <c r="G186" i="2"/>
  <c r="G236" i="2"/>
  <c r="G176" i="2"/>
  <c r="G6" i="2"/>
  <c r="G64" i="2"/>
  <c r="G95" i="2"/>
  <c r="G281" i="2"/>
  <c r="G162" i="2"/>
  <c r="G204" i="2"/>
  <c r="G220" i="2"/>
  <c r="G73" i="2"/>
  <c r="G258" i="2"/>
  <c r="G35" i="2"/>
  <c r="G59" i="2"/>
  <c r="G340" i="2"/>
  <c r="G328" i="2"/>
  <c r="G305" i="2"/>
  <c r="G111" i="2"/>
  <c r="G58" i="2"/>
  <c r="G13" i="2"/>
  <c r="G91" i="2"/>
  <c r="G306" i="2"/>
  <c r="G279" i="2"/>
  <c r="G122" i="2"/>
  <c r="G141" i="2"/>
  <c r="G75" i="2"/>
  <c r="G123" i="2"/>
  <c r="G216" i="2"/>
  <c r="G227" i="2"/>
  <c r="G322" i="2"/>
  <c r="G31" i="2"/>
  <c r="G293" i="2"/>
  <c r="G104" i="2"/>
  <c r="G311" i="2"/>
  <c r="G179" i="2"/>
  <c r="G249" i="2"/>
  <c r="G140" i="2"/>
  <c r="G338" i="2"/>
  <c r="G242" i="2"/>
  <c r="G272" i="2"/>
  <c r="G199" i="2"/>
  <c r="G285" i="2"/>
  <c r="G19" i="2"/>
  <c r="G74" i="2"/>
  <c r="G283" i="2"/>
  <c r="G153" i="2"/>
  <c r="G54" i="2"/>
  <c r="G33" i="2"/>
  <c r="G210" i="2"/>
  <c r="G218" i="2"/>
  <c r="G323" i="2"/>
  <c r="G130" i="2"/>
  <c r="G129" i="2"/>
  <c r="G191" i="2"/>
  <c r="G288" i="2"/>
  <c r="G327" i="2"/>
  <c r="G205" i="2"/>
  <c r="G259" i="2"/>
  <c r="G194" i="2"/>
  <c r="G313" i="2"/>
  <c r="G300" i="2"/>
  <c r="G10" i="2"/>
  <c r="G212" i="2"/>
  <c r="G29" i="2"/>
  <c r="G174" i="2"/>
  <c r="G302" i="2"/>
  <c r="G244" i="2"/>
  <c r="G24" i="2"/>
  <c r="G137" i="2"/>
  <c r="G329" i="2"/>
  <c r="G151" i="2"/>
  <c r="G139" i="2"/>
  <c r="G345" i="2"/>
  <c r="G135" i="2"/>
  <c r="G109" i="2"/>
  <c r="G326" i="2"/>
  <c r="G225" i="2"/>
  <c r="G55" i="2"/>
  <c r="G116" i="2"/>
  <c r="G346" i="2"/>
  <c r="G42" i="2"/>
  <c r="G232" i="2"/>
  <c r="G193" i="2"/>
  <c r="G155" i="2"/>
  <c r="G269" i="2"/>
  <c r="G125" i="2"/>
  <c r="G316" i="2"/>
  <c r="G163" i="2"/>
  <c r="G158" i="2"/>
  <c r="G48" i="2"/>
  <c r="G84" i="2"/>
  <c r="G261" i="2"/>
  <c r="G263" i="2"/>
  <c r="G195" i="2"/>
  <c r="G214" i="2"/>
  <c r="G61" i="2"/>
  <c r="G331" i="2"/>
  <c r="G43" i="2"/>
  <c r="G144" i="2"/>
  <c r="G298" i="2"/>
  <c r="G106" i="2"/>
  <c r="G321" i="2"/>
  <c r="G196" i="2"/>
  <c r="G115" i="2"/>
  <c r="G223" i="2"/>
  <c r="G290" i="2"/>
  <c r="G235" i="2"/>
  <c r="G113" i="2"/>
  <c r="G102" i="2"/>
  <c r="G231" i="2"/>
  <c r="G27" i="2"/>
  <c r="G197" i="2"/>
  <c r="G217" i="2"/>
  <c r="G165" i="2"/>
  <c r="G118" i="2"/>
  <c r="G2" i="2" l="1"/>
</calcChain>
</file>

<file path=xl/comments1.xml><?xml version="1.0" encoding="utf-8"?>
<comments xmlns="http://schemas.openxmlformats.org/spreadsheetml/2006/main">
  <authors>
    <author>...</author>
  </authors>
  <commentList>
    <comment ref="E13" authorId="0" shapeId="0">
      <text>
        <r>
          <rPr>
            <b/>
            <sz val="11"/>
            <color indexed="81"/>
            <rFont val="Tahoma"/>
            <family val="2"/>
          </rPr>
          <t>Por exclusión legal, Isla de Pascua no cobra patentes de ningún tipo</t>
        </r>
      </text>
    </comment>
  </commentList>
</comments>
</file>

<file path=xl/comments2.xml><?xml version="1.0" encoding="utf-8"?>
<comments xmlns="http://schemas.openxmlformats.org/spreadsheetml/2006/main">
  <authors>
    <author>Autor</author>
  </authors>
  <commentList>
    <comment ref="E10" authorId="0" shapeId="0">
      <text>
        <r>
          <rPr>
            <sz val="8"/>
            <color indexed="81"/>
            <rFont val="Tahoma"/>
            <family val="2"/>
          </rPr>
          <t>El Informe de Apertura Presupuestaria (APE) corresponde al Informe del Presupuesto Inicial, remitido a Contraloría General de la República y debe ser coincidente con el Presupuesto aprobado mediante decreto alcaldicio con acuerdo del Concejo Municipal.</t>
        </r>
      </text>
    </comment>
    <comment ref="R10" authorId="0" shapeId="0">
      <text>
        <r>
          <rPr>
            <sz val="8"/>
            <color indexed="81"/>
            <rFont val="Tahoma"/>
            <family val="2"/>
          </rPr>
          <t xml:space="preserve">El Informe Cierre Contable (CIE) corresponde al Informe de Cierre de Cuentas, de acuerdo a las instrucciones impartidas por la Contraloría General de la República, al término del ejercicio contable, que incluye el cierre de la ejecución presupuestaria y de gestión económica, en armonía con la vigencia del ejercicio presupuestario y contable (anual).
</t>
        </r>
      </text>
    </comment>
  </commentList>
</comments>
</file>

<file path=xl/sharedStrings.xml><?xml version="1.0" encoding="utf-8"?>
<sst xmlns="http://schemas.openxmlformats.org/spreadsheetml/2006/main" count="3900" uniqueCount="1141">
  <si>
    <t>CODIGO</t>
  </si>
  <si>
    <t>Agrupación</t>
  </si>
  <si>
    <t>MUNICIPIO</t>
  </si>
  <si>
    <t>LAS CONDES</t>
  </si>
  <si>
    <t>PROVIDENCIA</t>
  </si>
  <si>
    <t>VITACURA</t>
  </si>
  <si>
    <t>RECOLETA</t>
  </si>
  <si>
    <t>SANTIAGO</t>
  </si>
  <si>
    <t>MAIPÚ</t>
  </si>
  <si>
    <t>LO BARNECHEA</t>
  </si>
  <si>
    <t>RENCA</t>
  </si>
  <si>
    <t>HUECHURABA</t>
  </si>
  <si>
    <t>QUILICURA</t>
  </si>
  <si>
    <t>PUENTE ALTO</t>
  </si>
  <si>
    <t>PEÑALOLÉN</t>
  </si>
  <si>
    <t>PUDAHUEL</t>
  </si>
  <si>
    <t>MACUL</t>
  </si>
  <si>
    <t>VIÑA DEL MAR</t>
  </si>
  <si>
    <t>LA REINA</t>
  </si>
  <si>
    <t>TALCAHUANO</t>
  </si>
  <si>
    <t>LA CISTERNA</t>
  </si>
  <si>
    <t>CERRILLOS</t>
  </si>
  <si>
    <t>SAN JOAQUÍN</t>
  </si>
  <si>
    <t>ESTACIÓN CENTRAL</t>
  </si>
  <si>
    <t>HUALPÉN</t>
  </si>
  <si>
    <t>RANCAGUA</t>
  </si>
  <si>
    <t>INDEPENDENCIA</t>
  </si>
  <si>
    <t>LA PINTANA</t>
  </si>
  <si>
    <t>ANTOFAGASTA</t>
  </si>
  <si>
    <t>TEMUCO</t>
  </si>
  <si>
    <t>VILLA ALEMANA</t>
  </si>
  <si>
    <t>ÑUÑOA</t>
  </si>
  <si>
    <t>CONCEPCIÓN</t>
  </si>
  <si>
    <t>LO ESPEJO</t>
  </si>
  <si>
    <t>TALCA</t>
  </si>
  <si>
    <t>LA FLORIDA</t>
  </si>
  <si>
    <t>LA GRANJA</t>
  </si>
  <si>
    <t>SAN PEDRO DE LA PAZ</t>
  </si>
  <si>
    <t>SAN RAMÓN</t>
  </si>
  <si>
    <t>CHIGUAYANTE</t>
  </si>
  <si>
    <t>QUINTA NORMAL</t>
  </si>
  <si>
    <t>SAN MIGUEL</t>
  </si>
  <si>
    <t>SAN BERNARDO</t>
  </si>
  <si>
    <t>CONCHALÍ</t>
  </si>
  <si>
    <t>LO PRADO</t>
  </si>
  <si>
    <t>PEDRO AGUIRRE CERDA</t>
  </si>
  <si>
    <t>CERRO NAVIA</t>
  </si>
  <si>
    <t>VALPARAÍSO</t>
  </si>
  <si>
    <t>QUILPUÉ</t>
  </si>
  <si>
    <t>EL BOSQUE</t>
  </si>
  <si>
    <t>SANTO DOMINGO</t>
  </si>
  <si>
    <t>PUNTA ARENAS</t>
  </si>
  <si>
    <t>COPIAPÓ</t>
  </si>
  <si>
    <t>COIHAIQUE</t>
  </si>
  <si>
    <t>SAN ANTONIO</t>
  </si>
  <si>
    <t>PADRE HURTADO</t>
  </si>
  <si>
    <t>PUERTO VARAS</t>
  </si>
  <si>
    <t>COLINA</t>
  </si>
  <si>
    <t>CONCÓN</t>
  </si>
  <si>
    <t>ARICA</t>
  </si>
  <si>
    <t>IQUIQUE</t>
  </si>
  <si>
    <t>PUERTO MONTT</t>
  </si>
  <si>
    <t>CURICÓ</t>
  </si>
  <si>
    <t>VALDIVIA</t>
  </si>
  <si>
    <t>TALAGANTE</t>
  </si>
  <si>
    <t>LOS ÁNGELES</t>
  </si>
  <si>
    <t>QUILLOTA</t>
  </si>
  <si>
    <t>OSORNO</t>
  </si>
  <si>
    <t>MACHALÍ</t>
  </si>
  <si>
    <t>ALTO HOSPICIO</t>
  </si>
  <si>
    <t>CHILLÁN</t>
  </si>
  <si>
    <t>PENCO</t>
  </si>
  <si>
    <t>CHILLÁN VIEJO</t>
  </si>
  <si>
    <t>CALAMA</t>
  </si>
  <si>
    <t>CORONEL</t>
  </si>
  <si>
    <t>LA CRUZ</t>
  </si>
  <si>
    <t>COQUIMBO</t>
  </si>
  <si>
    <t>PIRQUE</t>
  </si>
  <si>
    <t>LAMPA</t>
  </si>
  <si>
    <t>PEÑAFLOR</t>
  </si>
  <si>
    <t>BUIN</t>
  </si>
  <si>
    <t>CARTAGENA</t>
  </si>
  <si>
    <t>EL TABO</t>
  </si>
  <si>
    <t>LA SERENA</t>
  </si>
  <si>
    <t>LOTA</t>
  </si>
  <si>
    <t>TOMÉ</t>
  </si>
  <si>
    <t>CALDERA</t>
  </si>
  <si>
    <t>COLLIPULLI</t>
  </si>
  <si>
    <t>ANDACOLLO</t>
  </si>
  <si>
    <t>LIMACHE</t>
  </si>
  <si>
    <t>NATALES</t>
  </si>
  <si>
    <t>SAN JAVIER</t>
  </si>
  <si>
    <t>SAN CARLOS</t>
  </si>
  <si>
    <t>QUINTERO</t>
  </si>
  <si>
    <t>OLMUÉ</t>
  </si>
  <si>
    <t>LINARES</t>
  </si>
  <si>
    <t>MOLINA</t>
  </si>
  <si>
    <t>RINCONADA</t>
  </si>
  <si>
    <t>PADRE LAS CASAS</t>
  </si>
  <si>
    <t>HIJUELAS</t>
  </si>
  <si>
    <t>RÍO BUENO</t>
  </si>
  <si>
    <t>CAUQUENES</t>
  </si>
  <si>
    <t>LONCOCHE</t>
  </si>
  <si>
    <t>ANCUD</t>
  </si>
  <si>
    <t>EL QUISCO</t>
  </si>
  <si>
    <t>RENAICO</t>
  </si>
  <si>
    <t>GRANEROS</t>
  </si>
  <si>
    <t>VICTORIA</t>
  </si>
  <si>
    <t>LAUTARO</t>
  </si>
  <si>
    <t>LANCO</t>
  </si>
  <si>
    <t>CABRERO</t>
  </si>
  <si>
    <t>DOÑIHUE</t>
  </si>
  <si>
    <t>TRAIGUÉN</t>
  </si>
  <si>
    <t>SAN ROSENDO</t>
  </si>
  <si>
    <t>CAÑETE</t>
  </si>
  <si>
    <t>NACIMIENTO</t>
  </si>
  <si>
    <t>YUNGAY</t>
  </si>
  <si>
    <t>SAN FELIPE</t>
  </si>
  <si>
    <t>ILLAPEL</t>
  </si>
  <si>
    <t>PICHILEMU</t>
  </si>
  <si>
    <t>MOSTAZAL</t>
  </si>
  <si>
    <t>CASTRO</t>
  </si>
  <si>
    <t>PITRUFQUÉN</t>
  </si>
  <si>
    <t>OVALLE</t>
  </si>
  <si>
    <t>TOCOPILLA</t>
  </si>
  <si>
    <t>GORBEA</t>
  </si>
  <si>
    <t>LEBU</t>
  </si>
  <si>
    <t>MULCHÉN</t>
  </si>
  <si>
    <t>TALTAL</t>
  </si>
  <si>
    <t>CURANILAHUE</t>
  </si>
  <si>
    <t>LOS ÁLAMOS</t>
  </si>
  <si>
    <t>CONSTITUCIÓN</t>
  </si>
  <si>
    <t>CHAÑARAL</t>
  </si>
  <si>
    <t>SANTA BÁRBARA</t>
  </si>
  <si>
    <t>PARRAL</t>
  </si>
  <si>
    <t>EL MONTE</t>
  </si>
  <si>
    <t>CURACAUTÍN</t>
  </si>
  <si>
    <t>ANGOL</t>
  </si>
  <si>
    <t>LOS ANDES</t>
  </si>
  <si>
    <t>VILLARRICA</t>
  </si>
  <si>
    <t>QUIRIHUE</t>
  </si>
  <si>
    <t>VALLENAR</t>
  </si>
  <si>
    <t>MEJILLONES</t>
  </si>
  <si>
    <t>TENO</t>
  </si>
  <si>
    <t>MARÍA ELENA</t>
  </si>
  <si>
    <t>PAINE</t>
  </si>
  <si>
    <t>PUCHUNCAVÍ</t>
  </si>
  <si>
    <t>REQUINOA</t>
  </si>
  <si>
    <t>MELIPILLA</t>
  </si>
  <si>
    <t>CODEGUA</t>
  </si>
  <si>
    <t>SAN GREGORIO</t>
  </si>
  <si>
    <t>CASABLANCA</t>
  </si>
  <si>
    <t>ROMERAL</t>
  </si>
  <si>
    <t>PRIMAVERA</t>
  </si>
  <si>
    <t>CALLE LARGA</t>
  </si>
  <si>
    <t>VICHUQUÉN</t>
  </si>
  <si>
    <t>AISÉN</t>
  </si>
  <si>
    <t>CURACAVÍ</t>
  </si>
  <si>
    <t>FREIRINA</t>
  </si>
  <si>
    <t>CATEMU</t>
  </si>
  <si>
    <t>CHILE CHICO</t>
  </si>
  <si>
    <t>CHONCHI</t>
  </si>
  <si>
    <t>LOS MUERMOS</t>
  </si>
  <si>
    <t>PAPUDO</t>
  </si>
  <si>
    <t>SAN VICENTE</t>
  </si>
  <si>
    <t>LA UNIÓN</t>
  </si>
  <si>
    <t>QUELLÓN</t>
  </si>
  <si>
    <t>TIERRA AMARILLA</t>
  </si>
  <si>
    <t>PUCÓN</t>
  </si>
  <si>
    <t>LLAILLAY</t>
  </si>
  <si>
    <t>LOS VILOS</t>
  </si>
  <si>
    <t>CALBUCO</t>
  </si>
  <si>
    <t>RÍO IBÁÑEZ</t>
  </si>
  <si>
    <t>OLIVAR</t>
  </si>
  <si>
    <t>PURRANQUE</t>
  </si>
  <si>
    <t>LAJA</t>
  </si>
  <si>
    <t>COINCO</t>
  </si>
  <si>
    <t>FUTRONO</t>
  </si>
  <si>
    <t>DALCAHUE</t>
  </si>
  <si>
    <t>NANCAGUA</t>
  </si>
  <si>
    <t>DIEGO DE ALMAGRO</t>
  </si>
  <si>
    <t>PALMILLA</t>
  </si>
  <si>
    <t>FRUTILLAR</t>
  </si>
  <si>
    <t>LAS CABRAS</t>
  </si>
  <si>
    <t>PORVENIR</t>
  </si>
  <si>
    <t>LOS LAGOS</t>
  </si>
  <si>
    <t>FRESIA</t>
  </si>
  <si>
    <t>CUNCO</t>
  </si>
  <si>
    <t>SANTA CRUZ</t>
  </si>
  <si>
    <t>PUERTO OCTAY</t>
  </si>
  <si>
    <t>QUINCHAO</t>
  </si>
  <si>
    <t>CABILDO</t>
  </si>
  <si>
    <t>RÁNQUIL</t>
  </si>
  <si>
    <t>ALGARROBO</t>
  </si>
  <si>
    <t>HUALAIHUÉ</t>
  </si>
  <si>
    <t>COLTAUCO</t>
  </si>
  <si>
    <t>ARAUCO</t>
  </si>
  <si>
    <t>LLANQUIHUE</t>
  </si>
  <si>
    <t>RENGO</t>
  </si>
  <si>
    <t>FUTALEUFÚ</t>
  </si>
  <si>
    <t>PAILLACO</t>
  </si>
  <si>
    <t>SAN PEDRO DE ATACAMA</t>
  </si>
  <si>
    <t>RÍO NEGRO</t>
  </si>
  <si>
    <t>VILCÚN</t>
  </si>
  <si>
    <t>PALENA</t>
  </si>
  <si>
    <t>SIERRA GORDA</t>
  </si>
  <si>
    <t>PUYEHUE</t>
  </si>
  <si>
    <t>PAIGUANO</t>
  </si>
  <si>
    <t>PICA</t>
  </si>
  <si>
    <t>CHAITÉN</t>
  </si>
  <si>
    <t>CISNES</t>
  </si>
  <si>
    <t>MAULLÍN</t>
  </si>
  <si>
    <t>SANTA MARÍA</t>
  </si>
  <si>
    <t>QUINTA DE TILCOCO</t>
  </si>
  <si>
    <t>LA LIGUA</t>
  </si>
  <si>
    <t>SAN FERNANDO</t>
  </si>
  <si>
    <t>HUASCO</t>
  </si>
  <si>
    <t>ALHUÉ</t>
  </si>
  <si>
    <t>TILTIL</t>
  </si>
  <si>
    <t>POZO ALMONTE</t>
  </si>
  <si>
    <t>BULNES</t>
  </si>
  <si>
    <t>COCHRANE</t>
  </si>
  <si>
    <t>CABO DE HORNOS</t>
  </si>
  <si>
    <t>PANQUEHUE</t>
  </si>
  <si>
    <t>ZAPALLAR</t>
  </si>
  <si>
    <t>ISLA DE MAIPO</t>
  </si>
  <si>
    <t>PEUMO</t>
  </si>
  <si>
    <t>SAN JOSÉ DE MAIPO</t>
  </si>
  <si>
    <t>SAN PABLO</t>
  </si>
  <si>
    <t>VICUÑA</t>
  </si>
  <si>
    <t>COCHAMÓ</t>
  </si>
  <si>
    <t>CALERA DE TANGO</t>
  </si>
  <si>
    <t>SAN ESTEBAN</t>
  </si>
  <si>
    <t>LA ESTRELLA</t>
  </si>
  <si>
    <t>MARIQUINA</t>
  </si>
  <si>
    <t>MÁFIL</t>
  </si>
  <si>
    <t>CHIMBARONGO</t>
  </si>
  <si>
    <t>NOGALES</t>
  </si>
  <si>
    <t>ISLA DE PASCUA</t>
  </si>
  <si>
    <t>PELARCO</t>
  </si>
  <si>
    <t>RÍO CLARO</t>
  </si>
  <si>
    <t>MARÍA PINTO</t>
  </si>
  <si>
    <t>TORTEL</t>
  </si>
  <si>
    <t>LICANTÉN</t>
  </si>
  <si>
    <t>SAN CLEMENTE</t>
  </si>
  <si>
    <t>RÍO VERDE</t>
  </si>
  <si>
    <t>PELLUHUE</t>
  </si>
  <si>
    <t>CANELA</t>
  </si>
  <si>
    <t>PEMUCO</t>
  </si>
  <si>
    <t>LAGUNA BLANCA</t>
  </si>
  <si>
    <t>ALTO BIOBÍO</t>
  </si>
  <si>
    <t>SAN PEDRO</t>
  </si>
  <si>
    <t>MONTE PATRIA</t>
  </si>
  <si>
    <t>QUILLECO</t>
  </si>
  <si>
    <t>RAUCO</t>
  </si>
  <si>
    <t>TIMAUKEL</t>
  </si>
  <si>
    <t>PETORCA</t>
  </si>
  <si>
    <t>TORRES DEL PAINE</t>
  </si>
  <si>
    <t>CHANCO</t>
  </si>
  <si>
    <t>EMPEDRADO</t>
  </si>
  <si>
    <t>CAMIÑA</t>
  </si>
  <si>
    <t>HUARA</t>
  </si>
  <si>
    <t>RETIRO</t>
  </si>
  <si>
    <t>SAN RAFAEL</t>
  </si>
  <si>
    <t>PUMANQUE</t>
  </si>
  <si>
    <t>PORTEZUELO</t>
  </si>
  <si>
    <t>LAGO RANCO</t>
  </si>
  <si>
    <t>MELIPEUCO</t>
  </si>
  <si>
    <t>MAULE</t>
  </si>
  <si>
    <t>CORRAL</t>
  </si>
  <si>
    <t>SAN NICOLÁS</t>
  </si>
  <si>
    <t>PLACILLA</t>
  </si>
  <si>
    <t>LOLOL</t>
  </si>
  <si>
    <t>PICHIDEGUA</t>
  </si>
  <si>
    <t>PINTO</t>
  </si>
  <si>
    <t>SAAVEDRA</t>
  </si>
  <si>
    <t>YUMBEL</t>
  </si>
  <si>
    <t>PUTAENDO</t>
  </si>
  <si>
    <t>CURACO DE VÉLEZ</t>
  </si>
  <si>
    <t>GUAITECAS</t>
  </si>
  <si>
    <t>PUQUELDÓN</t>
  </si>
  <si>
    <t>RÍO HURTADO</t>
  </si>
  <si>
    <t>PURÉN</t>
  </si>
  <si>
    <t>TOLTÉN</t>
  </si>
  <si>
    <t>MALLOA</t>
  </si>
  <si>
    <t>PANGUIPULLI</t>
  </si>
  <si>
    <t>LITUECHE</t>
  </si>
  <si>
    <t>HUALAÑÉ</t>
  </si>
  <si>
    <t>PERQUENCO</t>
  </si>
  <si>
    <t>SAN FABIÁN</t>
  </si>
  <si>
    <t>CONTULMO</t>
  </si>
  <si>
    <t>NEGRETE</t>
  </si>
  <si>
    <t>COIHUECO</t>
  </si>
  <si>
    <t>PUTRE</t>
  </si>
  <si>
    <t>PERALILLO</t>
  </si>
  <si>
    <t>LONGAVÍ</t>
  </si>
  <si>
    <t>LONQUIMAY</t>
  </si>
  <si>
    <t>TEODORO SCHMIDT</t>
  </si>
  <si>
    <t>PUNITAQUI</t>
  </si>
  <si>
    <t>FREIRE</t>
  </si>
  <si>
    <t>PAREDONES</t>
  </si>
  <si>
    <t>GALVARINO</t>
  </si>
  <si>
    <t>EL CARMEN</t>
  </si>
  <si>
    <t>ANTUCO</t>
  </si>
  <si>
    <t>QUEILÉN</t>
  </si>
  <si>
    <t>FLORIDA</t>
  </si>
  <si>
    <t>TUCAPEL</t>
  </si>
  <si>
    <t>SALAMANCA</t>
  </si>
  <si>
    <t>NUEVA IMPERIAL</t>
  </si>
  <si>
    <t>CAMARONES</t>
  </si>
  <si>
    <t>SANTA JUANA</t>
  </si>
  <si>
    <t>CHOLCHOL</t>
  </si>
  <si>
    <t>HUALQUI</t>
  </si>
  <si>
    <t>COMBARBALÁ</t>
  </si>
  <si>
    <t>TREGUACO</t>
  </si>
  <si>
    <t>CHÉPICA</t>
  </si>
  <si>
    <t>QUILACO</t>
  </si>
  <si>
    <t>ÑIQUÉN</t>
  </si>
  <si>
    <t>QUEMCHI</t>
  </si>
  <si>
    <t>JUAN FERNÁNDEZ</t>
  </si>
  <si>
    <t>LOS SAUCES</t>
  </si>
  <si>
    <t>GENERAL LAGOS</t>
  </si>
  <si>
    <t>PENCAHUE</t>
  </si>
  <si>
    <t>MARCHIHUE</t>
  </si>
  <si>
    <t>NAVIDAD</t>
  </si>
  <si>
    <t>OLLAGÜE</t>
  </si>
  <si>
    <t>LA HIGUERA</t>
  </si>
  <si>
    <t>YERBAS BUENAS</t>
  </si>
  <si>
    <t>ALTO DEL CARMEN</t>
  </si>
  <si>
    <t>LAGO VERDE</t>
  </si>
  <si>
    <t>CARAHUE</t>
  </si>
  <si>
    <t>NINHUE</t>
  </si>
  <si>
    <t>SAGRADA FAMILIA</t>
  </si>
  <si>
    <t>COLCHANE</t>
  </si>
  <si>
    <t>O´HIGGINS</t>
  </si>
  <si>
    <t>SAN JUAN DE LA COSTA</t>
  </si>
  <si>
    <t>SAN IGNACIO</t>
  </si>
  <si>
    <t>TIRÚA</t>
  </si>
  <si>
    <t>VILLA ALEGRE</t>
  </si>
  <si>
    <t>COLBÚN</t>
  </si>
  <si>
    <t>QUILLÓN</t>
  </si>
  <si>
    <t>ERCILLA</t>
  </si>
  <si>
    <t>CUREPTO</t>
  </si>
  <si>
    <t>CURARREHUE</t>
  </si>
  <si>
    <t>COELEMU</t>
  </si>
  <si>
    <t>COBQUECURA</t>
  </si>
  <si>
    <t>LUMACO</t>
  </si>
  <si>
    <t>TREHUACO</t>
  </si>
  <si>
    <t>COYHAIQUE</t>
  </si>
  <si>
    <t>Código</t>
  </si>
  <si>
    <t>MUNICIPALIDAD</t>
  </si>
  <si>
    <t>APE</t>
  </si>
  <si>
    <t>ENE</t>
  </si>
  <si>
    <t>FEB</t>
  </si>
  <si>
    <t>MAR</t>
  </si>
  <si>
    <t>ABR</t>
  </si>
  <si>
    <t>MAY</t>
  </si>
  <si>
    <t>JUN</t>
  </si>
  <si>
    <t>JUL</t>
  </si>
  <si>
    <t>AGO</t>
  </si>
  <si>
    <t>SEP</t>
  </si>
  <si>
    <t>OCT</t>
  </si>
  <si>
    <t>NOV</t>
  </si>
  <si>
    <t>DIC</t>
  </si>
  <si>
    <t>CIE</t>
  </si>
  <si>
    <t>CALERA</t>
  </si>
  <si>
    <t>Monto por grupo (pesos)</t>
  </si>
  <si>
    <t>Comuna</t>
  </si>
  <si>
    <t>¿TIENE DEUDA PREVISIONAL?</t>
  </si>
  <si>
    <t>Grupo</t>
  </si>
  <si>
    <t>Indicador Ponderado PRELIMINAR</t>
  </si>
  <si>
    <t>Conformación de agrupaciones</t>
  </si>
  <si>
    <t>Corte para el grupo</t>
  </si>
  <si>
    <t>% Recursos del monto para la agrupación</t>
  </si>
  <si>
    <t>Municipios Objetivo (los que reciben recursos)</t>
  </si>
  <si>
    <t>Control Suma de montos recibidos por Grupo</t>
  </si>
  <si>
    <t>N° total Municipios</t>
  </si>
  <si>
    <t>Ponderaciones</t>
  </si>
  <si>
    <t>INDICADOR 
deuda previsional</t>
  </si>
  <si>
    <t>INDICADOR IRPI</t>
  </si>
  <si>
    <t>INDICADOR I G</t>
  </si>
  <si>
    <t>CONDICION 1: si si Ipn &lt; IIn == 
1-[ (Ipn-IIN))/suma(delta&lt;0) ]
CONDICION 2: si Ipn &gt; IIn  == 1
CONDICION 3: No recepcionado  == 0</t>
  </si>
  <si>
    <t>INDICADOR REI</t>
  </si>
  <si>
    <t>Indicador a considerar si municipio está en el corte del grupo</t>
  </si>
  <si>
    <t>% por grupo (Art. 11 Reglamento)</t>
  </si>
  <si>
    <t>Orden o Jerarquia desdendente del INDICADOR PONDERADO PRELIMINAR dentro del grupo</t>
  </si>
  <si>
    <t>Sumas por grupo  
(Suma de los 
Indicadores columna N, del grupo correspondiente)</t>
  </si>
  <si>
    <t xml:space="preserve">Cumplimiento Responsabilidad en la Entrega de Información (IREIi) </t>
  </si>
  <si>
    <t>Suma DFTVO</t>
  </si>
  <si>
    <t>Monto Grupo</t>
  </si>
  <si>
    <t>INDICADOR 
TM</t>
  </si>
  <si>
    <r>
      <t>Ponderacion</t>
    </r>
    <r>
      <rPr>
        <sz val="11"/>
        <color indexed="53"/>
        <rFont val="Calibri"/>
        <family val="2"/>
      </rPr>
      <t xml:space="preserve"> </t>
    </r>
    <r>
      <rPr>
        <b/>
        <sz val="11"/>
        <color indexed="53"/>
        <rFont val="Calibri"/>
        <family val="2"/>
      </rPr>
      <t>Isla de Pascua</t>
    </r>
  </si>
  <si>
    <t>MONTO A RECIBIR</t>
  </si>
  <si>
    <t xml:space="preserve">        </t>
  </si>
  <si>
    <t>COD</t>
  </si>
  <si>
    <t xml:space="preserve"> MONTO MUNICIPALIDAD</t>
  </si>
  <si>
    <t xml:space="preserve"> MONTO CORPORACION</t>
  </si>
  <si>
    <t xml:space="preserve"> MONTO DEUDA TOTAL </t>
  </si>
  <si>
    <t>DEUDA PREVISIONAL</t>
  </si>
  <si>
    <t>INDICADOR DE PATENTES</t>
  </si>
  <si>
    <t>INDICADOR INGRESO GASTOS DE GESTION</t>
  </si>
  <si>
    <t>INFORME</t>
  </si>
  <si>
    <t>REGIÓN</t>
  </si>
  <si>
    <t> Todas / Despliegue Nacional</t>
  </si>
  <si>
    <t>PROCESO</t>
  </si>
  <si>
    <t>VARIABLES POR CRITERIOS DE SELECCIÓN</t>
  </si>
  <si>
    <t>MUNICIPALIDAD DE POZO ALMONTE</t>
  </si>
  <si>
    <t>MUNICIPALIDAD DE PEDRO AGUIRRE CERDA</t>
  </si>
  <si>
    <t>MUNICIPALIDAD DE SIERRA GORDA</t>
  </si>
  <si>
    <t>MUNICIPALIDAD DE LAGO VERDE</t>
  </si>
  <si>
    <t>MUNICIPALIDAD DE CURARREHUE</t>
  </si>
  <si>
    <t>MUNICIPALIDAD DE SAN JUAN DE LA COSTA</t>
  </si>
  <si>
    <t>MUNICIPALIDAD DE LLANQUIHUE</t>
  </si>
  <si>
    <t>MUNICIPALIDAD DE ERCILLA</t>
  </si>
  <si>
    <t>MUNICIPALIDAD DE SAN IGNACIO</t>
  </si>
  <si>
    <t>MUNICIPALIDAD DE COBQUECURA</t>
  </si>
  <si>
    <t>MUNICIPALIDAD DE QUIRIHUE</t>
  </si>
  <si>
    <t>MUNICIPALIDAD DE YERBAS BUENAS</t>
  </si>
  <si>
    <t>MUNICIPALIDAD DE VILLA ALEGRE</t>
  </si>
  <si>
    <t>MUNICIPALIDAD DE LA ESTRELLA</t>
  </si>
  <si>
    <t>MUNICIPALIDAD DE MARCHIGUE</t>
  </si>
  <si>
    <t>MUNICIPALIDAD DE LOLOL</t>
  </si>
  <si>
    <t>MUNICIPALIDAD DE CHIMBARONGO</t>
  </si>
  <si>
    <t>MUNICIPALIDAD DE SAN FERNANDO</t>
  </si>
  <si>
    <t>MUNICIPALIDAD DE EL TABO</t>
  </si>
  <si>
    <t>MUNICIPALIDAD DE CARTAGENA</t>
  </si>
  <si>
    <t>MUNICIPALIDAD DE SAN ESTEBAN</t>
  </si>
  <si>
    <t>MUNICIPALIDAD DE LOS ANDES</t>
  </si>
  <si>
    <t>MUNICIPALIDAD DE PAPUDO</t>
  </si>
  <si>
    <t>MUNICIPALIDAD DE LOS VILOS</t>
  </si>
  <si>
    <t>MUNICIPALIDAD DE SALAMANCA</t>
  </si>
  <si>
    <t>MUNICIPALIDAD DE ILLAPEL</t>
  </si>
  <si>
    <t>MUNICIPALIDAD DE LA HIGUERA</t>
  </si>
  <si>
    <t>INSTITUCIÓN</t>
  </si>
  <si>
    <t>AYSÉN</t>
  </si>
  <si>
    <t>CUT</t>
  </si>
  <si>
    <t>MUNICIPALIDAD DE ALGARROBO</t>
  </si>
  <si>
    <t>MUNICIPALIDAD DE ALHUÉ</t>
  </si>
  <si>
    <t>MUNICIPALIDAD DE ALTO BÍOBÍO</t>
  </si>
  <si>
    <t>MUNICIPALIDAD DE ALTO DEL CARMEN</t>
  </si>
  <si>
    <t>MUNICIPALIDAD DE ALTO HOSPICIO</t>
  </si>
  <si>
    <t>MUNICIPALIDAD DE ANCUD</t>
  </si>
  <si>
    <t>MUNICIPALIDAD DE ANDACOLLO</t>
  </si>
  <si>
    <t>MUNICIPALIDAD DE ANGOL</t>
  </si>
  <si>
    <t>MUNICIPALIDAD DE ANTOFAGASTA</t>
  </si>
  <si>
    <t>MUNICIPALIDAD DE ANTUCO</t>
  </si>
  <si>
    <t>MUNICIPALIDAD DE ARAUCO</t>
  </si>
  <si>
    <t>MUNICIPALIDAD DE ARICA</t>
  </si>
  <si>
    <t>MUNICIPALIDAD DE BUIN</t>
  </si>
  <si>
    <t>MUNICIPALIDAD DE BULNES</t>
  </si>
  <si>
    <t>MUNICIPALIDAD DE CABILDO</t>
  </si>
  <si>
    <t xml:space="preserve">MUNICIPALIDAD DE CABO DE HORNOS </t>
  </si>
  <si>
    <t>MUNICIPALIDAD DE CABRERO</t>
  </si>
  <si>
    <t>MUNICIPALIDAD DE CALAMA</t>
  </si>
  <si>
    <t>MUNICIPALIDAD DE CALBUCO</t>
  </si>
  <si>
    <t>MUNICIPALIDAD DE CALDERA</t>
  </si>
  <si>
    <t>MUNICIPALIDAD DE CALERA DE TANGO</t>
  </si>
  <si>
    <t>MUNICIPALIDAD DE CALLE LARGA</t>
  </si>
  <si>
    <t>MUNICIPALIDAD DE CAMARONES</t>
  </si>
  <si>
    <t>MUNICIPALIDAD DE CAMIÑA</t>
  </si>
  <si>
    <t>MUNICIPALIDAD DE CANELA</t>
  </si>
  <si>
    <t>MUNICIPALIDAD DE CAÑETE</t>
  </si>
  <si>
    <t>MUNICIPALIDAD DE CARAHUE</t>
  </si>
  <si>
    <t>MUNICIPALIDAD DE CASABLANCA</t>
  </si>
  <si>
    <t>MUNICIPALIDAD DE CASTRO</t>
  </si>
  <si>
    <t>MUNICIPALIDAD DE CATEMU</t>
  </si>
  <si>
    <t>MUNICIPALIDAD DE CAUQUENES</t>
  </si>
  <si>
    <t>MUNICIPALIDAD DE CERRILLOS</t>
  </si>
  <si>
    <t>MUNICIPALIDAD DE CERRO NAVIA</t>
  </si>
  <si>
    <t>MUNICIPALIDAD DE CHAITÉN</t>
  </si>
  <si>
    <t>MUNICIPALIDAD DE CHANCO</t>
  </si>
  <si>
    <t>MUNICIPALIDAD DE CHAÑARAL</t>
  </si>
  <si>
    <t>MUNICIPALIDAD DE CHÉPICA</t>
  </si>
  <si>
    <t>MUNICIPALIDAD DE CHIGUAYANTE</t>
  </si>
  <si>
    <t>MUNICIPALIDAD DE CHILE CHICO</t>
  </si>
  <si>
    <t>MUNICIPALIDAD DE CHILLÁN</t>
  </si>
  <si>
    <t>MUNICIPALIDAD DE CHILLÁN VIEJO</t>
  </si>
  <si>
    <t>MUNICIPALIDAD DE CHOLCHOL</t>
  </si>
  <si>
    <t>MUNICIPALIDAD DE CHONCHI</t>
  </si>
  <si>
    <t>MUNICIPALIDAD DE CISNES</t>
  </si>
  <si>
    <t>MUNICIPALIDAD DE COCHAMÓ</t>
  </si>
  <si>
    <t>MUNICIPALIDAD DE COCHRANE</t>
  </si>
  <si>
    <t>MUNICIPALIDAD DE CODEGUA</t>
  </si>
  <si>
    <t>MUNICIPALIDAD DE COELEMU</t>
  </si>
  <si>
    <t>MUNICIPALIDAD DE COIHUECO</t>
  </si>
  <si>
    <t>MUNICIPALIDAD DE COINCO</t>
  </si>
  <si>
    <t>MUNICIPALIDAD DE COLBÚN</t>
  </si>
  <si>
    <t>MUNICIPALIDAD DE COLCHANE</t>
  </si>
  <si>
    <t>MUNICIPALIDAD DE COLINA</t>
  </si>
  <si>
    <t>MUNICIPALIDAD DE COLLIPULLI</t>
  </si>
  <si>
    <t>MUNICIPALIDAD DE COLTAUCO</t>
  </si>
  <si>
    <t>MUNICIPALIDAD DE COMBARBALÁ</t>
  </si>
  <si>
    <t>MUNICIPALIDAD DE CONCEPCIÓN</t>
  </si>
  <si>
    <t>MUNICIPALIDAD DE CONCHALÍ</t>
  </si>
  <si>
    <t>MUNICIPALIDAD DE CONCÓN</t>
  </si>
  <si>
    <t>MUNICIPALIDAD DE CONSTITUCIÓN</t>
  </si>
  <si>
    <t>MUNICIPALIDAD DE CONTULMO</t>
  </si>
  <si>
    <t>MUNICIPALIDAD DE COPIAPÓ</t>
  </si>
  <si>
    <t>MUNICIPALIDAD DE COQUIMBO</t>
  </si>
  <si>
    <t>MUNICIPALIDAD DE CORONEL</t>
  </si>
  <si>
    <t>MUNICIPALIDAD DE CORRAL</t>
  </si>
  <si>
    <t>MUNICIPALIDAD DE COYHAIQUE</t>
  </si>
  <si>
    <t>MUNICIPALIDAD DE CUNCO</t>
  </si>
  <si>
    <t>MUNICIPALIDAD DE CURACAUTÍN</t>
  </si>
  <si>
    <t>MUNICIPALIDAD DE CURACAVÍ</t>
  </si>
  <si>
    <t>MUNICIPALIDAD DE CURACO DE VÉLEZ</t>
  </si>
  <si>
    <t>MUNICIPALIDAD DE CURANILAHUE</t>
  </si>
  <si>
    <t>MUNICIPALIDAD DE CUREPTO</t>
  </si>
  <si>
    <t>MUNICIPALIDAD DE CURICÓ</t>
  </si>
  <si>
    <t>MUNICIPALIDAD DE DALCAHUE</t>
  </si>
  <si>
    <t>MUNICIPALIDAD DE DIEGO DE ALMAGRO</t>
  </si>
  <si>
    <t>MUNICIPALIDAD DE DOÑIHUE</t>
  </si>
  <si>
    <t>MUNICIPALIDAD DE EL BOSQUE</t>
  </si>
  <si>
    <t>MUNICIPALIDAD DE EL CARMEN</t>
  </si>
  <si>
    <t>MUNICIPALIDAD DE EL MONTE</t>
  </si>
  <si>
    <t>MUNICIPALIDAD DE EL QUISCO</t>
  </si>
  <si>
    <t>MUNICIPALIDAD DE EMPEDRADO</t>
  </si>
  <si>
    <t>MUNICIPALIDAD DE ESTACIÓN CENTRAL</t>
  </si>
  <si>
    <t>MUNICIPALIDAD DE FLORIDA</t>
  </si>
  <si>
    <t>MUNICIPALIDAD DE FREIRE</t>
  </si>
  <si>
    <t>MUNICIPALIDAD DE FREIRINA</t>
  </si>
  <si>
    <t>MUNICIPALIDAD DE FRESIA</t>
  </si>
  <si>
    <t>MUNICIPALIDAD DE FRUTILLAR</t>
  </si>
  <si>
    <t>MUNICIPALIDAD DE FUTALEUFÚ</t>
  </si>
  <si>
    <t>MUNICIPALIDAD DE FUTRONO</t>
  </si>
  <si>
    <t>MUNICIPALIDAD DE GALVARINO</t>
  </si>
  <si>
    <t>MUNICIPALIDAD DE GENERAL LAGOS</t>
  </si>
  <si>
    <t>MUNICIPALIDAD DE GORBEA</t>
  </si>
  <si>
    <t>MUNICIPALIDAD DE GRANEROS</t>
  </si>
  <si>
    <t>MUNICIPALIDAD DE GUAITECAS</t>
  </si>
  <si>
    <t>MUNICIPALIDAD DE HIJUELAS</t>
  </si>
  <si>
    <t>MUNICIPALIDAD DE HUALAIHUÉ</t>
  </si>
  <si>
    <t>MUNICIPALIDAD DE HUALAÑÉ</t>
  </si>
  <si>
    <t>MUNICIPALIDAD DE HUALPÉN</t>
  </si>
  <si>
    <t>MUNICIPALIDAD DE HUALQUI</t>
  </si>
  <si>
    <t>MUNICIPALIDAD DE HUARA</t>
  </si>
  <si>
    <t>MUNICIPALIDAD DE HUASCO</t>
  </si>
  <si>
    <t>MUNICIPALIDAD DE HUECHURABA</t>
  </si>
  <si>
    <t>MUNICIPALIDAD DE INDEPENDENCIA</t>
  </si>
  <si>
    <t>MUNICIPALIDAD DE IQUIQUE</t>
  </si>
  <si>
    <t>MUNICIPALIDAD DE ISLA DE MAIPO</t>
  </si>
  <si>
    <t>MUNICIPALIDAD DE ISLA DE PASCUA</t>
  </si>
  <si>
    <t>MUNICIPALIDAD DE JUAN FERNÁNDEZ</t>
  </si>
  <si>
    <t>MUNICIPALIDAD DE LA CALERA</t>
  </si>
  <si>
    <t>MUNICIPALIDAD DE LA CISTERNA</t>
  </si>
  <si>
    <t>MUNICIPALIDAD DE LA CRUZ</t>
  </si>
  <si>
    <t>MUNICIPALIDAD DE LA FLORIDA</t>
  </si>
  <si>
    <t>MUNICIPALIDAD DE LA GRANJA</t>
  </si>
  <si>
    <t>MUNICIPALIDAD DE LA LIGUA</t>
  </si>
  <si>
    <t>MUNICIPALIDAD DE LA PINTANA</t>
  </si>
  <si>
    <t>MUNICIPALIDAD DE LA REINA</t>
  </si>
  <si>
    <t>MUNICIPALIDAD DE LA SERENA</t>
  </si>
  <si>
    <t>MUNICIPALIDAD DE LA UNIÓN</t>
  </si>
  <si>
    <t>MUNICIPALIDAD DE LAGO RANCO</t>
  </si>
  <si>
    <t>MUNICIPALIDAD DE LAGUNA BLANCA</t>
  </si>
  <si>
    <t>MUNICIPALIDAD DE LAJA</t>
  </si>
  <si>
    <t>MUNICIPALIDAD DE LAMPA</t>
  </si>
  <si>
    <t>MUNICIPALIDAD DE LANCO</t>
  </si>
  <si>
    <t>MUNICIPALIDAD DE LAS CABRAS</t>
  </si>
  <si>
    <t>MUNICIPALIDAD DE LAS CONDES</t>
  </si>
  <si>
    <t>MUNICIPALIDAD DE LAUTARO</t>
  </si>
  <si>
    <t>MUNICIPALIDAD DE LEBU</t>
  </si>
  <si>
    <t>MUNICIPALIDAD DE LICANTÉN</t>
  </si>
  <si>
    <t>MUNICIPALIDAD DE LIMACHE</t>
  </si>
  <si>
    <t>MUNICIPALIDAD DE LINARES</t>
  </si>
  <si>
    <t>MUNICIPALIDAD DE LITUECHE</t>
  </si>
  <si>
    <t>MUNICIPALIDAD DE LLAY LLAY</t>
  </si>
  <si>
    <t>MUNICIPALIDAD DE LO BARNECHEA</t>
  </si>
  <si>
    <t>MUNICIPALIDAD DE LO ESPEJO</t>
  </si>
  <si>
    <t>MUNICIPALIDAD DE LO PRADO</t>
  </si>
  <si>
    <t>MUNICIPALIDAD DE LONCOCHE</t>
  </si>
  <si>
    <t>MUNICIPALIDAD DE LONGAVÍ</t>
  </si>
  <si>
    <t>MUNICIPALIDAD DE LONQUIMAY</t>
  </si>
  <si>
    <t>MUNICIPALIDAD DE LOS ALAMOS</t>
  </si>
  <si>
    <t>MUNICIPALIDAD DE LOS ANGELES</t>
  </si>
  <si>
    <t>MUNICIPALIDAD DE LOS LAGOS</t>
  </si>
  <si>
    <t>MUNICIPALIDAD DE LOS MUERMOS</t>
  </si>
  <si>
    <t>MUNICIPALIDAD DE LOS SAUCES</t>
  </si>
  <si>
    <t>MUNICIPALIDAD DE LOTA</t>
  </si>
  <si>
    <t>MUNICIPALIDAD DE LUMACO</t>
  </si>
  <si>
    <t>MUNICIPALIDAD DE MACHALÍ</t>
  </si>
  <si>
    <t>MUNICIPALIDAD DE MACUL</t>
  </si>
  <si>
    <t>MUNICIPALIDAD DE MÁFIL</t>
  </si>
  <si>
    <t>MUNICIPALIDAD DE MAIPÚ</t>
  </si>
  <si>
    <t>MUNICIPALIDAD DE MALLOA</t>
  </si>
  <si>
    <t>MUNICIPALIDAD DE MARÍA ELENA</t>
  </si>
  <si>
    <t>MUNICIPALIDAD DE MARÍA PINTO</t>
  </si>
  <si>
    <t>MUNICIPALIDAD DE MARIQUINA</t>
  </si>
  <si>
    <t>MUNICIPALIDAD DE MAULE</t>
  </si>
  <si>
    <t>MUNICIPALIDAD DE MAULLÍN</t>
  </si>
  <si>
    <t>MUNICIPALIDAD DE MEJILLONES</t>
  </si>
  <si>
    <t>MUNICIPALIDAD DE MELIPEUCO</t>
  </si>
  <si>
    <t>MUNICIPALIDAD DE MELIPILLA</t>
  </si>
  <si>
    <t>MUNICIPALIDAD DE MOLINA</t>
  </si>
  <si>
    <t>MUNICIPALIDAD DE MONTE PATRIA</t>
  </si>
  <si>
    <t>MUNICIPALIDAD DE MOSTAZAL</t>
  </si>
  <si>
    <t>MUNICIPALIDAD DE MULCHÉN</t>
  </si>
  <si>
    <t>MUNICIPALIDAD DE NACIMIENTO</t>
  </si>
  <si>
    <t>MUNICIPALIDAD DE NANCAGUA</t>
  </si>
  <si>
    <t>MUNICIPALIDAD DE NAVIDAD</t>
  </si>
  <si>
    <t>MUNICIPALIDAD DE NEGRETE</t>
  </si>
  <si>
    <t>MUNICIPALIDAD DE NINHUE</t>
  </si>
  <si>
    <t>MUNICIPALIDAD DE NOGALES</t>
  </si>
  <si>
    <t>MUNICIPALIDAD DE NUEVA IMPERIAL</t>
  </si>
  <si>
    <t>MUNICIPALIDAD DE ÑIQUÉN</t>
  </si>
  <si>
    <t>MUNICIPALIDAD DE ÑUÑOA</t>
  </si>
  <si>
    <t>MUNICIPALIDAD DE O'HIGGINS</t>
  </si>
  <si>
    <t>MUNICIPALIDAD DE OLIVAR</t>
  </si>
  <si>
    <t>MUNICIPALIDAD DE OLLAGÜE</t>
  </si>
  <si>
    <t>MUNICIPALIDAD DE OLMUÉ</t>
  </si>
  <si>
    <t>MUNICIPALIDAD DE OSORNO</t>
  </si>
  <si>
    <t>MUNICIPALIDAD DE OVALLE</t>
  </si>
  <si>
    <t>MUNICIPALIDAD DE PADRE HURTADO</t>
  </si>
  <si>
    <t>MUNICIPALIDAD DE PADRE LAS CASAS</t>
  </si>
  <si>
    <t>MUNICIPALIDAD DE PAIHUANO</t>
  </si>
  <si>
    <t>MUNICIPALIDAD DE PAILLACO</t>
  </si>
  <si>
    <t>MUNICIPALIDAD DE PAINE</t>
  </si>
  <si>
    <t>MUNICIPALIDAD DE PALENA</t>
  </si>
  <si>
    <t>MUNICIPALIDAD DE PALMILLA</t>
  </si>
  <si>
    <t>MUNICIPALIDAD DE PANGUIPULLI</t>
  </si>
  <si>
    <t>MUNICIPALIDAD DE PANQUEHUE</t>
  </si>
  <si>
    <t>MUNICIPALIDAD DE PAREDONES</t>
  </si>
  <si>
    <t>MUNICIPALIDAD DE PARRAL</t>
  </si>
  <si>
    <t>MUNICIPALIDAD DE PELARCO</t>
  </si>
  <si>
    <t>MUNICIPALIDAD DE PELLUHUE</t>
  </si>
  <si>
    <t>MUNICIPALIDAD DE PEMUCO</t>
  </si>
  <si>
    <t>MUNICIPALIDAD DE PENCAHUE</t>
  </si>
  <si>
    <t>MUNICIPALIDAD DE PENCO</t>
  </si>
  <si>
    <t>MUNICIPALIDAD DE PEÑAFLOR</t>
  </si>
  <si>
    <t>MUNICIPALIDAD DE PEÑALOLÉN</t>
  </si>
  <si>
    <t>MUNICIPALIDAD DE PERALILLO</t>
  </si>
  <si>
    <t>MUNICIPALIDAD DE PERQUENCO</t>
  </si>
  <si>
    <t>MUNICIPALIDAD DE PETORCA</t>
  </si>
  <si>
    <t>MUNICIPALIDAD DE PEUMO</t>
  </si>
  <si>
    <t>MUNICIPALIDAD DE PICA</t>
  </si>
  <si>
    <t>MUNICIPALIDAD DE PICHIDEGUA</t>
  </si>
  <si>
    <t>MUNICIPALIDAD DE PICHILEMU</t>
  </si>
  <si>
    <t>MUNICIPALIDAD DE PINTO</t>
  </si>
  <si>
    <t>MUNICIPALIDAD DE PIRQUE</t>
  </si>
  <si>
    <t>MUNICIPALIDAD DE PITRUFQUÉN</t>
  </si>
  <si>
    <t>MUNICIPALIDAD DE PLACILLA</t>
  </si>
  <si>
    <t>MUNICIPALIDAD DE PORTEZUELO</t>
  </si>
  <si>
    <t>MUNICIPALIDAD DE PORVENIR</t>
  </si>
  <si>
    <t>MUNICIPALIDAD DE PRIMAVERA</t>
  </si>
  <si>
    <t>MUNICIPALIDAD DE PROVIDENCIA</t>
  </si>
  <si>
    <t>MUNICIPALIDAD DE PUCHUNCAVÍ</t>
  </si>
  <si>
    <t>MUNICIPALIDAD DE PUCÓN</t>
  </si>
  <si>
    <t>MUNICIPALIDAD DE PUDAHUEL</t>
  </si>
  <si>
    <t>MUNICIPALIDAD DE PUENTE ALTO</t>
  </si>
  <si>
    <t>MUNICIPALIDAD DE PUERTO AYSÉN</t>
  </si>
  <si>
    <t>MUNICIPALIDAD DE PUERTO MONTT</t>
  </si>
  <si>
    <t>MUNICIPALIDAD DE PUERTO NATALES</t>
  </si>
  <si>
    <t>MUNICIPALIDAD DE PUERTO OCTAY</t>
  </si>
  <si>
    <t>MUNICIPALIDAD DE PUERTO SAAVEDRA</t>
  </si>
  <si>
    <t>MUNICIPALIDAD DE PUERTO VARAS</t>
  </si>
  <si>
    <t>MUNICIPALIDAD DE PUMANQUE</t>
  </si>
  <si>
    <t>MUNICIPALIDAD DE PUNITAQUI</t>
  </si>
  <si>
    <t>MUNICIPALIDAD DE PUNTA ARENAS</t>
  </si>
  <si>
    <t>MUNICIPALIDAD DE PUQUELDÓN</t>
  </si>
  <si>
    <t>MUNICIPALIDAD DE PURÉN</t>
  </si>
  <si>
    <t>MUNICIPALIDAD DE PURRANQUE</t>
  </si>
  <si>
    <t>MUNICIPALIDAD DE PUTAENDO</t>
  </si>
  <si>
    <t>MUNICIPALIDAD DE PUTRE</t>
  </si>
  <si>
    <t>MUNICIPALIDAD DE PUYEHUE</t>
  </si>
  <si>
    <t>MUNICIPALIDAD DE QUEILÉN</t>
  </si>
  <si>
    <t>MUNICIPALIDAD DE QUELLÓN</t>
  </si>
  <si>
    <t>MUNICIPALIDAD DE QUEMCHI</t>
  </si>
  <si>
    <t>MUNICIPALIDAD DE QUILACO</t>
  </si>
  <si>
    <t>MUNICIPALIDAD DE QUILICURA</t>
  </si>
  <si>
    <t>MUNICIPALIDAD DE QUILLECO</t>
  </si>
  <si>
    <t>MUNICIPALIDAD DE QUILLÓN</t>
  </si>
  <si>
    <t>MUNICIPALIDAD DE QUILLOTA</t>
  </si>
  <si>
    <t>MUNICIPALIDAD DE QUILPUÉ</t>
  </si>
  <si>
    <t>MUNICIPALIDAD DE QUINCHAO</t>
  </si>
  <si>
    <t>MUNICIPALIDAD DE QUINTA DE TILCOCO</t>
  </si>
  <si>
    <t>MUNICIPALIDAD DE QUINTA NORMAL</t>
  </si>
  <si>
    <t>MUNICIPALIDAD DE QUINTERO</t>
  </si>
  <si>
    <t>MUNICIPALIDAD DE RANCAGUA</t>
  </si>
  <si>
    <t>MUNICIPALIDAD DE RÁNQUIL</t>
  </si>
  <si>
    <t>MUNICIPALIDAD DE RAUCO</t>
  </si>
  <si>
    <t>MUNICIPALIDAD DE RECOLETA</t>
  </si>
  <si>
    <t>MUNICIPALIDAD DE RENAICO</t>
  </si>
  <si>
    <t>MUNICIPALIDAD DE RENCA</t>
  </si>
  <si>
    <t>MUNICIPALIDAD DE RENGO</t>
  </si>
  <si>
    <t>MUNICIPALIDAD DE REQUÍNOA</t>
  </si>
  <si>
    <t>MUNICIPALIDAD DE RETIRO</t>
  </si>
  <si>
    <t>MUNICIPALIDAD DE RINCONADA</t>
  </si>
  <si>
    <t>MUNICIPALIDAD DE RIO BUENO</t>
  </si>
  <si>
    <t>MUNICIPALIDAD DE RÍO CLARO</t>
  </si>
  <si>
    <t>MUNICIPALIDAD DE RÍO HURTADO</t>
  </si>
  <si>
    <t>MUNICIPALIDAD DE RÍO IBÁÑEZ</t>
  </si>
  <si>
    <t>MUNICIPALIDAD DE RÍO NEGRO</t>
  </si>
  <si>
    <t>MUNICIPALIDAD DE RÍO VERDE</t>
  </si>
  <si>
    <t>MUNICIPALIDAD DE ROMERAL</t>
  </si>
  <si>
    <t>MUNICIPALIDAD DE SAGRADA FAMILIA</t>
  </si>
  <si>
    <t>MUNICIPALIDAD DE SAN ANTONIO</t>
  </si>
  <si>
    <t>MUNICIPALIDAD DE SAN BERNARDO</t>
  </si>
  <si>
    <t>MUNICIPALIDAD DE SAN CARLOS</t>
  </si>
  <si>
    <t>MUNICIPALIDAD DE SAN CLEMENTE</t>
  </si>
  <si>
    <t>MUNICIPALIDAD DE SAN FABIÁN</t>
  </si>
  <si>
    <t>MUNICIPALIDAD DE SAN FELIPE</t>
  </si>
  <si>
    <t>MUNICIPALIDAD DE SAN GREGORIO</t>
  </si>
  <si>
    <t>MUNICIPALIDAD DE SAN JAVIER</t>
  </si>
  <si>
    <t>MUNICIPALIDAD DE SAN JOAQUÍN</t>
  </si>
  <si>
    <t>MUNICIPALIDAD DE SAN JOSÉ DE MAIPO</t>
  </si>
  <si>
    <t>MUNICIPALIDAD DE SAN MIGUEL</t>
  </si>
  <si>
    <t>MUNICIPALIDAD DE SAN NICOLÁS</t>
  </si>
  <si>
    <t>MUNICIPALIDAD DE SAN PABLO</t>
  </si>
  <si>
    <t>MUNICIPALIDAD DE SAN PEDRO DE ATACAMA</t>
  </si>
  <si>
    <t>MUNICIPALIDAD DE SAN PEDRO DE LA PAZ</t>
  </si>
  <si>
    <t>MUNICIPALIDAD DE SAN PEDRO DE MELIPILLA</t>
  </si>
  <si>
    <t>MUNICIPALIDAD DE SAN RAFAEL</t>
  </si>
  <si>
    <t>MUNICIPALIDAD DE SAN RAMÓN</t>
  </si>
  <si>
    <t>MUNICIPALIDAD DE SAN ROSENDO</t>
  </si>
  <si>
    <t>MUNICIPALIDAD DE SAN VICENTE DE TAGUA TAGUA</t>
  </si>
  <si>
    <t>MUNICIPALIDAD DE SANTA BÁRBARA</t>
  </si>
  <si>
    <t>MUNICIPALIDAD DE SANTA CRUZ</t>
  </si>
  <si>
    <t>MUNICIPALIDAD DE SANTA JUANA</t>
  </si>
  <si>
    <t>MUNICIPALIDAD DE SANTA MARÍA</t>
  </si>
  <si>
    <t>MUNICIPALIDAD DE SANTIAGO</t>
  </si>
  <si>
    <t>MUNICIPALIDAD DE SANTO DOMINGO</t>
  </si>
  <si>
    <t>MUNICIPALIDAD DE TALAGANTE</t>
  </si>
  <si>
    <t>MUNICIPALIDAD DE TALCA</t>
  </si>
  <si>
    <t>MUNICIPALIDAD DE TALCAHUANO</t>
  </si>
  <si>
    <t>MUNICIPALIDAD DE TALTAL</t>
  </si>
  <si>
    <t>MUNICIPALIDAD DE TEMUCO</t>
  </si>
  <si>
    <t>MUNICIPALIDAD DE TENO</t>
  </si>
  <si>
    <t>MUNICIPALIDAD DE TEODORO SCHMIDT</t>
  </si>
  <si>
    <t>MUNICIPALIDAD DE TIERRA AMARILLA</t>
  </si>
  <si>
    <t>MUNICIPALIDAD DE TILTIL</t>
  </si>
  <si>
    <t>MUNICIPALIDAD DE TIMAUKEL</t>
  </si>
  <si>
    <t>MUNICIPALIDAD DE TIRÚA</t>
  </si>
  <si>
    <t>MUNICIPALIDAD DE TOCOPILLA</t>
  </si>
  <si>
    <t>MUNICIPALIDAD DE TOLTÉN</t>
  </si>
  <si>
    <t>MUNICIPALIDAD DE TOME</t>
  </si>
  <si>
    <t>MUNICIPALIDAD DE TORRES DEL PAINE</t>
  </si>
  <si>
    <t>MUNICIPALIDAD DE TORTEL</t>
  </si>
  <si>
    <t>MUNICIPALIDAD DE TRAIGUÉN</t>
  </si>
  <si>
    <t>MUNICIPALIDAD DE TREHUACO</t>
  </si>
  <si>
    <t>MUNICIPALIDAD DE TUCAPEL</t>
  </si>
  <si>
    <t>MUNICIPALIDAD DE VALDIVIA</t>
  </si>
  <si>
    <t>MUNICIPALIDAD DE VALLENAR</t>
  </si>
  <si>
    <t>MUNICIPALIDAD DE VALPARAÍSO</t>
  </si>
  <si>
    <t>MUNICIPALIDAD DE VICHUQUÉN</t>
  </si>
  <si>
    <t>MUNICIPALIDAD DE VICTORIA</t>
  </si>
  <si>
    <t>MUNICIPALIDAD DE VICUÑA</t>
  </si>
  <si>
    <t>MUNICIPALIDAD DE VILCÚN</t>
  </si>
  <si>
    <t>MUNICIPALIDAD DE VILLA ALEMANA</t>
  </si>
  <si>
    <t>MUNICIPALIDAD DE VILLARRICA</t>
  </si>
  <si>
    <t>MUNICIPALIDAD DE VIÑA DEL MAR</t>
  </si>
  <si>
    <t>MUNICIPALIDAD DE VITACURA</t>
  </si>
  <si>
    <t>MUNICIPALIDAD DE YUMBEL</t>
  </si>
  <si>
    <t>MUNICIPALIDAD DE YUNGAY</t>
  </si>
  <si>
    <t>MUNICIPALIDAD DE ZAPALLAR</t>
  </si>
  <si>
    <t>Indicador</t>
  </si>
  <si>
    <t>INDICADOR CGR</t>
  </si>
  <si>
    <t>Evaluación del Cumplimiento del Municipio por período:</t>
  </si>
  <si>
    <t>Contraloría General de la República</t>
  </si>
  <si>
    <t>Todos los informes procesados por CGR.</t>
  </si>
  <si>
    <t>División de Análisis Contable</t>
  </si>
  <si>
    <t>Informes parcialmente enviados o en proceso de revisión.</t>
  </si>
  <si>
    <t>ESTADO DE CUMPLIMIENTO DEL ENVIO DE LOS INFORMES PRESUPUESTARIOS 
Y CONTABLES DE LAS MUNICIPALIDADES</t>
  </si>
  <si>
    <t>Ningún informe enviado a CGR.</t>
  </si>
  <si>
    <t>REGION</t>
  </si>
  <si>
    <t>REGION DE ARICA Y PARINACOTA</t>
  </si>
  <si>
    <t>Arica</t>
  </si>
  <si>
    <t>EVALUACION PERIODO</t>
  </si>
  <si>
    <t>Camarones</t>
  </si>
  <si>
    <t>General Lagos</t>
  </si>
  <si>
    <t>Putre</t>
  </si>
  <si>
    <t>REGION DE TARAPACA</t>
  </si>
  <si>
    <t>Alto Hospicio</t>
  </si>
  <si>
    <t>Camiña</t>
  </si>
  <si>
    <t>Colchane</t>
  </si>
  <si>
    <t>Huara</t>
  </si>
  <si>
    <t>Iquique</t>
  </si>
  <si>
    <t>Pica</t>
  </si>
  <si>
    <t>Pozo Almonte</t>
  </si>
  <si>
    <t>REGION DE ANTOFAGASTA</t>
  </si>
  <si>
    <t>Antofagasta</t>
  </si>
  <si>
    <t>Calama</t>
  </si>
  <si>
    <t>María Elena</t>
  </si>
  <si>
    <t>Mejillones</t>
  </si>
  <si>
    <t>Ollague</t>
  </si>
  <si>
    <t>San Pedro de Atacama</t>
  </si>
  <si>
    <t>Sierra Gorda</t>
  </si>
  <si>
    <t>Taltal</t>
  </si>
  <si>
    <t>Tocopilla</t>
  </si>
  <si>
    <t>REGION DE ATACAMA</t>
  </si>
  <si>
    <t>Alto del Carmen</t>
  </si>
  <si>
    <t>Caldera</t>
  </si>
  <si>
    <t>Chañaral</t>
  </si>
  <si>
    <t>Copiapó</t>
  </si>
  <si>
    <t>Diego de Almagro</t>
  </si>
  <si>
    <t>Freirina</t>
  </si>
  <si>
    <t>Huasco</t>
  </si>
  <si>
    <t>Tierra Amarilla</t>
  </si>
  <si>
    <t>Vallenar</t>
  </si>
  <si>
    <t>REGION DE COQUIMBO</t>
  </si>
  <si>
    <t>Andacollo</t>
  </si>
  <si>
    <t>Canela</t>
  </si>
  <si>
    <t>Combarbalá</t>
  </si>
  <si>
    <t>Coquimbo</t>
  </si>
  <si>
    <t>Illapel</t>
  </si>
  <si>
    <t>La Higuera</t>
  </si>
  <si>
    <t>La Serena</t>
  </si>
  <si>
    <t>Los Vilos</t>
  </si>
  <si>
    <t>Monte Patria</t>
  </si>
  <si>
    <t>Ovalle</t>
  </si>
  <si>
    <t>Paihuano</t>
  </si>
  <si>
    <t>Punitaqui</t>
  </si>
  <si>
    <t>Río Hurtado</t>
  </si>
  <si>
    <t>Salamanca</t>
  </si>
  <si>
    <t>Vicuña</t>
  </si>
  <si>
    <t>REGION DE VALPARAISO</t>
  </si>
  <si>
    <t>Algarrobo</t>
  </si>
  <si>
    <t>Cabildo</t>
  </si>
  <si>
    <t>Calle Larga</t>
  </si>
  <si>
    <t>Cartagena</t>
  </si>
  <si>
    <t>Casablanca</t>
  </si>
  <si>
    <t>Catemu</t>
  </si>
  <si>
    <t>Concón</t>
  </si>
  <si>
    <t>El Quisco</t>
  </si>
  <si>
    <t>El Tabo</t>
  </si>
  <si>
    <t>Hijuelas</t>
  </si>
  <si>
    <t>Isla de Pascua</t>
  </si>
  <si>
    <t>Juan Fernández</t>
  </si>
  <si>
    <t>La Calera</t>
  </si>
  <si>
    <t>La Cruz</t>
  </si>
  <si>
    <t>La Ligua</t>
  </si>
  <si>
    <t>Limache</t>
  </si>
  <si>
    <t>Llayllay</t>
  </si>
  <si>
    <t>Los Andes</t>
  </si>
  <si>
    <t>Nogales</t>
  </si>
  <si>
    <t>Olmué</t>
  </si>
  <si>
    <t>Panquehue</t>
  </si>
  <si>
    <t>Papudo</t>
  </si>
  <si>
    <t>Petorca</t>
  </si>
  <si>
    <t>Puchuncaví</t>
  </si>
  <si>
    <t>Putaendo</t>
  </si>
  <si>
    <t>Quillota</t>
  </si>
  <si>
    <t>Quilpué</t>
  </si>
  <si>
    <t>Quintero</t>
  </si>
  <si>
    <t>Rinconada</t>
  </si>
  <si>
    <t>San Antonio</t>
  </si>
  <si>
    <t>San Esteban</t>
  </si>
  <si>
    <t>San Felipe</t>
  </si>
  <si>
    <t>Santa María</t>
  </si>
  <si>
    <t>Santo Domingo</t>
  </si>
  <si>
    <t>Valparaíso</t>
  </si>
  <si>
    <t>Villa Alemana</t>
  </si>
  <si>
    <t>Viña del Mar</t>
  </si>
  <si>
    <t>Zapallar</t>
  </si>
  <si>
    <t>REGION METROPOLITANA</t>
  </si>
  <si>
    <t>Alhué</t>
  </si>
  <si>
    <t>Buin</t>
  </si>
  <si>
    <t>Calera de Tango</t>
  </si>
  <si>
    <t>Cerrillos</t>
  </si>
  <si>
    <t>Cerro Navia</t>
  </si>
  <si>
    <t>Colina</t>
  </si>
  <si>
    <t>Conchalí</t>
  </si>
  <si>
    <t>Curacaví</t>
  </si>
  <si>
    <t>El Bosque</t>
  </si>
  <si>
    <t>El Monte</t>
  </si>
  <si>
    <t>Estación Central</t>
  </si>
  <si>
    <t>Huechuraba</t>
  </si>
  <si>
    <t>Independencia</t>
  </si>
  <si>
    <t>Isla de Maipo</t>
  </si>
  <si>
    <t>La Cisterna</t>
  </si>
  <si>
    <t>La Florida</t>
  </si>
  <si>
    <t>La Granja</t>
  </si>
  <si>
    <t>La Pintana</t>
  </si>
  <si>
    <t>La Reina</t>
  </si>
  <si>
    <t>Lampa</t>
  </si>
  <si>
    <t>Las Condes</t>
  </si>
  <si>
    <t>Lo Barnechea</t>
  </si>
  <si>
    <t>Lo Espejo</t>
  </si>
  <si>
    <t>Lo Prado</t>
  </si>
  <si>
    <t>Macul</t>
  </si>
  <si>
    <t>Maipú</t>
  </si>
  <si>
    <t>María Pinto</t>
  </si>
  <si>
    <t>Melipilla</t>
  </si>
  <si>
    <t>Ñuñoa</t>
  </si>
  <si>
    <t>Padre Hurtado</t>
  </si>
  <si>
    <t>Paine</t>
  </si>
  <si>
    <t>Pedro Aguirre Cerda</t>
  </si>
  <si>
    <t>Peñaflor</t>
  </si>
  <si>
    <t>Peñalolén</t>
  </si>
  <si>
    <t>Pirque</t>
  </si>
  <si>
    <t>Providencia</t>
  </si>
  <si>
    <t>Pudahuel</t>
  </si>
  <si>
    <t>Puente Alto</t>
  </si>
  <si>
    <t>Quilicura</t>
  </si>
  <si>
    <t>Quinta Normal</t>
  </si>
  <si>
    <t>Recoleta</t>
  </si>
  <si>
    <t>Renca</t>
  </si>
  <si>
    <t>San Bernardo</t>
  </si>
  <si>
    <t>San Joaquín</t>
  </si>
  <si>
    <t>San José de Maipo</t>
  </si>
  <si>
    <t>San Miguel</t>
  </si>
  <si>
    <t>San Pedro</t>
  </si>
  <si>
    <t>San Ramón</t>
  </si>
  <si>
    <t>Santiago</t>
  </si>
  <si>
    <t>Talagante</t>
  </si>
  <si>
    <t>Tiltil</t>
  </si>
  <si>
    <t>Vitacura</t>
  </si>
  <si>
    <t>REGION DEL LIBERTADOR GENERAL BERNARDO O'HIGGINS</t>
  </si>
  <si>
    <t>Chépica</t>
  </si>
  <si>
    <t>Chimbarongo</t>
  </si>
  <si>
    <t>Codegua</t>
  </si>
  <si>
    <t>Coinco</t>
  </si>
  <si>
    <t>Coltauco</t>
  </si>
  <si>
    <t>Doñihue</t>
  </si>
  <si>
    <t>Graneros</t>
  </si>
  <si>
    <t>La Estrella</t>
  </si>
  <si>
    <t>Las Cabras</t>
  </si>
  <si>
    <t>Litueche</t>
  </si>
  <si>
    <t>Lolol</t>
  </si>
  <si>
    <t>Machalí</t>
  </si>
  <si>
    <t>Malloa</t>
  </si>
  <si>
    <t>Marchigue</t>
  </si>
  <si>
    <t>Mostazal</t>
  </si>
  <si>
    <t>Nancagua</t>
  </si>
  <si>
    <t>Navidad</t>
  </si>
  <si>
    <t>Olivar</t>
  </si>
  <si>
    <t>Palmilla</t>
  </si>
  <si>
    <t>Paredones</t>
  </si>
  <si>
    <t>Peralillo</t>
  </si>
  <si>
    <t>Peumo</t>
  </si>
  <si>
    <t>Pichidegua</t>
  </si>
  <si>
    <t>Pichilemu</t>
  </si>
  <si>
    <t>Placilla</t>
  </si>
  <si>
    <t>Pumanque</t>
  </si>
  <si>
    <t>Quinta de Tilcoco</t>
  </si>
  <si>
    <t>Rancagua</t>
  </si>
  <si>
    <t>Rengo</t>
  </si>
  <si>
    <t>Requinoa</t>
  </si>
  <si>
    <t>San Fernando</t>
  </si>
  <si>
    <t>San Vicente</t>
  </si>
  <si>
    <t>Santa Cruz</t>
  </si>
  <si>
    <t>REGION DEL MAULE</t>
  </si>
  <si>
    <t>Cauquenes</t>
  </si>
  <si>
    <t>Chanco</t>
  </si>
  <si>
    <t>Colbún</t>
  </si>
  <si>
    <t>Constitución</t>
  </si>
  <si>
    <t>Curepto</t>
  </si>
  <si>
    <t>Curicó</t>
  </si>
  <si>
    <t>Empedrado</t>
  </si>
  <si>
    <t>Hualañé</t>
  </si>
  <si>
    <t>Licantén</t>
  </si>
  <si>
    <t>Linares</t>
  </si>
  <si>
    <t>Longaví</t>
  </si>
  <si>
    <t>Maule</t>
  </si>
  <si>
    <t>Molina</t>
  </si>
  <si>
    <t>Parral</t>
  </si>
  <si>
    <t>Pelarco</t>
  </si>
  <si>
    <t>Pelluhue</t>
  </si>
  <si>
    <t>Pencahue</t>
  </si>
  <si>
    <t>Rauco</t>
  </si>
  <si>
    <t>Retiro</t>
  </si>
  <si>
    <t>Río Claro</t>
  </si>
  <si>
    <t>Romeral</t>
  </si>
  <si>
    <t>Sagrada Familia</t>
  </si>
  <si>
    <t>San Clemente</t>
  </si>
  <si>
    <t>San Javier</t>
  </si>
  <si>
    <t>San Rafael</t>
  </si>
  <si>
    <t>Talca</t>
  </si>
  <si>
    <t>Teno</t>
  </si>
  <si>
    <t>Vichuquén</t>
  </si>
  <si>
    <t>Villa Alegre</t>
  </si>
  <si>
    <t>Yerbas Buenas</t>
  </si>
  <si>
    <t>REGION DEL BIOBIO</t>
  </si>
  <si>
    <t>REGION DE ÑUBLE</t>
  </si>
  <si>
    <t>REGION DE LA ARAUCANIA</t>
  </si>
  <si>
    <t>Angol</t>
  </si>
  <si>
    <t>Carahue</t>
  </si>
  <si>
    <t>Cholchol</t>
  </si>
  <si>
    <t>Collipulli</t>
  </si>
  <si>
    <t>Cunco</t>
  </si>
  <si>
    <t>Curacautín</t>
  </si>
  <si>
    <t>Curarrehue</t>
  </si>
  <si>
    <t>Ercilla</t>
  </si>
  <si>
    <t>Freire</t>
  </si>
  <si>
    <t>Galvarino</t>
  </si>
  <si>
    <t>Gorbea</t>
  </si>
  <si>
    <t>Lautaro</t>
  </si>
  <si>
    <t>Loncoche</t>
  </si>
  <si>
    <t>Lonquimay</t>
  </si>
  <si>
    <t>Los Sauces</t>
  </si>
  <si>
    <t>Lumaco</t>
  </si>
  <si>
    <t>Melipeuco</t>
  </si>
  <si>
    <t>Nueva Imperial</t>
  </si>
  <si>
    <t>Padre Las Casas</t>
  </si>
  <si>
    <t>Perquenco</t>
  </si>
  <si>
    <t>Pitrufquén</t>
  </si>
  <si>
    <t>Pucón</t>
  </si>
  <si>
    <t>Purén</t>
  </si>
  <si>
    <t>Renaico</t>
  </si>
  <si>
    <t>Saavedra</t>
  </si>
  <si>
    <t>Temuco</t>
  </si>
  <si>
    <t>Teodoro Schmidt</t>
  </si>
  <si>
    <t>Toltén</t>
  </si>
  <si>
    <t>Traiguén</t>
  </si>
  <si>
    <t>Victoria</t>
  </si>
  <si>
    <t>Vilcún</t>
  </si>
  <si>
    <t>Villarrica</t>
  </si>
  <si>
    <t>REGION DE LOS RIOS</t>
  </si>
  <si>
    <t>Corral</t>
  </si>
  <si>
    <t>Futrono</t>
  </si>
  <si>
    <t>La Unión</t>
  </si>
  <si>
    <t>Lago Ranco</t>
  </si>
  <si>
    <t>Lanco</t>
  </si>
  <si>
    <t>Los Lagos</t>
  </si>
  <si>
    <t>Máfil</t>
  </si>
  <si>
    <t>Mariquina</t>
  </si>
  <si>
    <t>Paillaco</t>
  </si>
  <si>
    <t>Panguipulli</t>
  </si>
  <si>
    <t>Río Bueno</t>
  </si>
  <si>
    <t>Valdivia</t>
  </si>
  <si>
    <t>REGION DE LOS LAGOS</t>
  </si>
  <si>
    <t>Ancud</t>
  </si>
  <si>
    <t>Calbuco</t>
  </si>
  <si>
    <t>Castro</t>
  </si>
  <si>
    <t>Chaitén</t>
  </si>
  <si>
    <t>Chonchi</t>
  </si>
  <si>
    <t>Cochamó</t>
  </si>
  <si>
    <t>Curaco de Vélez</t>
  </si>
  <si>
    <t>Dalcahue</t>
  </si>
  <si>
    <t>Fresia</t>
  </si>
  <si>
    <t>Frutillar</t>
  </si>
  <si>
    <t>Futaleufú</t>
  </si>
  <si>
    <t>Hualaihué</t>
  </si>
  <si>
    <t>Llanquihue</t>
  </si>
  <si>
    <t>Los Muermos</t>
  </si>
  <si>
    <t>Maullín</t>
  </si>
  <si>
    <t>Osorno</t>
  </si>
  <si>
    <t>Palena</t>
  </si>
  <si>
    <t>Puerto Montt</t>
  </si>
  <si>
    <t>Puerto Octay</t>
  </si>
  <si>
    <t>Puerto Varas</t>
  </si>
  <si>
    <t>Puqueldón</t>
  </si>
  <si>
    <t>Purranque</t>
  </si>
  <si>
    <t>Puyehue</t>
  </si>
  <si>
    <t>Queilén</t>
  </si>
  <si>
    <t>Quellón</t>
  </si>
  <si>
    <t>Quemchi</t>
  </si>
  <si>
    <t>Quinchao</t>
  </si>
  <si>
    <t>Río Negro</t>
  </si>
  <si>
    <t>San Juan de la Costa</t>
  </si>
  <si>
    <t>San Pablo</t>
  </si>
  <si>
    <t>REGION DE AYSEN DEL GENERAL CARLOS IBAÑEZ DEL CAMPO</t>
  </si>
  <si>
    <t>Aysén</t>
  </si>
  <si>
    <t>Chile Chico</t>
  </si>
  <si>
    <t>Cisnes</t>
  </si>
  <si>
    <t>Cochrane</t>
  </si>
  <si>
    <t>Coyhaique</t>
  </si>
  <si>
    <t>Guaitecas</t>
  </si>
  <si>
    <t>Lago Verde</t>
  </si>
  <si>
    <t>O'Higgins</t>
  </si>
  <si>
    <t>Río Ibáñez</t>
  </si>
  <si>
    <t>Tortel</t>
  </si>
  <si>
    <t>REGION DE MAGALLANES Y LA ANTARTICA CHILENA</t>
  </si>
  <si>
    <t>Cabo de Hornos</t>
  </si>
  <si>
    <t>Laguna Blanca</t>
  </si>
  <si>
    <t>Natales</t>
  </si>
  <si>
    <t>Porvenir</t>
  </si>
  <si>
    <t>Primavera</t>
  </si>
  <si>
    <t>Punta Arenas</t>
  </si>
  <si>
    <t>Río Verde</t>
  </si>
  <si>
    <t>San Gregorio</t>
  </si>
  <si>
    <t>Timaukel</t>
  </si>
  <si>
    <t>Torres del Paine</t>
  </si>
  <si>
    <t>Notas:</t>
  </si>
  <si>
    <t>•</t>
  </si>
  <si>
    <t xml:space="preserve">En  los períodos de enero a diciembre, los informes que se presentan corresponden a: </t>
  </si>
  <si>
    <r>
      <t>Presupuestario (Gestión, Educación, Salud y Cementerios):</t>
    </r>
    <r>
      <rPr>
        <sz val="10"/>
        <color theme="1"/>
        <rFont val="Calibri"/>
        <family val="2"/>
        <scheme val="minor"/>
      </rPr>
      <t xml:space="preserve"> Informes de Actualización Presupuestaria mensual remitidos a Contraloría General de la República, los que muestran las modificaciones al presupuesto inicial (APE), con o sin variaciones, realizadas mediante decreto(s) alcaldicio(s) con acuerdo del Concejo Municipal, durante el mes que se indica. Se hace presente que no todos los Municipios tienen Servicios incorporados de Educación, Salud o Cementerios.</t>
    </r>
  </si>
  <si>
    <r>
      <rPr>
        <u/>
        <sz val="10"/>
        <color theme="1"/>
        <rFont val="Calibri"/>
        <family val="2"/>
        <scheme val="minor"/>
      </rPr>
      <t>Contable:</t>
    </r>
    <r>
      <rPr>
        <sz val="10"/>
        <color theme="1"/>
        <rFont val="Calibri"/>
        <family val="2"/>
        <scheme val="minor"/>
      </rPr>
      <t xml:space="preserve"> Balance de Comprobación y de Saldos mensual e Informes Analíticos de Ejecución Presupuestaria, Deuda Pública e Iniciativas de Inversión, según corresponda, remitidos  a Contraloría General de la República, que incluye el movimiento contable consolidado a nivel del municipio, de los correspondientes a la gestión municipal y a los servicios incorporados.</t>
    </r>
  </si>
  <si>
    <t>El reporte de cumplimiento refleja únicamente el envío y procesamiento de los informes presupuestario-contables por parte los municipios, y no exime a dicha entidad de los procesos habituales de fiscalización destinados a cautelar el cumplimiento de las normas jurídicas, la protección del patrimonio público y el respeto del principio de probidad administrativa.</t>
  </si>
  <si>
    <t>PERIODO: APERTURA A CIERRE 2019</t>
  </si>
  <si>
    <t>Alto BioBío</t>
  </si>
  <si>
    <t>Antuco</t>
  </si>
  <si>
    <t>Arauco</t>
  </si>
  <si>
    <t>Cabrero</t>
  </si>
  <si>
    <t>Cañete</t>
  </si>
  <si>
    <t>Chiguayante</t>
  </si>
  <si>
    <t>Concepción</t>
  </si>
  <si>
    <t>Contulmo</t>
  </si>
  <si>
    <t>Coronel</t>
  </si>
  <si>
    <t>Curanilahue</t>
  </si>
  <si>
    <t>Florida</t>
  </si>
  <si>
    <t>Hualpén</t>
  </si>
  <si>
    <t>Hualqui</t>
  </si>
  <si>
    <t>Laja</t>
  </si>
  <si>
    <t>Lebu</t>
  </si>
  <si>
    <t>Los Alamos</t>
  </si>
  <si>
    <t>Los Angeles</t>
  </si>
  <si>
    <t>Lota</t>
  </si>
  <si>
    <t>Mulchén</t>
  </si>
  <si>
    <t>Nacimiento</t>
  </si>
  <si>
    <t>Negrete</t>
  </si>
  <si>
    <t>Penco</t>
  </si>
  <si>
    <t>Quilaco</t>
  </si>
  <si>
    <t>Quilleco</t>
  </si>
  <si>
    <t>San Pedro de la Paz</t>
  </si>
  <si>
    <t>San Rosendo</t>
  </si>
  <si>
    <t>Santa Bárbara</t>
  </si>
  <si>
    <t>Santa Juana</t>
  </si>
  <si>
    <t>Talcahuano</t>
  </si>
  <si>
    <t>Tirúa</t>
  </si>
  <si>
    <t>Tomé</t>
  </si>
  <si>
    <t>Tucapel</t>
  </si>
  <si>
    <t>Yumbel</t>
  </si>
  <si>
    <t>Bulnes</t>
  </si>
  <si>
    <t>Chillán</t>
  </si>
  <si>
    <t>Chillán Viejo</t>
  </si>
  <si>
    <t>Cobquecura</t>
  </si>
  <si>
    <t>Coelemu</t>
  </si>
  <si>
    <t>Coihueco</t>
  </si>
  <si>
    <t>El Carmen</t>
  </si>
  <si>
    <t>Ninhue</t>
  </si>
  <si>
    <t>Ñiquén</t>
  </si>
  <si>
    <t>Pemuco</t>
  </si>
  <si>
    <t>Pinto</t>
  </si>
  <si>
    <t>Portezuelo</t>
  </si>
  <si>
    <t>Quillón</t>
  </si>
  <si>
    <t>Quirihue</t>
  </si>
  <si>
    <t>Ránquil</t>
  </si>
  <si>
    <t>San Carlos</t>
  </si>
  <si>
    <t>San Fabián</t>
  </si>
  <si>
    <t>San Ignacio</t>
  </si>
  <si>
    <t>San Nicolás</t>
  </si>
  <si>
    <t>Treguaco</t>
  </si>
  <si>
    <t>Yungay</t>
  </si>
  <si>
    <t>El presente estado muestra los informes contables y presupuestarios de los municipios recibidos por este Organismo Contralor hasta el día 13/Mayo/2020</t>
  </si>
  <si>
    <t>MONTO APROXIMADO</t>
  </si>
  <si>
    <t>Diferencia</t>
  </si>
  <si>
    <t>MONTO FINAL A RECIBIR</t>
  </si>
  <si>
    <t>Figem 2021 ($)</t>
  </si>
  <si>
    <t>Ponderador 2019 Art 9</t>
  </si>
  <si>
    <t>PORCENTAJE DE CUMPLIMIENTO</t>
  </si>
  <si>
    <t xml:space="preserve">INFORME DE INGRESOS (MUNICIPALES) SINIM -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</si>
</sst>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 #,##0.00_-;_-* &quot;-&quot;??_-;_-@_-"/>
    <numFmt numFmtId="164" formatCode="_-* #,##0_-;\-* #,##0_-;_-* &quot;-&quot;??_-;_-@_-"/>
    <numFmt numFmtId="165" formatCode="_-* #,##0.0000_-;\-* #,##0.0000_-;_-* &quot;-&quot;??_-;_-@_-"/>
    <numFmt numFmtId="166" formatCode="0.0000"/>
    <numFmt numFmtId="167" formatCode="_-* #,##0.000000_-;\-* #,##0.000000_-;_-* &quot;-&quot;??_-;_-@_-"/>
    <numFmt numFmtId="168" formatCode="_-* #,##0.000000000_-;\-* #,##0.000000000_-;_-* &quot;-&quot;??_-;_-@_-"/>
    <numFmt numFmtId="169" formatCode="_-* #,##0.0000_-;\-* #,##0.0000_-;_-* &quot;-&quot;????_-;_-@_-"/>
    <numFmt numFmtId="170" formatCode="&quot;$&quot;\ #,##0"/>
    <numFmt numFmtId="171" formatCode="_-* #,##0.000_-;\-* #,##0.000_-;_-* &quot;-&quot;??_-;_-@_-"/>
    <numFmt numFmtId="172" formatCode="_-* #,##0.00000000_-;\-* #,##0.00000000_-;_-* &quot;-&quot;??_-;_-@_-"/>
    <numFmt numFmtId="173" formatCode="_ * #,##0.000_ ;_ * \-#,##0.000_ ;_ * &quot;-&quot;???_ ;_ @_ "/>
  </numFmts>
  <fonts count="45" x14ac:knownFonts="1">
    <font>
      <sz val="11"/>
      <color theme="1"/>
      <name val="Calibri"/>
      <family val="2"/>
      <scheme val="minor"/>
    </font>
    <font>
      <sz val="11"/>
      <color indexed="8"/>
      <name val="Calibri"/>
      <family val="2"/>
    </font>
    <font>
      <sz val="10"/>
      <name val="Arial"/>
      <family val="2"/>
    </font>
    <font>
      <b/>
      <sz val="10"/>
      <name val="Arial"/>
      <family val="2"/>
    </font>
    <font>
      <sz val="11"/>
      <color indexed="8"/>
      <name val="Calibri"/>
      <family val="2"/>
    </font>
    <font>
      <b/>
      <sz val="8"/>
      <name val="Arial"/>
      <family val="2"/>
    </font>
    <font>
      <b/>
      <sz val="11"/>
      <color indexed="81"/>
      <name val="Tahoma"/>
      <family val="2"/>
    </font>
    <font>
      <sz val="11"/>
      <color indexed="53"/>
      <name val="Calibri"/>
      <family val="2"/>
    </font>
    <font>
      <b/>
      <sz val="11"/>
      <color indexed="53"/>
      <name val="Calibri"/>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1"/>
      <color theme="3"/>
      <name val="Calibri"/>
      <family val="2"/>
      <scheme val="minor"/>
    </font>
    <font>
      <sz val="11"/>
      <color rgb="FF3F3F76"/>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3"/>
      <color theme="3"/>
      <name val="Calibri"/>
      <family val="2"/>
      <scheme val="minor"/>
    </font>
    <font>
      <b/>
      <sz val="18"/>
      <color theme="3"/>
      <name val="Calibri Light"/>
      <family val="2"/>
      <scheme val="major"/>
    </font>
    <font>
      <b/>
      <sz val="11"/>
      <color theme="1"/>
      <name val="Calibri"/>
      <family val="2"/>
      <scheme val="minor"/>
    </font>
    <font>
      <sz val="8"/>
      <color theme="1"/>
      <name val="Calibri"/>
      <family val="2"/>
      <scheme val="minor"/>
    </font>
    <font>
      <sz val="11"/>
      <name val="Calibri"/>
      <family val="2"/>
      <scheme val="minor"/>
    </font>
    <font>
      <b/>
      <sz val="11"/>
      <name val="Calibri"/>
      <family val="2"/>
      <scheme val="minor"/>
    </font>
    <font>
      <b/>
      <sz val="8"/>
      <color rgb="FFFF0000"/>
      <name val="Arial"/>
      <family val="2"/>
    </font>
    <font>
      <b/>
      <sz val="10"/>
      <name val="Calibri"/>
      <family val="2"/>
      <scheme val="minor"/>
    </font>
    <font>
      <sz val="10"/>
      <color theme="1"/>
      <name val="Calibri"/>
      <family val="2"/>
      <scheme val="minor"/>
    </font>
    <font>
      <b/>
      <sz val="10"/>
      <color theme="1"/>
      <name val="Calibri"/>
      <family val="2"/>
      <scheme val="minor"/>
    </font>
    <font>
      <sz val="11"/>
      <color theme="1"/>
      <name val="Tahoma"/>
      <family val="2"/>
    </font>
    <font>
      <sz val="10"/>
      <name val="Arial"/>
      <family val="2"/>
    </font>
    <font>
      <sz val="11"/>
      <color theme="1"/>
      <name val="Calibri"/>
      <family val="2"/>
    </font>
    <font>
      <b/>
      <sz val="12"/>
      <color theme="1"/>
      <name val="Calibri"/>
      <family val="2"/>
      <scheme val="minor"/>
    </font>
    <font>
      <b/>
      <sz val="14"/>
      <name val="Calibri"/>
      <family val="2"/>
      <scheme val="minor"/>
    </font>
    <font>
      <b/>
      <sz val="16"/>
      <name val="Calibri"/>
      <family val="2"/>
      <scheme val="minor"/>
    </font>
    <font>
      <sz val="10"/>
      <color rgb="FFFFFFFF"/>
      <name val="Calibri"/>
      <family val="2"/>
    </font>
    <font>
      <sz val="10"/>
      <color theme="1"/>
      <name val="Calibri"/>
      <family val="2"/>
    </font>
    <font>
      <b/>
      <u/>
      <sz val="10"/>
      <color theme="1"/>
      <name val="Calibri"/>
      <family val="2"/>
      <scheme val="minor"/>
    </font>
    <font>
      <b/>
      <sz val="11"/>
      <color theme="1"/>
      <name val="Calibri"/>
      <family val="2"/>
    </font>
    <font>
      <u/>
      <sz val="10"/>
      <color theme="1"/>
      <name val="Calibri"/>
      <family val="2"/>
      <scheme val="minor"/>
    </font>
    <font>
      <sz val="8"/>
      <color indexed="81"/>
      <name val="Tahoma"/>
      <family val="2"/>
    </font>
    <font>
      <sz val="11"/>
      <color theme="1"/>
      <name val="Calibri"/>
      <family val="2"/>
    </font>
    <font>
      <sz val="10"/>
      <name val="Tahoma"/>
      <family val="2"/>
    </font>
  </fonts>
  <fills count="4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rgb="FF4F81BD"/>
        <bgColor indexed="64"/>
      </patternFill>
    </fill>
    <fill>
      <patternFill patternType="solid">
        <fgColor theme="4" tint="0.79998168889431442"/>
        <bgColor indexed="64"/>
      </patternFill>
    </fill>
    <fill>
      <patternFill patternType="solid">
        <fgColor theme="4" tint="0.79995117038483843"/>
        <bgColor indexed="64"/>
      </patternFill>
    </fill>
    <fill>
      <patternFill patternType="solid">
        <fgColor rgb="FFDCE6F1"/>
        <bgColor indexed="64"/>
      </patternFill>
    </fill>
    <fill>
      <patternFill patternType="solid">
        <fgColor theme="0"/>
        <bgColor indexed="64"/>
      </patternFill>
    </fill>
    <fill>
      <patternFill patternType="solid">
        <fgColor theme="7" tint="0.39997558519241921"/>
        <bgColor indexed="64"/>
      </patternFill>
    </fill>
    <fill>
      <patternFill patternType="solid">
        <fgColor rgb="FF00B0F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medium">
        <color rgb="FFCCCCCC"/>
      </left>
      <right/>
      <top/>
      <bottom style="medium">
        <color rgb="FFCCCCCC"/>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52">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1" fillId="20" borderId="7" applyNumberFormat="0" applyAlignment="0" applyProtection="0"/>
    <xf numFmtId="0" fontId="12" fillId="21" borderId="8" applyNumberFormat="0" applyAlignment="0" applyProtection="0"/>
    <xf numFmtId="0" fontId="13" fillId="0" borderId="9" applyNumberFormat="0" applyFill="0" applyAlignment="0" applyProtection="0"/>
    <xf numFmtId="0" fontId="14" fillId="0" borderId="0" applyNumberFormat="0" applyFill="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5" fillId="28" borderId="7" applyNumberFormat="0" applyAlignment="0" applyProtection="0"/>
    <xf numFmtId="0" fontId="16" fillId="29" borderId="0" applyNumberFormat="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0" fontId="17" fillId="30" borderId="0" applyNumberFormat="0" applyBorder="0" applyAlignment="0" applyProtection="0"/>
    <xf numFmtId="0" fontId="2" fillId="0" borderId="0"/>
    <xf numFmtId="0" fontId="9" fillId="31" borderId="10" applyNumberFormat="0" applyFont="0" applyAlignment="0" applyProtection="0"/>
    <xf numFmtId="9" fontId="4" fillId="0" borderId="0" applyFont="0" applyFill="0" applyBorder="0" applyAlignment="0" applyProtection="0"/>
    <xf numFmtId="0" fontId="18" fillId="20" borderId="11"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2" applyNumberFormat="0" applyFill="0" applyAlignment="0" applyProtection="0"/>
    <xf numFmtId="0" fontId="14" fillId="0" borderId="13" applyNumberFormat="0" applyFill="0" applyAlignment="0" applyProtection="0"/>
    <xf numFmtId="0" fontId="22" fillId="0" borderId="0" applyNumberFormat="0" applyFill="0" applyBorder="0" applyAlignment="0" applyProtection="0"/>
    <xf numFmtId="0" fontId="23" fillId="0" borderId="14" applyNumberFormat="0" applyFill="0" applyAlignment="0" applyProtection="0"/>
    <xf numFmtId="9" fontId="9" fillId="0" borderId="0" applyFont="0" applyFill="0" applyBorder="0" applyAlignment="0" applyProtection="0"/>
    <xf numFmtId="0" fontId="32" fillId="0" borderId="0"/>
    <xf numFmtId="0" fontId="33" fillId="0" borderId="0"/>
    <xf numFmtId="0" fontId="2" fillId="0" borderId="0"/>
    <xf numFmtId="0" fontId="9" fillId="0" borderId="0"/>
    <xf numFmtId="0" fontId="43" fillId="0" borderId="0"/>
    <xf numFmtId="9" fontId="1" fillId="0" borderId="0" applyFont="0" applyFill="0" applyBorder="0" applyAlignment="0" applyProtection="0"/>
  </cellStyleXfs>
  <cellXfs count="235">
    <xf numFmtId="0" fontId="0" fillId="0" borderId="0" xfId="0"/>
    <xf numFmtId="0" fontId="0" fillId="0" borderId="0" xfId="0" applyBorder="1"/>
    <xf numFmtId="3" fontId="0" fillId="0" borderId="0" xfId="0" applyNumberFormat="1"/>
    <xf numFmtId="0" fontId="0" fillId="0" borderId="0" xfId="0" applyAlignment="1">
      <alignment wrapText="1"/>
    </xf>
    <xf numFmtId="0" fontId="0" fillId="0" borderId="1" xfId="0" applyBorder="1"/>
    <xf numFmtId="0" fontId="24" fillId="0" borderId="0" xfId="0" applyFont="1" applyAlignment="1">
      <alignment wrapText="1"/>
    </xf>
    <xf numFmtId="0" fontId="0" fillId="0" borderId="0" xfId="0" applyAlignment="1">
      <alignment horizontal="center" vertical="top" wrapText="1"/>
    </xf>
    <xf numFmtId="0" fontId="23" fillId="0" borderId="0" xfId="0" applyFont="1" applyFill="1" applyBorder="1" applyAlignment="1">
      <alignment horizontal="center"/>
    </xf>
    <xf numFmtId="0" fontId="25" fillId="0" borderId="0" xfId="0" applyFont="1" applyFill="1" applyBorder="1"/>
    <xf numFmtId="0" fontId="23" fillId="0" borderId="0" xfId="0" applyFont="1" applyBorder="1" applyAlignment="1">
      <alignment horizontal="center"/>
    </xf>
    <xf numFmtId="0" fontId="23" fillId="0" borderId="0" xfId="0" applyFont="1" applyFill="1" applyBorder="1"/>
    <xf numFmtId="0" fontId="23" fillId="0" borderId="0" xfId="0" applyFont="1" applyFill="1" applyBorder="1" applyAlignment="1">
      <alignment horizontal="center" vertical="center"/>
    </xf>
    <xf numFmtId="0" fontId="23" fillId="0" borderId="0" xfId="0" applyFont="1" applyFill="1" applyBorder="1" applyAlignment="1">
      <alignment horizontal="center" vertical="center" wrapText="1"/>
    </xf>
    <xf numFmtId="43" fontId="23" fillId="0" borderId="0" xfId="31" applyFont="1" applyFill="1" applyBorder="1" applyAlignment="1">
      <alignment vertical="center"/>
    </xf>
    <xf numFmtId="168" fontId="26" fillId="0" borderId="0" xfId="31" applyNumberFormat="1" applyFont="1" applyFill="1" applyBorder="1" applyAlignment="1">
      <alignment horizontal="center"/>
    </xf>
    <xf numFmtId="164" fontId="26" fillId="0" borderId="0" xfId="31" applyNumberFormat="1" applyFont="1" applyFill="1" applyBorder="1" applyAlignment="1">
      <alignment horizontal="center"/>
    </xf>
    <xf numFmtId="164" fontId="25" fillId="0" borderId="0" xfId="31" applyNumberFormat="1" applyFont="1" applyFill="1" applyBorder="1" applyAlignment="1">
      <alignment horizontal="center"/>
    </xf>
    <xf numFmtId="168" fontId="25" fillId="0" borderId="0" xfId="31" applyNumberFormat="1" applyFont="1" applyFill="1" applyBorder="1"/>
    <xf numFmtId="9" fontId="26" fillId="0" borderId="0" xfId="0" applyNumberFormat="1" applyFont="1" applyFill="1" applyBorder="1" applyAlignment="1">
      <alignment horizontal="center"/>
    </xf>
    <xf numFmtId="49" fontId="9" fillId="0" borderId="0" xfId="31" applyNumberFormat="1" applyFont="1" applyFill="1"/>
    <xf numFmtId="165" fontId="9" fillId="0" borderId="0" xfId="31" applyNumberFormat="1" applyFont="1"/>
    <xf numFmtId="0" fontId="25" fillId="0" borderId="0" xfId="0" applyFont="1" applyAlignment="1">
      <alignment wrapText="1"/>
    </xf>
    <xf numFmtId="165" fontId="9" fillId="0" borderId="0" xfId="31" applyNumberFormat="1" applyFont="1" applyAlignment="1">
      <alignment wrapText="1"/>
    </xf>
    <xf numFmtId="165" fontId="9" fillId="0" borderId="0" xfId="31" applyNumberFormat="1" applyFont="1" applyAlignment="1">
      <alignment horizontal="center" vertical="top" wrapText="1"/>
    </xf>
    <xf numFmtId="164" fontId="23" fillId="0" borderId="0" xfId="31" applyNumberFormat="1" applyFont="1" applyBorder="1" applyAlignment="1">
      <alignment horizontal="center" vertical="center" wrapText="1"/>
    </xf>
    <xf numFmtId="0" fontId="0" fillId="0" borderId="0" xfId="0" applyFont="1"/>
    <xf numFmtId="165" fontId="25" fillId="0" borderId="0" xfId="31" applyNumberFormat="1" applyFont="1" applyAlignment="1">
      <alignment horizontal="center" vertical="center" wrapText="1"/>
    </xf>
    <xf numFmtId="164" fontId="26" fillId="0" borderId="0" xfId="31" applyNumberFormat="1" applyFont="1" applyFill="1" applyBorder="1" applyAlignment="1">
      <alignment horizontal="center" vertical="center"/>
    </xf>
    <xf numFmtId="9" fontId="25" fillId="0" borderId="0" xfId="31" applyNumberFormat="1" applyFont="1" applyFill="1" applyBorder="1" applyAlignment="1">
      <alignment horizontal="center" vertical="center"/>
    </xf>
    <xf numFmtId="164" fontId="25" fillId="0" borderId="0" xfId="31" applyNumberFormat="1" applyFont="1" applyFill="1" applyBorder="1" applyAlignment="1">
      <alignment horizontal="center" vertical="center"/>
    </xf>
    <xf numFmtId="170" fontId="25" fillId="0" borderId="0" xfId="31" applyNumberFormat="1" applyFont="1" applyFill="1" applyBorder="1" applyAlignment="1">
      <alignment horizontal="center"/>
    </xf>
    <xf numFmtId="165" fontId="27" fillId="0" borderId="0" xfId="31" applyNumberFormat="1" applyFont="1" applyAlignment="1">
      <alignment wrapText="1"/>
    </xf>
    <xf numFmtId="0" fontId="0" fillId="0" borderId="0" xfId="0"/>
    <xf numFmtId="165" fontId="23" fillId="0" borderId="0" xfId="31" applyNumberFormat="1" applyFont="1" applyFill="1" applyBorder="1" applyAlignment="1">
      <alignment horizontal="center" vertical="center"/>
    </xf>
    <xf numFmtId="165" fontId="26" fillId="0" borderId="0" xfId="31" applyNumberFormat="1" applyFont="1" applyFill="1" applyBorder="1" applyAlignment="1">
      <alignment horizontal="center"/>
    </xf>
    <xf numFmtId="165" fontId="25" fillId="0" borderId="0" xfId="31" applyNumberFormat="1" applyFont="1" applyFill="1" applyBorder="1"/>
    <xf numFmtId="165" fontId="26" fillId="0" borderId="0" xfId="31" applyNumberFormat="1" applyFont="1" applyFill="1" applyBorder="1" applyAlignment="1">
      <alignment horizontal="center" vertical="center"/>
    </xf>
    <xf numFmtId="164" fontId="9" fillId="0" borderId="0" xfId="31" applyNumberFormat="1" applyFont="1" applyFill="1" applyAlignment="1">
      <alignment horizontal="center" vertical="center"/>
    </xf>
    <xf numFmtId="0" fontId="0" fillId="0" borderId="0" xfId="0" applyFont="1" applyAlignment="1">
      <alignment horizontal="center"/>
    </xf>
    <xf numFmtId="43" fontId="9" fillId="0" borderId="0" xfId="31" applyNumberFormat="1" applyFont="1"/>
    <xf numFmtId="43" fontId="9" fillId="0" borderId="0" xfId="31" applyFont="1"/>
    <xf numFmtId="43" fontId="9" fillId="0" borderId="0" xfId="31" applyFont="1" applyFill="1" applyBorder="1"/>
    <xf numFmtId="0" fontId="0" fillId="0" borderId="0" xfId="0" applyFont="1" applyFill="1" applyBorder="1"/>
    <xf numFmtId="164" fontId="9" fillId="0" borderId="0" xfId="31" applyNumberFormat="1" applyFont="1" applyFill="1" applyBorder="1" applyAlignment="1">
      <alignment horizontal="center" vertical="center"/>
    </xf>
    <xf numFmtId="164" fontId="9" fillId="0" borderId="0" xfId="31" applyNumberFormat="1" applyFont="1" applyFill="1" applyBorder="1" applyAlignment="1">
      <alignment horizontal="center"/>
    </xf>
    <xf numFmtId="168" fontId="9" fillId="0" borderId="0" xfId="31" applyNumberFormat="1" applyFont="1" applyFill="1" applyBorder="1"/>
    <xf numFmtId="165" fontId="9" fillId="0" borderId="0" xfId="31" applyNumberFormat="1" applyFont="1" applyFill="1" applyBorder="1"/>
    <xf numFmtId="0" fontId="0" fillId="0" borderId="0" xfId="0" applyFont="1" applyFill="1" applyBorder="1" applyAlignment="1"/>
    <xf numFmtId="0" fontId="0" fillId="0" borderId="0" xfId="0" applyFont="1" applyAlignment="1">
      <alignment horizontal="center" vertical="center"/>
    </xf>
    <xf numFmtId="0" fontId="26" fillId="0" borderId="1" xfId="0" applyFont="1" applyFill="1" applyBorder="1" applyAlignment="1">
      <alignment horizontal="center" vertical="center"/>
    </xf>
    <xf numFmtId="0" fontId="0" fillId="0" borderId="2" xfId="0" applyFont="1" applyBorder="1" applyAlignment="1">
      <alignment horizontal="center" vertical="center"/>
    </xf>
    <xf numFmtId="0" fontId="0" fillId="0" borderId="1" xfId="0" applyFont="1" applyBorder="1" applyAlignment="1">
      <alignment horizontal="center"/>
    </xf>
    <xf numFmtId="164" fontId="9" fillId="0" borderId="0" xfId="31" applyNumberFormat="1" applyFont="1" applyBorder="1" applyAlignment="1">
      <alignment vertical="center"/>
    </xf>
    <xf numFmtId="43" fontId="9" fillId="0" borderId="0" xfId="31" applyFont="1" applyAlignment="1">
      <alignment vertical="center"/>
    </xf>
    <xf numFmtId="0" fontId="26" fillId="0" borderId="0" xfId="0" applyFont="1" applyFill="1" applyBorder="1" applyAlignment="1">
      <alignment horizontal="center" vertical="center"/>
    </xf>
    <xf numFmtId="0" fontId="0" fillId="0" borderId="0" xfId="0" applyFont="1" applyFill="1" applyBorder="1" applyAlignment="1">
      <alignment vertical="center"/>
    </xf>
    <xf numFmtId="0" fontId="0" fillId="0" borderId="0" xfId="0" applyFont="1" applyFill="1" applyBorder="1" applyAlignment="1">
      <alignment horizontal="center" vertical="center"/>
    </xf>
    <xf numFmtId="9" fontId="9" fillId="0" borderId="0" xfId="37" applyFont="1" applyFill="1" applyBorder="1" applyAlignment="1">
      <alignment horizontal="center" vertical="center"/>
    </xf>
    <xf numFmtId="164" fontId="9" fillId="0" borderId="0" xfId="31" applyNumberFormat="1" applyFont="1" applyFill="1" applyBorder="1" applyAlignment="1">
      <alignment vertical="center"/>
    </xf>
    <xf numFmtId="165" fontId="9" fillId="0" borderId="0" xfId="31" applyNumberFormat="1" applyFont="1" applyFill="1" applyBorder="1" applyAlignment="1">
      <alignment vertical="center"/>
    </xf>
    <xf numFmtId="164" fontId="0" fillId="0" borderId="0" xfId="0" applyNumberFormat="1" applyFont="1" applyFill="1" applyBorder="1" applyAlignment="1">
      <alignment vertical="center"/>
    </xf>
    <xf numFmtId="0" fontId="0" fillId="0" borderId="0" xfId="0" applyFont="1" applyAlignment="1">
      <alignment vertical="center"/>
    </xf>
    <xf numFmtId="164" fontId="9" fillId="0" borderId="0" xfId="31" applyNumberFormat="1" applyFont="1" applyAlignment="1">
      <alignment vertical="center"/>
    </xf>
    <xf numFmtId="0" fontId="0" fillId="0" borderId="0" xfId="0" applyFont="1" applyBorder="1"/>
    <xf numFmtId="9" fontId="9" fillId="0" borderId="0" xfId="37" applyFont="1" applyBorder="1" applyAlignment="1">
      <alignment horizontal="center"/>
    </xf>
    <xf numFmtId="170" fontId="0" fillId="0" borderId="0" xfId="0" applyNumberFormat="1" applyFont="1" applyFill="1" applyBorder="1"/>
    <xf numFmtId="10" fontId="9" fillId="0" borderId="0" xfId="37" applyNumberFormat="1" applyFont="1" applyBorder="1"/>
    <xf numFmtId="43" fontId="9" fillId="0" borderId="1" xfId="31" applyFont="1" applyBorder="1" applyAlignment="1">
      <alignment vertical="center"/>
    </xf>
    <xf numFmtId="0" fontId="0" fillId="0" borderId="0" xfId="0" quotePrefix="1" applyFont="1" applyBorder="1" applyAlignment="1">
      <alignment horizontal="center"/>
    </xf>
    <xf numFmtId="9" fontId="26" fillId="0" borderId="0" xfId="37" applyFont="1" applyFill="1" applyBorder="1" applyAlignment="1">
      <alignment horizontal="center"/>
    </xf>
    <xf numFmtId="9" fontId="23" fillId="0" borderId="0" xfId="37" applyFont="1" applyBorder="1" applyAlignment="1">
      <alignment horizontal="center"/>
    </xf>
    <xf numFmtId="169" fontId="0" fillId="0" borderId="0" xfId="0" applyNumberFormat="1" applyFont="1" applyBorder="1" applyAlignment="1">
      <alignment horizontal="center" vertical="center"/>
    </xf>
    <xf numFmtId="0" fontId="0" fillId="0" borderId="0" xfId="0" applyFont="1" applyBorder="1" applyAlignment="1">
      <alignment horizontal="center"/>
    </xf>
    <xf numFmtId="165" fontId="9" fillId="0" borderId="0" xfId="31" applyNumberFormat="1" applyFont="1"/>
    <xf numFmtId="165" fontId="9" fillId="0" borderId="1" xfId="31" applyNumberFormat="1" applyFont="1" applyBorder="1"/>
    <xf numFmtId="164" fontId="9" fillId="0" borderId="1" xfId="31" applyNumberFormat="1" applyFont="1" applyBorder="1"/>
    <xf numFmtId="9" fontId="0" fillId="0" borderId="1" xfId="0" applyNumberFormat="1" applyFont="1" applyFill="1" applyBorder="1"/>
    <xf numFmtId="164" fontId="9" fillId="0" borderId="1" xfId="31" applyNumberFormat="1" applyFont="1" applyFill="1" applyBorder="1"/>
    <xf numFmtId="0" fontId="0" fillId="0" borderId="0" xfId="0" applyFont="1" applyBorder="1" applyAlignment="1">
      <alignment horizontal="center" vertical="center"/>
    </xf>
    <xf numFmtId="9" fontId="0" fillId="0" borderId="0" xfId="0" applyNumberFormat="1" applyFont="1" applyBorder="1" applyAlignment="1">
      <alignment horizontal="center"/>
    </xf>
    <xf numFmtId="164" fontId="0" fillId="0" borderId="0" xfId="0" applyNumberFormat="1" applyFont="1" applyBorder="1"/>
    <xf numFmtId="10" fontId="0" fillId="0" borderId="0" xfId="0" applyNumberFormat="1" applyFont="1" applyBorder="1"/>
    <xf numFmtId="164" fontId="9" fillId="0" borderId="0" xfId="31" applyNumberFormat="1" applyFont="1" applyAlignment="1">
      <alignment horizontal="center" vertical="center"/>
    </xf>
    <xf numFmtId="9" fontId="9" fillId="0" borderId="0" xfId="37" applyFont="1" applyAlignment="1">
      <alignment horizontal="center"/>
    </xf>
    <xf numFmtId="168" fontId="9" fillId="0" borderId="0" xfId="31" applyNumberFormat="1" applyFont="1"/>
    <xf numFmtId="164" fontId="0" fillId="0" borderId="0" xfId="0" applyNumberFormat="1" applyFont="1" applyFill="1" applyBorder="1"/>
    <xf numFmtId="164" fontId="9" fillId="0" borderId="0" xfId="31" applyNumberFormat="1" applyFont="1" applyAlignment="1">
      <alignment horizontal="center"/>
    </xf>
    <xf numFmtId="10" fontId="9" fillId="0" borderId="0" xfId="37" applyNumberFormat="1" applyFont="1"/>
    <xf numFmtId="164" fontId="0" fillId="0" borderId="0" xfId="0" applyNumberFormat="1" applyFont="1"/>
    <xf numFmtId="9" fontId="23" fillId="0" borderId="0" xfId="37" applyFont="1" applyFill="1" applyBorder="1" applyAlignment="1">
      <alignment horizontal="center" vertical="center"/>
    </xf>
    <xf numFmtId="9" fontId="9" fillId="0" borderId="1" xfId="37" applyFont="1" applyBorder="1" applyAlignment="1">
      <alignment horizontal="center"/>
    </xf>
    <xf numFmtId="0" fontId="0" fillId="0" borderId="0" xfId="0" applyFont="1"/>
    <xf numFmtId="0" fontId="0" fillId="0" borderId="0" xfId="0" applyFont="1" applyAlignment="1">
      <alignment horizontal="center" vertical="center" wrapText="1"/>
    </xf>
    <xf numFmtId="165" fontId="26" fillId="0" borderId="0" xfId="31" applyNumberFormat="1" applyFont="1" applyAlignment="1">
      <alignment horizontal="left" vertical="top" wrapText="1"/>
    </xf>
    <xf numFmtId="0" fontId="19" fillId="0" borderId="0" xfId="0" applyFont="1" applyFill="1"/>
    <xf numFmtId="165" fontId="9" fillId="0" borderId="0" xfId="31" applyNumberFormat="1" applyFont="1"/>
    <xf numFmtId="10" fontId="9" fillId="0" borderId="0" xfId="37" applyNumberFormat="1" applyFont="1"/>
    <xf numFmtId="0" fontId="0" fillId="0" borderId="0" xfId="0" applyFont="1" applyBorder="1" applyAlignment="1">
      <alignment horizontal="center" vertical="center" wrapText="1"/>
    </xf>
    <xf numFmtId="0" fontId="19" fillId="0" borderId="0" xfId="0" applyFont="1" applyFill="1" applyBorder="1"/>
    <xf numFmtId="165" fontId="19" fillId="0" borderId="0" xfId="31" applyNumberFormat="1" applyFont="1" applyFill="1" applyBorder="1"/>
    <xf numFmtId="0" fontId="0" fillId="0" borderId="1" xfId="0" applyFill="1" applyBorder="1"/>
    <xf numFmtId="0" fontId="0" fillId="0" borderId="1" xfId="0" applyFont="1" applyBorder="1"/>
    <xf numFmtId="0" fontId="25" fillId="0" borderId="1" xfId="0" applyFont="1" applyBorder="1" applyAlignment="1">
      <alignment horizontal="left" vertical="center" wrapText="1"/>
    </xf>
    <xf numFmtId="165" fontId="25" fillId="0" borderId="1" xfId="31" applyNumberFormat="1" applyFont="1" applyBorder="1"/>
    <xf numFmtId="1" fontId="0" fillId="0" borderId="0" xfId="0" applyNumberFormat="1"/>
    <xf numFmtId="1" fontId="0" fillId="0" borderId="0" xfId="0" applyNumberFormat="1" applyBorder="1"/>
    <xf numFmtId="10" fontId="9" fillId="0" borderId="1" xfId="37" applyNumberFormat="1" applyFont="1" applyBorder="1"/>
    <xf numFmtId="0" fontId="0" fillId="0" borderId="1" xfId="0" applyFill="1" applyBorder="1" applyAlignment="1">
      <alignment horizontal="center"/>
    </xf>
    <xf numFmtId="3" fontId="23" fillId="0" borderId="0" xfId="37" applyNumberFormat="1" applyFont="1" applyBorder="1" applyAlignment="1">
      <alignment horizontal="center"/>
    </xf>
    <xf numFmtId="164" fontId="23" fillId="0" borderId="0" xfId="37" applyNumberFormat="1" applyFont="1" applyBorder="1" applyAlignment="1">
      <alignment horizontal="center"/>
    </xf>
    <xf numFmtId="0" fontId="0" fillId="32" borderId="1" xfId="0" applyFont="1" applyFill="1" applyBorder="1" applyAlignment="1">
      <alignment horizontal="center"/>
    </xf>
    <xf numFmtId="3" fontId="0" fillId="0" borderId="0" xfId="0" applyNumberFormat="1" applyFont="1"/>
    <xf numFmtId="166" fontId="0" fillId="0" borderId="0" xfId="0" applyNumberFormat="1" applyFont="1" applyAlignment="1">
      <alignment horizontal="center"/>
    </xf>
    <xf numFmtId="0" fontId="0" fillId="0" borderId="1" xfId="0" applyFill="1" applyBorder="1" applyAlignment="1">
      <alignment vertical="top" wrapText="1"/>
    </xf>
    <xf numFmtId="3" fontId="0" fillId="0" borderId="1" xfId="0" applyNumberFormat="1" applyFill="1" applyBorder="1"/>
    <xf numFmtId="164" fontId="26" fillId="34" borderId="1" xfId="31" applyNumberFormat="1" applyFont="1" applyFill="1" applyBorder="1" applyAlignment="1">
      <alignment horizontal="center" vertical="center" wrapText="1"/>
    </xf>
    <xf numFmtId="165" fontId="26" fillId="33" borderId="1" xfId="31" applyNumberFormat="1" applyFont="1" applyFill="1" applyBorder="1" applyAlignment="1">
      <alignment horizontal="center" vertical="center" wrapText="1"/>
    </xf>
    <xf numFmtId="0" fontId="0" fillId="34" borderId="1" xfId="0" applyFont="1" applyFill="1" applyBorder="1" applyAlignment="1">
      <alignment horizontal="center" vertical="center" wrapText="1"/>
    </xf>
    <xf numFmtId="0" fontId="23" fillId="34" borderId="1" xfId="0" applyFont="1" applyFill="1" applyBorder="1" applyAlignment="1">
      <alignment horizontal="center" vertical="center" wrapText="1"/>
    </xf>
    <xf numFmtId="165" fontId="25" fillId="0" borderId="1" xfId="31" applyNumberFormat="1" applyFont="1" applyFill="1" applyBorder="1" applyAlignment="1">
      <alignment horizontal="center" vertical="center" wrapText="1"/>
    </xf>
    <xf numFmtId="165" fontId="3" fillId="33" borderId="1" xfId="31" applyNumberFormat="1" applyFont="1" applyFill="1" applyBorder="1" applyAlignment="1">
      <alignment horizontal="center" vertical="center" wrapText="1"/>
    </xf>
    <xf numFmtId="165" fontId="9" fillId="0" borderId="0" xfId="31" applyNumberFormat="1" applyFont="1" applyFill="1" applyBorder="1" applyAlignment="1">
      <alignment wrapText="1"/>
    </xf>
    <xf numFmtId="1" fontId="0" fillId="34" borderId="1" xfId="0" applyNumberFormat="1" applyFont="1" applyFill="1" applyBorder="1" applyAlignment="1">
      <alignment horizontal="center" vertical="center" wrapText="1"/>
    </xf>
    <xf numFmtId="0" fontId="26" fillId="35" borderId="1" xfId="0" applyFont="1" applyFill="1" applyBorder="1" applyAlignment="1">
      <alignment horizontal="center" vertical="center"/>
    </xf>
    <xf numFmtId="43" fontId="23" fillId="35" borderId="1" xfId="31" applyNumberFormat="1" applyFont="1" applyFill="1" applyBorder="1" applyAlignment="1">
      <alignment horizontal="center" vertical="top" wrapText="1"/>
    </xf>
    <xf numFmtId="0" fontId="23" fillId="35" borderId="0" xfId="0" applyFont="1" applyFill="1"/>
    <xf numFmtId="0" fontId="0" fillId="35" borderId="0" xfId="0" applyFont="1" applyFill="1" applyAlignment="1">
      <alignment horizontal="center"/>
    </xf>
    <xf numFmtId="9" fontId="9" fillId="35" borderId="1" xfId="31" applyNumberFormat="1" applyFont="1" applyFill="1" applyBorder="1" applyAlignment="1">
      <alignment horizontal="center"/>
    </xf>
    <xf numFmtId="0" fontId="23" fillId="35" borderId="1" xfId="0" applyFont="1" applyFill="1" applyBorder="1" applyAlignment="1">
      <alignment horizontal="center" vertical="center"/>
    </xf>
    <xf numFmtId="0" fontId="23" fillId="35" borderId="2" xfId="0" applyFont="1" applyFill="1" applyBorder="1" applyAlignment="1">
      <alignment horizontal="center" vertical="center" wrapText="1"/>
    </xf>
    <xf numFmtId="0" fontId="23" fillId="35" borderId="1" xfId="0" applyFont="1" applyFill="1" applyBorder="1" applyAlignment="1">
      <alignment horizontal="center" vertical="center" wrapText="1"/>
    </xf>
    <xf numFmtId="43" fontId="23" fillId="35" borderId="1" xfId="31" applyNumberFormat="1" applyFont="1" applyFill="1" applyBorder="1" applyAlignment="1">
      <alignment horizontal="center" vertical="center" wrapText="1"/>
    </xf>
    <xf numFmtId="164" fontId="23" fillId="35" borderId="1" xfId="31" applyNumberFormat="1" applyFont="1" applyFill="1" applyBorder="1" applyAlignment="1">
      <alignment horizontal="center" vertical="center" wrapText="1"/>
    </xf>
    <xf numFmtId="168" fontId="23" fillId="35" borderId="1" xfId="31" applyNumberFormat="1" applyFont="1" applyFill="1" applyBorder="1" applyAlignment="1">
      <alignment horizontal="center" vertical="center" wrapText="1"/>
    </xf>
    <xf numFmtId="0" fontId="0" fillId="0" borderId="4" xfId="0" applyFill="1" applyBorder="1"/>
    <xf numFmtId="0" fontId="0" fillId="0" borderId="4" xfId="0" applyFont="1" applyBorder="1" applyAlignment="1">
      <alignment horizontal="center"/>
    </xf>
    <xf numFmtId="0" fontId="0" fillId="0" borderId="5" xfId="0" applyFill="1" applyBorder="1"/>
    <xf numFmtId="0" fontId="0" fillId="0" borderId="5" xfId="0" applyFont="1" applyBorder="1" applyAlignment="1">
      <alignment horizontal="center"/>
    </xf>
    <xf numFmtId="164" fontId="0" fillId="0" borderId="3" xfId="0" applyNumberFormat="1" applyFont="1" applyBorder="1"/>
    <xf numFmtId="0" fontId="0" fillId="0" borderId="3" xfId="0" applyFont="1" applyBorder="1"/>
    <xf numFmtId="0" fontId="23" fillId="33" borderId="1" xfId="0" applyFont="1" applyFill="1" applyBorder="1" applyAlignment="1">
      <alignment horizontal="center" vertical="center" wrapText="1"/>
    </xf>
    <xf numFmtId="165" fontId="9" fillId="0" borderId="1" xfId="31" applyNumberFormat="1" applyFont="1" applyBorder="1"/>
    <xf numFmtId="165" fontId="9" fillId="0" borderId="0" xfId="31" applyNumberFormat="1" applyFont="1" applyFill="1" applyBorder="1"/>
    <xf numFmtId="165" fontId="9" fillId="0" borderId="0" xfId="31" applyNumberFormat="1" applyFont="1" applyAlignment="1">
      <alignment horizontal="center" vertical="center"/>
    </xf>
    <xf numFmtId="165" fontId="9" fillId="0" borderId="0" xfId="31" applyNumberFormat="1" applyFont="1" applyAlignment="1">
      <alignment horizontal="center" vertical="center" wrapText="1"/>
    </xf>
    <xf numFmtId="164" fontId="9" fillId="0" borderId="0" xfId="31" applyNumberFormat="1" applyFont="1" applyFill="1"/>
    <xf numFmtId="0" fontId="23" fillId="0" borderId="0" xfId="0" applyFont="1" applyFill="1" applyAlignment="1">
      <alignment vertical="center"/>
    </xf>
    <xf numFmtId="0" fontId="0" fillId="0" borderId="0" xfId="0" applyFill="1"/>
    <xf numFmtId="164" fontId="9" fillId="0" borderId="1" xfId="31" applyNumberFormat="1" applyFont="1" applyBorder="1" applyAlignment="1">
      <alignment horizontal="center" vertical="center"/>
    </xf>
    <xf numFmtId="164" fontId="9" fillId="0" borderId="1" xfId="31" applyNumberFormat="1" applyFont="1" applyBorder="1" applyAlignment="1">
      <alignment horizontal="center"/>
    </xf>
    <xf numFmtId="164" fontId="23" fillId="0" borderId="1" xfId="0" applyNumberFormat="1" applyFont="1" applyBorder="1"/>
    <xf numFmtId="164" fontId="0" fillId="0" borderId="0" xfId="0" applyNumberFormat="1"/>
    <xf numFmtId="0" fontId="31" fillId="0" borderId="0" xfId="0" applyFont="1"/>
    <xf numFmtId="0" fontId="23" fillId="0" borderId="1" xfId="0" applyFont="1" applyBorder="1"/>
    <xf numFmtId="10" fontId="0" fillId="0" borderId="1" xfId="0" applyNumberFormat="1" applyFill="1" applyBorder="1" applyAlignment="1">
      <alignment horizontal="center"/>
    </xf>
    <xf numFmtId="171" fontId="9" fillId="0" borderId="1" xfId="31" applyNumberFormat="1" applyFont="1" applyBorder="1"/>
    <xf numFmtId="0" fontId="33" fillId="0" borderId="0" xfId="47"/>
    <xf numFmtId="0" fontId="33" fillId="0" borderId="0" xfId="47" applyBorder="1" applyAlignment="1">
      <alignment horizontal="center" vertical="center"/>
    </xf>
    <xf numFmtId="0" fontId="33" fillId="0" borderId="0" xfId="47" applyAlignment="1">
      <alignment horizontal="center"/>
    </xf>
    <xf numFmtId="0" fontId="33" fillId="0" borderId="0" xfId="47" applyFill="1"/>
    <xf numFmtId="0" fontId="33" fillId="0" borderId="0" xfId="47" applyAlignment="1">
      <alignment wrapText="1"/>
    </xf>
    <xf numFmtId="0" fontId="30" fillId="0" borderId="16" xfId="47" applyFont="1" applyBorder="1" applyAlignment="1">
      <alignment vertical="center"/>
    </xf>
    <xf numFmtId="0" fontId="33" fillId="0" borderId="0" xfId="47" applyAlignment="1">
      <alignment horizontal="center" vertical="center"/>
    </xf>
    <xf numFmtId="0" fontId="34" fillId="0" borderId="0" xfId="47" applyFont="1" applyAlignment="1">
      <alignment vertical="center"/>
    </xf>
    <xf numFmtId="0" fontId="28" fillId="36" borderId="1" xfId="47" applyFont="1" applyFill="1" applyBorder="1" applyAlignment="1">
      <alignment horizontal="center" vertical="center"/>
    </xf>
    <xf numFmtId="0" fontId="35" fillId="0" borderId="0" xfId="48" applyFont="1" applyAlignment="1">
      <alignment vertical="center" wrapText="1"/>
    </xf>
    <xf numFmtId="0" fontId="28" fillId="0" borderId="0" xfId="47" applyFont="1" applyFill="1" applyBorder="1" applyAlignment="1">
      <alignment horizontal="center" vertical="center"/>
    </xf>
    <xf numFmtId="0" fontId="36" fillId="0" borderId="0" xfId="48" applyFont="1" applyFill="1" applyAlignment="1">
      <alignment vertical="top" wrapText="1"/>
    </xf>
    <xf numFmtId="0" fontId="26" fillId="0" borderId="0" xfId="48" applyFont="1" applyAlignment="1">
      <alignment vertical="center" wrapText="1"/>
    </xf>
    <xf numFmtId="0" fontId="37" fillId="37" borderId="1" xfId="49" applyFont="1" applyFill="1" applyBorder="1" applyAlignment="1">
      <alignment horizontal="center" vertical="center" wrapText="1"/>
    </xf>
    <xf numFmtId="0" fontId="33" fillId="0" borderId="0" xfId="47" applyAlignment="1"/>
    <xf numFmtId="0" fontId="33" fillId="0" borderId="0" xfId="47" applyFill="1" applyAlignment="1">
      <alignment vertical="center"/>
    </xf>
    <xf numFmtId="0" fontId="40" fillId="41" borderId="0" xfId="47" applyFont="1" applyFill="1" applyAlignment="1">
      <alignment horizontal="right" vertical="center"/>
    </xf>
    <xf numFmtId="0" fontId="33" fillId="41" borderId="0" xfId="47" applyFill="1" applyAlignment="1">
      <alignment horizontal="right" vertical="center"/>
    </xf>
    <xf numFmtId="0" fontId="33" fillId="0" borderId="0" xfId="47" applyAlignment="1">
      <alignment vertical="center"/>
    </xf>
    <xf numFmtId="9" fontId="33" fillId="0" borderId="0" xfId="37" applyFont="1" applyAlignment="1"/>
    <xf numFmtId="172" fontId="9" fillId="0" borderId="0" xfId="31" applyNumberFormat="1" applyFont="1"/>
    <xf numFmtId="0" fontId="23" fillId="42" borderId="1" xfId="0" applyFont="1" applyFill="1" applyBorder="1" applyAlignment="1">
      <alignment horizontal="center" vertical="center" wrapText="1"/>
    </xf>
    <xf numFmtId="0" fontId="43" fillId="0" borderId="0" xfId="50"/>
    <xf numFmtId="0" fontId="43" fillId="0" borderId="0" xfId="50" applyFill="1"/>
    <xf numFmtId="0" fontId="23" fillId="0" borderId="0" xfId="50" applyFont="1" applyAlignment="1" applyProtection="1">
      <alignment horizontal="center" vertical="center"/>
      <protection hidden="1"/>
    </xf>
    <xf numFmtId="0" fontId="37" fillId="37" borderId="6" xfId="50" applyFont="1" applyFill="1" applyBorder="1" applyAlignment="1">
      <alignment horizontal="center" vertical="center" wrapText="1"/>
    </xf>
    <xf numFmtId="0" fontId="43" fillId="0" borderId="0" xfId="50" applyAlignment="1"/>
    <xf numFmtId="3" fontId="28" fillId="38" borderId="1" xfId="50" applyNumberFormat="1" applyFont="1" applyFill="1" applyBorder="1" applyAlignment="1"/>
    <xf numFmtId="0" fontId="28" fillId="38" borderId="1" xfId="50" applyFont="1" applyFill="1" applyBorder="1" applyAlignment="1">
      <alignment horizontal="center" vertical="center"/>
    </xf>
    <xf numFmtId="0" fontId="30" fillId="39" borderId="1" xfId="50" applyFont="1" applyFill="1" applyBorder="1" applyAlignment="1" applyProtection="1">
      <alignment vertical="center" wrapText="1"/>
      <protection hidden="1"/>
    </xf>
    <xf numFmtId="0" fontId="38" fillId="40" borderId="1" xfId="50" applyFont="1" applyFill="1" applyBorder="1" applyAlignment="1">
      <alignment horizontal="center" vertical="center"/>
    </xf>
    <xf numFmtId="3" fontId="28" fillId="0" borderId="1" xfId="50" applyNumberFormat="1" applyFont="1" applyFill="1" applyBorder="1" applyAlignment="1"/>
    <xf numFmtId="0" fontId="28" fillId="0" borderId="6" xfId="50" applyFont="1" applyFill="1" applyBorder="1" applyAlignment="1">
      <alignment horizontal="center" vertical="center"/>
    </xf>
    <xf numFmtId="0" fontId="30" fillId="41" borderId="1" xfId="50" applyFont="1" applyFill="1" applyBorder="1" applyAlignment="1" applyProtection="1">
      <alignment vertical="center" wrapText="1"/>
      <protection hidden="1"/>
    </xf>
    <xf numFmtId="0" fontId="38" fillId="0" borderId="1" xfId="50" applyFont="1" applyFill="1" applyBorder="1" applyAlignment="1">
      <alignment horizontal="center" vertical="center"/>
    </xf>
    <xf numFmtId="0" fontId="28" fillId="38" borderId="1" xfId="50" applyFont="1" applyFill="1" applyBorder="1" applyAlignment="1">
      <alignment horizontal="left" vertical="center"/>
    </xf>
    <xf numFmtId="0" fontId="28" fillId="0" borderId="6" xfId="50" applyFont="1" applyFill="1" applyBorder="1" applyAlignment="1">
      <alignment horizontal="left" vertical="center"/>
    </xf>
    <xf numFmtId="0" fontId="39" fillId="41" borderId="0" xfId="50" applyFont="1" applyFill="1" applyAlignment="1">
      <alignment horizontal="left" vertical="top"/>
    </xf>
    <xf numFmtId="0" fontId="43" fillId="0" borderId="19" xfId="50" applyFill="1" applyBorder="1"/>
    <xf numFmtId="0" fontId="43" fillId="0" borderId="0" xfId="50" applyFont="1" applyFill="1" applyBorder="1" applyAlignment="1" applyProtection="1">
      <alignment wrapText="1"/>
      <protection hidden="1"/>
    </xf>
    <xf numFmtId="0" fontId="43" fillId="0" borderId="0" xfId="50" applyFont="1" applyFill="1" applyBorder="1" applyProtection="1">
      <protection locked="0" hidden="1"/>
    </xf>
    <xf numFmtId="0" fontId="39" fillId="41" borderId="0" xfId="50" applyFont="1" applyFill="1" applyAlignment="1">
      <alignment horizontal="left" vertical="center"/>
    </xf>
    <xf numFmtId="0" fontId="43" fillId="0" borderId="0" xfId="50" applyFill="1" applyBorder="1" applyAlignment="1">
      <alignment vertical="center"/>
    </xf>
    <xf numFmtId="0" fontId="43" fillId="0" borderId="0" xfId="50" applyFont="1" applyFill="1" applyBorder="1" applyAlignment="1" applyProtection="1">
      <alignment vertical="center" wrapText="1"/>
      <protection hidden="1"/>
    </xf>
    <xf numFmtId="0" fontId="43" fillId="0" borderId="0" xfId="50" applyFont="1" applyFill="1" applyBorder="1" applyAlignment="1" applyProtection="1">
      <alignment vertical="center"/>
      <protection locked="0" hidden="1"/>
    </xf>
    <xf numFmtId="0" fontId="29" fillId="41" borderId="0" xfId="50" applyFont="1" applyFill="1" applyAlignment="1">
      <alignment vertical="center"/>
    </xf>
    <xf numFmtId="0" fontId="43" fillId="0" borderId="0" xfId="50" applyBorder="1" applyAlignment="1">
      <alignment horizontal="center" vertical="center"/>
    </xf>
    <xf numFmtId="0" fontId="0" fillId="0" borderId="0" xfId="0"/>
    <xf numFmtId="165" fontId="26" fillId="43" borderId="1" xfId="31" applyNumberFormat="1" applyFont="1" applyFill="1" applyBorder="1" applyAlignment="1">
      <alignment horizontal="center" vertical="center" wrapText="1"/>
    </xf>
    <xf numFmtId="171" fontId="0" fillId="0" borderId="1" xfId="0" applyNumberFormat="1" applyFont="1" applyFill="1" applyBorder="1"/>
    <xf numFmtId="171" fontId="0" fillId="0" borderId="0" xfId="0" applyNumberFormat="1"/>
    <xf numFmtId="173" fontId="0" fillId="0" borderId="0" xfId="0" applyNumberFormat="1"/>
    <xf numFmtId="164" fontId="9" fillId="0" borderId="0" xfId="31" applyNumberFormat="1" applyFont="1"/>
    <xf numFmtId="3" fontId="23" fillId="0" borderId="1" xfId="37" applyNumberFormat="1" applyFont="1" applyFill="1" applyBorder="1" applyAlignment="1">
      <alignment horizontal="center"/>
    </xf>
    <xf numFmtId="164" fontId="23" fillId="0" borderId="1" xfId="0" applyNumberFormat="1" applyFont="1" applyFill="1" applyBorder="1" applyAlignment="1">
      <alignment horizontal="center" vertical="top"/>
    </xf>
    <xf numFmtId="0" fontId="44" fillId="0" borderId="0" xfId="0" applyFont="1" applyFill="1" applyAlignment="1">
      <alignment horizontal="left" wrapText="1"/>
    </xf>
    <xf numFmtId="0" fontId="44" fillId="0" borderId="0" xfId="0" applyFont="1" applyFill="1" applyAlignment="1">
      <alignment horizontal="center" wrapText="1"/>
    </xf>
    <xf numFmtId="0" fontId="44" fillId="0" borderId="15" xfId="0" applyFont="1" applyFill="1" applyBorder="1" applyAlignment="1">
      <alignment horizontal="left" wrapText="1"/>
    </xf>
    <xf numFmtId="10" fontId="44" fillId="0" borderId="15" xfId="37" applyNumberFormat="1" applyFont="1" applyFill="1" applyBorder="1" applyAlignment="1">
      <alignment horizontal="center" wrapText="1"/>
    </xf>
    <xf numFmtId="0" fontId="44" fillId="0" borderId="0" xfId="0" applyFont="1" applyFill="1" applyAlignment="1">
      <alignment wrapText="1"/>
    </xf>
    <xf numFmtId="0" fontId="44" fillId="0" borderId="0" xfId="0" applyFont="1" applyFill="1"/>
    <xf numFmtId="0" fontId="44" fillId="0" borderId="0" xfId="0" applyFont="1" applyFill="1" applyAlignment="1">
      <alignment horizontal="center"/>
    </xf>
    <xf numFmtId="0" fontId="44" fillId="0" borderId="1" xfId="0" applyFont="1" applyFill="1" applyBorder="1" applyAlignment="1">
      <alignment horizontal="center" wrapText="1"/>
    </xf>
    <xf numFmtId="0" fontId="44" fillId="0" borderId="1" xfId="0" applyFont="1" applyFill="1" applyBorder="1" applyAlignment="1">
      <alignment horizontal="left" wrapText="1"/>
    </xf>
    <xf numFmtId="10" fontId="44" fillId="0" borderId="1" xfId="37" applyNumberFormat="1" applyFont="1" applyFill="1" applyBorder="1" applyAlignment="1">
      <alignment horizontal="center" wrapText="1"/>
    </xf>
    <xf numFmtId="0" fontId="10" fillId="0" borderId="0" xfId="0" applyFont="1"/>
    <xf numFmtId="0" fontId="0" fillId="35" borderId="1" xfId="0" applyFont="1" applyFill="1" applyBorder="1" applyAlignment="1">
      <alignment horizontal="left"/>
    </xf>
    <xf numFmtId="0" fontId="44" fillId="0" borderId="0" xfId="0" applyFont="1" applyFill="1" applyAlignment="1">
      <alignment horizontal="left" wrapText="1"/>
    </xf>
    <xf numFmtId="0" fontId="0" fillId="0" borderId="0" xfId="0" applyFill="1" applyBorder="1" applyAlignment="1">
      <alignment vertical="top" wrapText="1"/>
    </xf>
    <xf numFmtId="0" fontId="0" fillId="0" borderId="0" xfId="0" applyFill="1" applyAlignment="1">
      <alignment vertical="top" wrapText="1"/>
    </xf>
    <xf numFmtId="0" fontId="29" fillId="41" borderId="0" xfId="50" applyFont="1" applyFill="1" applyAlignment="1">
      <alignment horizontal="justify" vertical="center" wrapText="1"/>
    </xf>
    <xf numFmtId="0" fontId="41" fillId="41" borderId="0" xfId="50" applyFont="1" applyFill="1" applyAlignment="1">
      <alignment horizontal="justify" vertical="center" wrapText="1"/>
    </xf>
    <xf numFmtId="0" fontId="34" fillId="0" borderId="0" xfId="47" applyFont="1" applyAlignment="1">
      <alignment horizontal="center" vertical="center"/>
    </xf>
    <xf numFmtId="0" fontId="29" fillId="36" borderId="2" xfId="47" applyFont="1" applyFill="1" applyBorder="1" applyAlignment="1">
      <alignment horizontal="left" vertical="center" wrapText="1"/>
    </xf>
    <xf numFmtId="0" fontId="29" fillId="36" borderId="17" xfId="47" applyFont="1" applyFill="1" applyBorder="1" applyAlignment="1">
      <alignment horizontal="left" vertical="center" wrapText="1"/>
    </xf>
    <xf numFmtId="0" fontId="29" fillId="36" borderId="18" xfId="47" applyFont="1" applyFill="1" applyBorder="1" applyAlignment="1">
      <alignment horizontal="left" vertical="center" wrapText="1"/>
    </xf>
    <xf numFmtId="0" fontId="29" fillId="36" borderId="1" xfId="47" applyFont="1" applyFill="1" applyBorder="1" applyAlignment="1">
      <alignment horizontal="left" vertical="center" wrapText="1"/>
    </xf>
    <xf numFmtId="0" fontId="35" fillId="0" borderId="0" xfId="48" applyFont="1" applyAlignment="1">
      <alignment horizontal="center" vertical="center" wrapText="1"/>
    </xf>
    <xf numFmtId="167" fontId="5" fillId="0" borderId="0" xfId="31" applyNumberFormat="1" applyFont="1" applyFill="1" applyAlignment="1">
      <alignment horizontal="center" vertical="center" wrapText="1"/>
    </xf>
  </cellXfs>
  <cellStyles count="52">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Cálculo" xfId="19" builtinId="22" customBuiltin="1"/>
    <cellStyle name="Celda de comprobación" xfId="20" builtinId="23" customBuiltin="1"/>
    <cellStyle name="Celda vinculada" xfId="21" builtinId="24" customBuiltin="1"/>
    <cellStyle name="Encabezado 4" xfId="22" builtinId="19" customBuiltin="1"/>
    <cellStyle name="Énfasis1" xfId="23" builtinId="29" customBuiltin="1"/>
    <cellStyle name="Énfasis2" xfId="24" builtinId="33" customBuiltin="1"/>
    <cellStyle name="Énfasis3" xfId="25" builtinId="37" customBuiltin="1"/>
    <cellStyle name="Énfasis4" xfId="26" builtinId="41" customBuiltin="1"/>
    <cellStyle name="Énfasis5" xfId="27" builtinId="45" customBuiltin="1"/>
    <cellStyle name="Énfasis6" xfId="28" builtinId="49" customBuiltin="1"/>
    <cellStyle name="Entrada" xfId="29" builtinId="20" customBuiltin="1"/>
    <cellStyle name="Incorrecto" xfId="30" builtinId="27" customBuiltin="1"/>
    <cellStyle name="Millares" xfId="31" builtinId="3"/>
    <cellStyle name="Millares 2" xfId="32"/>
    <cellStyle name="Millares 3 2" xfId="33"/>
    <cellStyle name="Neutral" xfId="34" builtinId="28" customBuiltin="1"/>
    <cellStyle name="Normal" xfId="0" builtinId="0"/>
    <cellStyle name="Normal 2" xfId="35"/>
    <cellStyle name="Normal 2 2" xfId="49"/>
    <cellStyle name="Normal 3" xfId="46"/>
    <cellStyle name="Normal 3 2" xfId="48"/>
    <cellStyle name="Normal 4" xfId="47"/>
    <cellStyle name="Normal 5" xfId="50"/>
    <cellStyle name="Notas 2" xfId="36"/>
    <cellStyle name="Porcentaje" xfId="37" builtinId="5"/>
    <cellStyle name="Porcentaje 2" xfId="45"/>
    <cellStyle name="Porcentaje 3" xfId="51"/>
    <cellStyle name="Salida" xfId="38" builtinId="21" customBuiltin="1"/>
    <cellStyle name="Texto de advertencia" xfId="39" builtinId="11" customBuiltin="1"/>
    <cellStyle name="Texto explicativo" xfId="40" builtinId="53" customBuiltin="1"/>
    <cellStyle name="Título 2" xfId="41" builtinId="17" customBuiltin="1"/>
    <cellStyle name="Título 3" xfId="42" builtinId="18" customBuiltin="1"/>
    <cellStyle name="Título 4" xfId="43"/>
    <cellStyle name="Total" xfId="44"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C-5CC6-11CF-8D67-00AA00BDCE1D}" ax:persistence="persistStreamInit" r:id="rId1"/>
</file>

<file path=xl/activeX/activeX10.xml><?xml version="1.0" encoding="utf-8"?>
<ax:ocx xmlns:ax="http://schemas.microsoft.com/office/2006/activeX" xmlns:r="http://schemas.openxmlformats.org/officeDocument/2006/relationships" ax:classid="{5512D11C-5CC6-11CF-8D67-00AA00BDCE1D}" ax:persistence="persistStreamInit" r:id="rId1"/>
</file>

<file path=xl/activeX/activeX11.xml><?xml version="1.0" encoding="utf-8"?>
<ax:ocx xmlns:ax="http://schemas.microsoft.com/office/2006/activeX" xmlns:r="http://schemas.openxmlformats.org/officeDocument/2006/relationships" ax:classid="{5512D11C-5CC6-11CF-8D67-00AA00BDCE1D}" ax:persistence="persistStreamInit" r:id="rId1"/>
</file>

<file path=xl/activeX/activeX12.xml><?xml version="1.0" encoding="utf-8"?>
<ax:ocx xmlns:ax="http://schemas.microsoft.com/office/2006/activeX" xmlns:r="http://schemas.openxmlformats.org/officeDocument/2006/relationships" ax:classid="{5512D11C-5CC6-11CF-8D67-00AA00BDCE1D}" ax:persistence="persistStreamInit" r:id="rId1"/>
</file>

<file path=xl/activeX/activeX13.xml><?xml version="1.0" encoding="utf-8"?>
<ax:ocx xmlns:ax="http://schemas.microsoft.com/office/2006/activeX" xmlns:r="http://schemas.openxmlformats.org/officeDocument/2006/relationships" ax:classid="{5512D11C-5CC6-11CF-8D67-00AA00BDCE1D}" ax:persistence="persistStreamInit" r:id="rId1"/>
</file>

<file path=xl/activeX/activeX14.xml><?xml version="1.0" encoding="utf-8"?>
<ax:ocx xmlns:ax="http://schemas.microsoft.com/office/2006/activeX" xmlns:r="http://schemas.openxmlformats.org/officeDocument/2006/relationships" ax:classid="{5512D11C-5CC6-11CF-8D67-00AA00BDCE1D}" ax:persistence="persistStreamInit" r:id="rId1"/>
</file>

<file path=xl/activeX/activeX15.xml><?xml version="1.0" encoding="utf-8"?>
<ax:ocx xmlns:ax="http://schemas.microsoft.com/office/2006/activeX" xmlns:r="http://schemas.openxmlformats.org/officeDocument/2006/relationships" ax:classid="{5512D11C-5CC6-11CF-8D67-00AA00BDCE1D}" ax:persistence="persistStreamInit" r:id="rId1"/>
</file>

<file path=xl/activeX/activeX16.xml><?xml version="1.0" encoding="utf-8"?>
<ax:ocx xmlns:ax="http://schemas.microsoft.com/office/2006/activeX" xmlns:r="http://schemas.openxmlformats.org/officeDocument/2006/relationships" ax:classid="{5512D11C-5CC6-11CF-8D67-00AA00BDCE1D}" ax:persistence="persistStreamInit" r:id="rId1"/>
</file>

<file path=xl/activeX/activeX17.xml><?xml version="1.0" encoding="utf-8"?>
<ax:ocx xmlns:ax="http://schemas.microsoft.com/office/2006/activeX" xmlns:r="http://schemas.openxmlformats.org/officeDocument/2006/relationships" ax:classid="{5512D11C-5CC6-11CF-8D67-00AA00BDCE1D}" ax:persistence="persistStreamInit" r:id="rId1"/>
</file>

<file path=xl/activeX/activeX2.xml><?xml version="1.0" encoding="utf-8"?>
<ax:ocx xmlns:ax="http://schemas.microsoft.com/office/2006/activeX" xmlns:r="http://schemas.openxmlformats.org/officeDocument/2006/relationships" ax:classid="{5512D11C-5CC6-11CF-8D67-00AA00BDCE1D}" ax:persistence="persistStreamInit" r:id="rId1"/>
</file>

<file path=xl/activeX/activeX3.xml><?xml version="1.0" encoding="utf-8"?>
<ax:ocx xmlns:ax="http://schemas.microsoft.com/office/2006/activeX" xmlns:r="http://schemas.openxmlformats.org/officeDocument/2006/relationships" ax:classid="{5512D11C-5CC6-11CF-8D67-00AA00BDCE1D}" ax:persistence="persistStreamInit" r:id="rId1"/>
</file>

<file path=xl/activeX/activeX4.xml><?xml version="1.0" encoding="utf-8"?>
<ax:ocx xmlns:ax="http://schemas.microsoft.com/office/2006/activeX" xmlns:r="http://schemas.openxmlformats.org/officeDocument/2006/relationships" ax:classid="{5512D11C-5CC6-11CF-8D67-00AA00BDCE1D}" ax:persistence="persistStreamInit" r:id="rId1"/>
</file>

<file path=xl/activeX/activeX5.xml><?xml version="1.0" encoding="utf-8"?>
<ax:ocx xmlns:ax="http://schemas.microsoft.com/office/2006/activeX" xmlns:r="http://schemas.openxmlformats.org/officeDocument/2006/relationships" ax:classid="{5512D11C-5CC6-11CF-8D67-00AA00BDCE1D}" ax:persistence="persistStreamInit" r:id="rId1"/>
</file>

<file path=xl/activeX/activeX6.xml><?xml version="1.0" encoding="utf-8"?>
<ax:ocx xmlns:ax="http://schemas.microsoft.com/office/2006/activeX" xmlns:r="http://schemas.openxmlformats.org/officeDocument/2006/relationships" ax:classid="{5512D11C-5CC6-11CF-8D67-00AA00BDCE1D}" ax:persistence="persistStreamInit" r:id="rId1"/>
</file>

<file path=xl/activeX/activeX7.xml><?xml version="1.0" encoding="utf-8"?>
<ax:ocx xmlns:ax="http://schemas.microsoft.com/office/2006/activeX" xmlns:r="http://schemas.openxmlformats.org/officeDocument/2006/relationships" ax:classid="{5512D11C-5CC6-11CF-8D67-00AA00BDCE1D}" ax:persistence="persistStreamInit" r:id="rId1"/>
</file>

<file path=xl/activeX/activeX8.xml><?xml version="1.0" encoding="utf-8"?>
<ax:ocx xmlns:ax="http://schemas.microsoft.com/office/2006/activeX" xmlns:r="http://schemas.openxmlformats.org/officeDocument/2006/relationships" ax:classid="{5512D11C-5CC6-11CF-8D67-00AA00BDCE1D}" ax:persistence="persistStreamInit" r:id="rId1"/>
</file>

<file path=xl/activeX/activeX9.xml><?xml version="1.0" encoding="utf-8"?>
<ax:ocx xmlns:ax="http://schemas.microsoft.com/office/2006/activeX" xmlns:r="http://schemas.openxmlformats.org/officeDocument/2006/relationships" ax:classid="{5512D11C-5CC6-11CF-8D67-00AA00BDCE1D}" ax:persistence="persistStreamInit" r:id="rId1"/>
</file>

<file path=xl/drawings/_rels/drawing2.xml.rels><?xml version="1.0" encoding="UTF-8" standalone="yes"?>
<Relationships xmlns="http://schemas.openxmlformats.org/package/2006/relationships"><Relationship Id="rId1" Type="http://schemas.openxmlformats.org/officeDocument/2006/relationships/image" Target="../media/image11.jpeg"/></Relationships>
</file>

<file path=xl/drawings/_rels/vmlDrawing2.v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image" Target="../media/image8.emf"/><Relationship Id="rId7" Type="http://schemas.openxmlformats.org/officeDocument/2006/relationships/image" Target="../media/image4.emf"/><Relationship Id="rId2" Type="http://schemas.openxmlformats.org/officeDocument/2006/relationships/image" Target="../media/image9.emf"/><Relationship Id="rId1" Type="http://schemas.openxmlformats.org/officeDocument/2006/relationships/image" Target="../media/image10.emf"/><Relationship Id="rId6" Type="http://schemas.openxmlformats.org/officeDocument/2006/relationships/image" Target="../media/image5.emf"/><Relationship Id="rId5" Type="http://schemas.openxmlformats.org/officeDocument/2006/relationships/image" Target="../media/image6.emf"/><Relationship Id="rId10" Type="http://schemas.openxmlformats.org/officeDocument/2006/relationships/image" Target="../media/image1.emf"/><Relationship Id="rId4" Type="http://schemas.openxmlformats.org/officeDocument/2006/relationships/image" Target="../media/image7.emf"/><Relationship Id="rId9"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266700</xdr:colOff>
          <xdr:row>1</xdr:row>
          <xdr:rowOff>57150</xdr:rowOff>
        </xdr:to>
        <xdr:sp macro="" textlink="">
          <xdr:nvSpPr>
            <xdr:cNvPr id="1410049" name="Control 1" hidden="1">
              <a:extLst>
                <a:ext uri="{63B3BB69-23CF-44E3-9099-C40C66FF867C}">
                  <a14:compatExt spid="_x0000_s1410049"/>
                </a:ext>
                <a:ext uri="{FF2B5EF4-FFF2-40B4-BE49-F238E27FC236}">
                  <a16:creationId xmlns:a16="http://schemas.microsoft.com/office/drawing/2014/main" xmlns="" id="{00000000-0008-0000-0200-0000018415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57150</xdr:rowOff>
        </xdr:to>
        <xdr:sp macro="" textlink="">
          <xdr:nvSpPr>
            <xdr:cNvPr id="1410050" name="Control 2" hidden="1">
              <a:extLst>
                <a:ext uri="{63B3BB69-23CF-44E3-9099-C40C66FF867C}">
                  <a14:compatExt spid="_x0000_s1410050"/>
                </a:ext>
                <a:ext uri="{FF2B5EF4-FFF2-40B4-BE49-F238E27FC236}">
                  <a16:creationId xmlns:a16="http://schemas.microsoft.com/office/drawing/2014/main" xmlns="" id="{00000000-0008-0000-0200-0000028415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57150</xdr:rowOff>
        </xdr:to>
        <xdr:sp macro="" textlink="">
          <xdr:nvSpPr>
            <xdr:cNvPr id="1410051" name="Control 3" hidden="1">
              <a:extLst>
                <a:ext uri="{63B3BB69-23CF-44E3-9099-C40C66FF867C}">
                  <a14:compatExt spid="_x0000_s1410051"/>
                </a:ext>
                <a:ext uri="{FF2B5EF4-FFF2-40B4-BE49-F238E27FC236}">
                  <a16:creationId xmlns:a16="http://schemas.microsoft.com/office/drawing/2014/main" xmlns="" id="{00000000-0008-0000-0200-0000038415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57150</xdr:rowOff>
        </xdr:to>
        <xdr:sp macro="" textlink="">
          <xdr:nvSpPr>
            <xdr:cNvPr id="1410052" name="Control 4" hidden="1">
              <a:extLst>
                <a:ext uri="{63B3BB69-23CF-44E3-9099-C40C66FF867C}">
                  <a14:compatExt spid="_x0000_s1410052"/>
                </a:ext>
                <a:ext uri="{FF2B5EF4-FFF2-40B4-BE49-F238E27FC236}">
                  <a16:creationId xmlns:a16="http://schemas.microsoft.com/office/drawing/2014/main" xmlns="" id="{00000000-0008-0000-0200-0000048415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57150</xdr:rowOff>
        </xdr:to>
        <xdr:sp macro="" textlink="">
          <xdr:nvSpPr>
            <xdr:cNvPr id="1410053" name="Control 5" hidden="1">
              <a:extLst>
                <a:ext uri="{63B3BB69-23CF-44E3-9099-C40C66FF867C}">
                  <a14:compatExt spid="_x0000_s1410053"/>
                </a:ext>
                <a:ext uri="{FF2B5EF4-FFF2-40B4-BE49-F238E27FC236}">
                  <a16:creationId xmlns:a16="http://schemas.microsoft.com/office/drawing/2014/main" xmlns="" id="{00000000-0008-0000-0200-0000058415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57150</xdr:rowOff>
        </xdr:to>
        <xdr:sp macro="" textlink="">
          <xdr:nvSpPr>
            <xdr:cNvPr id="1410054" name="Control 6" hidden="1">
              <a:extLst>
                <a:ext uri="{63B3BB69-23CF-44E3-9099-C40C66FF867C}">
                  <a14:compatExt spid="_x0000_s1410054"/>
                </a:ext>
                <a:ext uri="{FF2B5EF4-FFF2-40B4-BE49-F238E27FC236}">
                  <a16:creationId xmlns:a16="http://schemas.microsoft.com/office/drawing/2014/main" xmlns="" id="{00000000-0008-0000-0200-0000068415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57150</xdr:rowOff>
        </xdr:to>
        <xdr:sp macro="" textlink="">
          <xdr:nvSpPr>
            <xdr:cNvPr id="1410055" name="Control 7" hidden="1">
              <a:extLst>
                <a:ext uri="{63B3BB69-23CF-44E3-9099-C40C66FF867C}">
                  <a14:compatExt spid="_x0000_s1410055"/>
                </a:ext>
                <a:ext uri="{FF2B5EF4-FFF2-40B4-BE49-F238E27FC236}">
                  <a16:creationId xmlns:a16="http://schemas.microsoft.com/office/drawing/2014/main" xmlns="" id="{00000000-0008-0000-0200-0000078415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57150</xdr:rowOff>
        </xdr:to>
        <xdr:sp macro="" textlink="">
          <xdr:nvSpPr>
            <xdr:cNvPr id="1410056" name="Control 8" hidden="1">
              <a:extLst>
                <a:ext uri="{63B3BB69-23CF-44E3-9099-C40C66FF867C}">
                  <a14:compatExt spid="_x0000_s1410056"/>
                </a:ext>
                <a:ext uri="{FF2B5EF4-FFF2-40B4-BE49-F238E27FC236}">
                  <a16:creationId xmlns:a16="http://schemas.microsoft.com/office/drawing/2014/main" xmlns="" id="{00000000-0008-0000-0200-0000088415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57150</xdr:rowOff>
        </xdr:to>
        <xdr:sp macro="" textlink="">
          <xdr:nvSpPr>
            <xdr:cNvPr id="1410057" name="Control 9" hidden="1">
              <a:extLst>
                <a:ext uri="{63B3BB69-23CF-44E3-9099-C40C66FF867C}">
                  <a14:compatExt spid="_x0000_s1410057"/>
                </a:ext>
                <a:ext uri="{FF2B5EF4-FFF2-40B4-BE49-F238E27FC236}">
                  <a16:creationId xmlns:a16="http://schemas.microsoft.com/office/drawing/2014/main" xmlns="" id="{00000000-0008-0000-0200-0000098415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57150</xdr:rowOff>
        </xdr:to>
        <xdr:sp macro="" textlink="">
          <xdr:nvSpPr>
            <xdr:cNvPr id="1410058" name="Control 10" hidden="1">
              <a:extLst>
                <a:ext uri="{63B3BB69-23CF-44E3-9099-C40C66FF867C}">
                  <a14:compatExt spid="_x0000_s1410058"/>
                </a:ext>
                <a:ext uri="{FF2B5EF4-FFF2-40B4-BE49-F238E27FC236}">
                  <a16:creationId xmlns:a16="http://schemas.microsoft.com/office/drawing/2014/main" xmlns="" id="{00000000-0008-0000-0200-00000A8415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57150</xdr:rowOff>
        </xdr:to>
        <xdr:sp macro="" textlink="">
          <xdr:nvSpPr>
            <xdr:cNvPr id="1410059" name="Control 11" hidden="1">
              <a:extLst>
                <a:ext uri="{63B3BB69-23CF-44E3-9099-C40C66FF867C}">
                  <a14:compatExt spid="_x0000_s1410059"/>
                </a:ext>
                <a:ext uri="{FF2B5EF4-FFF2-40B4-BE49-F238E27FC236}">
                  <a16:creationId xmlns:a16="http://schemas.microsoft.com/office/drawing/2014/main" xmlns="" id="{00000000-0008-0000-0200-00000B8415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57150</xdr:rowOff>
        </xdr:to>
        <xdr:sp macro="" textlink="">
          <xdr:nvSpPr>
            <xdr:cNvPr id="1410060" name="Control 12" hidden="1">
              <a:extLst>
                <a:ext uri="{63B3BB69-23CF-44E3-9099-C40C66FF867C}">
                  <a14:compatExt spid="_x0000_s1410060"/>
                </a:ext>
                <a:ext uri="{FF2B5EF4-FFF2-40B4-BE49-F238E27FC236}">
                  <a16:creationId xmlns:a16="http://schemas.microsoft.com/office/drawing/2014/main" xmlns="" id="{00000000-0008-0000-0200-00000C8415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57150</xdr:rowOff>
        </xdr:to>
        <xdr:sp macro="" textlink="">
          <xdr:nvSpPr>
            <xdr:cNvPr id="1410061" name="Control 13" hidden="1">
              <a:extLst>
                <a:ext uri="{63B3BB69-23CF-44E3-9099-C40C66FF867C}">
                  <a14:compatExt spid="_x0000_s1410061"/>
                </a:ext>
                <a:ext uri="{FF2B5EF4-FFF2-40B4-BE49-F238E27FC236}">
                  <a16:creationId xmlns:a16="http://schemas.microsoft.com/office/drawing/2014/main" xmlns="" id="{00000000-0008-0000-0200-00000D8415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57150</xdr:rowOff>
        </xdr:to>
        <xdr:sp macro="" textlink="">
          <xdr:nvSpPr>
            <xdr:cNvPr id="1410062" name="Control 14" hidden="1">
              <a:extLst>
                <a:ext uri="{63B3BB69-23CF-44E3-9099-C40C66FF867C}">
                  <a14:compatExt spid="_x0000_s1410062"/>
                </a:ext>
                <a:ext uri="{FF2B5EF4-FFF2-40B4-BE49-F238E27FC236}">
                  <a16:creationId xmlns:a16="http://schemas.microsoft.com/office/drawing/2014/main" xmlns="" id="{00000000-0008-0000-0200-00000E8415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57150</xdr:rowOff>
        </xdr:to>
        <xdr:sp macro="" textlink="">
          <xdr:nvSpPr>
            <xdr:cNvPr id="1410063" name="Control 15" hidden="1">
              <a:extLst>
                <a:ext uri="{63B3BB69-23CF-44E3-9099-C40C66FF867C}">
                  <a14:compatExt spid="_x0000_s1410063"/>
                </a:ext>
                <a:ext uri="{FF2B5EF4-FFF2-40B4-BE49-F238E27FC236}">
                  <a16:creationId xmlns:a16="http://schemas.microsoft.com/office/drawing/2014/main" xmlns="" id="{00000000-0008-0000-0200-00000F8415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57150</xdr:rowOff>
        </xdr:to>
        <xdr:sp macro="" textlink="">
          <xdr:nvSpPr>
            <xdr:cNvPr id="1410064" name="Control 16" hidden="1">
              <a:extLst>
                <a:ext uri="{63B3BB69-23CF-44E3-9099-C40C66FF867C}">
                  <a14:compatExt spid="_x0000_s1410064"/>
                </a:ext>
                <a:ext uri="{FF2B5EF4-FFF2-40B4-BE49-F238E27FC236}">
                  <a16:creationId xmlns:a16="http://schemas.microsoft.com/office/drawing/2014/main" xmlns="" id="{00000000-0008-0000-0200-0000108415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57150</xdr:rowOff>
        </xdr:to>
        <xdr:sp macro="" textlink="">
          <xdr:nvSpPr>
            <xdr:cNvPr id="1410065" name="Control 17" hidden="1">
              <a:extLst>
                <a:ext uri="{63B3BB69-23CF-44E3-9099-C40C66FF867C}">
                  <a14:compatExt spid="_x0000_s1410065"/>
                </a:ext>
                <a:ext uri="{FF2B5EF4-FFF2-40B4-BE49-F238E27FC236}">
                  <a16:creationId xmlns:a16="http://schemas.microsoft.com/office/drawing/2014/main" xmlns="" id="{00000000-0008-0000-0200-0000118415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31750</xdr:colOff>
      <xdr:row>0</xdr:row>
      <xdr:rowOff>105833</xdr:rowOff>
    </xdr:from>
    <xdr:ext cx="984250" cy="981982"/>
    <xdr:pic>
      <xdr:nvPicPr>
        <xdr:cNvPr id="2" name="2 Imagen" descr="logo.jpg">
          <a:extLst>
            <a:ext uri="{FF2B5EF4-FFF2-40B4-BE49-F238E27FC236}">
              <a16:creationId xmlns:a16="http://schemas.microsoft.com/office/drawing/2014/main" xmlns=""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165100" y="105833"/>
          <a:ext cx="984250" cy="981982"/>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control" Target="../activeX/activeX8.xml"/><Relationship Id="rId18" Type="http://schemas.openxmlformats.org/officeDocument/2006/relationships/control" Target="../activeX/activeX12.xml"/><Relationship Id="rId26" Type="http://schemas.openxmlformats.org/officeDocument/2006/relationships/control" Target="../activeX/activeX16.xml"/><Relationship Id="rId3" Type="http://schemas.openxmlformats.org/officeDocument/2006/relationships/control" Target="../activeX/activeX1.xml"/><Relationship Id="rId21" Type="http://schemas.openxmlformats.org/officeDocument/2006/relationships/image" Target="../media/image6.emf"/><Relationship Id="rId7" Type="http://schemas.openxmlformats.org/officeDocument/2006/relationships/control" Target="../activeX/activeX3.xml"/><Relationship Id="rId12" Type="http://schemas.openxmlformats.org/officeDocument/2006/relationships/control" Target="../activeX/activeX7.xml"/><Relationship Id="rId17" Type="http://schemas.openxmlformats.org/officeDocument/2006/relationships/image" Target="../media/image4.emf"/><Relationship Id="rId25" Type="http://schemas.openxmlformats.org/officeDocument/2006/relationships/image" Target="../media/image8.emf"/><Relationship Id="rId2" Type="http://schemas.openxmlformats.org/officeDocument/2006/relationships/vmlDrawing" Target="../drawings/vmlDrawing2.vml"/><Relationship Id="rId16" Type="http://schemas.openxmlformats.org/officeDocument/2006/relationships/control" Target="../activeX/activeX11.xml"/><Relationship Id="rId20" Type="http://schemas.openxmlformats.org/officeDocument/2006/relationships/control" Target="../activeX/activeX13.xml"/><Relationship Id="rId29" Type="http://schemas.openxmlformats.org/officeDocument/2006/relationships/image" Target="../media/image10.emf"/><Relationship Id="rId1" Type="http://schemas.openxmlformats.org/officeDocument/2006/relationships/drawing" Target="../drawings/drawing1.xml"/><Relationship Id="rId6" Type="http://schemas.openxmlformats.org/officeDocument/2006/relationships/image" Target="../media/image2.emf"/><Relationship Id="rId11" Type="http://schemas.openxmlformats.org/officeDocument/2006/relationships/control" Target="../activeX/activeX6.xml"/><Relationship Id="rId24" Type="http://schemas.openxmlformats.org/officeDocument/2006/relationships/control" Target="../activeX/activeX15.xml"/><Relationship Id="rId5" Type="http://schemas.openxmlformats.org/officeDocument/2006/relationships/control" Target="../activeX/activeX2.xml"/><Relationship Id="rId15" Type="http://schemas.openxmlformats.org/officeDocument/2006/relationships/control" Target="../activeX/activeX10.xml"/><Relationship Id="rId23" Type="http://schemas.openxmlformats.org/officeDocument/2006/relationships/image" Target="../media/image7.emf"/><Relationship Id="rId28" Type="http://schemas.openxmlformats.org/officeDocument/2006/relationships/control" Target="../activeX/activeX17.xml"/><Relationship Id="rId10" Type="http://schemas.openxmlformats.org/officeDocument/2006/relationships/control" Target="../activeX/activeX5.xml"/><Relationship Id="rId19" Type="http://schemas.openxmlformats.org/officeDocument/2006/relationships/image" Target="../media/image5.emf"/><Relationship Id="rId4" Type="http://schemas.openxmlformats.org/officeDocument/2006/relationships/image" Target="../media/image1.emf"/><Relationship Id="rId9" Type="http://schemas.openxmlformats.org/officeDocument/2006/relationships/control" Target="../activeX/activeX4.xml"/><Relationship Id="rId14" Type="http://schemas.openxmlformats.org/officeDocument/2006/relationships/control" Target="../activeX/activeX9.xml"/><Relationship Id="rId22" Type="http://schemas.openxmlformats.org/officeDocument/2006/relationships/control" Target="../activeX/activeX14.xml"/><Relationship Id="rId27" Type="http://schemas.openxmlformats.org/officeDocument/2006/relationships/image" Target="../media/image9.emf"/></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comments" Target="../comments2.xml"/><Relationship Id="rId4"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1">
    <tabColor rgb="FF00B050"/>
  </sheetPr>
  <dimension ref="A1:T370"/>
  <sheetViews>
    <sheetView tabSelected="1" workbookViewId="0">
      <selection activeCell="A24" sqref="A24"/>
    </sheetView>
  </sheetViews>
  <sheetFormatPr baseColWidth="10" defaultColWidth="11.42578125" defaultRowHeight="15" x14ac:dyDescent="0.25"/>
  <cols>
    <col min="1" max="1" width="9" style="25" customWidth="1"/>
    <col min="2" max="2" width="11" style="38" customWidth="1"/>
    <col min="3" max="3" width="20.28515625" style="25" customWidth="1"/>
    <col min="4" max="4" width="24.7109375" style="38" customWidth="1"/>
    <col min="5" max="5" width="16.5703125" style="39" customWidth="1"/>
    <col min="6" max="6" width="16.5703125" style="40" customWidth="1"/>
    <col min="7" max="7" width="25.85546875" style="40" customWidth="1"/>
    <col min="8" max="8" width="24.28515625" style="40" customWidth="1"/>
    <col min="9" max="9" width="21.42578125" style="25" customWidth="1"/>
    <col min="10" max="10" width="20.7109375" style="25" customWidth="1"/>
    <col min="11" max="11" width="13.7109375" style="25" customWidth="1"/>
    <col min="12" max="12" width="19" style="82" customWidth="1"/>
    <col min="13" max="13" width="11" style="86" customWidth="1"/>
    <col min="14" max="14" width="32.140625" style="84" customWidth="1"/>
    <col min="15" max="15" width="20.140625" style="73" customWidth="1"/>
    <col min="16" max="16" width="19.85546875" style="95" customWidth="1"/>
    <col min="17" max="17" width="20.140625" style="25" hidden="1" customWidth="1"/>
    <col min="18" max="18" width="16.5703125" style="25" hidden="1" customWidth="1"/>
    <col min="19" max="19" width="15" style="25" customWidth="1"/>
    <col min="20" max="16384" width="11.42578125" style="25"/>
  </cols>
  <sheetData>
    <row r="1" spans="2:19" x14ac:dyDescent="0.25">
      <c r="H1" s="41"/>
      <c r="I1" s="10"/>
      <c r="J1" s="42"/>
      <c r="K1" s="42"/>
      <c r="L1" s="43"/>
      <c r="M1" s="44"/>
      <c r="N1" s="45"/>
      <c r="O1" s="46"/>
      <c r="P1" s="46"/>
      <c r="Q1" s="42"/>
      <c r="R1" s="42"/>
    </row>
    <row r="2" spans="2:19" x14ac:dyDescent="0.25">
      <c r="C2" s="125" t="s">
        <v>371</v>
      </c>
      <c r="D2" s="126"/>
      <c r="E2" s="127">
        <v>0.5</v>
      </c>
      <c r="H2" s="41"/>
      <c r="I2" s="47"/>
      <c r="J2" s="47"/>
      <c r="K2" s="47"/>
      <c r="L2" s="47"/>
      <c r="M2" s="47"/>
      <c r="N2" s="47"/>
      <c r="O2" s="47"/>
      <c r="P2" s="47"/>
      <c r="Q2" s="42"/>
      <c r="R2" s="42"/>
    </row>
    <row r="3" spans="2:19" ht="30" x14ac:dyDescent="0.25">
      <c r="C3" s="128" t="s">
        <v>369</v>
      </c>
      <c r="D3" s="129" t="s">
        <v>376</v>
      </c>
      <c r="E3" s="130" t="s">
        <v>372</v>
      </c>
      <c r="F3" s="24"/>
      <c r="H3" s="11"/>
      <c r="I3" s="11"/>
      <c r="J3" s="11"/>
      <c r="K3" s="11"/>
      <c r="L3" s="11"/>
      <c r="M3" s="12"/>
      <c r="N3" s="11"/>
      <c r="O3" s="33"/>
      <c r="P3" s="33"/>
      <c r="Q3" s="12"/>
      <c r="R3" s="42"/>
    </row>
    <row r="4" spans="2:19" s="61" customFormat="1" x14ac:dyDescent="0.25">
      <c r="B4" s="48"/>
      <c r="C4" s="123">
        <v>1</v>
      </c>
      <c r="D4" s="50">
        <f>COUNTIF($B$24:$B$369,C4)</f>
        <v>47</v>
      </c>
      <c r="E4" s="51">
        <f>ROUNDUP(D4*$E$2,0)</f>
        <v>24</v>
      </c>
      <c r="F4" s="52"/>
      <c r="G4" s="53"/>
      <c r="H4" s="54"/>
      <c r="I4" s="55"/>
      <c r="J4" s="55"/>
      <c r="K4" s="55"/>
      <c r="L4" s="56"/>
      <c r="M4" s="57"/>
      <c r="N4" s="58"/>
      <c r="O4" s="59"/>
      <c r="P4" s="59"/>
      <c r="Q4" s="57"/>
      <c r="R4" s="60"/>
    </row>
    <row r="5" spans="2:19" s="61" customFormat="1" x14ac:dyDescent="0.25">
      <c r="B5" s="48"/>
      <c r="C5" s="123">
        <v>2</v>
      </c>
      <c r="D5" s="50">
        <f>COUNTIF($B$24:$B$369,C5)</f>
        <v>37</v>
      </c>
      <c r="E5" s="51">
        <f>ROUNDUP(D5*$E$2,0)</f>
        <v>19</v>
      </c>
      <c r="F5" s="52"/>
      <c r="G5" s="53"/>
      <c r="H5" s="54"/>
      <c r="I5" s="55"/>
      <c r="J5" s="55"/>
      <c r="K5" s="55"/>
      <c r="L5" s="56"/>
      <c r="M5" s="57"/>
      <c r="N5" s="58"/>
      <c r="O5" s="59"/>
      <c r="P5" s="59"/>
      <c r="Q5" s="57"/>
      <c r="R5" s="60"/>
    </row>
    <row r="6" spans="2:19" s="61" customFormat="1" x14ac:dyDescent="0.25">
      <c r="B6" s="48"/>
      <c r="C6" s="123">
        <v>3</v>
      </c>
      <c r="D6" s="50">
        <f>COUNTIF($B$24:$B$369,C6)</f>
        <v>56</v>
      </c>
      <c r="E6" s="51">
        <f>ROUNDUP(D6*$E$2,0)</f>
        <v>28</v>
      </c>
      <c r="F6" s="52"/>
      <c r="G6" s="53"/>
      <c r="H6" s="54"/>
      <c r="I6" s="55"/>
      <c r="J6" s="55"/>
      <c r="K6" s="55"/>
      <c r="L6" s="56"/>
      <c r="M6" s="57"/>
      <c r="N6" s="58"/>
      <c r="O6" s="59"/>
      <c r="P6" s="59"/>
      <c r="Q6" s="57"/>
      <c r="R6" s="60"/>
    </row>
    <row r="7" spans="2:19" s="61" customFormat="1" x14ac:dyDescent="0.25">
      <c r="B7" s="48"/>
      <c r="C7" s="123">
        <v>4</v>
      </c>
      <c r="D7" s="50">
        <f>COUNTIF($B$24:$B$369,C7)</f>
        <v>96</v>
      </c>
      <c r="E7" s="51">
        <f>ROUNDUP(D7*$E$2,0)</f>
        <v>48</v>
      </c>
      <c r="F7" s="52"/>
      <c r="G7" s="53"/>
      <c r="H7" s="54"/>
      <c r="I7" s="55"/>
      <c r="J7" s="55"/>
      <c r="K7" s="55"/>
      <c r="L7" s="56"/>
      <c r="M7" s="57"/>
      <c r="N7" s="58"/>
      <c r="O7" s="59"/>
      <c r="P7" s="59"/>
      <c r="Q7" s="57"/>
      <c r="R7" s="60"/>
    </row>
    <row r="8" spans="2:19" s="61" customFormat="1" x14ac:dyDescent="0.25">
      <c r="B8" s="48"/>
      <c r="C8" s="123">
        <v>5</v>
      </c>
      <c r="D8" s="50">
        <f>COUNTIF($B$24:$B$369,C8)</f>
        <v>109</v>
      </c>
      <c r="E8" s="51">
        <f>ROUNDUP(D8*$E$2,0)</f>
        <v>55</v>
      </c>
      <c r="F8" s="52"/>
      <c r="G8" s="53"/>
      <c r="H8" s="54"/>
      <c r="I8" s="55"/>
      <c r="J8" s="55"/>
      <c r="K8" s="55"/>
      <c r="L8" s="56"/>
      <c r="M8" s="57"/>
      <c r="N8" s="58"/>
      <c r="O8" s="59"/>
      <c r="P8" s="59"/>
      <c r="Q8" s="57"/>
      <c r="R8" s="60"/>
    </row>
    <row r="9" spans="2:19" s="61" customFormat="1" x14ac:dyDescent="0.25">
      <c r="B9" s="48"/>
      <c r="C9" s="54"/>
      <c r="D9" s="48"/>
      <c r="E9" s="51">
        <f>SUM(E4:E8)</f>
        <v>174</v>
      </c>
      <c r="F9" s="62"/>
      <c r="G9" s="53"/>
      <c r="H9" s="13"/>
      <c r="I9" s="56"/>
      <c r="J9" s="56"/>
      <c r="K9" s="56"/>
      <c r="L9" s="56"/>
      <c r="M9" s="57"/>
      <c r="N9" s="58"/>
      <c r="O9" s="59"/>
      <c r="P9" s="59"/>
      <c r="Q9" s="57"/>
      <c r="R9" s="55"/>
    </row>
    <row r="10" spans="2:19" s="61" customFormat="1" x14ac:dyDescent="0.25">
      <c r="B10" s="48"/>
      <c r="C10" s="54"/>
      <c r="D10" s="48"/>
      <c r="E10" s="62"/>
      <c r="F10" s="62"/>
      <c r="G10" s="53"/>
      <c r="H10" s="54"/>
      <c r="I10" s="89"/>
      <c r="J10" s="57"/>
      <c r="K10" s="57"/>
      <c r="L10" s="89"/>
      <c r="M10" s="57"/>
      <c r="N10" s="89"/>
      <c r="O10" s="59"/>
      <c r="P10" s="59"/>
      <c r="Q10" s="57"/>
      <c r="R10" s="55"/>
    </row>
    <row r="11" spans="2:19" ht="45.6" customHeight="1" x14ac:dyDescent="0.25">
      <c r="C11" s="38"/>
      <c r="E11" s="131" t="str">
        <f t="shared" ref="E11:J11" si="0">+E24</f>
        <v>INDICADOR DE PATENTES</v>
      </c>
      <c r="F11" s="131" t="str">
        <f t="shared" si="0"/>
        <v>INDICADOR I G</v>
      </c>
      <c r="G11" s="131" t="str">
        <f t="shared" si="0"/>
        <v>INDICADOR CGR</v>
      </c>
      <c r="H11" s="131" t="str">
        <f t="shared" si="0"/>
        <v>INDICADOR 
TM</v>
      </c>
      <c r="I11" s="131" t="str">
        <f t="shared" si="0"/>
        <v>INDICADOR IRPI</v>
      </c>
      <c r="J11" s="131" t="str">
        <f t="shared" si="0"/>
        <v>INDICADOR REI</v>
      </c>
      <c r="L11" s="15"/>
      <c r="M11" s="27"/>
      <c r="N11" s="14"/>
      <c r="O11" s="34"/>
      <c r="P11" s="34"/>
      <c r="Q11" s="7"/>
      <c r="R11" s="63"/>
    </row>
    <row r="12" spans="2:19" x14ac:dyDescent="0.25">
      <c r="C12" s="222" t="s">
        <v>377</v>
      </c>
      <c r="D12" s="222"/>
      <c r="E12" s="90">
        <v>0.35</v>
      </c>
      <c r="F12" s="90">
        <v>0.25</v>
      </c>
      <c r="G12" s="90">
        <v>0.15</v>
      </c>
      <c r="H12" s="90">
        <v>0.15</v>
      </c>
      <c r="I12" s="90">
        <v>0.05</v>
      </c>
      <c r="J12" s="90">
        <v>0.05</v>
      </c>
      <c r="K12" s="64">
        <f>SUM(E12:J12)</f>
        <v>1</v>
      </c>
      <c r="L12" s="54"/>
      <c r="M12" s="28"/>
      <c r="N12" s="30"/>
      <c r="O12" s="35"/>
      <c r="P12" s="35"/>
      <c r="Q12" s="65"/>
    </row>
    <row r="13" spans="2:19" x14ac:dyDescent="0.25">
      <c r="C13" s="222" t="s">
        <v>391</v>
      </c>
      <c r="D13" s="222"/>
      <c r="E13" s="67">
        <v>0</v>
      </c>
      <c r="F13" s="67">
        <v>0</v>
      </c>
      <c r="G13" s="90">
        <v>0.4</v>
      </c>
      <c r="H13" s="90">
        <v>0.4</v>
      </c>
      <c r="I13" s="90">
        <v>0.05</v>
      </c>
      <c r="J13" s="90">
        <v>0.15</v>
      </c>
      <c r="K13" s="64">
        <f>SUM(E13:J13)</f>
        <v>1</v>
      </c>
      <c r="L13" s="54"/>
      <c r="M13" s="28"/>
      <c r="N13" s="30"/>
      <c r="O13" s="35"/>
      <c r="P13" s="35"/>
      <c r="Q13" s="65"/>
    </row>
    <row r="14" spans="2:19" x14ac:dyDescent="0.25">
      <c r="C14" s="68"/>
      <c r="D14" s="69"/>
      <c r="E14" s="69"/>
      <c r="F14" s="70"/>
      <c r="G14" s="70"/>
      <c r="H14" s="70"/>
      <c r="I14" s="70"/>
      <c r="J14" s="64"/>
      <c r="K14" s="54"/>
      <c r="L14" s="28"/>
      <c r="M14" s="30"/>
      <c r="N14" s="8"/>
      <c r="O14" s="35"/>
      <c r="P14" s="35"/>
      <c r="R14" s="9"/>
      <c r="S14" s="9"/>
    </row>
    <row r="15" spans="2:19" x14ac:dyDescent="0.25">
      <c r="C15" s="63"/>
      <c r="D15" s="68"/>
      <c r="E15" s="69"/>
      <c r="F15" s="69"/>
      <c r="G15" s="70"/>
      <c r="H15" s="70"/>
      <c r="I15" s="70"/>
      <c r="J15" s="70"/>
      <c r="K15" s="64"/>
      <c r="L15" s="29"/>
      <c r="M15" s="16"/>
      <c r="N15" s="17"/>
      <c r="O15" s="36"/>
      <c r="P15" s="36"/>
      <c r="Q15" s="18"/>
      <c r="S15" s="63"/>
    </row>
    <row r="16" spans="2:19" ht="118.15" customHeight="1" x14ac:dyDescent="0.25">
      <c r="C16" s="132" t="s">
        <v>369</v>
      </c>
      <c r="D16" s="133" t="s">
        <v>386</v>
      </c>
      <c r="E16" s="130" t="s">
        <v>366</v>
      </c>
      <c r="F16" s="130" t="s">
        <v>374</v>
      </c>
      <c r="G16" s="130" t="s">
        <v>375</v>
      </c>
      <c r="H16" s="130" t="s">
        <v>384</v>
      </c>
      <c r="I16" s="130" t="s">
        <v>366</v>
      </c>
      <c r="K16" s="63"/>
      <c r="L16" s="71"/>
      <c r="M16" s="72"/>
      <c r="N16" s="63"/>
      <c r="Q16" s="88"/>
      <c r="S16" s="97"/>
    </row>
    <row r="17" spans="1:20" x14ac:dyDescent="0.25">
      <c r="B17" s="112"/>
      <c r="C17" s="49">
        <v>1</v>
      </c>
      <c r="D17" s="74">
        <f>SUMIF($B$24:$B$369,C17,$N$24:$N$369)</f>
        <v>18.486928569742904</v>
      </c>
      <c r="E17" s="75">
        <f>+I17</f>
        <v>1606256200</v>
      </c>
      <c r="F17" s="51">
        <f>COUNTIFS($B$24:$B$369,C17,$P$24:$P$369,"&gt;0")</f>
        <v>24</v>
      </c>
      <c r="G17" s="75">
        <f>SUMIFS($P$24:$P$369,$B$24:$B$369,C17)</f>
        <v>1606256200.0000002</v>
      </c>
      <c r="H17" s="76">
        <v>0.1</v>
      </c>
      <c r="I17" s="77">
        <f>+H17*$I$22</f>
        <v>1606256200</v>
      </c>
      <c r="K17" s="63"/>
      <c r="L17" s="78"/>
      <c r="M17" s="79"/>
      <c r="N17" s="63"/>
      <c r="O17" s="87"/>
      <c r="P17" s="96"/>
      <c r="Q17" s="88"/>
    </row>
    <row r="18" spans="1:20" x14ac:dyDescent="0.25">
      <c r="B18" s="112"/>
      <c r="C18" s="49">
        <v>2</v>
      </c>
      <c r="D18" s="74">
        <f>SUMIF($B$24:$B$369,C18,$N$24:$N$369)</f>
        <v>14.049394249686301</v>
      </c>
      <c r="E18" s="75">
        <f>+I18</f>
        <v>2409384300</v>
      </c>
      <c r="F18" s="51">
        <f>COUNTIFS($B$24:$B$369,C18,$P$24:$P$369,"&gt;0")</f>
        <v>19</v>
      </c>
      <c r="G18" s="75">
        <f>SUMIFS($P$24:$P$369,$B$24:$B$369,C18)</f>
        <v>2409384300.0000005</v>
      </c>
      <c r="H18" s="76">
        <v>0.15</v>
      </c>
      <c r="I18" s="77">
        <f>+H18*$I$22</f>
        <v>2409384300</v>
      </c>
      <c r="K18" s="80"/>
      <c r="L18" s="71" t="s">
        <v>393</v>
      </c>
      <c r="M18" s="79"/>
      <c r="N18" s="81"/>
      <c r="Q18" s="88"/>
    </row>
    <row r="19" spans="1:20" x14ac:dyDescent="0.25">
      <c r="B19" s="112"/>
      <c r="C19" s="49">
        <v>3</v>
      </c>
      <c r="D19" s="74">
        <f>SUMIF($B$24:$B$369,C19,$N$24:$N$369)</f>
        <v>20.470179041588199</v>
      </c>
      <c r="E19" s="75">
        <f>+I19</f>
        <v>3212512400</v>
      </c>
      <c r="F19" s="51">
        <f>COUNTIFS($B$24:$B$369,C19,$P$24:$P$369,"&gt;0")</f>
        <v>28</v>
      </c>
      <c r="G19" s="75">
        <f>SUMIFS($P$24:$P$369,$B$24:$B$369,C19)</f>
        <v>3212512399.9999986</v>
      </c>
      <c r="H19" s="76">
        <v>0.2</v>
      </c>
      <c r="I19" s="77">
        <f>+H19*$I$22</f>
        <v>3212512400</v>
      </c>
      <c r="K19" s="63"/>
      <c r="L19" s="78"/>
      <c r="M19" s="79"/>
      <c r="N19" s="63"/>
      <c r="Q19" s="88"/>
    </row>
    <row r="20" spans="1:20" x14ac:dyDescent="0.25">
      <c r="B20" s="112"/>
      <c r="C20" s="49">
        <v>4</v>
      </c>
      <c r="D20" s="74">
        <f>SUMIF($B$24:$B$369,C20,$N$24:$N$369)</f>
        <v>35.098461838789241</v>
      </c>
      <c r="E20" s="75">
        <f>+I20</f>
        <v>4015640500</v>
      </c>
      <c r="F20" s="51">
        <f>COUNTIFS($B$24:$B$369,C20,$P$24:$P$369,"&gt;0")</f>
        <v>48</v>
      </c>
      <c r="G20" s="75">
        <f>SUMIFS($P$24:$P$369,$B$24:$B$369,C20)</f>
        <v>4015640499.9999995</v>
      </c>
      <c r="H20" s="76">
        <v>0.25</v>
      </c>
      <c r="I20" s="77">
        <f>+H20*$I$22</f>
        <v>4015640500</v>
      </c>
      <c r="K20" s="63"/>
      <c r="L20" s="78"/>
      <c r="M20" s="79"/>
      <c r="N20" s="63"/>
      <c r="Q20" s="88"/>
    </row>
    <row r="21" spans="1:20" x14ac:dyDescent="0.25">
      <c r="B21" s="112"/>
      <c r="C21" s="49">
        <v>5</v>
      </c>
      <c r="D21" s="74">
        <f>SUMIF($B$24:$B$369,C21,$N$24:$N$369)</f>
        <v>39.529577252814036</v>
      </c>
      <c r="E21" s="75">
        <f>+I21</f>
        <v>4818768600</v>
      </c>
      <c r="F21" s="51">
        <f>COUNTIFS($B$24:$B$369,C21,$P$24:$P$369,"&gt;0")</f>
        <v>55</v>
      </c>
      <c r="G21" s="75">
        <f>SUMIFS($P$24:$P$369,$B$24:$B$369,C21)</f>
        <v>4818768599.9999981</v>
      </c>
      <c r="H21" s="76">
        <v>0.3</v>
      </c>
      <c r="I21" s="77">
        <f>+H21*$I$22</f>
        <v>4818768600</v>
      </c>
      <c r="K21" s="80"/>
      <c r="L21" s="78"/>
      <c r="M21" s="79"/>
      <c r="N21" s="66"/>
      <c r="Q21" s="88"/>
    </row>
    <row r="22" spans="1:20" x14ac:dyDescent="0.25">
      <c r="C22" s="63"/>
      <c r="D22" s="68"/>
      <c r="E22" s="69"/>
      <c r="F22" s="69"/>
      <c r="G22" s="109">
        <f>SUM(G17:G21)</f>
        <v>16062561999.999998</v>
      </c>
      <c r="H22" s="210" t="s">
        <v>1137</v>
      </c>
      <c r="I22" s="209">
        <v>16062562000</v>
      </c>
      <c r="J22" s="108"/>
      <c r="K22" s="64"/>
      <c r="M22" s="83"/>
    </row>
    <row r="23" spans="1:20" ht="16.5" customHeight="1" x14ac:dyDescent="0.25">
      <c r="C23" s="63"/>
      <c r="D23" s="68"/>
      <c r="E23" s="69"/>
      <c r="F23" s="69"/>
      <c r="G23" s="70"/>
      <c r="H23" s="85"/>
      <c r="I23" s="85"/>
      <c r="J23" s="70"/>
      <c r="K23" s="64"/>
      <c r="M23" s="83"/>
      <c r="P23" s="208">
        <f>SUM(P25:P369)</f>
        <v>16062562000</v>
      </c>
      <c r="Q23" s="208">
        <f t="shared" ref="Q23:R23" si="1">SUM(Q25:Q369)</f>
        <v>0</v>
      </c>
      <c r="R23" s="208">
        <f t="shared" si="1"/>
        <v>0</v>
      </c>
      <c r="S23" s="208"/>
      <c r="T23" s="208"/>
    </row>
    <row r="24" spans="1:20" ht="90" x14ac:dyDescent="0.25">
      <c r="A24" s="124" t="s">
        <v>0</v>
      </c>
      <c r="B24" s="124" t="s">
        <v>1</v>
      </c>
      <c r="C24" s="124" t="s">
        <v>2</v>
      </c>
      <c r="D24" s="124" t="s">
        <v>398</v>
      </c>
      <c r="E24" s="124" t="s">
        <v>399</v>
      </c>
      <c r="F24" s="124" t="s">
        <v>380</v>
      </c>
      <c r="G24" s="124" t="s">
        <v>755</v>
      </c>
      <c r="H24" s="124" t="s">
        <v>390</v>
      </c>
      <c r="I24" s="124" t="s">
        <v>379</v>
      </c>
      <c r="J24" s="124" t="s">
        <v>382</v>
      </c>
      <c r="K24" s="124" t="s">
        <v>370</v>
      </c>
      <c r="L24" s="124" t="s">
        <v>385</v>
      </c>
      <c r="M24" s="124" t="s">
        <v>372</v>
      </c>
      <c r="N24" s="124" t="s">
        <v>383</v>
      </c>
      <c r="O24" s="124" t="s">
        <v>373</v>
      </c>
      <c r="P24" s="124" t="s">
        <v>392</v>
      </c>
      <c r="Q24" s="124" t="s">
        <v>388</v>
      </c>
      <c r="R24" s="124" t="s">
        <v>389</v>
      </c>
    </row>
    <row r="25" spans="1:20" x14ac:dyDescent="0.25">
      <c r="A25" s="100">
        <v>13125</v>
      </c>
      <c r="B25" s="51">
        <v>1</v>
      </c>
      <c r="C25" s="100" t="s">
        <v>12</v>
      </c>
      <c r="D25" s="51">
        <f>VLOOKUP(A25,Previsional!$A$4:$G$348,Previsional!$G$2,FALSE)</f>
        <v>1</v>
      </c>
      <c r="E25" s="74">
        <f>VLOOKUP(A25,'PATENTES SINIM 2019'!$A$6:$C$350,3,FALSE)</f>
        <v>0.99102710958381057</v>
      </c>
      <c r="F25" s="74">
        <f>VLOOKUP(A25,'I G 2019'!$A$6:$C$350,3,FALSE)</f>
        <v>0.58512999594354598</v>
      </c>
      <c r="G25" s="74">
        <f>VLOOKUP(A25,CGR!$S$11:$T$355,2,FALSE)</f>
        <v>1</v>
      </c>
      <c r="H25" s="155">
        <f>VLOOKUP(A25,TM!$C$2:$E$346,3,FALSE)</f>
        <v>0.91120000000000001</v>
      </c>
      <c r="I25" s="74">
        <f>VLOOKUP(A25,'IRPi 2019'!$A$6:$C$350,3,FALSE)</f>
        <v>1</v>
      </c>
      <c r="J25" s="74">
        <f>VLOOKUP(A25,'R E I 2019'!$A$4:$C$348,3,FALSE)</f>
        <v>1</v>
      </c>
      <c r="K25" s="141">
        <f t="shared" ref="K25:K88" si="2">SUMPRODUCT($E$12:$J$12,E25:J25)*D25</f>
        <v>0.87982198734022032</v>
      </c>
      <c r="L25" s="148">
        <f t="shared" ref="L25:L71" si="3">_xlfn.RANK.EQ(K25,$K$25:$K$71,0)</f>
        <v>1</v>
      </c>
      <c r="M25" s="149">
        <f t="shared" ref="M25:M71" si="4">$E$4</f>
        <v>24</v>
      </c>
      <c r="N25" s="141">
        <f t="shared" ref="N25:N88" si="5">IF(L25&lt;=M25,K25,0)</f>
        <v>0.87982198734022032</v>
      </c>
      <c r="O25" s="106">
        <f t="shared" ref="O25:O88" si="6">N25/VLOOKUP(B25,$C$17:$D$21,2,FALSE)</f>
        <v>4.7591571743302079E-2</v>
      </c>
      <c r="P25" s="150">
        <f t="shared" ref="P25:P88" si="7">VLOOKUP(B25,$C$17:$E$21,3,FALSE)*O25</f>
        <v>76444257.180423766</v>
      </c>
      <c r="Q25" s="88"/>
      <c r="R25" s="91"/>
      <c r="S25" s="111"/>
      <c r="T25" s="111"/>
    </row>
    <row r="26" spans="1:20" x14ac:dyDescent="0.25">
      <c r="A26" s="100">
        <v>13114</v>
      </c>
      <c r="B26" s="51">
        <v>1</v>
      </c>
      <c r="C26" s="100" t="s">
        <v>3</v>
      </c>
      <c r="D26" s="51">
        <f>VLOOKUP(A26,Previsional!$A$4:$G$348,Previsional!$G$2,FALSE)</f>
        <v>1</v>
      </c>
      <c r="E26" s="141">
        <f>VLOOKUP(A26,'PATENTES SINIM 2019'!$A$6:$C$350,3,FALSE)</f>
        <v>0.84328113470525534</v>
      </c>
      <c r="F26" s="141">
        <f>VLOOKUP(A26,'I G 2019'!$A$6:$C$350,3,FALSE)</f>
        <v>1</v>
      </c>
      <c r="G26" s="141">
        <f>VLOOKUP(A26,CGR!$S$11:$T$355,2,FALSE)</f>
        <v>1</v>
      </c>
      <c r="H26" s="155">
        <f>VLOOKUP(A26,TM!$C$2:$E$346,3,FALSE)</f>
        <v>0.60370000000000001</v>
      </c>
      <c r="I26" s="141">
        <f>VLOOKUP(A26,'IRPi 2019'!$A$6:$C$350,3,FALSE)</f>
        <v>0.85522852969935437</v>
      </c>
      <c r="J26" s="141">
        <f>VLOOKUP(A26,'R E I 2019'!$A$4:$C$348,3,FALSE)</f>
        <v>1</v>
      </c>
      <c r="K26" s="141">
        <f t="shared" si="2"/>
        <v>0.87846482363180722</v>
      </c>
      <c r="L26" s="148">
        <f t="shared" si="3"/>
        <v>2</v>
      </c>
      <c r="M26" s="149">
        <f t="shared" si="4"/>
        <v>24</v>
      </c>
      <c r="N26" s="141">
        <f t="shared" si="5"/>
        <v>0.87846482363180722</v>
      </c>
      <c r="O26" s="106">
        <f t="shared" si="6"/>
        <v>4.7518159672535802E-2</v>
      </c>
      <c r="P26" s="150">
        <f t="shared" si="7"/>
        <v>76326338.586600602</v>
      </c>
      <c r="Q26" s="88"/>
      <c r="R26" s="88"/>
      <c r="S26" s="111"/>
      <c r="T26" s="111"/>
    </row>
    <row r="27" spans="1:20" x14ac:dyDescent="0.25">
      <c r="A27" s="100">
        <v>13132</v>
      </c>
      <c r="B27" s="51">
        <v>1</v>
      </c>
      <c r="C27" s="100" t="s">
        <v>5</v>
      </c>
      <c r="D27" s="51">
        <f>VLOOKUP(A27,Previsional!$A$4:$G$348,Previsional!$G$2,FALSE)</f>
        <v>1</v>
      </c>
      <c r="E27" s="141">
        <f>VLOOKUP(A27,'PATENTES SINIM 2019'!$A$6:$C$350,3,FALSE)</f>
        <v>0.89158633220612726</v>
      </c>
      <c r="F27" s="141">
        <f>VLOOKUP(A27,'I G 2019'!$A$6:$C$350,3,FALSE)</f>
        <v>0.6260537102808017</v>
      </c>
      <c r="G27" s="141">
        <f>VLOOKUP(A27,CGR!$S$11:$T$355,2,FALSE)</f>
        <v>1</v>
      </c>
      <c r="H27" s="155">
        <f>VLOOKUP(A27,TM!$C$2:$E$346,3,FALSE)</f>
        <v>0.91559999999999997</v>
      </c>
      <c r="I27" s="141">
        <f>VLOOKUP(A27,'IRPi 2019'!$A$6:$C$350,3,FALSE)</f>
        <v>1</v>
      </c>
      <c r="J27" s="141">
        <f>VLOOKUP(A27,'R E I 2019'!$A$4:$C$348,3,FALSE)</f>
        <v>1</v>
      </c>
      <c r="K27" s="141">
        <f t="shared" si="2"/>
        <v>0.855908643842345</v>
      </c>
      <c r="L27" s="148">
        <f t="shared" si="3"/>
        <v>3</v>
      </c>
      <c r="M27" s="149">
        <f t="shared" si="4"/>
        <v>24</v>
      </c>
      <c r="N27" s="141">
        <f t="shared" si="5"/>
        <v>0.855908643842345</v>
      </c>
      <c r="O27" s="106">
        <f t="shared" si="6"/>
        <v>4.6298044621819405E-2</v>
      </c>
      <c r="P27" s="150">
        <f t="shared" si="7"/>
        <v>74366521.22167407</v>
      </c>
      <c r="Q27" s="88"/>
      <c r="S27" s="111"/>
      <c r="T27" s="111"/>
    </row>
    <row r="28" spans="1:20" x14ac:dyDescent="0.25">
      <c r="A28" s="100">
        <v>13123</v>
      </c>
      <c r="B28" s="51">
        <v>1</v>
      </c>
      <c r="C28" s="100" t="s">
        <v>4</v>
      </c>
      <c r="D28" s="51">
        <f>VLOOKUP(A28,Previsional!$A$4:$G$348,Previsional!$G$2,FALSE)</f>
        <v>1</v>
      </c>
      <c r="E28" s="141">
        <f>VLOOKUP(A28,'PATENTES SINIM 2019'!$A$6:$C$350,3,FALSE)</f>
        <v>0.88431399986007131</v>
      </c>
      <c r="F28" s="141">
        <f>VLOOKUP(A28,'I G 2019'!$A$6:$C$350,3,FALSE)</f>
        <v>0.55025787809367244</v>
      </c>
      <c r="G28" s="141">
        <f>VLOOKUP(A28,CGR!$S$11:$T$355,2,FALSE)</f>
        <v>1</v>
      </c>
      <c r="H28" s="155">
        <f>VLOOKUP(A28,TM!$C$2:$E$346,3,FALSE)</f>
        <v>0.99580000000000002</v>
      </c>
      <c r="I28" s="141">
        <f>VLOOKUP(A28,'IRPi 2019'!$A$6:$C$350,3,FALSE)</f>
        <v>0.97660078759046764</v>
      </c>
      <c r="J28" s="141">
        <f>VLOOKUP(A28,'R E I 2019'!$A$4:$C$348,3,FALSE)</f>
        <v>1</v>
      </c>
      <c r="K28" s="141">
        <f t="shared" si="2"/>
        <v>0.84527440885396643</v>
      </c>
      <c r="L28" s="148">
        <f t="shared" si="3"/>
        <v>4</v>
      </c>
      <c r="M28" s="149">
        <f t="shared" si="4"/>
        <v>24</v>
      </c>
      <c r="N28" s="141">
        <f t="shared" si="5"/>
        <v>0.84527440885396643</v>
      </c>
      <c r="O28" s="106">
        <f t="shared" si="6"/>
        <v>4.5722814672276388E-2</v>
      </c>
      <c r="P28" s="150">
        <f t="shared" si="7"/>
        <v>73442554.54879491</v>
      </c>
      <c r="Q28" s="88"/>
      <c r="S28" s="111"/>
      <c r="T28" s="111"/>
    </row>
    <row r="29" spans="1:20" x14ac:dyDescent="0.25">
      <c r="A29" s="100">
        <v>13122</v>
      </c>
      <c r="B29" s="51">
        <v>1</v>
      </c>
      <c r="C29" s="100" t="s">
        <v>14</v>
      </c>
      <c r="D29" s="51">
        <f>VLOOKUP(A29,Previsional!$A$4:$G$348,Previsional!$G$2,FALSE)</f>
        <v>1</v>
      </c>
      <c r="E29" s="141">
        <f>VLOOKUP(A29,'PATENTES SINIM 2019'!$A$6:$C$350,3,FALSE)</f>
        <v>0.89746357258499732</v>
      </c>
      <c r="F29" s="141">
        <f>VLOOKUP(A29,'I G 2019'!$A$6:$C$350,3,FALSE)</f>
        <v>0.45193121311922413</v>
      </c>
      <c r="G29" s="141">
        <f>VLOOKUP(A29,CGR!$S$11:$T$355,2,FALSE)</f>
        <v>1</v>
      </c>
      <c r="H29" s="155">
        <f>VLOOKUP(A29,TM!$C$2:$E$346,3,FALSE)</f>
        <v>0.88070000000000004</v>
      </c>
      <c r="I29" s="141">
        <f>VLOOKUP(A29,'IRPi 2019'!$A$6:$C$350,3,FALSE)</f>
        <v>0.96902895392021271</v>
      </c>
      <c r="J29" s="141">
        <f>VLOOKUP(A29,'R E I 2019'!$A$4:$C$348,3,FALSE)</f>
        <v>1</v>
      </c>
      <c r="K29" s="141">
        <f t="shared" si="2"/>
        <v>0.80765150138056574</v>
      </c>
      <c r="L29" s="148">
        <f t="shared" si="3"/>
        <v>5</v>
      </c>
      <c r="M29" s="149">
        <f t="shared" si="4"/>
        <v>24</v>
      </c>
      <c r="N29" s="141">
        <f t="shared" si="5"/>
        <v>0.80765150138056574</v>
      </c>
      <c r="O29" s="106">
        <f t="shared" si="6"/>
        <v>4.3687706063971536E-2</v>
      </c>
      <c r="P29" s="150">
        <f t="shared" si="7"/>
        <v>70173648.729031876</v>
      </c>
      <c r="Q29" s="88"/>
      <c r="S29" s="111"/>
      <c r="T29" s="111"/>
    </row>
    <row r="30" spans="1:20" x14ac:dyDescent="0.25">
      <c r="A30" s="100">
        <v>9101</v>
      </c>
      <c r="B30" s="51">
        <v>1</v>
      </c>
      <c r="C30" s="100" t="s">
        <v>29</v>
      </c>
      <c r="D30" s="51">
        <f>VLOOKUP(A30,Previsional!$A$4:$G$348,Previsional!$G$2,FALSE)</f>
        <v>1</v>
      </c>
      <c r="E30" s="141">
        <f>VLOOKUP(A30,'PATENTES SINIM 2019'!$A$6:$C$350,3,FALSE)</f>
        <v>0.9108471322294216</v>
      </c>
      <c r="F30" s="141">
        <f>VLOOKUP(A30,'I G 2019'!$A$6:$C$350,3,FALSE)</f>
        <v>0.31225732652817445</v>
      </c>
      <c r="G30" s="141">
        <f>VLOOKUP(A30,CGR!$S$11:$T$355,2,FALSE)</f>
        <v>1</v>
      </c>
      <c r="H30" s="155">
        <f>VLOOKUP(A30,TM!$C$2:$E$346,3,FALSE)</f>
        <v>0.9425</v>
      </c>
      <c r="I30" s="141">
        <f>VLOOKUP(A30,'IRPi 2019'!$A$6:$C$350,3,FALSE)</f>
        <v>1</v>
      </c>
      <c r="J30" s="141">
        <f>VLOOKUP(A30,'R E I 2019'!$A$4:$C$348,3,FALSE)</f>
        <v>1</v>
      </c>
      <c r="K30" s="141">
        <f t="shared" si="2"/>
        <v>0.78823582791234126</v>
      </c>
      <c r="L30" s="148">
        <f t="shared" si="3"/>
        <v>6</v>
      </c>
      <c r="M30" s="149">
        <f t="shared" si="4"/>
        <v>24</v>
      </c>
      <c r="N30" s="141">
        <f t="shared" si="5"/>
        <v>0.78823582791234126</v>
      </c>
      <c r="O30" s="106">
        <f t="shared" si="6"/>
        <v>4.2637468140728753E-2</v>
      </c>
      <c r="P30" s="150">
        <f t="shared" si="7"/>
        <v>68486697.553348035</v>
      </c>
      <c r="Q30" s="88"/>
      <c r="S30" s="111"/>
      <c r="T30" s="111"/>
    </row>
    <row r="31" spans="1:20" x14ac:dyDescent="0.25">
      <c r="A31" s="100">
        <v>13129</v>
      </c>
      <c r="B31" s="51">
        <v>1</v>
      </c>
      <c r="C31" s="100" t="s">
        <v>22</v>
      </c>
      <c r="D31" s="51">
        <f>VLOOKUP(A31,Previsional!$A$4:$G$348,Previsional!$G$2,FALSE)</f>
        <v>1</v>
      </c>
      <c r="E31" s="141">
        <f>VLOOKUP(A31,'PATENTES SINIM 2019'!$A$6:$C$350,3,FALSE)</f>
        <v>0.77521138379047227</v>
      </c>
      <c r="F31" s="141">
        <f>VLOOKUP(A31,'I G 2019'!$A$6:$C$350,3,FALSE)</f>
        <v>0.4186022295316682</v>
      </c>
      <c r="G31" s="141">
        <f>VLOOKUP(A31,CGR!$S$11:$T$355,2,FALSE)</f>
        <v>1</v>
      </c>
      <c r="H31" s="155">
        <f>VLOOKUP(A31,TM!$C$2:$E$346,3,FALSE)</f>
        <v>0.99629999999999996</v>
      </c>
      <c r="I31" s="141">
        <f>VLOOKUP(A31,'IRPi 2019'!$A$6:$C$350,3,FALSE)</f>
        <v>1</v>
      </c>
      <c r="J31" s="141">
        <f>VLOOKUP(A31,'R E I 2019'!$A$4:$C$348,3,FALSE)</f>
        <v>1</v>
      </c>
      <c r="K31" s="141">
        <f t="shared" si="2"/>
        <v>0.77541954170958238</v>
      </c>
      <c r="L31" s="148">
        <f t="shared" si="3"/>
        <v>7</v>
      </c>
      <c r="M31" s="149">
        <f t="shared" si="4"/>
        <v>24</v>
      </c>
      <c r="N31" s="141">
        <f t="shared" si="5"/>
        <v>0.77541954170958238</v>
      </c>
      <c r="O31" s="106">
        <f t="shared" si="6"/>
        <v>4.1944206079677956E-2</v>
      </c>
      <c r="P31" s="150">
        <f t="shared" si="7"/>
        <v>67373141.069560409</v>
      </c>
      <c r="Q31" s="88"/>
      <c r="S31" s="111"/>
      <c r="T31" s="111"/>
    </row>
    <row r="32" spans="1:20" x14ac:dyDescent="0.25">
      <c r="A32" s="100">
        <v>8101</v>
      </c>
      <c r="B32" s="51">
        <v>1</v>
      </c>
      <c r="C32" s="100" t="s">
        <v>32</v>
      </c>
      <c r="D32" s="51">
        <f>VLOOKUP(A32,Previsional!$A$4:$G$348,Previsional!$G$2,FALSE)</f>
        <v>1</v>
      </c>
      <c r="E32" s="141">
        <f>VLOOKUP(A32,'PATENTES SINIM 2019'!$A$6:$C$350,3,FALSE)</f>
        <v>0.88552188552188549</v>
      </c>
      <c r="F32" s="141">
        <f>VLOOKUP(A32,'I G 2019'!$A$6:$C$350,3,FALSE)</f>
        <v>0.33868695623046163</v>
      </c>
      <c r="G32" s="141">
        <f>VLOOKUP(A32,CGR!$S$11:$T$355,2,FALSE)</f>
        <v>1</v>
      </c>
      <c r="H32" s="155">
        <f>VLOOKUP(A32,TM!$C$2:$E$346,3,FALSE)</f>
        <v>0.86370000000000002</v>
      </c>
      <c r="I32" s="141">
        <f>VLOOKUP(A32,'IRPi 2019'!$A$6:$C$350,3,FALSE)</f>
        <v>1</v>
      </c>
      <c r="J32" s="141">
        <f>VLOOKUP(A32,'R E I 2019'!$A$4:$C$348,3,FALSE)</f>
        <v>1</v>
      </c>
      <c r="K32" s="141">
        <f t="shared" si="2"/>
        <v>0.77415939899027542</v>
      </c>
      <c r="L32" s="148">
        <f t="shared" si="3"/>
        <v>8</v>
      </c>
      <c r="M32" s="149">
        <f t="shared" si="4"/>
        <v>24</v>
      </c>
      <c r="N32" s="141">
        <f t="shared" si="5"/>
        <v>0.77415939899027542</v>
      </c>
      <c r="O32" s="106">
        <f t="shared" si="6"/>
        <v>4.1876042094808698E-2</v>
      </c>
      <c r="P32" s="150">
        <f t="shared" si="7"/>
        <v>67263652.246247455</v>
      </c>
      <c r="Q32" s="88"/>
      <c r="S32" s="111"/>
      <c r="T32" s="111"/>
    </row>
    <row r="33" spans="1:20" x14ac:dyDescent="0.25">
      <c r="A33" s="100">
        <v>8110</v>
      </c>
      <c r="B33" s="51">
        <v>1</v>
      </c>
      <c r="C33" s="100" t="s">
        <v>19</v>
      </c>
      <c r="D33" s="51">
        <f>VLOOKUP(A33,Previsional!$A$4:$G$348,Previsional!$G$2,FALSE)</f>
        <v>1</v>
      </c>
      <c r="E33" s="141">
        <f>VLOOKUP(A33,'PATENTES SINIM 2019'!$A$6:$C$350,3,FALSE)</f>
        <v>0.95831240582621802</v>
      </c>
      <c r="F33" s="141">
        <f>VLOOKUP(A33,'I G 2019'!$A$6:$C$350,3,FALSE)</f>
        <v>0.26059473511218711</v>
      </c>
      <c r="G33" s="141">
        <f>VLOOKUP(A33,CGR!$S$11:$T$355,2,FALSE)</f>
        <v>1</v>
      </c>
      <c r="H33" s="155">
        <f>VLOOKUP(A33,TM!$C$2:$E$346,3,FALSE)</f>
        <v>0.80410000000000004</v>
      </c>
      <c r="I33" s="141">
        <f>VLOOKUP(A33,'IRPi 2019'!$A$6:$C$350,3,FALSE)</f>
        <v>0.99787428155510061</v>
      </c>
      <c r="J33" s="141">
        <f>VLOOKUP(A33,'R E I 2019'!$A$4:$C$348,3,FALSE)</f>
        <v>1</v>
      </c>
      <c r="K33" s="141">
        <f t="shared" si="2"/>
        <v>0.77106673989497809</v>
      </c>
      <c r="L33" s="148">
        <f t="shared" si="3"/>
        <v>9</v>
      </c>
      <c r="M33" s="149">
        <f t="shared" si="4"/>
        <v>24</v>
      </c>
      <c r="N33" s="141">
        <f t="shared" si="5"/>
        <v>0.77106673989497809</v>
      </c>
      <c r="O33" s="106">
        <f t="shared" si="6"/>
        <v>4.1708753132576271E-2</v>
      </c>
      <c r="P33" s="150">
        <f t="shared" si="7"/>
        <v>66994943.313470058</v>
      </c>
      <c r="Q33" s="88"/>
      <c r="R33" s="91"/>
      <c r="S33" s="111"/>
      <c r="T33" s="111"/>
    </row>
    <row r="34" spans="1:20" x14ac:dyDescent="0.25">
      <c r="A34" s="100">
        <v>13115</v>
      </c>
      <c r="B34" s="51">
        <v>1</v>
      </c>
      <c r="C34" s="100" t="s">
        <v>9</v>
      </c>
      <c r="D34" s="51">
        <f>VLOOKUP(A34,Previsional!$A$4:$G$348,Previsional!$G$2,FALSE)</f>
        <v>1</v>
      </c>
      <c r="E34" s="141">
        <f>VLOOKUP(A34,'PATENTES SINIM 2019'!$A$6:$C$350,3,FALSE)</f>
        <v>0.60924725119819567</v>
      </c>
      <c r="F34" s="141">
        <f>VLOOKUP(A34,'I G 2019'!$A$6:$C$350,3,FALSE)</f>
        <v>0.6472677897730017</v>
      </c>
      <c r="G34" s="141">
        <f>VLOOKUP(A34,CGR!$S$11:$T$355,2,FALSE)</f>
        <v>1</v>
      </c>
      <c r="H34" s="155">
        <f>VLOOKUP(A34,TM!$C$2:$E$346,3,FALSE)</f>
        <v>0.95530000000000004</v>
      </c>
      <c r="I34" s="141">
        <f>VLOOKUP(A34,'IRPi 2019'!$A$6:$C$350,3,FALSE)</f>
        <v>1</v>
      </c>
      <c r="J34" s="141">
        <f>VLOOKUP(A34,'R E I 2019'!$A$4:$C$348,3,FALSE)</f>
        <v>1</v>
      </c>
      <c r="K34" s="141">
        <f t="shared" si="2"/>
        <v>0.76834848536261902</v>
      </c>
      <c r="L34" s="148">
        <f t="shared" si="3"/>
        <v>10</v>
      </c>
      <c r="M34" s="149">
        <f t="shared" si="4"/>
        <v>24</v>
      </c>
      <c r="N34" s="141">
        <f t="shared" si="5"/>
        <v>0.76834848536261902</v>
      </c>
      <c r="O34" s="106">
        <f t="shared" si="6"/>
        <v>4.1561716564435469E-2</v>
      </c>
      <c r="P34" s="150">
        <f t="shared" si="7"/>
        <v>66758764.914267175</v>
      </c>
      <c r="Q34" s="91"/>
      <c r="S34" s="111"/>
      <c r="T34" s="111"/>
    </row>
    <row r="35" spans="1:20" x14ac:dyDescent="0.25">
      <c r="A35" s="100">
        <v>8112</v>
      </c>
      <c r="B35" s="51">
        <v>1</v>
      </c>
      <c r="C35" s="100" t="s">
        <v>24</v>
      </c>
      <c r="D35" s="51">
        <f>VLOOKUP(A35,Previsional!$A$4:$G$348,Previsional!$G$2,FALSE)</f>
        <v>1</v>
      </c>
      <c r="E35" s="141">
        <f>VLOOKUP(A35,'PATENTES SINIM 2019'!$A$6:$C$350,3,FALSE)</f>
        <v>0.91028708133971292</v>
      </c>
      <c r="F35" s="141">
        <f>VLOOKUP(A35,'I G 2019'!$A$6:$C$350,3,FALSE)</f>
        <v>0.33694154237902452</v>
      </c>
      <c r="G35" s="141">
        <f>VLOOKUP(A35,CGR!$S$11:$T$355,2,FALSE)</f>
        <v>1</v>
      </c>
      <c r="H35" s="155">
        <f>VLOOKUP(A35,TM!$C$2:$E$346,3,FALSE)</f>
        <v>0.75029999999999997</v>
      </c>
      <c r="I35" s="141">
        <f>VLOOKUP(A35,'IRPi 2019'!$A$6:$C$350,3,FALSE)</f>
        <v>1</v>
      </c>
      <c r="J35" s="141">
        <f>VLOOKUP(A35,'R E I 2019'!$A$4:$C$348,3,FALSE)</f>
        <v>1</v>
      </c>
      <c r="K35" s="141">
        <f t="shared" si="2"/>
        <v>0.76538086406365569</v>
      </c>
      <c r="L35" s="148">
        <f t="shared" si="3"/>
        <v>11</v>
      </c>
      <c r="M35" s="149">
        <f t="shared" si="4"/>
        <v>24</v>
      </c>
      <c r="N35" s="141">
        <f t="shared" si="5"/>
        <v>0.76538086406365569</v>
      </c>
      <c r="O35" s="106">
        <f t="shared" si="6"/>
        <v>4.1401191180904733E-2</v>
      </c>
      <c r="P35" s="150">
        <f t="shared" si="7"/>
        <v>66500920.021713547</v>
      </c>
      <c r="Q35" s="88"/>
      <c r="S35" s="111"/>
      <c r="T35" s="111"/>
    </row>
    <row r="36" spans="1:20" x14ac:dyDescent="0.25">
      <c r="A36" s="100">
        <v>13118</v>
      </c>
      <c r="B36" s="51">
        <v>1</v>
      </c>
      <c r="C36" s="100" t="s">
        <v>16</v>
      </c>
      <c r="D36" s="51">
        <f>VLOOKUP(A36,Previsional!$A$4:$G$348,Previsional!$G$2,FALSE)</f>
        <v>1</v>
      </c>
      <c r="E36" s="141">
        <f>VLOOKUP(A36,'PATENTES SINIM 2019'!$A$6:$C$350,3,FALSE)</f>
        <v>0.90937178166838306</v>
      </c>
      <c r="F36" s="141">
        <f>VLOOKUP(A36,'I G 2019'!$A$6:$C$350,3,FALSE)</f>
        <v>0.36593420220976253</v>
      </c>
      <c r="G36" s="141">
        <f>VLOOKUP(A36,CGR!$S$11:$T$355,2,FALSE)</f>
        <v>1</v>
      </c>
      <c r="H36" s="155">
        <f>VLOOKUP(A36,TM!$C$2:$E$346,3,FALSE)</f>
        <v>0.66390000000000005</v>
      </c>
      <c r="I36" s="141">
        <f>VLOOKUP(A36,'IRPi 2019'!$A$6:$C$350,3,FALSE)</f>
        <v>1</v>
      </c>
      <c r="J36" s="141">
        <f>VLOOKUP(A36,'R E I 2019'!$A$4:$C$348,3,FALSE)</f>
        <v>1</v>
      </c>
      <c r="K36" s="141">
        <f t="shared" si="2"/>
        <v>0.75934867413637475</v>
      </c>
      <c r="L36" s="148">
        <f t="shared" si="3"/>
        <v>12</v>
      </c>
      <c r="M36" s="149">
        <f t="shared" si="4"/>
        <v>24</v>
      </c>
      <c r="N36" s="141">
        <f t="shared" si="5"/>
        <v>0.75934867413637475</v>
      </c>
      <c r="O36" s="106">
        <f t="shared" si="6"/>
        <v>4.1074896312369692E-2</v>
      </c>
      <c r="P36" s="150">
        <f t="shared" si="7"/>
        <v>65976806.866100952</v>
      </c>
      <c r="Q36" s="88"/>
      <c r="S36" s="111"/>
      <c r="T36" s="111"/>
    </row>
    <row r="37" spans="1:20" x14ac:dyDescent="0.25">
      <c r="A37" s="100">
        <v>13109</v>
      </c>
      <c r="B37" s="51">
        <v>1</v>
      </c>
      <c r="C37" s="100" t="s">
        <v>20</v>
      </c>
      <c r="D37" s="51">
        <f>VLOOKUP(A37,Previsional!$A$4:$G$348,Previsional!$G$2,FALSE)</f>
        <v>1</v>
      </c>
      <c r="E37" s="141">
        <f>VLOOKUP(A37,'PATENTES SINIM 2019'!$A$6:$C$350,3,FALSE)</f>
        <v>0.80991996630160068</v>
      </c>
      <c r="F37" s="141">
        <f>VLOOKUP(A37,'I G 2019'!$A$6:$C$350,3,FALSE)</f>
        <v>0.31967132146827759</v>
      </c>
      <c r="G37" s="141">
        <f>VLOOKUP(A37,CGR!$S$11:$T$355,2,FALSE)</f>
        <v>1</v>
      </c>
      <c r="H37" s="155">
        <f>VLOOKUP(A37,TM!$C$2:$E$346,3,FALSE)</f>
        <v>0.94240000000000002</v>
      </c>
      <c r="I37" s="141">
        <f>VLOOKUP(A37,'IRPi 2019'!$A$6:$C$350,3,FALSE)</f>
        <v>1</v>
      </c>
      <c r="J37" s="141">
        <f>VLOOKUP(A37,'R E I 2019'!$A$4:$C$348,3,FALSE)</f>
        <v>1</v>
      </c>
      <c r="K37" s="141">
        <f t="shared" si="2"/>
        <v>0.75474981857262979</v>
      </c>
      <c r="L37" s="148">
        <f t="shared" si="3"/>
        <v>13</v>
      </c>
      <c r="M37" s="149">
        <f t="shared" si="4"/>
        <v>24</v>
      </c>
      <c r="N37" s="141">
        <f t="shared" si="5"/>
        <v>0.75474981857262979</v>
      </c>
      <c r="O37" s="106">
        <f t="shared" si="6"/>
        <v>4.0826133758525472E-2</v>
      </c>
      <c r="P37" s="150">
        <f t="shared" si="7"/>
        <v>65577230.471660845</v>
      </c>
      <c r="Q37" s="88"/>
      <c r="S37" s="111"/>
      <c r="T37" s="111"/>
    </row>
    <row r="38" spans="1:20" x14ac:dyDescent="0.25">
      <c r="A38" s="100">
        <v>8103</v>
      </c>
      <c r="B38" s="51">
        <v>1</v>
      </c>
      <c r="C38" s="100" t="s">
        <v>39</v>
      </c>
      <c r="D38" s="51">
        <f>VLOOKUP(A38,Previsional!$A$4:$G$348,Previsional!$G$2,FALSE)</f>
        <v>1</v>
      </c>
      <c r="E38" s="141">
        <f>VLOOKUP(A38,'PATENTES SINIM 2019'!$A$6:$C$350,3,FALSE)</f>
        <v>0.89343451006268559</v>
      </c>
      <c r="F38" s="141">
        <f>VLOOKUP(A38,'I G 2019'!$A$6:$C$350,3,FALSE)</f>
        <v>0.2354616270710051</v>
      </c>
      <c r="G38" s="141">
        <f>VLOOKUP(A38,CGR!$S$11:$T$355,2,FALSE)</f>
        <v>1</v>
      </c>
      <c r="H38" s="155">
        <f>VLOOKUP(A38,TM!$C$2:$E$346,3,FALSE)</f>
        <v>0.88680000000000003</v>
      </c>
      <c r="I38" s="141">
        <f>VLOOKUP(A38,'IRPi 2019'!$A$6:$C$350,3,FALSE)</f>
        <v>1</v>
      </c>
      <c r="J38" s="141">
        <f>VLOOKUP(A38,'R E I 2019'!$A$4:$C$348,3,FALSE)</f>
        <v>1</v>
      </c>
      <c r="K38" s="141">
        <f t="shared" si="2"/>
        <v>0.75458748528969133</v>
      </c>
      <c r="L38" s="148">
        <f t="shared" si="3"/>
        <v>14</v>
      </c>
      <c r="M38" s="149">
        <f t="shared" si="4"/>
        <v>24</v>
      </c>
      <c r="N38" s="141">
        <f t="shared" si="5"/>
        <v>0.75458748528969133</v>
      </c>
      <c r="O38" s="106">
        <f t="shared" si="6"/>
        <v>4.0817352782154731E-2</v>
      </c>
      <c r="P38" s="150">
        <f t="shared" si="7"/>
        <v>65563125.973923288</v>
      </c>
      <c r="Q38" s="88"/>
      <c r="S38" s="111"/>
      <c r="T38" s="111"/>
    </row>
    <row r="39" spans="1:20" x14ac:dyDescent="0.25">
      <c r="A39" s="100">
        <v>13107</v>
      </c>
      <c r="B39" s="51">
        <v>1</v>
      </c>
      <c r="C39" s="100" t="s">
        <v>11</v>
      </c>
      <c r="D39" s="51">
        <f>VLOOKUP(A39,Previsional!$A$4:$G$348,Previsional!$G$2,FALSE)</f>
        <v>1</v>
      </c>
      <c r="E39" s="141">
        <f>VLOOKUP(A39,'PATENTES SINIM 2019'!$A$6:$C$350,3,FALSE)</f>
        <v>0.68430845565433118</v>
      </c>
      <c r="F39" s="141">
        <f>VLOOKUP(A39,'I G 2019'!$A$6:$C$350,3,FALSE)</f>
        <v>0.47394903464724147</v>
      </c>
      <c r="G39" s="141">
        <f>VLOOKUP(A39,CGR!$S$11:$T$355,2,FALSE)</f>
        <v>1</v>
      </c>
      <c r="H39" s="155">
        <f>VLOOKUP(A39,TM!$C$2:$E$346,3,FALSE)</f>
        <v>0.95750000000000002</v>
      </c>
      <c r="I39" s="141">
        <f>VLOOKUP(A39,'IRPi 2019'!$A$6:$C$350,3,FALSE)</f>
        <v>1</v>
      </c>
      <c r="J39" s="141">
        <f>VLOOKUP(A39,'R E I 2019'!$A$4:$C$348,3,FALSE)</f>
        <v>1</v>
      </c>
      <c r="K39" s="141">
        <f t="shared" si="2"/>
        <v>0.75162021814082636</v>
      </c>
      <c r="L39" s="148">
        <f t="shared" si="3"/>
        <v>15</v>
      </c>
      <c r="M39" s="149">
        <f t="shared" si="4"/>
        <v>24</v>
      </c>
      <c r="N39" s="141">
        <f t="shared" si="5"/>
        <v>0.75162021814082636</v>
      </c>
      <c r="O39" s="106">
        <f t="shared" si="6"/>
        <v>4.0656846555408042E-2</v>
      </c>
      <c r="P39" s="150">
        <f t="shared" si="7"/>
        <v>65305311.852072813</v>
      </c>
      <c r="Q39" s="88"/>
      <c r="S39" s="111"/>
      <c r="T39" s="111"/>
    </row>
    <row r="40" spans="1:20" x14ac:dyDescent="0.25">
      <c r="A40" s="100">
        <v>13104</v>
      </c>
      <c r="B40" s="51">
        <v>1</v>
      </c>
      <c r="C40" s="100" t="s">
        <v>43</v>
      </c>
      <c r="D40" s="51">
        <f>VLOOKUP(A40,Previsional!$A$4:$G$348,Previsional!$G$2,FALSE)</f>
        <v>1</v>
      </c>
      <c r="E40" s="141">
        <f>VLOOKUP(A40,'PATENTES SINIM 2019'!$A$6:$C$350,3,FALSE)</f>
        <v>0.90404647435897434</v>
      </c>
      <c r="F40" s="141">
        <f>VLOOKUP(A40,'I G 2019'!$A$6:$C$350,3,FALSE)</f>
        <v>0.22112875474207</v>
      </c>
      <c r="G40" s="141">
        <f>VLOOKUP(A40,CGR!$S$11:$T$355,2,FALSE)</f>
        <v>1</v>
      </c>
      <c r="H40" s="155">
        <f>VLOOKUP(A40,TM!$C$2:$E$346,3,FALSE)</f>
        <v>0.86439999999999995</v>
      </c>
      <c r="I40" s="141">
        <f>VLOOKUP(A40,'IRPi 2019'!$A$6:$C$350,3,FALSE)</f>
        <v>0.99630932585261234</v>
      </c>
      <c r="J40" s="141">
        <f>VLOOKUP(A40,'R E I 2019'!$A$4:$C$348,3,FALSE)</f>
        <v>1</v>
      </c>
      <c r="K40" s="141">
        <f t="shared" si="2"/>
        <v>0.7511739210037891</v>
      </c>
      <c r="L40" s="148">
        <f t="shared" si="3"/>
        <v>16</v>
      </c>
      <c r="M40" s="149">
        <f t="shared" si="4"/>
        <v>24</v>
      </c>
      <c r="N40" s="141">
        <f t="shared" si="5"/>
        <v>0.7511739210037891</v>
      </c>
      <c r="O40" s="106">
        <f t="shared" si="6"/>
        <v>4.0632705328521514E-2</v>
      </c>
      <c r="P40" s="150">
        <f t="shared" si="7"/>
        <v>65266534.856710717</v>
      </c>
      <c r="Q40" s="88"/>
      <c r="S40" s="111"/>
      <c r="T40" s="111"/>
    </row>
    <row r="41" spans="1:20" x14ac:dyDescent="0.25">
      <c r="A41" s="100">
        <v>13201</v>
      </c>
      <c r="B41" s="51">
        <v>1</v>
      </c>
      <c r="C41" s="100" t="s">
        <v>13</v>
      </c>
      <c r="D41" s="51">
        <f>VLOOKUP(A41,Previsional!$A$4:$G$348,Previsional!$G$2,FALSE)</f>
        <v>1</v>
      </c>
      <c r="E41" s="141">
        <f>VLOOKUP(A41,'PATENTES SINIM 2019'!$A$6:$C$350,3,FALSE)</f>
        <v>0.94488636363636369</v>
      </c>
      <c r="F41" s="141">
        <f>VLOOKUP(A41,'I G 2019'!$A$6:$C$350,3,FALSE)</f>
        <v>0.21244891729128432</v>
      </c>
      <c r="G41" s="141">
        <f>VLOOKUP(A41,CGR!$S$11:$T$355,2,FALSE)</f>
        <v>1</v>
      </c>
      <c r="H41" s="155">
        <f>VLOOKUP(A41,TM!$C$2:$E$346,3,FALSE)</f>
        <v>0.72789999999999999</v>
      </c>
      <c r="I41" s="141">
        <f>VLOOKUP(A41,'IRPi 2019'!$A$6:$C$350,3,FALSE)</f>
        <v>1</v>
      </c>
      <c r="J41" s="141">
        <f>VLOOKUP(A41,'R E I 2019'!$A$4:$C$348,3,FALSE)</f>
        <v>1</v>
      </c>
      <c r="K41" s="141">
        <f t="shared" si="2"/>
        <v>0.74300745659554834</v>
      </c>
      <c r="L41" s="148">
        <f t="shared" si="3"/>
        <v>17</v>
      </c>
      <c r="M41" s="149">
        <f t="shared" si="4"/>
        <v>24</v>
      </c>
      <c r="N41" s="141">
        <f t="shared" si="5"/>
        <v>0.74300745659554834</v>
      </c>
      <c r="O41" s="106">
        <f t="shared" si="6"/>
        <v>4.0190962700619191E-2</v>
      </c>
      <c r="P41" s="150">
        <f t="shared" si="7"/>
        <v>64556983.021838322</v>
      </c>
      <c r="Q41" s="88"/>
      <c r="S41" s="111"/>
      <c r="T41" s="111"/>
    </row>
    <row r="42" spans="1:20" x14ac:dyDescent="0.25">
      <c r="A42" s="100">
        <v>7101</v>
      </c>
      <c r="B42" s="51">
        <v>1</v>
      </c>
      <c r="C42" s="100" t="s">
        <v>34</v>
      </c>
      <c r="D42" s="51">
        <f>VLOOKUP(A42,Previsional!$A$4:$G$348,Previsional!$G$2,FALSE)</f>
        <v>1</v>
      </c>
      <c r="E42" s="141">
        <f>VLOOKUP(A42,'PATENTES SINIM 2019'!$A$6:$C$350,3,FALSE)</f>
        <v>0.78518456093038935</v>
      </c>
      <c r="F42" s="141">
        <f>VLOOKUP(A42,'I G 2019'!$A$6:$C$350,3,FALSE)</f>
        <v>0.37633589144256779</v>
      </c>
      <c r="G42" s="141">
        <f>VLOOKUP(A42,CGR!$S$11:$T$355,2,FALSE)</f>
        <v>1</v>
      </c>
      <c r="H42" s="155">
        <f>VLOOKUP(A42,TM!$C$2:$E$346,3,FALSE)</f>
        <v>0.80130000000000001</v>
      </c>
      <c r="I42" s="141">
        <f>VLOOKUP(A42,'IRPi 2019'!$A$6:$C$350,3,FALSE)</f>
        <v>0.96265269110418139</v>
      </c>
      <c r="J42" s="141">
        <f>VLOOKUP(A42,'R E I 2019'!$A$4:$C$348,3,FALSE)</f>
        <v>1</v>
      </c>
      <c r="K42" s="141">
        <f t="shared" si="2"/>
        <v>0.7372262037414874</v>
      </c>
      <c r="L42" s="148">
        <f t="shared" si="3"/>
        <v>18</v>
      </c>
      <c r="M42" s="149">
        <f t="shared" si="4"/>
        <v>24</v>
      </c>
      <c r="N42" s="141">
        <f t="shared" si="5"/>
        <v>0.7372262037414874</v>
      </c>
      <c r="O42" s="106">
        <f t="shared" si="6"/>
        <v>3.9878241588929338E-2</v>
      </c>
      <c r="P42" s="150">
        <f t="shared" si="7"/>
        <v>64054672.797315598</v>
      </c>
      <c r="Q42" s="88"/>
      <c r="S42" s="111"/>
      <c r="T42" s="111"/>
    </row>
    <row r="43" spans="1:20" x14ac:dyDescent="0.25">
      <c r="A43" s="100">
        <v>13119</v>
      </c>
      <c r="B43" s="51">
        <v>1</v>
      </c>
      <c r="C43" s="100" t="s">
        <v>8</v>
      </c>
      <c r="D43" s="51">
        <f>VLOOKUP(A43,Previsional!$A$4:$G$348,Previsional!$G$2,FALSE)</f>
        <v>1</v>
      </c>
      <c r="E43" s="141">
        <f>VLOOKUP(A43,'PATENTES SINIM 2019'!$A$6:$C$350,3,FALSE)</f>
        <v>0.74507322364852646</v>
      </c>
      <c r="F43" s="141">
        <f>VLOOKUP(A43,'I G 2019'!$A$6:$C$350,3,FALSE)</f>
        <v>0.384857281104246</v>
      </c>
      <c r="G43" s="141">
        <f>VLOOKUP(A43,CGR!$S$11:$T$355,2,FALSE)</f>
        <v>1</v>
      </c>
      <c r="H43" s="155">
        <f>VLOOKUP(A43,TM!$C$2:$E$346,3,FALSE)</f>
        <v>0.84409999999999996</v>
      </c>
      <c r="I43" s="141">
        <f>VLOOKUP(A43,'IRPi 2019'!$A$6:$C$350,3,FALSE)</f>
        <v>1</v>
      </c>
      <c r="J43" s="141">
        <f>VLOOKUP(A43,'R E I 2019'!$A$4:$C$348,3,FALSE)</f>
        <v>1</v>
      </c>
      <c r="K43" s="141">
        <f t="shared" si="2"/>
        <v>0.73360494855304581</v>
      </c>
      <c r="L43" s="148">
        <f t="shared" si="3"/>
        <v>19</v>
      </c>
      <c r="M43" s="149">
        <f t="shared" si="4"/>
        <v>24</v>
      </c>
      <c r="N43" s="141">
        <f t="shared" si="5"/>
        <v>0.73360494855304581</v>
      </c>
      <c r="O43" s="106">
        <f t="shared" si="6"/>
        <v>3.9682359662151709E-2</v>
      </c>
      <c r="P43" s="150">
        <f t="shared" si="7"/>
        <v>63740036.237961091</v>
      </c>
      <c r="Q43" s="88"/>
      <c r="S43" s="111"/>
      <c r="T43" s="111"/>
    </row>
    <row r="44" spans="1:20" x14ac:dyDescent="0.25">
      <c r="A44" s="100">
        <v>13124</v>
      </c>
      <c r="B44" s="51">
        <v>1</v>
      </c>
      <c r="C44" s="100" t="s">
        <v>15</v>
      </c>
      <c r="D44" s="51">
        <f>VLOOKUP(A44,Previsional!$A$4:$G$348,Previsional!$G$2,FALSE)</f>
        <v>1</v>
      </c>
      <c r="E44" s="141">
        <f>VLOOKUP(A44,'PATENTES SINIM 2019'!$A$6:$C$350,3,FALSE)</f>
        <v>0.72944801957763072</v>
      </c>
      <c r="F44" s="141">
        <f>VLOOKUP(A44,'I G 2019'!$A$6:$C$350,3,FALSE)</f>
        <v>0.43231785248601351</v>
      </c>
      <c r="G44" s="141">
        <f>VLOOKUP(A44,CGR!$S$11:$T$355,2,FALSE)</f>
        <v>1</v>
      </c>
      <c r="H44" s="155">
        <f>VLOOKUP(A44,TM!$C$2:$E$346,3,FALSE)</f>
        <v>0.89580000000000004</v>
      </c>
      <c r="I44" s="141">
        <f>VLOOKUP(A44,'IRPi 2019'!$A$6:$C$350,3,FALSE)</f>
        <v>0.97285383424714189</v>
      </c>
      <c r="J44" s="141">
        <f>VLOOKUP(A44,'R E I 2019'!$A$4:$C$348,3,FALSE)</f>
        <v>0.72322500000000001</v>
      </c>
      <c r="K44" s="141">
        <f t="shared" si="2"/>
        <v>0.73256021168603125</v>
      </c>
      <c r="L44" s="148">
        <f t="shared" si="3"/>
        <v>20</v>
      </c>
      <c r="M44" s="149">
        <f t="shared" si="4"/>
        <v>24</v>
      </c>
      <c r="N44" s="141">
        <f t="shared" si="5"/>
        <v>0.73256021168603125</v>
      </c>
      <c r="O44" s="106">
        <f t="shared" si="6"/>
        <v>3.9625847469600455E-2</v>
      </c>
      <c r="P44" s="150">
        <f t="shared" si="7"/>
        <v>63649263.178300038</v>
      </c>
      <c r="Q44" s="88"/>
      <c r="S44" s="111"/>
      <c r="T44" s="111"/>
    </row>
    <row r="45" spans="1:20" x14ac:dyDescent="0.25">
      <c r="A45" s="100">
        <v>13113</v>
      </c>
      <c r="B45" s="51">
        <v>1</v>
      </c>
      <c r="C45" s="100" t="s">
        <v>18</v>
      </c>
      <c r="D45" s="51">
        <f>VLOOKUP(A45,Previsional!$A$4:$G$348,Previsional!$G$2,FALSE)</f>
        <v>1</v>
      </c>
      <c r="E45" s="141">
        <f>VLOOKUP(A45,'PATENTES SINIM 2019'!$A$6:$C$350,3,FALSE)</f>
        <v>0.71933133304757824</v>
      </c>
      <c r="F45" s="141">
        <f>VLOOKUP(A45,'I G 2019'!$A$6:$C$350,3,FALSE)</f>
        <v>0.41805320836415655</v>
      </c>
      <c r="G45" s="141">
        <f>VLOOKUP(A45,CGR!$S$11:$T$355,2,FALSE)</f>
        <v>1</v>
      </c>
      <c r="H45" s="155">
        <f>VLOOKUP(A45,TM!$C$2:$E$346,3,FALSE)</f>
        <v>0.80500000000000005</v>
      </c>
      <c r="I45" s="141">
        <f>VLOOKUP(A45,'IRPi 2019'!$A$6:$C$350,3,FALSE)</f>
        <v>1</v>
      </c>
      <c r="J45" s="141">
        <f>VLOOKUP(A45,'R E I 2019'!$A$4:$C$348,3,FALSE)</f>
        <v>1</v>
      </c>
      <c r="K45" s="141">
        <f t="shared" si="2"/>
        <v>0.72702926865769157</v>
      </c>
      <c r="L45" s="148">
        <f t="shared" si="3"/>
        <v>21</v>
      </c>
      <c r="M45" s="149">
        <f t="shared" si="4"/>
        <v>24</v>
      </c>
      <c r="N45" s="141">
        <f t="shared" si="5"/>
        <v>0.72702926865769157</v>
      </c>
      <c r="O45" s="106">
        <f t="shared" si="6"/>
        <v>3.9326666185512407E-2</v>
      </c>
      <c r="P45" s="150">
        <f t="shared" si="7"/>
        <v>63168701.385809653</v>
      </c>
      <c r="Q45" s="88"/>
      <c r="S45" s="111"/>
      <c r="T45" s="111"/>
    </row>
    <row r="46" spans="1:20" x14ac:dyDescent="0.25">
      <c r="A46" s="100">
        <v>8108</v>
      </c>
      <c r="B46" s="51">
        <v>1</v>
      </c>
      <c r="C46" s="100" t="s">
        <v>37</v>
      </c>
      <c r="D46" s="51">
        <f>VLOOKUP(A46,Previsional!$A$4:$G$348,Previsional!$G$2,FALSE)</f>
        <v>1</v>
      </c>
      <c r="E46" s="141">
        <f>VLOOKUP(A46,'PATENTES SINIM 2019'!$A$6:$C$350,3,FALSE)</f>
        <v>0.80693430656934306</v>
      </c>
      <c r="F46" s="141">
        <f>VLOOKUP(A46,'I G 2019'!$A$6:$C$350,3,FALSE)</f>
        <v>0.26208049033569708</v>
      </c>
      <c r="G46" s="141">
        <f>VLOOKUP(A46,CGR!$S$11:$T$355,2,FALSE)</f>
        <v>1</v>
      </c>
      <c r="H46" s="155">
        <f>VLOOKUP(A46,TM!$C$2:$E$346,3,FALSE)</f>
        <v>0.79690000000000005</v>
      </c>
      <c r="I46" s="141">
        <f>VLOOKUP(A46,'IRPi 2019'!$A$6:$C$350,3,FALSE)</f>
        <v>1</v>
      </c>
      <c r="J46" s="141">
        <f>VLOOKUP(A46,'R E I 2019'!$A$4:$C$348,3,FALSE)</f>
        <v>1</v>
      </c>
      <c r="K46" s="141">
        <f t="shared" si="2"/>
        <v>0.71748212988319437</v>
      </c>
      <c r="L46" s="148">
        <f t="shared" si="3"/>
        <v>22</v>
      </c>
      <c r="M46" s="149">
        <f t="shared" si="4"/>
        <v>24</v>
      </c>
      <c r="N46" s="141">
        <f t="shared" si="5"/>
        <v>0.71748212988319437</v>
      </c>
      <c r="O46" s="106">
        <f t="shared" si="6"/>
        <v>3.8810239741904964E-2</v>
      </c>
      <c r="P46" s="150">
        <f t="shared" si="7"/>
        <v>62339188.208921246</v>
      </c>
      <c r="Q46" s="88"/>
      <c r="S46" s="111"/>
      <c r="T46" s="111"/>
    </row>
    <row r="47" spans="1:20" x14ac:dyDescent="0.25">
      <c r="A47" s="100">
        <v>13111</v>
      </c>
      <c r="B47" s="51">
        <v>1</v>
      </c>
      <c r="C47" s="100" t="s">
        <v>36</v>
      </c>
      <c r="D47" s="51">
        <f>VLOOKUP(A47,Previsional!$A$4:$G$348,Previsional!$G$2,FALSE)</f>
        <v>1</v>
      </c>
      <c r="E47" s="141">
        <f>VLOOKUP(A47,'PATENTES SINIM 2019'!$A$6:$C$350,3,FALSE)</f>
        <v>0.89112772180695488</v>
      </c>
      <c r="F47" s="141">
        <f>VLOOKUP(A47,'I G 2019'!$A$6:$C$350,3,FALSE)</f>
        <v>0.12706551044441614</v>
      </c>
      <c r="G47" s="141">
        <f>VLOOKUP(A47,CGR!$S$11:$T$355,2,FALSE)</f>
        <v>1</v>
      </c>
      <c r="H47" s="155">
        <f>VLOOKUP(A47,TM!$C$2:$E$346,3,FALSE)</f>
        <v>0.79649999999999999</v>
      </c>
      <c r="I47" s="141">
        <f>VLOOKUP(A47,'IRPi 2019'!$A$6:$C$350,3,FALSE)</f>
        <v>1</v>
      </c>
      <c r="J47" s="141">
        <f>VLOOKUP(A47,'R E I 2019'!$A$4:$C$348,3,FALSE)</f>
        <v>1</v>
      </c>
      <c r="K47" s="141">
        <f t="shared" si="2"/>
        <v>0.71313608024353825</v>
      </c>
      <c r="L47" s="148">
        <f t="shared" si="3"/>
        <v>23</v>
      </c>
      <c r="M47" s="149">
        <f t="shared" si="4"/>
        <v>24</v>
      </c>
      <c r="N47" s="141">
        <f t="shared" si="5"/>
        <v>0.71313608024353825</v>
      </c>
      <c r="O47" s="106">
        <f t="shared" si="6"/>
        <v>3.857515203529862E-2</v>
      </c>
      <c r="P47" s="150">
        <f t="shared" si="7"/>
        <v>61961577.122641027</v>
      </c>
      <c r="Q47" s="88"/>
      <c r="S47" s="111"/>
      <c r="T47" s="111"/>
    </row>
    <row r="48" spans="1:20" x14ac:dyDescent="0.25">
      <c r="A48" s="100">
        <v>13102</v>
      </c>
      <c r="B48" s="51">
        <v>1</v>
      </c>
      <c r="C48" s="100" t="s">
        <v>21</v>
      </c>
      <c r="D48" s="51">
        <f>VLOOKUP(A48,Previsional!$A$4:$G$348,Previsional!$G$2,FALSE)</f>
        <v>1</v>
      </c>
      <c r="E48" s="141">
        <f>VLOOKUP(A48,'PATENTES SINIM 2019'!$A$6:$C$350,3,FALSE)</f>
        <v>0.76418488790478822</v>
      </c>
      <c r="F48" s="141">
        <f>VLOOKUP(A48,'I G 2019'!$A$6:$C$350,3,FALSE)</f>
        <v>0.33721685485912856</v>
      </c>
      <c r="G48" s="141">
        <f>VLOOKUP(A48,CGR!$S$11:$T$355,2,FALSE)</f>
        <v>1</v>
      </c>
      <c r="H48" s="155">
        <f>VLOOKUP(A48,TM!$C$2:$E$346,3,FALSE)</f>
        <v>0.74960000000000004</v>
      </c>
      <c r="I48" s="141">
        <f>VLOOKUP(A48,'IRPi 2019'!$A$6:$C$350,3,FALSE)</f>
        <v>0.99922011550488232</v>
      </c>
      <c r="J48" s="141">
        <f>VLOOKUP(A48,'R E I 2019'!$A$4:$C$348,3,FALSE)</f>
        <v>0.75</v>
      </c>
      <c r="K48" s="141">
        <f t="shared" si="2"/>
        <v>0.7016699302567021</v>
      </c>
      <c r="L48" s="148">
        <f t="shared" si="3"/>
        <v>24</v>
      </c>
      <c r="M48" s="149">
        <f t="shared" si="4"/>
        <v>24</v>
      </c>
      <c r="N48" s="141">
        <f t="shared" si="5"/>
        <v>0.7016699302567021</v>
      </c>
      <c r="O48" s="106">
        <f t="shared" si="6"/>
        <v>3.7954921911966914E-2</v>
      </c>
      <c r="P48" s="150">
        <f t="shared" si="7"/>
        <v>60965328.641612709</v>
      </c>
      <c r="Q48" s="88"/>
      <c r="S48" s="111"/>
      <c r="T48" s="111"/>
    </row>
    <row r="49" spans="1:20" x14ac:dyDescent="0.25">
      <c r="A49" s="100">
        <v>13127</v>
      </c>
      <c r="B49" s="51">
        <v>1</v>
      </c>
      <c r="C49" s="100" t="s">
        <v>6</v>
      </c>
      <c r="D49" s="51">
        <f>VLOOKUP(A49,Previsional!$A$4:$G$348,Previsional!$G$2,FALSE)</f>
        <v>1</v>
      </c>
      <c r="E49" s="141">
        <f>VLOOKUP(A49,'PATENTES SINIM 2019'!$A$6:$C$350,3,FALSE)</f>
        <v>0.59142620357115949</v>
      </c>
      <c r="F49" s="141">
        <f>VLOOKUP(A49,'I G 2019'!$A$6:$C$350,3,FALSE)</f>
        <v>0.40157683897772589</v>
      </c>
      <c r="G49" s="141">
        <f>VLOOKUP(A49,CGR!$S$11:$T$355,2,FALSE)</f>
        <v>1</v>
      </c>
      <c r="H49" s="155">
        <f>VLOOKUP(A49,TM!$C$2:$E$346,3,FALSE)</f>
        <v>0.94220000000000004</v>
      </c>
      <c r="I49" s="141">
        <f>VLOOKUP(A49,'IRPi 2019'!$A$6:$C$350,3,FALSE)</f>
        <v>0.97260808849420255</v>
      </c>
      <c r="J49" s="141">
        <f>VLOOKUP(A49,'R E I 2019'!$A$4:$C$348,3,FALSE)</f>
        <v>1</v>
      </c>
      <c r="K49" s="141">
        <f t="shared" si="2"/>
        <v>0.69735378541904747</v>
      </c>
      <c r="L49" s="148">
        <f t="shared" si="3"/>
        <v>25</v>
      </c>
      <c r="M49" s="149">
        <f t="shared" si="4"/>
        <v>24</v>
      </c>
      <c r="N49" s="141">
        <f t="shared" si="5"/>
        <v>0</v>
      </c>
      <c r="O49" s="106">
        <f t="shared" si="6"/>
        <v>0</v>
      </c>
      <c r="P49" s="150">
        <f t="shared" si="7"/>
        <v>0</v>
      </c>
      <c r="Q49" s="88"/>
      <c r="S49" s="111"/>
      <c r="T49" s="111"/>
    </row>
    <row r="50" spans="1:20" x14ac:dyDescent="0.25">
      <c r="A50" s="100">
        <v>2101</v>
      </c>
      <c r="B50" s="51">
        <v>1</v>
      </c>
      <c r="C50" s="100" t="s">
        <v>28</v>
      </c>
      <c r="D50" s="51">
        <f>VLOOKUP(A50,Previsional!$A$4:$G$348,Previsional!$G$2,FALSE)</f>
        <v>1</v>
      </c>
      <c r="E50" s="141">
        <f>VLOOKUP(A50,'PATENTES SINIM 2019'!$A$6:$C$350,3,FALSE)</f>
        <v>0.6844086356000747</v>
      </c>
      <c r="F50" s="141">
        <f>VLOOKUP(A50,'I G 2019'!$A$6:$C$350,3,FALSE)</f>
        <v>0.37254349114484198</v>
      </c>
      <c r="G50" s="141">
        <f>VLOOKUP(A50,CGR!$S$11:$T$355,2,FALSE)</f>
        <v>1</v>
      </c>
      <c r="H50" s="155">
        <f>VLOOKUP(A50,TM!$C$2:$E$346,3,FALSE)</f>
        <v>0.72170000000000001</v>
      </c>
      <c r="I50" s="141">
        <f>VLOOKUP(A50,'IRPi 2019'!$A$6:$C$350,3,FALSE)</f>
        <v>1</v>
      </c>
      <c r="J50" s="141">
        <f>VLOOKUP(A50,'R E I 2019'!$A$4:$C$348,3,FALSE)</f>
        <v>0.99744999999999995</v>
      </c>
      <c r="K50" s="141">
        <f t="shared" si="2"/>
        <v>0.69080639524623666</v>
      </c>
      <c r="L50" s="148">
        <f t="shared" si="3"/>
        <v>27</v>
      </c>
      <c r="M50" s="149">
        <f t="shared" si="4"/>
        <v>24</v>
      </c>
      <c r="N50" s="141">
        <f t="shared" si="5"/>
        <v>0</v>
      </c>
      <c r="O50" s="106">
        <f t="shared" si="6"/>
        <v>0</v>
      </c>
      <c r="P50" s="150">
        <f t="shared" si="7"/>
        <v>0</v>
      </c>
      <c r="Q50" s="88"/>
      <c r="S50" s="111"/>
      <c r="T50" s="111"/>
    </row>
    <row r="51" spans="1:20" x14ac:dyDescent="0.25">
      <c r="A51" s="100">
        <v>13120</v>
      </c>
      <c r="B51" s="51">
        <v>1</v>
      </c>
      <c r="C51" s="100" t="s">
        <v>31</v>
      </c>
      <c r="D51" s="51">
        <f>VLOOKUP(A51,Previsional!$A$4:$G$348,Previsional!$G$2,FALSE)</f>
        <v>1</v>
      </c>
      <c r="E51" s="141">
        <f>VLOOKUP(A51,'PATENTES SINIM 2019'!$A$6:$C$350,3,FALSE)</f>
        <v>0.69610929944900479</v>
      </c>
      <c r="F51" s="141">
        <f>VLOOKUP(A51,'I G 2019'!$A$6:$C$350,3,FALSE)</f>
        <v>0.44618970531595575</v>
      </c>
      <c r="G51" s="141">
        <f>VLOOKUP(A51,CGR!$S$11:$T$355,2,FALSE)</f>
        <v>1</v>
      </c>
      <c r="H51" s="155">
        <f>VLOOKUP(A51,TM!$C$2:$E$346,3,FALSE)</f>
        <v>0.62219999999999998</v>
      </c>
      <c r="I51" s="141">
        <f>VLOOKUP(A51,'IRPi 2019'!$A$6:$C$350,3,FALSE)</f>
        <v>0.9574243841134944</v>
      </c>
      <c r="J51" s="141">
        <f>VLOOKUP(A51,'R E I 2019'!$A$4:$C$348,3,FALSE)</f>
        <v>1</v>
      </c>
      <c r="K51" s="141">
        <f t="shared" si="2"/>
        <v>0.69638690034181538</v>
      </c>
      <c r="L51" s="148">
        <f t="shared" si="3"/>
        <v>26</v>
      </c>
      <c r="M51" s="149">
        <f t="shared" si="4"/>
        <v>24</v>
      </c>
      <c r="N51" s="141">
        <f t="shared" si="5"/>
        <v>0</v>
      </c>
      <c r="O51" s="106">
        <f t="shared" si="6"/>
        <v>0</v>
      </c>
      <c r="P51" s="150">
        <f t="shared" si="7"/>
        <v>0</v>
      </c>
      <c r="Q51" s="88"/>
      <c r="R51" s="91"/>
      <c r="S51" s="111"/>
      <c r="T51" s="111"/>
    </row>
    <row r="52" spans="1:20" x14ac:dyDescent="0.25">
      <c r="A52" s="100">
        <v>13116</v>
      </c>
      <c r="B52" s="51">
        <v>1</v>
      </c>
      <c r="C52" s="100" t="s">
        <v>33</v>
      </c>
      <c r="D52" s="51">
        <f>VLOOKUP(A52,Previsional!$A$4:$G$348,Previsional!$G$2,FALSE)</f>
        <v>1</v>
      </c>
      <c r="E52" s="141">
        <f>VLOOKUP(A52,'PATENTES SINIM 2019'!$A$6:$C$350,3,FALSE)</f>
        <v>0.73746023978468311</v>
      </c>
      <c r="F52" s="141">
        <f>VLOOKUP(A52,'I G 2019'!$A$6:$C$350,3,FALSE)</f>
        <v>0.11570847570759549</v>
      </c>
      <c r="G52" s="141">
        <f>VLOOKUP(A52,CGR!$S$11:$T$355,2,FALSE)</f>
        <v>1</v>
      </c>
      <c r="H52" s="155">
        <f>VLOOKUP(A52,TM!$C$2:$E$346,3,FALSE)</f>
        <v>0.87980000000000003</v>
      </c>
      <c r="I52" s="141">
        <f>VLOOKUP(A52,'IRPi 2019'!$A$6:$C$350,3,FALSE)</f>
        <v>1</v>
      </c>
      <c r="J52" s="141">
        <f>VLOOKUP(A52,'R E I 2019'!$A$4:$C$348,3,FALSE)</f>
        <v>1</v>
      </c>
      <c r="K52" s="141">
        <f t="shared" si="2"/>
        <v>0.66900820285153806</v>
      </c>
      <c r="L52" s="148">
        <f t="shared" si="3"/>
        <v>29</v>
      </c>
      <c r="M52" s="149">
        <f t="shared" si="4"/>
        <v>24</v>
      </c>
      <c r="N52" s="141">
        <f t="shared" si="5"/>
        <v>0</v>
      </c>
      <c r="O52" s="106">
        <f t="shared" si="6"/>
        <v>0</v>
      </c>
      <c r="P52" s="150">
        <f t="shared" si="7"/>
        <v>0</v>
      </c>
      <c r="Q52" s="88"/>
      <c r="S52" s="111"/>
      <c r="T52" s="111"/>
    </row>
    <row r="53" spans="1:20" x14ac:dyDescent="0.25">
      <c r="A53" s="100">
        <v>13128</v>
      </c>
      <c r="B53" s="51">
        <v>1</v>
      </c>
      <c r="C53" s="100" t="s">
        <v>10</v>
      </c>
      <c r="D53" s="51">
        <f>VLOOKUP(A53,Previsional!$A$4:$G$348,Previsional!$G$2,FALSE)</f>
        <v>1</v>
      </c>
      <c r="E53" s="141">
        <f>VLOOKUP(A53,'PATENTES SINIM 2019'!$A$6:$C$350,3,FALSE)</f>
        <v>0.58100902378999175</v>
      </c>
      <c r="F53" s="141">
        <f>VLOOKUP(A53,'I G 2019'!$A$6:$C$350,3,FALSE)</f>
        <v>0.32440883747365273</v>
      </c>
      <c r="G53" s="141">
        <f>VLOOKUP(A53,CGR!$S$11:$T$355,2,FALSE)</f>
        <v>1</v>
      </c>
      <c r="H53" s="155">
        <f>VLOOKUP(A53,TM!$C$2:$E$346,3,FALSE)</f>
        <v>0.81540000000000001</v>
      </c>
      <c r="I53" s="141">
        <f>VLOOKUP(A53,'IRPi 2019'!$A$6:$C$350,3,FALSE)</f>
        <v>1</v>
      </c>
      <c r="J53" s="141">
        <f>VLOOKUP(A53,'R E I 2019'!$A$4:$C$348,3,FALSE)</f>
        <v>1</v>
      </c>
      <c r="K53" s="141">
        <f t="shared" si="2"/>
        <v>0.65676536769491045</v>
      </c>
      <c r="L53" s="148">
        <f t="shared" si="3"/>
        <v>30</v>
      </c>
      <c r="M53" s="149">
        <f t="shared" si="4"/>
        <v>24</v>
      </c>
      <c r="N53" s="141">
        <f t="shared" si="5"/>
        <v>0</v>
      </c>
      <c r="O53" s="106">
        <f t="shared" si="6"/>
        <v>0</v>
      </c>
      <c r="P53" s="150">
        <f t="shared" si="7"/>
        <v>0</v>
      </c>
      <c r="Q53" s="88"/>
      <c r="S53" s="111"/>
      <c r="T53" s="111"/>
    </row>
    <row r="54" spans="1:20" x14ac:dyDescent="0.25">
      <c r="A54" s="100">
        <v>13110</v>
      </c>
      <c r="B54" s="51">
        <v>1</v>
      </c>
      <c r="C54" s="100" t="s">
        <v>35</v>
      </c>
      <c r="D54" s="51">
        <f>VLOOKUP(A54,Previsional!$A$4:$G$348,Previsional!$G$2,FALSE)</f>
        <v>1</v>
      </c>
      <c r="E54" s="141">
        <f>VLOOKUP(A54,'PATENTES SINIM 2019'!$A$6:$C$350,3,FALSE)</f>
        <v>0.53566545123062903</v>
      </c>
      <c r="F54" s="141">
        <f>VLOOKUP(A54,'I G 2019'!$A$6:$C$350,3,FALSE)</f>
        <v>0.3427167674420537</v>
      </c>
      <c r="G54" s="141">
        <f>VLOOKUP(A54,CGR!$S$11:$T$355,2,FALSE)</f>
        <v>1</v>
      </c>
      <c r="H54" s="155">
        <f>VLOOKUP(A54,TM!$C$2:$E$346,3,FALSE)</f>
        <v>0.83930000000000005</v>
      </c>
      <c r="I54" s="141">
        <f>VLOOKUP(A54,'IRPi 2019'!$A$6:$C$350,3,FALSE)</f>
        <v>1</v>
      </c>
      <c r="J54" s="141">
        <f>VLOOKUP(A54,'R E I 2019'!$A$4:$C$348,3,FALSE)</f>
        <v>1</v>
      </c>
      <c r="K54" s="141">
        <f t="shared" si="2"/>
        <v>0.6490570997912336</v>
      </c>
      <c r="L54" s="148">
        <f t="shared" si="3"/>
        <v>31</v>
      </c>
      <c r="M54" s="149">
        <f t="shared" si="4"/>
        <v>24</v>
      </c>
      <c r="N54" s="141">
        <f t="shared" si="5"/>
        <v>0</v>
      </c>
      <c r="O54" s="106">
        <f t="shared" si="6"/>
        <v>0</v>
      </c>
      <c r="P54" s="150">
        <f t="shared" si="7"/>
        <v>0</v>
      </c>
      <c r="Q54" s="88"/>
      <c r="S54" s="111"/>
      <c r="T54" s="111"/>
    </row>
    <row r="55" spans="1:20" x14ac:dyDescent="0.25">
      <c r="A55" s="100">
        <v>13108</v>
      </c>
      <c r="B55" s="51">
        <v>1</v>
      </c>
      <c r="C55" s="100" t="s">
        <v>26</v>
      </c>
      <c r="D55" s="51">
        <f>VLOOKUP(A55,Previsional!$A$4:$G$348,Previsional!$G$2,FALSE)</f>
        <v>1</v>
      </c>
      <c r="E55" s="141">
        <f>VLOOKUP(A55,'PATENTES SINIM 2019'!$A$6:$C$350,3,FALSE)</f>
        <v>0.82592523712107124</v>
      </c>
      <c r="F55" s="141">
        <f>VLOOKUP(A55,'I G 2019'!$A$6:$C$350,3,FALSE)</f>
        <v>0.27994741038112447</v>
      </c>
      <c r="G55" s="141">
        <f>VLOOKUP(A55,CGR!$S$11:$T$355,2,FALSE)</f>
        <v>1</v>
      </c>
      <c r="H55" s="155">
        <f>VLOOKUP(A55,TM!$C$2:$E$346,3,FALSE)</f>
        <v>0.34620000000000001</v>
      </c>
      <c r="I55" s="141">
        <f>VLOOKUP(A55,'IRPi 2019'!$A$6:$C$350,3,FALSE)</f>
        <v>0.97626163049705295</v>
      </c>
      <c r="J55" s="141">
        <f>VLOOKUP(A55,'R E I 2019'!$A$4:$C$348,3,FALSE)</f>
        <v>0.75</v>
      </c>
      <c r="K55" s="141">
        <f t="shared" si="2"/>
        <v>0.6473037671125087</v>
      </c>
      <c r="L55" s="148">
        <f t="shared" si="3"/>
        <v>32</v>
      </c>
      <c r="M55" s="149">
        <f t="shared" si="4"/>
        <v>24</v>
      </c>
      <c r="N55" s="141">
        <f t="shared" si="5"/>
        <v>0</v>
      </c>
      <c r="O55" s="106">
        <f t="shared" si="6"/>
        <v>0</v>
      </c>
      <c r="P55" s="150">
        <f t="shared" si="7"/>
        <v>0</v>
      </c>
      <c r="Q55" s="88"/>
      <c r="S55" s="111"/>
      <c r="T55" s="111"/>
    </row>
    <row r="56" spans="1:20" x14ac:dyDescent="0.25">
      <c r="A56" s="100">
        <v>13112</v>
      </c>
      <c r="B56" s="51">
        <v>1</v>
      </c>
      <c r="C56" s="100" t="s">
        <v>27</v>
      </c>
      <c r="D56" s="51">
        <f>VLOOKUP(A56,Previsional!$A$4:$G$348,Previsional!$G$2,FALSE)</f>
        <v>1</v>
      </c>
      <c r="E56" s="141">
        <f>VLOOKUP(A56,'PATENTES SINIM 2019'!$A$6:$C$350,3,FALSE)</f>
        <v>0.76589086641893211</v>
      </c>
      <c r="F56" s="141">
        <f>VLOOKUP(A56,'I G 2019'!$A$6:$C$350,3,FALSE)</f>
        <v>9.3381546341812074E-2</v>
      </c>
      <c r="G56" s="141">
        <f>VLOOKUP(A56,CGR!$S$11:$T$355,2,FALSE)</f>
        <v>1</v>
      </c>
      <c r="H56" s="155">
        <f>VLOOKUP(A56,TM!$C$2:$E$346,3,FALSE)</f>
        <v>0.68920000000000003</v>
      </c>
      <c r="I56" s="141">
        <f>VLOOKUP(A56,'IRPi 2019'!$A$6:$C$350,3,FALSE)</f>
        <v>1</v>
      </c>
      <c r="J56" s="141">
        <f>VLOOKUP(A56,'R E I 2019'!$A$4:$C$348,3,FALSE)</f>
        <v>1</v>
      </c>
      <c r="K56" s="141">
        <f t="shared" si="2"/>
        <v>0.64478718983207939</v>
      </c>
      <c r="L56" s="148">
        <f t="shared" si="3"/>
        <v>33</v>
      </c>
      <c r="M56" s="149">
        <f t="shared" si="4"/>
        <v>24</v>
      </c>
      <c r="N56" s="141">
        <f t="shared" si="5"/>
        <v>0</v>
      </c>
      <c r="O56" s="106">
        <f t="shared" si="6"/>
        <v>0</v>
      </c>
      <c r="P56" s="150">
        <f t="shared" si="7"/>
        <v>0</v>
      </c>
      <c r="Q56" s="88"/>
      <c r="S56" s="111"/>
      <c r="T56" s="111"/>
    </row>
    <row r="57" spans="1:20" x14ac:dyDescent="0.25">
      <c r="A57" s="100">
        <v>13131</v>
      </c>
      <c r="B57" s="51">
        <v>1</v>
      </c>
      <c r="C57" s="100" t="s">
        <v>38</v>
      </c>
      <c r="D57" s="51">
        <f>VLOOKUP(A57,Previsional!$A$4:$G$348,Previsional!$G$2,FALSE)</f>
        <v>1</v>
      </c>
      <c r="E57" s="141">
        <f>VLOOKUP(A57,'PATENTES SINIM 2019'!$A$6:$C$350,3,FALSE)</f>
        <v>0.70970191760015189</v>
      </c>
      <c r="F57" s="141">
        <f>VLOOKUP(A57,'I G 2019'!$A$6:$C$350,3,FALSE)</f>
        <v>0.13638647406064019</v>
      </c>
      <c r="G57" s="141">
        <f>VLOOKUP(A57,CGR!$S$11:$T$355,2,FALSE)</f>
        <v>1</v>
      </c>
      <c r="H57" s="155">
        <f>VLOOKUP(A57,TM!$C$2:$E$346,3,FALSE)</f>
        <v>0.58230000000000004</v>
      </c>
      <c r="I57" s="141">
        <f>VLOOKUP(A57,'IRPi 2019'!$A$6:$C$350,3,FALSE)</f>
        <v>0.99048006751954232</v>
      </c>
      <c r="J57" s="141">
        <f>VLOOKUP(A57,'R E I 2019'!$A$4:$C$348,3,FALSE)</f>
        <v>0.72924999999999995</v>
      </c>
      <c r="K57" s="141">
        <f t="shared" si="2"/>
        <v>0.60582379305119038</v>
      </c>
      <c r="L57" s="148">
        <f t="shared" si="3"/>
        <v>34</v>
      </c>
      <c r="M57" s="149">
        <f t="shared" si="4"/>
        <v>24</v>
      </c>
      <c r="N57" s="141">
        <f t="shared" si="5"/>
        <v>0</v>
      </c>
      <c r="O57" s="106">
        <f t="shared" si="6"/>
        <v>0</v>
      </c>
      <c r="P57" s="150">
        <f t="shared" si="7"/>
        <v>0</v>
      </c>
      <c r="Q57" s="88"/>
      <c r="R57" s="91"/>
      <c r="S57" s="111"/>
      <c r="T57" s="111"/>
    </row>
    <row r="58" spans="1:20" x14ac:dyDescent="0.25">
      <c r="A58" s="100">
        <v>13105</v>
      </c>
      <c r="B58" s="51">
        <v>1</v>
      </c>
      <c r="C58" s="100" t="s">
        <v>49</v>
      </c>
      <c r="D58" s="51">
        <f>VLOOKUP(A58,Previsional!$A$4:$G$348,Previsional!$G$2,FALSE)</f>
        <v>1</v>
      </c>
      <c r="E58" s="141">
        <f>VLOOKUP(A58,'PATENTES SINIM 2019'!$A$6:$C$350,3,FALSE)</f>
        <v>0.50273149412728768</v>
      </c>
      <c r="F58" s="141">
        <f>VLOOKUP(A58,'I G 2019'!$A$6:$C$350,3,FALSE)</f>
        <v>0.12453098060291191</v>
      </c>
      <c r="G58" s="141">
        <f>VLOOKUP(A58,CGR!$S$11:$T$355,2,FALSE)</f>
        <v>1</v>
      </c>
      <c r="H58" s="155">
        <f>VLOOKUP(A58,TM!$C$2:$E$346,3,FALSE)</f>
        <v>0.75580000000000003</v>
      </c>
      <c r="I58" s="141">
        <f>VLOOKUP(A58,'IRPi 2019'!$A$6:$C$350,3,FALSE)</f>
        <v>0.99954130434513533</v>
      </c>
      <c r="J58" s="141">
        <f>VLOOKUP(A58,'R E I 2019'!$A$4:$C$348,3,FALSE)</f>
        <v>0.75</v>
      </c>
      <c r="K58" s="141">
        <f t="shared" si="2"/>
        <v>0.55793583331253538</v>
      </c>
      <c r="L58" s="148">
        <f t="shared" si="3"/>
        <v>35</v>
      </c>
      <c r="M58" s="149">
        <f t="shared" si="4"/>
        <v>24</v>
      </c>
      <c r="N58" s="141">
        <f t="shared" si="5"/>
        <v>0</v>
      </c>
      <c r="O58" s="106">
        <f t="shared" si="6"/>
        <v>0</v>
      </c>
      <c r="P58" s="150">
        <f t="shared" si="7"/>
        <v>0</v>
      </c>
      <c r="Q58" s="88"/>
      <c r="S58" s="111"/>
      <c r="T58" s="111"/>
    </row>
    <row r="59" spans="1:20" x14ac:dyDescent="0.25">
      <c r="A59" s="100">
        <v>6101</v>
      </c>
      <c r="B59" s="51">
        <v>1</v>
      </c>
      <c r="C59" s="100" t="s">
        <v>25</v>
      </c>
      <c r="D59" s="51">
        <f>VLOOKUP(A59,Previsional!$A$4:$G$348,Previsional!$G$2,FALSE)</f>
        <v>1</v>
      </c>
      <c r="E59" s="141">
        <f>VLOOKUP(A59,'PATENTES SINIM 2019'!$A$6:$C$350,3,FALSE)</f>
        <v>0</v>
      </c>
      <c r="F59" s="141">
        <f>VLOOKUP(A59,'I G 2019'!$A$6:$C$350,3,FALSE)</f>
        <v>0.45922774691382695</v>
      </c>
      <c r="G59" s="141">
        <f>VLOOKUP(A59,CGR!$S$11:$T$355,2,FALSE)</f>
        <v>1</v>
      </c>
      <c r="H59" s="155">
        <f>VLOOKUP(A59,TM!$C$2:$E$346,3,FALSE)</f>
        <v>0.84899999999999998</v>
      </c>
      <c r="I59" s="141">
        <f>VLOOKUP(A59,'IRPi 2019'!$A$6:$C$350,3,FALSE)</f>
        <v>1</v>
      </c>
      <c r="J59" s="141">
        <f>VLOOKUP(A59,'R E I 2019'!$A$4:$C$348,3,FALSE)</f>
        <v>0.98482500000000006</v>
      </c>
      <c r="K59" s="141">
        <f t="shared" si="2"/>
        <v>0.49139818672845675</v>
      </c>
      <c r="L59" s="148">
        <f t="shared" si="3"/>
        <v>36</v>
      </c>
      <c r="M59" s="149">
        <f t="shared" si="4"/>
        <v>24</v>
      </c>
      <c r="N59" s="141">
        <f t="shared" si="5"/>
        <v>0</v>
      </c>
      <c r="O59" s="106">
        <f t="shared" si="6"/>
        <v>0</v>
      </c>
      <c r="P59" s="150">
        <f t="shared" si="7"/>
        <v>0</v>
      </c>
      <c r="Q59" s="88"/>
      <c r="S59" s="111"/>
      <c r="T59" s="111"/>
    </row>
    <row r="60" spans="1:20" x14ac:dyDescent="0.25">
      <c r="A60" s="100">
        <v>5804</v>
      </c>
      <c r="B60" s="51">
        <v>1</v>
      </c>
      <c r="C60" s="100" t="s">
        <v>30</v>
      </c>
      <c r="D60" s="51">
        <f>VLOOKUP(A60,Previsional!$A$4:$G$348,Previsional!$G$2,FALSE)</f>
        <v>1</v>
      </c>
      <c r="E60" s="141">
        <f>VLOOKUP(A60,'PATENTES SINIM 2019'!$A$6:$C$350,3,FALSE)</f>
        <v>0.71913861085835606</v>
      </c>
      <c r="F60" s="141">
        <f>VLOOKUP(A60,'I G 2019'!$A$6:$C$350,3,FALSE)</f>
        <v>0.16524344369767716</v>
      </c>
      <c r="G60" s="141">
        <f>VLOOKUP(A60,CGR!$S$11:$T$355,2,FALSE)</f>
        <v>1</v>
      </c>
      <c r="H60" s="155">
        <f>VLOOKUP(A60,TM!$C$2:$E$346,3,FALSE)</f>
        <v>0.97070000000000001</v>
      </c>
      <c r="I60" s="141">
        <f>VLOOKUP(A60,'IRPi 2019'!$A$6:$C$350,3,FALSE)</f>
        <v>1</v>
      </c>
      <c r="J60" s="141">
        <f>VLOOKUP(A60,'R E I 2019'!$A$4:$C$348,3,FALSE)</f>
        <v>0.89070000000000005</v>
      </c>
      <c r="K60" s="141">
        <f t="shared" si="2"/>
        <v>0.68314937472484394</v>
      </c>
      <c r="L60" s="148">
        <f t="shared" si="3"/>
        <v>28</v>
      </c>
      <c r="M60" s="149">
        <f t="shared" si="4"/>
        <v>24</v>
      </c>
      <c r="N60" s="141">
        <f t="shared" si="5"/>
        <v>0</v>
      </c>
      <c r="O60" s="106">
        <f t="shared" si="6"/>
        <v>0</v>
      </c>
      <c r="P60" s="150">
        <f t="shared" si="7"/>
        <v>0</v>
      </c>
      <c r="Q60" s="88"/>
      <c r="S60" s="111"/>
      <c r="T60" s="111"/>
    </row>
    <row r="61" spans="1:20" x14ac:dyDescent="0.25">
      <c r="A61" s="100">
        <v>5101</v>
      </c>
      <c r="B61" s="51">
        <v>1</v>
      </c>
      <c r="C61" s="100" t="s">
        <v>47</v>
      </c>
      <c r="D61" s="51">
        <f>VLOOKUP(A61,Previsional!$A$4:$G$348,Previsional!$G$2,FALSE)</f>
        <v>0</v>
      </c>
      <c r="E61" s="141">
        <f>VLOOKUP(A61,'PATENTES SINIM 2019'!$A$6:$C$350,3,FALSE)</f>
        <v>0.95762798809890226</v>
      </c>
      <c r="F61" s="141">
        <f>VLOOKUP(A61,'I G 2019'!$A$6:$C$350,3,FALSE)</f>
        <v>0.26261830449342466</v>
      </c>
      <c r="G61" s="141">
        <f>VLOOKUP(A61,CGR!$S$11:$T$355,2,FALSE)</f>
        <v>1</v>
      </c>
      <c r="H61" s="155">
        <f>VLOOKUP(A61,TM!$C$2:$E$346,3,FALSE)</f>
        <v>0.88370000000000004</v>
      </c>
      <c r="I61" s="141">
        <f>VLOOKUP(A61,'IRPi 2019'!$A$6:$C$350,3,FALSE)</f>
        <v>1</v>
      </c>
      <c r="J61" s="141">
        <f>VLOOKUP(A61,'R E I 2019'!$A$4:$C$348,3,FALSE)</f>
        <v>1</v>
      </c>
      <c r="K61" s="141">
        <f t="shared" si="2"/>
        <v>0</v>
      </c>
      <c r="L61" s="148">
        <f t="shared" si="3"/>
        <v>37</v>
      </c>
      <c r="M61" s="149">
        <f t="shared" si="4"/>
        <v>24</v>
      </c>
      <c r="N61" s="141">
        <f t="shared" si="5"/>
        <v>0</v>
      </c>
      <c r="O61" s="106">
        <f t="shared" si="6"/>
        <v>0</v>
      </c>
      <c r="P61" s="150">
        <f t="shared" si="7"/>
        <v>0</v>
      </c>
      <c r="Q61" s="88"/>
      <c r="S61" s="111"/>
      <c r="T61" s="111"/>
    </row>
    <row r="62" spans="1:20" x14ac:dyDescent="0.25">
      <c r="A62" s="100">
        <v>5109</v>
      </c>
      <c r="B62" s="51">
        <v>1</v>
      </c>
      <c r="C62" s="100" t="s">
        <v>17</v>
      </c>
      <c r="D62" s="51">
        <f>VLOOKUP(A62,Previsional!$A$4:$G$348,Previsional!$G$2,FALSE)</f>
        <v>0</v>
      </c>
      <c r="E62" s="141">
        <f>VLOOKUP(A62,'PATENTES SINIM 2019'!$A$6:$C$350,3,FALSE)</f>
        <v>0.7118375955707883</v>
      </c>
      <c r="F62" s="141">
        <f>VLOOKUP(A62,'I G 2019'!$A$6:$C$350,3,FALSE)</f>
        <v>0.4063462234511741</v>
      </c>
      <c r="G62" s="141">
        <f>VLOOKUP(A62,CGR!$S$11:$T$355,2,FALSE)</f>
        <v>1</v>
      </c>
      <c r="H62" s="155">
        <f>VLOOKUP(A62,TM!$C$2:$E$346,3,FALSE)</f>
        <v>0.64239999999999997</v>
      </c>
      <c r="I62" s="141">
        <f>VLOOKUP(A62,'IRPi 2019'!$A$6:$C$350,3,FALSE)</f>
        <v>0.95004365047780104</v>
      </c>
      <c r="J62" s="141">
        <f>VLOOKUP(A62,'R E I 2019'!$A$4:$C$348,3,FALSE)</f>
        <v>0.967225</v>
      </c>
      <c r="K62" s="141">
        <f t="shared" si="2"/>
        <v>0</v>
      </c>
      <c r="L62" s="148">
        <f t="shared" si="3"/>
        <v>37</v>
      </c>
      <c r="M62" s="149">
        <f t="shared" si="4"/>
        <v>24</v>
      </c>
      <c r="N62" s="141">
        <f t="shared" si="5"/>
        <v>0</v>
      </c>
      <c r="O62" s="106">
        <f t="shared" si="6"/>
        <v>0</v>
      </c>
      <c r="P62" s="150">
        <f t="shared" si="7"/>
        <v>0</v>
      </c>
      <c r="Q62" s="88"/>
      <c r="S62" s="111"/>
      <c r="T62" s="111"/>
    </row>
    <row r="63" spans="1:20" x14ac:dyDescent="0.25">
      <c r="A63" s="100">
        <v>5801</v>
      </c>
      <c r="B63" s="51">
        <v>1</v>
      </c>
      <c r="C63" s="100" t="s">
        <v>48</v>
      </c>
      <c r="D63" s="51">
        <f>VLOOKUP(A63,Previsional!$A$4:$G$348,Previsional!$G$2,FALSE)</f>
        <v>0</v>
      </c>
      <c r="E63" s="141">
        <f>VLOOKUP(A63,'PATENTES SINIM 2019'!$A$6:$C$350,3,FALSE)</f>
        <v>0.55924955166229828</v>
      </c>
      <c r="F63" s="141">
        <f>VLOOKUP(A63,'I G 2019'!$A$6:$C$350,3,FALSE)</f>
        <v>0.21152310641496525</v>
      </c>
      <c r="G63" s="141">
        <f>VLOOKUP(A63,CGR!$S$11:$T$355,2,FALSE)</f>
        <v>1</v>
      </c>
      <c r="H63" s="155">
        <f>VLOOKUP(A63,TM!$C$2:$E$346,3,FALSE)</f>
        <v>0.70879999999999999</v>
      </c>
      <c r="I63" s="141">
        <f>VLOOKUP(A63,'IRPi 2019'!$A$6:$C$350,3,FALSE)</f>
        <v>1</v>
      </c>
      <c r="J63" s="141">
        <f>VLOOKUP(A63,'R E I 2019'!$A$4:$C$348,3,FALSE)</f>
        <v>1</v>
      </c>
      <c r="K63" s="141">
        <f t="shared" si="2"/>
        <v>0</v>
      </c>
      <c r="L63" s="148">
        <f t="shared" si="3"/>
        <v>37</v>
      </c>
      <c r="M63" s="149">
        <f t="shared" si="4"/>
        <v>24</v>
      </c>
      <c r="N63" s="141">
        <f t="shared" si="5"/>
        <v>0</v>
      </c>
      <c r="O63" s="106">
        <f t="shared" si="6"/>
        <v>0</v>
      </c>
      <c r="P63" s="150">
        <f t="shared" si="7"/>
        <v>0</v>
      </c>
      <c r="Q63" s="88"/>
      <c r="S63" s="111"/>
      <c r="T63" s="111"/>
    </row>
    <row r="64" spans="1:20" x14ac:dyDescent="0.25">
      <c r="A64" s="100">
        <v>13101</v>
      </c>
      <c r="B64" s="51">
        <v>1</v>
      </c>
      <c r="C64" s="100" t="s">
        <v>7</v>
      </c>
      <c r="D64" s="51">
        <f>VLOOKUP(A64,Previsional!$A$4:$G$348,Previsional!$G$2,FALSE)</f>
        <v>0</v>
      </c>
      <c r="E64" s="141">
        <f>VLOOKUP(A64,'PATENTES SINIM 2019'!$A$6:$C$350,3,FALSE)</f>
        <v>0.71793883320483165</v>
      </c>
      <c r="F64" s="141">
        <f>VLOOKUP(A64,'I G 2019'!$A$6:$C$350,3,FALSE)</f>
        <v>0.47558520463299309</v>
      </c>
      <c r="G64" s="141">
        <f>VLOOKUP(A64,CGR!$S$11:$T$355,2,FALSE)</f>
        <v>1</v>
      </c>
      <c r="H64" s="155">
        <f>VLOOKUP(A64,TM!$C$2:$E$346,3,FALSE)</f>
        <v>0.89090000000000003</v>
      </c>
      <c r="I64" s="141">
        <f>VLOOKUP(A64,'IRPi 2019'!$A$6:$C$350,3,FALSE)</f>
        <v>0.99058050954951615</v>
      </c>
      <c r="J64" s="141">
        <f>VLOOKUP(A64,'R E I 2019'!$A$4:$C$348,3,FALSE)</f>
        <v>1</v>
      </c>
      <c r="K64" s="141">
        <f t="shared" si="2"/>
        <v>0</v>
      </c>
      <c r="L64" s="148">
        <f t="shared" si="3"/>
        <v>37</v>
      </c>
      <c r="M64" s="149">
        <f t="shared" si="4"/>
        <v>24</v>
      </c>
      <c r="N64" s="141">
        <f t="shared" si="5"/>
        <v>0</v>
      </c>
      <c r="O64" s="106">
        <f t="shared" si="6"/>
        <v>0</v>
      </c>
      <c r="P64" s="150">
        <f t="shared" si="7"/>
        <v>0</v>
      </c>
      <c r="Q64" s="88"/>
      <c r="S64" s="111"/>
      <c r="T64" s="111"/>
    </row>
    <row r="65" spans="1:20" x14ac:dyDescent="0.25">
      <c r="A65" s="100">
        <v>13103</v>
      </c>
      <c r="B65" s="51">
        <v>1</v>
      </c>
      <c r="C65" s="100" t="s">
        <v>46</v>
      </c>
      <c r="D65" s="51">
        <f>VLOOKUP(A65,Previsional!$A$4:$G$348,Previsional!$G$2,FALSE)</f>
        <v>0</v>
      </c>
      <c r="E65" s="141">
        <f>VLOOKUP(A65,'PATENTES SINIM 2019'!$A$6:$C$350,3,FALSE)</f>
        <v>0.76953215026503807</v>
      </c>
      <c r="F65" s="141">
        <f>VLOOKUP(A65,'I G 2019'!$A$6:$C$350,3,FALSE)</f>
        <v>0.11271943142277498</v>
      </c>
      <c r="G65" s="141">
        <f>VLOOKUP(A65,CGR!$S$11:$T$355,2,FALSE)</f>
        <v>1</v>
      </c>
      <c r="H65" s="155">
        <f>VLOOKUP(A65,TM!$C$2:$E$346,3,FALSE)</f>
        <v>0.91900000000000004</v>
      </c>
      <c r="I65" s="141">
        <f>VLOOKUP(A65,'IRPi 2019'!$A$6:$C$350,3,FALSE)</f>
        <v>1</v>
      </c>
      <c r="J65" s="141">
        <f>VLOOKUP(A65,'R E I 2019'!$A$4:$C$348,3,FALSE)</f>
        <v>1</v>
      </c>
      <c r="K65" s="141">
        <f t="shared" si="2"/>
        <v>0</v>
      </c>
      <c r="L65" s="148">
        <f t="shared" si="3"/>
        <v>37</v>
      </c>
      <c r="M65" s="149">
        <f t="shared" si="4"/>
        <v>24</v>
      </c>
      <c r="N65" s="141">
        <f t="shared" si="5"/>
        <v>0</v>
      </c>
      <c r="O65" s="106">
        <f t="shared" si="6"/>
        <v>0</v>
      </c>
      <c r="P65" s="150">
        <f t="shared" si="7"/>
        <v>0</v>
      </c>
      <c r="Q65" s="88"/>
      <c r="S65" s="111"/>
      <c r="T65" s="111"/>
    </row>
    <row r="66" spans="1:20" x14ac:dyDescent="0.25">
      <c r="A66" s="100">
        <v>13106</v>
      </c>
      <c r="B66" s="51">
        <v>1</v>
      </c>
      <c r="C66" s="100" t="s">
        <v>23</v>
      </c>
      <c r="D66" s="51">
        <f>VLOOKUP(A66,Previsional!$A$4:$G$348,Previsional!$G$2,FALSE)</f>
        <v>0</v>
      </c>
      <c r="E66" s="141">
        <f>VLOOKUP(A66,'PATENTES SINIM 2019'!$A$6:$C$350,3,FALSE)</f>
        <v>0.75604965981623062</v>
      </c>
      <c r="F66" s="141">
        <f>VLOOKUP(A66,'I G 2019'!$A$6:$C$350,3,FALSE)</f>
        <v>0.34736070600395152</v>
      </c>
      <c r="G66" s="141">
        <f>VLOOKUP(A66,CGR!$S$11:$T$355,2,FALSE)</f>
        <v>1</v>
      </c>
      <c r="H66" s="155">
        <f>VLOOKUP(A66,TM!$C$2:$E$346,3,FALSE)</f>
        <v>0.54990000000000006</v>
      </c>
      <c r="I66" s="141">
        <f>VLOOKUP(A66,'IRPi 2019'!$A$6:$C$350,3,FALSE)</f>
        <v>0.97278447881073538</v>
      </c>
      <c r="J66" s="141">
        <f>VLOOKUP(A66,'R E I 2019'!$A$4:$C$348,3,FALSE)</f>
        <v>0.75</v>
      </c>
      <c r="K66" s="141">
        <f t="shared" si="2"/>
        <v>0</v>
      </c>
      <c r="L66" s="148">
        <f t="shared" si="3"/>
        <v>37</v>
      </c>
      <c r="M66" s="149">
        <f t="shared" si="4"/>
        <v>24</v>
      </c>
      <c r="N66" s="141">
        <f t="shared" si="5"/>
        <v>0</v>
      </c>
      <c r="O66" s="106">
        <f t="shared" si="6"/>
        <v>0</v>
      </c>
      <c r="P66" s="150">
        <f t="shared" si="7"/>
        <v>0</v>
      </c>
      <c r="Q66" s="88"/>
      <c r="S66" s="111"/>
      <c r="T66" s="111"/>
    </row>
    <row r="67" spans="1:20" x14ac:dyDescent="0.25">
      <c r="A67" s="100">
        <v>13117</v>
      </c>
      <c r="B67" s="51">
        <v>1</v>
      </c>
      <c r="C67" s="100" t="s">
        <v>44</v>
      </c>
      <c r="D67" s="51">
        <f>VLOOKUP(A67,Previsional!$A$4:$G$348,Previsional!$G$2,FALSE)</f>
        <v>0</v>
      </c>
      <c r="E67" s="141">
        <f>VLOOKUP(A67,'PATENTES SINIM 2019'!$A$6:$C$350,3,FALSE)</f>
        <v>0.74951245937161426</v>
      </c>
      <c r="F67" s="141">
        <f>VLOOKUP(A67,'I G 2019'!$A$6:$C$350,3,FALSE)</f>
        <v>0.11010575748807964</v>
      </c>
      <c r="G67" s="141">
        <f>VLOOKUP(A67,CGR!$S$11:$T$355,2,FALSE)</f>
        <v>1</v>
      </c>
      <c r="H67" s="155">
        <f>VLOOKUP(A67,TM!$C$2:$E$346,3,FALSE)</f>
        <v>0.87080000000000002</v>
      </c>
      <c r="I67" s="141">
        <f>VLOOKUP(A67,'IRPi 2019'!$A$6:$C$350,3,FALSE)</f>
        <v>0.99478459243004569</v>
      </c>
      <c r="J67" s="141">
        <f>VLOOKUP(A67,'R E I 2019'!$A$4:$C$348,3,FALSE)</f>
        <v>1</v>
      </c>
      <c r="K67" s="141">
        <f t="shared" si="2"/>
        <v>0</v>
      </c>
      <c r="L67" s="148">
        <f t="shared" si="3"/>
        <v>37</v>
      </c>
      <c r="M67" s="149">
        <f t="shared" si="4"/>
        <v>24</v>
      </c>
      <c r="N67" s="141">
        <f t="shared" si="5"/>
        <v>0</v>
      </c>
      <c r="O67" s="106">
        <f t="shared" si="6"/>
        <v>0</v>
      </c>
      <c r="P67" s="150">
        <f t="shared" si="7"/>
        <v>0</v>
      </c>
      <c r="Q67" s="88"/>
      <c r="S67" s="111"/>
      <c r="T67" s="111"/>
    </row>
    <row r="68" spans="1:20" x14ac:dyDescent="0.25">
      <c r="A68" s="100">
        <v>13121</v>
      </c>
      <c r="B68" s="51">
        <v>1</v>
      </c>
      <c r="C68" s="100" t="s">
        <v>45</v>
      </c>
      <c r="D68" s="51">
        <f>VLOOKUP(A68,Previsional!$A$4:$G$348,Previsional!$G$2,FALSE)</f>
        <v>0</v>
      </c>
      <c r="E68" s="141">
        <f>VLOOKUP(A68,'PATENTES SINIM 2019'!$A$6:$C$350,3,FALSE)</f>
        <v>0.85329852394818761</v>
      </c>
      <c r="F68" s="141">
        <f>VLOOKUP(A68,'I G 2019'!$A$6:$C$350,3,FALSE)</f>
        <v>0.16476958640245407</v>
      </c>
      <c r="G68" s="141">
        <f>VLOOKUP(A68,CGR!$S$11:$T$355,2,FALSE)</f>
        <v>1</v>
      </c>
      <c r="H68" s="155">
        <f>VLOOKUP(A68,TM!$C$2:$E$346,3,FALSE)</f>
        <v>0.89749999999999996</v>
      </c>
      <c r="I68" s="141">
        <f>VLOOKUP(A68,'IRPi 2019'!$A$6:$C$350,3,FALSE)</f>
        <v>0.99849922144165293</v>
      </c>
      <c r="J68" s="141">
        <f>VLOOKUP(A68,'R E I 2019'!$A$4:$C$348,3,FALSE)</f>
        <v>1</v>
      </c>
      <c r="K68" s="141">
        <f t="shared" si="2"/>
        <v>0</v>
      </c>
      <c r="L68" s="148">
        <f t="shared" si="3"/>
        <v>37</v>
      </c>
      <c r="M68" s="149">
        <f t="shared" si="4"/>
        <v>24</v>
      </c>
      <c r="N68" s="141">
        <f t="shared" si="5"/>
        <v>0</v>
      </c>
      <c r="O68" s="106">
        <f t="shared" si="6"/>
        <v>0</v>
      </c>
      <c r="P68" s="150">
        <f t="shared" si="7"/>
        <v>0</v>
      </c>
      <c r="Q68" s="88"/>
      <c r="S68" s="111"/>
      <c r="T68" s="111"/>
    </row>
    <row r="69" spans="1:20" x14ac:dyDescent="0.25">
      <c r="A69" s="100">
        <v>13126</v>
      </c>
      <c r="B69" s="51">
        <v>1</v>
      </c>
      <c r="C69" s="100" t="s">
        <v>40</v>
      </c>
      <c r="D69" s="51">
        <f>VLOOKUP(A69,Previsional!$A$4:$G$348,Previsional!$G$2,FALSE)</f>
        <v>0</v>
      </c>
      <c r="E69" s="141">
        <f>VLOOKUP(A69,'PATENTES SINIM 2019'!$A$6:$C$350,3,FALSE)</f>
        <v>0.88758607854085236</v>
      </c>
      <c r="F69" s="141">
        <f>VLOOKUP(A69,'I G 2019'!$A$6:$C$350,3,FALSE)</f>
        <v>0.31159674197976905</v>
      </c>
      <c r="G69" s="141">
        <f>VLOOKUP(A69,CGR!$S$11:$T$355,2,FALSE)</f>
        <v>1</v>
      </c>
      <c r="H69" s="155">
        <f>VLOOKUP(A69,TM!$C$2:$E$346,3,FALSE)</f>
        <v>0.91890000000000005</v>
      </c>
      <c r="I69" s="141">
        <f>VLOOKUP(A69,'IRPi 2019'!$A$6:$C$350,3,FALSE)</f>
        <v>0.97913872335965446</v>
      </c>
      <c r="J69" s="141">
        <f>VLOOKUP(A69,'R E I 2019'!$A$4:$C$348,3,FALSE)</f>
        <v>1</v>
      </c>
      <c r="K69" s="141">
        <f t="shared" si="2"/>
        <v>0</v>
      </c>
      <c r="L69" s="148">
        <f t="shared" si="3"/>
        <v>37</v>
      </c>
      <c r="M69" s="149">
        <f t="shared" si="4"/>
        <v>24</v>
      </c>
      <c r="N69" s="141">
        <f t="shared" si="5"/>
        <v>0</v>
      </c>
      <c r="O69" s="106">
        <f t="shared" si="6"/>
        <v>0</v>
      </c>
      <c r="P69" s="150">
        <f t="shared" si="7"/>
        <v>0</v>
      </c>
      <c r="Q69" s="88"/>
      <c r="S69" s="111"/>
      <c r="T69" s="111"/>
    </row>
    <row r="70" spans="1:20" x14ac:dyDescent="0.25">
      <c r="A70" s="100">
        <v>13130</v>
      </c>
      <c r="B70" s="51">
        <v>1</v>
      </c>
      <c r="C70" s="100" t="s">
        <v>41</v>
      </c>
      <c r="D70" s="51">
        <f>VLOOKUP(A70,Previsional!$A$4:$G$348,Previsional!$G$2,FALSE)</f>
        <v>0</v>
      </c>
      <c r="E70" s="141">
        <f>VLOOKUP(A70,'PATENTES SINIM 2019'!$A$6:$C$350,3,FALSE)</f>
        <v>0.82459594716547702</v>
      </c>
      <c r="F70" s="141">
        <f>VLOOKUP(A70,'I G 2019'!$A$6:$C$350,3,FALSE)</f>
        <v>0.28894423638421074</v>
      </c>
      <c r="G70" s="141">
        <f>VLOOKUP(A70,CGR!$S$11:$T$355,2,FALSE)</f>
        <v>1</v>
      </c>
      <c r="H70" s="155">
        <f>VLOOKUP(A70,TM!$C$2:$E$346,3,FALSE)</f>
        <v>0.84050000000000002</v>
      </c>
      <c r="I70" s="141">
        <f>VLOOKUP(A70,'IRPi 2019'!$A$6:$C$350,3,FALSE)</f>
        <v>0.99008845390447997</v>
      </c>
      <c r="J70" s="141">
        <f>VLOOKUP(A70,'R E I 2019'!$A$4:$C$348,3,FALSE)</f>
        <v>1</v>
      </c>
      <c r="K70" s="141">
        <f t="shared" si="2"/>
        <v>0</v>
      </c>
      <c r="L70" s="148">
        <f t="shared" si="3"/>
        <v>37</v>
      </c>
      <c r="M70" s="149">
        <f t="shared" si="4"/>
        <v>24</v>
      </c>
      <c r="N70" s="141">
        <f t="shared" si="5"/>
        <v>0</v>
      </c>
      <c r="O70" s="106">
        <f t="shared" si="6"/>
        <v>0</v>
      </c>
      <c r="P70" s="150">
        <f t="shared" si="7"/>
        <v>0</v>
      </c>
      <c r="Q70" s="88"/>
      <c r="S70" s="111"/>
      <c r="T70" s="111"/>
    </row>
    <row r="71" spans="1:20" ht="15.75" thickBot="1" x14ac:dyDescent="0.3">
      <c r="A71" s="100">
        <v>13401</v>
      </c>
      <c r="B71" s="137">
        <v>1</v>
      </c>
      <c r="C71" s="136" t="s">
        <v>42</v>
      </c>
      <c r="D71" s="51">
        <f>VLOOKUP(A71,Previsional!$A$4:$G$348,Previsional!$G$2,FALSE)</f>
        <v>0</v>
      </c>
      <c r="E71" s="141">
        <f>VLOOKUP(A71,'PATENTES SINIM 2019'!$A$6:$C$350,3,FALSE)</f>
        <v>0.70835086243163647</v>
      </c>
      <c r="F71" s="141">
        <f>VLOOKUP(A71,'I G 2019'!$A$6:$C$350,3,FALSE)</f>
        <v>0.32739621986040518</v>
      </c>
      <c r="G71" s="141">
        <f>VLOOKUP(A71,CGR!$S$11:$T$355,2,FALSE)</f>
        <v>1</v>
      </c>
      <c r="H71" s="155">
        <f>VLOOKUP(A71,TM!$C$2:$E$346,3,FALSE)</f>
        <v>0.92500000000000004</v>
      </c>
      <c r="I71" s="141">
        <f>VLOOKUP(A71,'IRPi 2019'!$A$6:$C$350,3,FALSE)</f>
        <v>1</v>
      </c>
      <c r="J71" s="141">
        <f>VLOOKUP(A71,'R E I 2019'!$A$4:$C$348,3,FALSE)</f>
        <v>1</v>
      </c>
      <c r="K71" s="141">
        <f t="shared" si="2"/>
        <v>0</v>
      </c>
      <c r="L71" s="148">
        <f t="shared" si="3"/>
        <v>37</v>
      </c>
      <c r="M71" s="149">
        <f t="shared" si="4"/>
        <v>24</v>
      </c>
      <c r="N71" s="141">
        <f t="shared" si="5"/>
        <v>0</v>
      </c>
      <c r="O71" s="106">
        <f t="shared" si="6"/>
        <v>0</v>
      </c>
      <c r="P71" s="150">
        <f t="shared" si="7"/>
        <v>0</v>
      </c>
      <c r="Q71" s="138"/>
      <c r="R71" s="139"/>
      <c r="S71" s="111"/>
      <c r="T71" s="111"/>
    </row>
    <row r="72" spans="1:20" ht="15.75" thickTop="1" x14ac:dyDescent="0.25">
      <c r="A72" s="100">
        <v>10109</v>
      </c>
      <c r="B72" s="135">
        <v>2</v>
      </c>
      <c r="C72" s="134" t="s">
        <v>56</v>
      </c>
      <c r="D72" s="51">
        <f>VLOOKUP(A72,Previsional!$A$4:$G$348,Previsional!$G$2,FALSE)</f>
        <v>1</v>
      </c>
      <c r="E72" s="141">
        <f>VLOOKUP(A72,'PATENTES SINIM 2019'!$A$6:$C$350,3,FALSE)</f>
        <v>0.9459726568934278</v>
      </c>
      <c r="F72" s="141">
        <f>VLOOKUP(A72,'I G 2019'!$A$6:$C$350,3,FALSE)</f>
        <v>0.36663744835710144</v>
      </c>
      <c r="G72" s="141">
        <f>VLOOKUP(A72,CGR!$S$11:$T$355,2,FALSE)</f>
        <v>1</v>
      </c>
      <c r="H72" s="155">
        <f>VLOOKUP(A72,TM!$C$2:$E$346,3,FALSE)</f>
        <v>0.81630000000000003</v>
      </c>
      <c r="I72" s="141">
        <f>VLOOKUP(A72,'IRPi 2019'!$A$6:$C$350,3,FALSE)</f>
        <v>1</v>
      </c>
      <c r="J72" s="141">
        <f>VLOOKUP(A72,'R E I 2019'!$A$4:$C$348,3,FALSE)</f>
        <v>1</v>
      </c>
      <c r="K72" s="141">
        <f t="shared" si="2"/>
        <v>0.79519479200197518</v>
      </c>
      <c r="L72" s="148">
        <f t="shared" ref="L72:L108" si="8">_xlfn.RANK.EQ(K72,$K$72:$K$108,0)</f>
        <v>1</v>
      </c>
      <c r="M72" s="149">
        <f t="shared" ref="M72:M108" si="9">$E$5</f>
        <v>19</v>
      </c>
      <c r="N72" s="141">
        <f t="shared" si="5"/>
        <v>0.79519479200197518</v>
      </c>
      <c r="O72" s="106">
        <f t="shared" si="6"/>
        <v>5.6599934336651593E-2</v>
      </c>
      <c r="P72" s="150">
        <f t="shared" si="7"/>
        <v>136370993.17175928</v>
      </c>
      <c r="Q72" s="80"/>
      <c r="R72" s="63"/>
      <c r="S72" s="111"/>
      <c r="T72" s="111"/>
    </row>
    <row r="73" spans="1:20" x14ac:dyDescent="0.25">
      <c r="A73" s="100">
        <v>6108</v>
      </c>
      <c r="B73" s="51">
        <v>2</v>
      </c>
      <c r="C73" s="100" t="s">
        <v>68</v>
      </c>
      <c r="D73" s="51">
        <f>VLOOKUP(A73,Previsional!$A$4:$G$348,Previsional!$G$2,FALSE)</f>
        <v>1</v>
      </c>
      <c r="E73" s="141">
        <f>VLOOKUP(A73,'PATENTES SINIM 2019'!$A$6:$C$350,3,FALSE)</f>
        <v>0.8850847457627119</v>
      </c>
      <c r="F73" s="141">
        <f>VLOOKUP(A73,'I G 2019'!$A$6:$C$350,3,FALSE)</f>
        <v>0.33683430612778176</v>
      </c>
      <c r="G73" s="141">
        <f>VLOOKUP(A73,CGR!$S$11:$T$355,2,FALSE)</f>
        <v>1</v>
      </c>
      <c r="H73" s="155">
        <f>VLOOKUP(A73,TM!$C$2:$E$346,3,FALSE)</f>
        <v>0.92079999999999995</v>
      </c>
      <c r="I73" s="141">
        <f>VLOOKUP(A73,'IRPi 2019'!$A$6:$C$350,3,FALSE)</f>
        <v>0.99931925243680542</v>
      </c>
      <c r="J73" s="141">
        <f>VLOOKUP(A73,'R E I 2019'!$A$4:$C$348,3,FALSE)</f>
        <v>1</v>
      </c>
      <c r="K73" s="141">
        <f t="shared" si="2"/>
        <v>0.78207420017073492</v>
      </c>
      <c r="L73" s="148">
        <f t="shared" si="8"/>
        <v>2</v>
      </c>
      <c r="M73" s="149">
        <f t="shared" si="9"/>
        <v>19</v>
      </c>
      <c r="N73" s="141">
        <f t="shared" si="5"/>
        <v>0.78207420017073492</v>
      </c>
      <c r="O73" s="106">
        <f t="shared" si="6"/>
        <v>5.5666044120599528E-2</v>
      </c>
      <c r="P73" s="150">
        <f t="shared" si="7"/>
        <v>134120892.74727981</v>
      </c>
      <c r="Q73" s="63"/>
      <c r="R73" s="63"/>
      <c r="S73" s="111"/>
      <c r="T73" s="111"/>
    </row>
    <row r="74" spans="1:20" x14ac:dyDescent="0.25">
      <c r="A74" s="100">
        <v>5606</v>
      </c>
      <c r="B74" s="51">
        <v>2</v>
      </c>
      <c r="C74" s="100" t="s">
        <v>50</v>
      </c>
      <c r="D74" s="51">
        <f>VLOOKUP(A74,Previsional!$A$4:$G$348,Previsional!$G$2,FALSE)</f>
        <v>1</v>
      </c>
      <c r="E74" s="141">
        <f>VLOOKUP(A74,'PATENTES SINIM 2019'!$A$6:$C$350,3,FALSE)</f>
        <v>0.88738461538461544</v>
      </c>
      <c r="F74" s="141">
        <f>VLOOKUP(A74,'I G 2019'!$A$6:$C$350,3,FALSE)</f>
        <v>0.5907381853659508</v>
      </c>
      <c r="G74" s="141">
        <f>VLOOKUP(A74,CGR!$S$11:$T$355,2,FALSE)</f>
        <v>1</v>
      </c>
      <c r="H74" s="155">
        <f>VLOOKUP(A74,TM!$C$2:$E$346,3,FALSE)</f>
        <v>0.49049999999999999</v>
      </c>
      <c r="I74" s="141">
        <f>VLOOKUP(A74,'IRPi 2019'!$A$6:$C$350,3,FALSE)</f>
        <v>1</v>
      </c>
      <c r="J74" s="141">
        <f>VLOOKUP(A74,'R E I 2019'!$A$4:$C$348,3,FALSE)</f>
        <v>1</v>
      </c>
      <c r="K74" s="141">
        <f t="shared" si="2"/>
        <v>0.78184416172610316</v>
      </c>
      <c r="L74" s="148">
        <f t="shared" si="8"/>
        <v>3</v>
      </c>
      <c r="M74" s="149">
        <f t="shared" si="9"/>
        <v>19</v>
      </c>
      <c r="N74" s="141">
        <f t="shared" si="5"/>
        <v>0.78184416172610316</v>
      </c>
      <c r="O74" s="106">
        <f t="shared" si="6"/>
        <v>5.5649670571637659E-2</v>
      </c>
      <c r="P74" s="150">
        <f t="shared" si="7"/>
        <v>134081442.5754758</v>
      </c>
      <c r="Q74" s="80"/>
      <c r="R74" s="80"/>
      <c r="S74" s="111"/>
      <c r="T74" s="111"/>
    </row>
    <row r="75" spans="1:20" x14ac:dyDescent="0.25">
      <c r="A75" s="100">
        <v>10301</v>
      </c>
      <c r="B75" s="51">
        <v>2</v>
      </c>
      <c r="C75" s="100" t="s">
        <v>67</v>
      </c>
      <c r="D75" s="51">
        <f>VLOOKUP(A75,Previsional!$A$4:$G$348,Previsional!$G$2,FALSE)</f>
        <v>1</v>
      </c>
      <c r="E75" s="141">
        <f>VLOOKUP(A75,'PATENTES SINIM 2019'!$A$6:$C$350,3,FALSE)</f>
        <v>0.95864215831603916</v>
      </c>
      <c r="F75" s="141">
        <f>VLOOKUP(A75,'I G 2019'!$A$6:$C$350,3,FALSE)</f>
        <v>0.23962378527239789</v>
      </c>
      <c r="G75" s="141">
        <f>VLOOKUP(A75,CGR!$S$11:$T$355,2,FALSE)</f>
        <v>1</v>
      </c>
      <c r="H75" s="155">
        <f>VLOOKUP(A75,TM!$C$2:$E$346,3,FALSE)</f>
        <v>0.85409999999999997</v>
      </c>
      <c r="I75" s="141">
        <f>VLOOKUP(A75,'IRPi 2019'!$A$6:$C$350,3,FALSE)</f>
        <v>0.99530958706588213</v>
      </c>
      <c r="J75" s="141">
        <f>VLOOKUP(A75,'R E I 2019'!$A$4:$C$348,3,FALSE)</f>
        <v>1</v>
      </c>
      <c r="K75" s="141">
        <f t="shared" si="2"/>
        <v>0.77331118108200725</v>
      </c>
      <c r="L75" s="148">
        <f t="shared" si="8"/>
        <v>4</v>
      </c>
      <c r="M75" s="149">
        <f t="shared" si="9"/>
        <v>19</v>
      </c>
      <c r="N75" s="141">
        <f t="shared" si="5"/>
        <v>0.77331118108200725</v>
      </c>
      <c r="O75" s="106">
        <f t="shared" si="6"/>
        <v>5.5042314802951305E-2</v>
      </c>
      <c r="P75" s="150">
        <f t="shared" si="7"/>
        <v>132618089.12188847</v>
      </c>
      <c r="Q75" s="80"/>
      <c r="R75" s="63"/>
      <c r="S75" s="111"/>
      <c r="T75" s="111"/>
    </row>
    <row r="76" spans="1:20" x14ac:dyDescent="0.25">
      <c r="A76" s="100">
        <v>13601</v>
      </c>
      <c r="B76" s="51">
        <v>2</v>
      </c>
      <c r="C76" s="100" t="s">
        <v>64</v>
      </c>
      <c r="D76" s="51">
        <f>VLOOKUP(A76,Previsional!$A$4:$G$348,Previsional!$G$2,FALSE)</f>
        <v>1</v>
      </c>
      <c r="E76" s="141">
        <f>VLOOKUP(A76,'PATENTES SINIM 2019'!$A$6:$C$350,3,FALSE)</f>
        <v>0.9298289738430584</v>
      </c>
      <c r="F76" s="141">
        <f>VLOOKUP(A76,'I G 2019'!$A$6:$C$350,3,FALSE)</f>
        <v>0.19264472909321703</v>
      </c>
      <c r="G76" s="141">
        <f>VLOOKUP(A76,CGR!$S$11:$T$355,2,FALSE)</f>
        <v>1</v>
      </c>
      <c r="H76" s="155">
        <f>VLOOKUP(A76,TM!$C$2:$E$346,3,FALSE)</f>
        <v>0.99150000000000005</v>
      </c>
      <c r="I76" s="141">
        <f>VLOOKUP(A76,'IRPi 2019'!$A$6:$C$350,3,FALSE)</f>
        <v>0.98287354350110301</v>
      </c>
      <c r="J76" s="141">
        <f>VLOOKUP(A76,'R E I 2019'!$A$4:$C$348,3,FALSE)</f>
        <v>1</v>
      </c>
      <c r="K76" s="141">
        <f t="shared" si="2"/>
        <v>0.77147000029342994</v>
      </c>
      <c r="L76" s="148">
        <f t="shared" si="8"/>
        <v>5</v>
      </c>
      <c r="M76" s="149">
        <f t="shared" si="9"/>
        <v>19</v>
      </c>
      <c r="N76" s="141">
        <f t="shared" si="5"/>
        <v>0.77147000029342994</v>
      </c>
      <c r="O76" s="106">
        <f t="shared" si="6"/>
        <v>5.4911264256866842E-2</v>
      </c>
      <c r="P76" s="150">
        <f t="shared" si="7"/>
        <v>132302337.99364613</v>
      </c>
      <c r="Q76" s="80"/>
      <c r="R76" s="63"/>
      <c r="S76" s="111"/>
      <c r="T76" s="111"/>
    </row>
    <row r="77" spans="1:20" x14ac:dyDescent="0.25">
      <c r="A77" s="100">
        <v>4102</v>
      </c>
      <c r="B77" s="51">
        <v>2</v>
      </c>
      <c r="C77" s="100" t="s">
        <v>76</v>
      </c>
      <c r="D77" s="51">
        <f>VLOOKUP(A77,Previsional!$A$4:$G$348,Previsional!$G$2,FALSE)</f>
        <v>1</v>
      </c>
      <c r="E77" s="141">
        <f>VLOOKUP(A77,'PATENTES SINIM 2019'!$A$6:$C$350,3,FALSE)</f>
        <v>0.83040524713047548</v>
      </c>
      <c r="F77" s="141">
        <f>VLOOKUP(A77,'I G 2019'!$A$6:$C$350,3,FALSE)</f>
        <v>0.33962502311983889</v>
      </c>
      <c r="G77" s="141">
        <f>VLOOKUP(A77,CGR!$S$11:$T$355,2,FALSE)</f>
        <v>1</v>
      </c>
      <c r="H77" s="155">
        <f>VLOOKUP(A77,TM!$C$2:$E$346,3,FALSE)</f>
        <v>0.99</v>
      </c>
      <c r="I77" s="141">
        <f>VLOOKUP(A77,'IRPi 2019'!$A$6:$C$350,3,FALSE)</f>
        <v>0.91301699154304039</v>
      </c>
      <c r="J77" s="141">
        <f>VLOOKUP(A77,'R E I 2019'!$A$4:$C$348,3,FALSE)</f>
        <v>1</v>
      </c>
      <c r="K77" s="141">
        <f t="shared" si="2"/>
        <v>0.76969894185277821</v>
      </c>
      <c r="L77" s="148">
        <f t="shared" si="8"/>
        <v>6</v>
      </c>
      <c r="M77" s="149">
        <f t="shared" si="9"/>
        <v>19</v>
      </c>
      <c r="N77" s="141">
        <f t="shared" si="5"/>
        <v>0.76969894185277821</v>
      </c>
      <c r="O77" s="106">
        <f t="shared" si="6"/>
        <v>5.4785204840412549E-2</v>
      </c>
      <c r="P77" s="150">
        <f t="shared" si="7"/>
        <v>131998612.414774</v>
      </c>
      <c r="Q77" s="80"/>
      <c r="R77" s="63"/>
      <c r="S77" s="111"/>
      <c r="T77" s="111"/>
    </row>
    <row r="78" spans="1:20" x14ac:dyDescent="0.25">
      <c r="A78" s="100">
        <v>15101</v>
      </c>
      <c r="B78" s="51">
        <v>2</v>
      </c>
      <c r="C78" s="100" t="s">
        <v>59</v>
      </c>
      <c r="D78" s="51">
        <f>VLOOKUP(A78,Previsional!$A$4:$G$348,Previsional!$G$2,FALSE)</f>
        <v>1</v>
      </c>
      <c r="E78" s="141">
        <f>VLOOKUP(A78,'PATENTES SINIM 2019'!$A$6:$C$350,3,FALSE)</f>
        <v>0.92866999256979088</v>
      </c>
      <c r="F78" s="141">
        <f>VLOOKUP(A78,'I G 2019'!$A$6:$C$350,3,FALSE)</f>
        <v>0.15843962559618494</v>
      </c>
      <c r="G78" s="141">
        <f>VLOOKUP(A78,CGR!$S$11:$T$355,2,FALSE)</f>
        <v>1</v>
      </c>
      <c r="H78" s="155">
        <f>VLOOKUP(A78,TM!$C$2:$E$346,3,FALSE)</f>
        <v>0.92479999999999996</v>
      </c>
      <c r="I78" s="141">
        <f>VLOOKUP(A78,'IRPi 2019'!$A$6:$C$350,3,FALSE)</f>
        <v>1</v>
      </c>
      <c r="J78" s="141">
        <f>VLOOKUP(A78,'R E I 2019'!$A$4:$C$348,3,FALSE)</f>
        <v>1</v>
      </c>
      <c r="K78" s="141">
        <f t="shared" si="2"/>
        <v>0.75336440379847303</v>
      </c>
      <c r="L78" s="148">
        <f t="shared" si="8"/>
        <v>7</v>
      </c>
      <c r="M78" s="149">
        <f t="shared" si="9"/>
        <v>19</v>
      </c>
      <c r="N78" s="141">
        <f t="shared" si="5"/>
        <v>0.75336440379847303</v>
      </c>
      <c r="O78" s="106">
        <f t="shared" si="6"/>
        <v>5.3622554140744849E-2</v>
      </c>
      <c r="P78" s="150">
        <f t="shared" si="7"/>
        <v>129197340.07261063</v>
      </c>
      <c r="Q78" s="80"/>
      <c r="R78" s="63"/>
      <c r="S78" s="111"/>
      <c r="T78" s="111"/>
    </row>
    <row r="79" spans="1:20" x14ac:dyDescent="0.25">
      <c r="A79" s="100">
        <v>13301</v>
      </c>
      <c r="B79" s="51">
        <v>2</v>
      </c>
      <c r="C79" s="100" t="s">
        <v>57</v>
      </c>
      <c r="D79" s="51">
        <f>VLOOKUP(A79,Previsional!$A$4:$G$348,Previsional!$G$2,FALSE)</f>
        <v>1</v>
      </c>
      <c r="E79" s="141">
        <f>VLOOKUP(A79,'PATENTES SINIM 2019'!$A$6:$C$350,3,FALSE)</f>
        <v>0.63549677022454631</v>
      </c>
      <c r="F79" s="141">
        <f>VLOOKUP(A79,'I G 2019'!$A$6:$C$350,3,FALSE)</f>
        <v>0.53908083027719478</v>
      </c>
      <c r="G79" s="141">
        <f>VLOOKUP(A79,CGR!$S$11:$T$355,2,FALSE)</f>
        <v>1</v>
      </c>
      <c r="H79" s="155">
        <f>VLOOKUP(A79,TM!$C$2:$E$346,3,FALSE)</f>
        <v>0.95920000000000005</v>
      </c>
      <c r="I79" s="141">
        <f>VLOOKUP(A79,'IRPi 2019'!$A$6:$C$350,3,FALSE)</f>
        <v>0.9950157042448432</v>
      </c>
      <c r="J79" s="141">
        <f>VLOOKUP(A79,'R E I 2019'!$A$4:$C$348,3,FALSE)</f>
        <v>0.8125</v>
      </c>
      <c r="K79" s="141">
        <f t="shared" si="2"/>
        <v>0.74144986236013211</v>
      </c>
      <c r="L79" s="148">
        <f t="shared" si="8"/>
        <v>8</v>
      </c>
      <c r="M79" s="149">
        <f t="shared" si="9"/>
        <v>19</v>
      </c>
      <c r="N79" s="141">
        <f t="shared" si="5"/>
        <v>0.74144986236013211</v>
      </c>
      <c r="O79" s="106">
        <f t="shared" si="6"/>
        <v>5.2774507511360313E-2</v>
      </c>
      <c r="P79" s="150">
        <f t="shared" si="7"/>
        <v>127154069.83810361</v>
      </c>
      <c r="Q79" s="80"/>
      <c r="R79" s="63"/>
      <c r="S79" s="111"/>
      <c r="T79" s="111"/>
    </row>
    <row r="80" spans="1:20" x14ac:dyDescent="0.25">
      <c r="A80" s="100">
        <v>16101</v>
      </c>
      <c r="B80" s="51">
        <v>2</v>
      </c>
      <c r="C80" s="100" t="s">
        <v>70</v>
      </c>
      <c r="D80" s="51">
        <f>VLOOKUP(A80,Previsional!$A$4:$G$348,Previsional!$G$2,FALSE)</f>
        <v>1</v>
      </c>
      <c r="E80" s="141">
        <f>VLOOKUP(A80,'PATENTES SINIM 2019'!$A$6:$C$350,3,FALSE)</f>
        <v>0.92640827517447655</v>
      </c>
      <c r="F80" s="141">
        <f>VLOOKUP(A80,'I G 2019'!$A$6:$C$350,3,FALSE)</f>
        <v>0.28678450019323365</v>
      </c>
      <c r="G80" s="141">
        <f>VLOOKUP(A80,CGR!$S$11:$T$355,2,FALSE)</f>
        <v>1</v>
      </c>
      <c r="H80" s="155">
        <f>VLOOKUP(A80,TM!$C$2:$E$346,3,FALSE)</f>
        <v>0.63119999999999998</v>
      </c>
      <c r="I80" s="141">
        <f>VLOOKUP(A80,'IRPi 2019'!$A$6:$C$350,3,FALSE)</f>
        <v>1</v>
      </c>
      <c r="J80" s="141">
        <f>VLOOKUP(A80,'R E I 2019'!$A$4:$C$348,3,FALSE)</f>
        <v>1</v>
      </c>
      <c r="K80" s="141">
        <f t="shared" si="2"/>
        <v>0.7406190213593753</v>
      </c>
      <c r="L80" s="148">
        <f t="shared" si="8"/>
        <v>9</v>
      </c>
      <c r="M80" s="149">
        <f t="shared" si="9"/>
        <v>19</v>
      </c>
      <c r="N80" s="141">
        <f t="shared" si="5"/>
        <v>0.7406190213593753</v>
      </c>
      <c r="O80" s="106">
        <f t="shared" si="6"/>
        <v>5.271537037092628E-2</v>
      </c>
      <c r="P80" s="150">
        <f t="shared" si="7"/>
        <v>127011585.74039495</v>
      </c>
      <c r="Q80" s="80"/>
      <c r="R80" s="63"/>
      <c r="S80" s="111"/>
      <c r="T80" s="111"/>
    </row>
    <row r="81" spans="1:20" x14ac:dyDescent="0.25">
      <c r="A81" s="100">
        <v>5603</v>
      </c>
      <c r="B81" s="51">
        <v>2</v>
      </c>
      <c r="C81" s="100" t="s">
        <v>81</v>
      </c>
      <c r="D81" s="51">
        <f>VLOOKUP(A81,Previsional!$A$4:$G$348,Previsional!$G$2,FALSE)</f>
        <v>1</v>
      </c>
      <c r="E81" s="141">
        <f>VLOOKUP(A81,'PATENTES SINIM 2019'!$A$6:$C$350,3,FALSE)</f>
        <v>0.91843971631205679</v>
      </c>
      <c r="F81" s="141">
        <f>VLOOKUP(A81,'I G 2019'!$A$6:$C$350,3,FALSE)</f>
        <v>0.11428012357667498</v>
      </c>
      <c r="G81" s="141">
        <f>VLOOKUP(A81,CGR!$S$11:$T$355,2,FALSE)</f>
        <v>1</v>
      </c>
      <c r="H81" s="155">
        <f>VLOOKUP(A81,TM!$C$2:$E$346,3,FALSE)</f>
        <v>0.8921</v>
      </c>
      <c r="I81" s="141">
        <f>VLOOKUP(A81,'IRPi 2019'!$A$6:$C$350,3,FALSE)</f>
        <v>1</v>
      </c>
      <c r="J81" s="141">
        <f>VLOOKUP(A81,'R E I 2019'!$A$4:$C$348,3,FALSE)</f>
        <v>1</v>
      </c>
      <c r="K81" s="141">
        <f t="shared" si="2"/>
        <v>0.73383893160338876</v>
      </c>
      <c r="L81" s="148">
        <f t="shared" si="8"/>
        <v>10</v>
      </c>
      <c r="M81" s="149">
        <f t="shared" si="9"/>
        <v>19</v>
      </c>
      <c r="N81" s="141">
        <f t="shared" si="5"/>
        <v>0.73383893160338876</v>
      </c>
      <c r="O81" s="106">
        <f t="shared" si="6"/>
        <v>5.2232780898704874E-2</v>
      </c>
      <c r="P81" s="150">
        <f t="shared" si="7"/>
        <v>125848842.24267942</v>
      </c>
      <c r="Q81" s="80"/>
      <c r="R81" s="63"/>
      <c r="S81" s="111"/>
      <c r="T81" s="111"/>
    </row>
    <row r="82" spans="1:20" x14ac:dyDescent="0.25">
      <c r="A82" s="100">
        <v>5601</v>
      </c>
      <c r="B82" s="51">
        <v>2</v>
      </c>
      <c r="C82" s="100" t="s">
        <v>54</v>
      </c>
      <c r="D82" s="51">
        <f>VLOOKUP(A82,Previsional!$A$4:$G$348,Previsional!$G$2,FALSE)</f>
        <v>1</v>
      </c>
      <c r="E82" s="141">
        <f>VLOOKUP(A82,'PATENTES SINIM 2019'!$A$6:$C$350,3,FALSE)</f>
        <v>0.8465695488721805</v>
      </c>
      <c r="F82" s="141">
        <f>VLOOKUP(A82,'I G 2019'!$A$6:$C$350,3,FALSE)</f>
        <v>0.22086758289120478</v>
      </c>
      <c r="G82" s="141">
        <f>VLOOKUP(A82,CGR!$S$11:$T$355,2,FALSE)</f>
        <v>1</v>
      </c>
      <c r="H82" s="155">
        <f>VLOOKUP(A82,TM!$C$2:$E$346,3,FALSE)</f>
        <v>0.85529999999999995</v>
      </c>
      <c r="I82" s="141">
        <f>VLOOKUP(A82,'IRPi 2019'!$A$6:$C$350,3,FALSE)</f>
        <v>1</v>
      </c>
      <c r="J82" s="141">
        <f>VLOOKUP(A82,'R E I 2019'!$A$4:$C$348,3,FALSE)</f>
        <v>1</v>
      </c>
      <c r="K82" s="141">
        <f t="shared" si="2"/>
        <v>0.72981123782806434</v>
      </c>
      <c r="L82" s="148">
        <f t="shared" si="8"/>
        <v>11</v>
      </c>
      <c r="M82" s="149">
        <f t="shared" si="9"/>
        <v>19</v>
      </c>
      <c r="N82" s="141">
        <f t="shared" si="5"/>
        <v>0.72981123782806434</v>
      </c>
      <c r="O82" s="106">
        <f t="shared" si="6"/>
        <v>5.1946099942661923E-2</v>
      </c>
      <c r="P82" s="150">
        <f t="shared" si="7"/>
        <v>125158117.64808054</v>
      </c>
      <c r="Q82" s="80"/>
      <c r="R82" s="63"/>
      <c r="S82" s="111"/>
      <c r="T82" s="111"/>
    </row>
    <row r="83" spans="1:20" x14ac:dyDescent="0.25">
      <c r="A83" s="100">
        <v>2201</v>
      </c>
      <c r="B83" s="51">
        <v>2</v>
      </c>
      <c r="C83" s="100" t="s">
        <v>73</v>
      </c>
      <c r="D83" s="51">
        <f>VLOOKUP(A83,Previsional!$A$4:$G$348,Previsional!$G$2,FALSE)</f>
        <v>1</v>
      </c>
      <c r="E83" s="141">
        <f>VLOOKUP(A83,'PATENTES SINIM 2019'!$A$6:$C$350,3,FALSE)</f>
        <v>0.87981005403635171</v>
      </c>
      <c r="F83" s="141">
        <f>VLOOKUP(A83,'I G 2019'!$A$6:$C$350,3,FALSE)</f>
        <v>0.34700937797069498</v>
      </c>
      <c r="G83" s="141">
        <f>VLOOKUP(A83,CGR!$S$11:$T$355,2,FALSE)</f>
        <v>0.7142857142857143</v>
      </c>
      <c r="H83" s="155">
        <f>VLOOKUP(A83,TM!$C$2:$E$346,3,FALSE)</f>
        <v>0.88819999999999999</v>
      </c>
      <c r="I83" s="141">
        <f>VLOOKUP(A83,'IRPi 2019'!$A$6:$C$350,3,FALSE)</f>
        <v>1</v>
      </c>
      <c r="J83" s="141">
        <f>VLOOKUP(A83,'R E I 2019'!$A$4:$C$348,3,FALSE)</f>
        <v>0.86292499999999994</v>
      </c>
      <c r="K83" s="141">
        <f t="shared" si="2"/>
        <v>0.72820497054825384</v>
      </c>
      <c r="L83" s="148">
        <f t="shared" si="8"/>
        <v>12</v>
      </c>
      <c r="M83" s="149">
        <f t="shared" si="9"/>
        <v>19</v>
      </c>
      <c r="N83" s="141">
        <f t="shared" si="5"/>
        <v>0.72820497054825384</v>
      </c>
      <c r="O83" s="106">
        <f t="shared" si="6"/>
        <v>5.1831769940153358E-2</v>
      </c>
      <c r="P83" s="150">
        <f t="shared" si="7"/>
        <v>124882652.73501743</v>
      </c>
      <c r="Q83" s="80"/>
      <c r="R83" s="63"/>
      <c r="S83" s="111"/>
      <c r="T83" s="111"/>
    </row>
    <row r="84" spans="1:20" x14ac:dyDescent="0.25">
      <c r="A84" s="100">
        <v>5502</v>
      </c>
      <c r="B84" s="51">
        <v>2</v>
      </c>
      <c r="C84" s="100" t="s">
        <v>365</v>
      </c>
      <c r="D84" s="51">
        <f>VLOOKUP(A84,Previsional!$A$4:$G$348,Previsional!$G$2,FALSE)</f>
        <v>1</v>
      </c>
      <c r="E84" s="141">
        <f>VLOOKUP(A84,'PATENTES SINIM 2019'!$A$6:$C$350,3,FALSE)</f>
        <v>0.8928571428571429</v>
      </c>
      <c r="F84" s="141">
        <f>VLOOKUP(A84,'I G 2019'!$A$6:$C$350,3,FALSE)</f>
        <v>0.19071765273631269</v>
      </c>
      <c r="G84" s="141">
        <f>VLOOKUP(A84,CGR!$S$11:$T$355,2,FALSE)</f>
        <v>1</v>
      </c>
      <c r="H84" s="155">
        <f>VLOOKUP(A84,TM!$C$2:$E$346,3,FALSE)</f>
        <v>0.74060000000000004</v>
      </c>
      <c r="I84" s="141">
        <f>VLOOKUP(A84,'IRPi 2019'!$A$6:$C$350,3,FALSE)</f>
        <v>1</v>
      </c>
      <c r="J84" s="141">
        <f>VLOOKUP(A84,'R E I 2019'!$A$4:$C$348,3,FALSE)</f>
        <v>1</v>
      </c>
      <c r="K84" s="141">
        <f t="shared" si="2"/>
        <v>0.72126941318407833</v>
      </c>
      <c r="L84" s="148">
        <f t="shared" si="8"/>
        <v>13</v>
      </c>
      <c r="M84" s="149">
        <f t="shared" si="9"/>
        <v>19</v>
      </c>
      <c r="N84" s="141">
        <f t="shared" si="5"/>
        <v>0.72126941318407833</v>
      </c>
      <c r="O84" s="106">
        <f t="shared" si="6"/>
        <v>5.1338114680651303E-2</v>
      </c>
      <c r="P84" s="150">
        <f t="shared" si="7"/>
        <v>123693247.50316076</v>
      </c>
      <c r="Q84" s="80"/>
      <c r="R84" s="63"/>
      <c r="S84" s="111"/>
      <c r="T84" s="111"/>
    </row>
    <row r="85" spans="1:20" x14ac:dyDescent="0.25">
      <c r="A85" s="100">
        <v>5103</v>
      </c>
      <c r="B85" s="51">
        <v>2</v>
      </c>
      <c r="C85" s="100" t="s">
        <v>58</v>
      </c>
      <c r="D85" s="51">
        <f>VLOOKUP(A85,Previsional!$A$4:$G$348,Previsional!$G$2,FALSE)</f>
        <v>1</v>
      </c>
      <c r="E85" s="141">
        <f>VLOOKUP(A85,'PATENTES SINIM 2019'!$A$6:$C$350,3,FALSE)</f>
        <v>0.70612244897959187</v>
      </c>
      <c r="F85" s="141">
        <f>VLOOKUP(A85,'I G 2019'!$A$6:$C$350,3,FALSE)</f>
        <v>0.42926137519334612</v>
      </c>
      <c r="G85" s="141">
        <f>VLOOKUP(A85,CGR!$S$11:$T$355,2,FALSE)</f>
        <v>1</v>
      </c>
      <c r="H85" s="155">
        <f>VLOOKUP(A85,TM!$C$2:$E$346,3,FALSE)</f>
        <v>0.85540000000000005</v>
      </c>
      <c r="I85" s="141">
        <f>VLOOKUP(A85,'IRPi 2019'!$A$6:$C$350,3,FALSE)</f>
        <v>1</v>
      </c>
      <c r="J85" s="141">
        <f>VLOOKUP(A85,'R E I 2019'!$A$4:$C$348,3,FALSE)</f>
        <v>0.75</v>
      </c>
      <c r="K85" s="141">
        <f t="shared" si="2"/>
        <v>0.7202682009411937</v>
      </c>
      <c r="L85" s="148">
        <f t="shared" si="8"/>
        <v>14</v>
      </c>
      <c r="M85" s="149">
        <f t="shared" si="9"/>
        <v>19</v>
      </c>
      <c r="N85" s="141">
        <f t="shared" si="5"/>
        <v>0.7202682009411937</v>
      </c>
      <c r="O85" s="106">
        <f t="shared" si="6"/>
        <v>5.1266850950337312E-2</v>
      </c>
      <c r="P85" s="150">
        <f t="shared" si="7"/>
        <v>123521545.7901828</v>
      </c>
      <c r="Q85" s="80"/>
      <c r="R85" s="63"/>
      <c r="S85" s="111"/>
      <c r="T85" s="111"/>
    </row>
    <row r="86" spans="1:20" x14ac:dyDescent="0.25">
      <c r="A86" s="100">
        <v>5501</v>
      </c>
      <c r="B86" s="110">
        <v>2</v>
      </c>
      <c r="C86" s="100" t="s">
        <v>66</v>
      </c>
      <c r="D86" s="51">
        <f>VLOOKUP(A86,Previsional!$A$4:$G$348,Previsional!$G$2,FALSE)</f>
        <v>1</v>
      </c>
      <c r="E86" s="141">
        <f>VLOOKUP(A86,'PATENTES SINIM 2019'!$A$6:$C$350,3,FALSE)</f>
        <v>0.78911000552791599</v>
      </c>
      <c r="F86" s="141">
        <f>VLOOKUP(A86,'I G 2019'!$A$6:$C$350,3,FALSE)</f>
        <v>0.28171649625886519</v>
      </c>
      <c r="G86" s="141">
        <f>VLOOKUP(A86,CGR!$S$11:$T$355,2,FALSE)</f>
        <v>1</v>
      </c>
      <c r="H86" s="155">
        <f>VLOOKUP(A86,TM!$C$2:$E$346,3,FALSE)</f>
        <v>0.80110000000000003</v>
      </c>
      <c r="I86" s="141">
        <f>VLOOKUP(A86,'IRPi 2019'!$A$6:$C$350,3,FALSE)</f>
        <v>0.98355641290112827</v>
      </c>
      <c r="J86" s="141">
        <f>VLOOKUP(A86,'R E I 2019'!$A$4:$C$348,3,FALSE)</f>
        <v>1</v>
      </c>
      <c r="K86" s="141">
        <f t="shared" si="2"/>
        <v>0.71596044664454328</v>
      </c>
      <c r="L86" s="148">
        <f t="shared" si="8"/>
        <v>15</v>
      </c>
      <c r="M86" s="149">
        <f t="shared" si="9"/>
        <v>19</v>
      </c>
      <c r="N86" s="141">
        <f t="shared" si="5"/>
        <v>0.71596044664454328</v>
      </c>
      <c r="O86" s="106">
        <f t="shared" si="6"/>
        <v>5.0960236001671703E-2</v>
      </c>
      <c r="P86" s="150">
        <f t="shared" si="7"/>
        <v>122782792.54672258</v>
      </c>
      <c r="Q86" s="80"/>
      <c r="R86" s="63"/>
      <c r="S86" s="111"/>
      <c r="T86" s="111"/>
    </row>
    <row r="87" spans="1:20" x14ac:dyDescent="0.25">
      <c r="A87" s="100">
        <v>13604</v>
      </c>
      <c r="B87" s="51">
        <v>2</v>
      </c>
      <c r="C87" s="100" t="s">
        <v>55</v>
      </c>
      <c r="D87" s="51">
        <f>VLOOKUP(A87,Previsional!$A$4:$G$348,Previsional!$G$2,FALSE)</f>
        <v>1</v>
      </c>
      <c r="E87" s="141">
        <f>VLOOKUP(A87,'PATENTES SINIM 2019'!$A$6:$C$350,3,FALSE)</f>
        <v>0.76150392817059487</v>
      </c>
      <c r="F87" s="141">
        <f>VLOOKUP(A87,'I G 2019'!$A$6:$C$350,3,FALSE)</f>
        <v>0.30467654146573192</v>
      </c>
      <c r="G87" s="141">
        <f>VLOOKUP(A87,CGR!$S$11:$T$355,2,FALSE)</f>
        <v>1</v>
      </c>
      <c r="H87" s="155">
        <f>VLOOKUP(A87,TM!$C$2:$E$346,3,FALSE)</f>
        <v>0.73560000000000003</v>
      </c>
      <c r="I87" s="141">
        <f>VLOOKUP(A87,'IRPi 2019'!$A$6:$C$350,3,FALSE)</f>
        <v>1</v>
      </c>
      <c r="J87" s="141">
        <f>VLOOKUP(A87,'R E I 2019'!$A$4:$C$348,3,FALSE)</f>
        <v>1</v>
      </c>
      <c r="K87" s="141">
        <f t="shared" si="2"/>
        <v>0.7030355102261413</v>
      </c>
      <c r="L87" s="148">
        <f t="shared" si="8"/>
        <v>16</v>
      </c>
      <c r="M87" s="149">
        <f t="shared" si="9"/>
        <v>19</v>
      </c>
      <c r="N87" s="141">
        <f t="shared" si="5"/>
        <v>0.7030355102261413</v>
      </c>
      <c r="O87" s="106">
        <f t="shared" si="6"/>
        <v>5.0040272038194021E-2</v>
      </c>
      <c r="P87" s="150">
        <f t="shared" si="7"/>
        <v>120566245.81655368</v>
      </c>
      <c r="Q87" s="80"/>
      <c r="R87" s="63"/>
      <c r="S87" s="111"/>
      <c r="T87" s="111"/>
    </row>
    <row r="88" spans="1:20" x14ac:dyDescent="0.25">
      <c r="A88" s="100">
        <v>16103</v>
      </c>
      <c r="B88" s="51">
        <v>2</v>
      </c>
      <c r="C88" s="100" t="s">
        <v>72</v>
      </c>
      <c r="D88" s="51">
        <f>VLOOKUP(A88,Previsional!$A$4:$G$348,Previsional!$G$2,FALSE)</f>
        <v>1</v>
      </c>
      <c r="E88" s="141">
        <f>VLOOKUP(A88,'PATENTES SINIM 2019'!$A$6:$C$350,3,FALSE)</f>
        <v>0.97962154294032022</v>
      </c>
      <c r="F88" s="141">
        <f>VLOOKUP(A88,'I G 2019'!$A$6:$C$350,3,FALSE)</f>
        <v>0.19748208041296694</v>
      </c>
      <c r="G88" s="141">
        <f>VLOOKUP(A88,CGR!$S$11:$T$355,2,FALSE)</f>
        <v>0.7142857142857143</v>
      </c>
      <c r="H88" s="155">
        <f>VLOOKUP(A88,TM!$C$2:$E$346,3,FALSE)</f>
        <v>0.70240000000000002</v>
      </c>
      <c r="I88" s="141">
        <f>VLOOKUP(A88,'IRPi 2019'!$A$6:$C$350,3,FALSE)</f>
        <v>1</v>
      </c>
      <c r="J88" s="141">
        <f>VLOOKUP(A88,'R E I 2019'!$A$4:$C$348,3,FALSE)</f>
        <v>0.94900000000000007</v>
      </c>
      <c r="K88" s="141">
        <f t="shared" si="2"/>
        <v>0.70219091727521099</v>
      </c>
      <c r="L88" s="148">
        <f t="shared" si="8"/>
        <v>17</v>
      </c>
      <c r="M88" s="149">
        <f t="shared" si="9"/>
        <v>19</v>
      </c>
      <c r="N88" s="141">
        <f t="shared" si="5"/>
        <v>0.70219091727521099</v>
      </c>
      <c r="O88" s="106">
        <f t="shared" si="6"/>
        <v>4.9980156069069644E-2</v>
      </c>
      <c r="P88" s="150">
        <f t="shared" si="7"/>
        <v>120421403.34436612</v>
      </c>
      <c r="Q88" s="80"/>
      <c r="R88" s="63"/>
      <c r="S88" s="111"/>
      <c r="T88" s="111"/>
    </row>
    <row r="89" spans="1:20" x14ac:dyDescent="0.25">
      <c r="A89" s="100">
        <v>14101</v>
      </c>
      <c r="B89" s="51">
        <v>2</v>
      </c>
      <c r="C89" s="100" t="s">
        <v>63</v>
      </c>
      <c r="D89" s="51">
        <f>VLOOKUP(A89,Previsional!$A$4:$G$348,Previsional!$G$2,FALSE)</f>
        <v>1</v>
      </c>
      <c r="E89" s="141">
        <f>VLOOKUP(A89,'PATENTES SINIM 2019'!$A$6:$C$350,3,FALSE)</f>
        <v>0.84804520464263899</v>
      </c>
      <c r="F89" s="141">
        <f>VLOOKUP(A89,'I G 2019'!$A$6:$C$350,3,FALSE)</f>
        <v>0.19078665569323999</v>
      </c>
      <c r="G89" s="141">
        <f>VLOOKUP(A89,CGR!$S$11:$T$355,2,FALSE)</f>
        <v>1</v>
      </c>
      <c r="H89" s="155">
        <f>VLOOKUP(A89,TM!$C$2:$E$346,3,FALSE)</f>
        <v>0.66159999999999997</v>
      </c>
      <c r="I89" s="141">
        <f>VLOOKUP(A89,'IRPi 2019'!$A$6:$C$350,3,FALSE)</f>
        <v>1</v>
      </c>
      <c r="J89" s="141">
        <f>VLOOKUP(A89,'R E I 2019'!$A$4:$C$348,3,FALSE)</f>
        <v>1</v>
      </c>
      <c r="K89" s="141">
        <f t="shared" ref="K89:K152" si="10">SUMPRODUCT($E$12:$J$12,E89:J89)*D89</f>
        <v>0.69375248554823377</v>
      </c>
      <c r="L89" s="148">
        <f t="shared" si="8"/>
        <v>18</v>
      </c>
      <c r="M89" s="149">
        <f t="shared" si="9"/>
        <v>19</v>
      </c>
      <c r="N89" s="141">
        <f t="shared" ref="N89:N152" si="11">IF(L89&lt;=M89,K89,0)</f>
        <v>0.69375248554823377</v>
      </c>
      <c r="O89" s="106">
        <f t="shared" ref="O89:O152" si="12">N89/VLOOKUP(B89,$C$17:$D$21,2,FALSE)</f>
        <v>4.9379530050822233E-2</v>
      </c>
      <c r="P89" s="150">
        <f t="shared" ref="P89:P152" si="13">VLOOKUP(B89,$C$17:$E$21,3,FALSE)*O89</f>
        <v>118974264.44582929</v>
      </c>
      <c r="Q89" s="80"/>
      <c r="R89" s="63"/>
      <c r="S89" s="111"/>
      <c r="T89" s="111"/>
    </row>
    <row r="90" spans="1:20" x14ac:dyDescent="0.25">
      <c r="A90" s="100">
        <v>10101</v>
      </c>
      <c r="B90" s="51">
        <v>2</v>
      </c>
      <c r="C90" s="100" t="s">
        <v>61</v>
      </c>
      <c r="D90" s="51">
        <f>VLOOKUP(A90,Previsional!$A$4:$G$348,Previsional!$G$2,FALSE)</f>
        <v>1</v>
      </c>
      <c r="E90" s="141">
        <f>VLOOKUP(A90,'PATENTES SINIM 2019'!$A$6:$C$350,3,FALSE)</f>
        <v>0.77087746180539907</v>
      </c>
      <c r="F90" s="141">
        <f>VLOOKUP(A90,'I G 2019'!$A$6:$C$350,3,FALSE)</f>
        <v>0.28817383844117972</v>
      </c>
      <c r="G90" s="141">
        <f>VLOOKUP(A90,CGR!$S$11:$T$355,2,FALSE)</f>
        <v>1</v>
      </c>
      <c r="H90" s="155">
        <f>VLOOKUP(A90,TM!$C$2:$E$346,3,FALSE)</f>
        <v>0.66790000000000005</v>
      </c>
      <c r="I90" s="141">
        <f>VLOOKUP(A90,'IRPi 2019'!$A$6:$C$350,3,FALSE)</f>
        <v>1</v>
      </c>
      <c r="J90" s="141">
        <f>VLOOKUP(A90,'R E I 2019'!$A$4:$C$348,3,FALSE)</f>
        <v>1</v>
      </c>
      <c r="K90" s="141">
        <f t="shared" si="10"/>
        <v>0.69203557124218462</v>
      </c>
      <c r="L90" s="148">
        <f t="shared" si="8"/>
        <v>19</v>
      </c>
      <c r="M90" s="149">
        <f t="shared" si="9"/>
        <v>19</v>
      </c>
      <c r="N90" s="141">
        <f t="shared" si="11"/>
        <v>0.69203557124218462</v>
      </c>
      <c r="O90" s="106">
        <f t="shared" si="12"/>
        <v>4.9257324475582752E-2</v>
      </c>
      <c r="P90" s="150">
        <f t="shared" si="13"/>
        <v>118679824.25147481</v>
      </c>
      <c r="Q90" s="80"/>
      <c r="R90" s="63"/>
      <c r="S90" s="111"/>
      <c r="T90" s="111"/>
    </row>
    <row r="91" spans="1:20" x14ac:dyDescent="0.25">
      <c r="A91" s="100">
        <v>5504</v>
      </c>
      <c r="B91" s="51">
        <v>2</v>
      </c>
      <c r="C91" s="100" t="s">
        <v>75</v>
      </c>
      <c r="D91" s="51">
        <f>VLOOKUP(A91,Previsional!$A$4:$G$348,Previsional!$G$2,FALSE)</f>
        <v>1</v>
      </c>
      <c r="E91" s="141">
        <f>VLOOKUP(A91,'PATENTES SINIM 2019'!$A$6:$C$350,3,FALSE)</f>
        <v>0.88755980861244022</v>
      </c>
      <c r="F91" s="141">
        <f>VLOOKUP(A91,'I G 2019'!$A$6:$C$350,3,FALSE)</f>
        <v>0.27164104883846185</v>
      </c>
      <c r="G91" s="141">
        <f>VLOOKUP(A91,CGR!$S$11:$T$355,2,FALSE)</f>
        <v>1</v>
      </c>
      <c r="H91" s="155">
        <f>VLOOKUP(A91,TM!$C$2:$E$346,3,FALSE)</f>
        <v>0.41589999999999999</v>
      </c>
      <c r="I91" s="141">
        <f>VLOOKUP(A91,'IRPi 2019'!$A$6:$C$350,3,FALSE)</f>
        <v>0.99151563335275905</v>
      </c>
      <c r="J91" s="141">
        <f>VLOOKUP(A91,'R E I 2019'!$A$4:$C$348,3,FALSE)</f>
        <v>1</v>
      </c>
      <c r="K91" s="141">
        <f t="shared" si="10"/>
        <v>0.69051697689160763</v>
      </c>
      <c r="L91" s="148">
        <f t="shared" si="8"/>
        <v>20</v>
      </c>
      <c r="M91" s="149">
        <f t="shared" si="9"/>
        <v>19</v>
      </c>
      <c r="N91" s="141">
        <f t="shared" si="11"/>
        <v>0</v>
      </c>
      <c r="O91" s="106">
        <f t="shared" si="12"/>
        <v>0</v>
      </c>
      <c r="P91" s="150">
        <f t="shared" si="13"/>
        <v>0</v>
      </c>
      <c r="Q91" s="80"/>
      <c r="R91" s="63"/>
      <c r="S91" s="111"/>
      <c r="T91" s="111"/>
    </row>
    <row r="92" spans="1:20" x14ac:dyDescent="0.25">
      <c r="A92" s="100">
        <v>1107</v>
      </c>
      <c r="B92" s="51">
        <v>2</v>
      </c>
      <c r="C92" s="100" t="s">
        <v>69</v>
      </c>
      <c r="D92" s="51">
        <f>VLOOKUP(A92,Previsional!$A$4:$G$348,Previsional!$G$2,FALSE)</f>
        <v>1</v>
      </c>
      <c r="E92" s="141">
        <f>VLOOKUP(A92,'PATENTES SINIM 2019'!$A$6:$C$350,3,FALSE)</f>
        <v>0.79886685552407932</v>
      </c>
      <c r="F92" s="141">
        <f>VLOOKUP(A92,'I G 2019'!$A$6:$C$350,3,FALSE)</f>
        <v>0.17209761578190017</v>
      </c>
      <c r="G92" s="141">
        <f>VLOOKUP(A92,CGR!$S$11:$T$355,2,FALSE)</f>
        <v>1</v>
      </c>
      <c r="H92" s="155">
        <f>VLOOKUP(A92,TM!$C$2:$E$346,3,FALSE)</f>
        <v>0.62190000000000001</v>
      </c>
      <c r="I92" s="141">
        <f>VLOOKUP(A92,'IRPi 2019'!$A$6:$C$350,3,FALSE)</f>
        <v>1</v>
      </c>
      <c r="J92" s="141">
        <f>VLOOKUP(A92,'R E I 2019'!$A$4:$C$348,3,FALSE)</f>
        <v>1</v>
      </c>
      <c r="K92" s="141">
        <f t="shared" si="10"/>
        <v>0.6659128033789028</v>
      </c>
      <c r="L92" s="148">
        <f t="shared" si="8"/>
        <v>22</v>
      </c>
      <c r="M92" s="149">
        <f t="shared" si="9"/>
        <v>19</v>
      </c>
      <c r="N92" s="141">
        <f t="shared" si="11"/>
        <v>0</v>
      </c>
      <c r="O92" s="106">
        <f t="shared" si="12"/>
        <v>0</v>
      </c>
      <c r="P92" s="150">
        <f t="shared" si="13"/>
        <v>0</v>
      </c>
      <c r="Q92" s="80"/>
      <c r="R92" s="63"/>
      <c r="S92" s="111"/>
      <c r="T92" s="111"/>
    </row>
    <row r="93" spans="1:20" x14ac:dyDescent="0.25">
      <c r="A93" s="100">
        <v>8102</v>
      </c>
      <c r="B93" s="51">
        <v>2</v>
      </c>
      <c r="C93" s="100" t="s">
        <v>74</v>
      </c>
      <c r="D93" s="51">
        <f>VLOOKUP(A93,Previsional!$A$4:$G$348,Previsional!$G$2,FALSE)</f>
        <v>1</v>
      </c>
      <c r="E93" s="141">
        <f>VLOOKUP(A93,'PATENTES SINIM 2019'!$A$6:$C$350,3,FALSE)</f>
        <v>0.66034555415086393</v>
      </c>
      <c r="F93" s="141">
        <f>VLOOKUP(A93,'I G 2019'!$A$6:$C$350,3,FALSE)</f>
        <v>0.21730148737119273</v>
      </c>
      <c r="G93" s="141">
        <f>VLOOKUP(A93,CGR!$S$11:$T$355,2,FALSE)</f>
        <v>1</v>
      </c>
      <c r="H93" s="155">
        <f>VLOOKUP(A93,TM!$C$2:$E$346,3,FALSE)</f>
        <v>0.92949999999999999</v>
      </c>
      <c r="I93" s="141">
        <f>VLOOKUP(A93,'IRPi 2019'!$A$6:$C$350,3,FALSE)</f>
        <v>0.98811999556468744</v>
      </c>
      <c r="J93" s="141">
        <f>VLOOKUP(A93,'R E I 2019'!$A$4:$C$348,3,FALSE)</f>
        <v>1</v>
      </c>
      <c r="K93" s="141">
        <f t="shared" si="10"/>
        <v>0.67427731557383497</v>
      </c>
      <c r="L93" s="148">
        <f t="shared" si="8"/>
        <v>21</v>
      </c>
      <c r="M93" s="149">
        <f t="shared" si="9"/>
        <v>19</v>
      </c>
      <c r="N93" s="141">
        <f t="shared" si="11"/>
        <v>0</v>
      </c>
      <c r="O93" s="106">
        <f t="shared" si="12"/>
        <v>0</v>
      </c>
      <c r="P93" s="150">
        <f t="shared" si="13"/>
        <v>0</v>
      </c>
      <c r="Q93" s="80"/>
      <c r="R93" s="63"/>
      <c r="S93" s="111"/>
      <c r="T93" s="111"/>
    </row>
    <row r="94" spans="1:20" x14ac:dyDescent="0.25">
      <c r="A94" s="100">
        <v>8301</v>
      </c>
      <c r="B94" s="51">
        <v>2</v>
      </c>
      <c r="C94" s="100" t="s">
        <v>65</v>
      </c>
      <c r="D94" s="51">
        <f>VLOOKUP(A94,Previsional!$A$4:$G$348,Previsional!$G$2,FALSE)</f>
        <v>1</v>
      </c>
      <c r="E94" s="141">
        <f>VLOOKUP(A94,'PATENTES SINIM 2019'!$A$6:$C$350,3,FALSE)</f>
        <v>0.70272118145767815</v>
      </c>
      <c r="F94" s="141">
        <f>VLOOKUP(A94,'I G 2019'!$A$6:$C$350,3,FALSE)</f>
        <v>0.24188081348142895</v>
      </c>
      <c r="G94" s="141">
        <f>VLOOKUP(A94,CGR!$S$11:$T$355,2,FALSE)</f>
        <v>1</v>
      </c>
      <c r="H94" s="155">
        <f>VLOOKUP(A94,TM!$C$2:$E$346,3,FALSE)</f>
        <v>0.69650000000000001</v>
      </c>
      <c r="I94" s="141">
        <f>VLOOKUP(A94,'IRPi 2019'!$A$6:$C$350,3,FALSE)</f>
        <v>1</v>
      </c>
      <c r="J94" s="141">
        <f>VLOOKUP(A94,'R E I 2019'!$A$4:$C$348,3,FALSE)</f>
        <v>1</v>
      </c>
      <c r="K94" s="141">
        <f t="shared" si="10"/>
        <v>0.6608976168805446</v>
      </c>
      <c r="L94" s="148">
        <f t="shared" si="8"/>
        <v>23</v>
      </c>
      <c r="M94" s="149">
        <f t="shared" si="9"/>
        <v>19</v>
      </c>
      <c r="N94" s="141">
        <f t="shared" si="11"/>
        <v>0</v>
      </c>
      <c r="O94" s="106">
        <f t="shared" si="12"/>
        <v>0</v>
      </c>
      <c r="P94" s="150">
        <f t="shared" si="13"/>
        <v>0</v>
      </c>
      <c r="Q94" s="80"/>
      <c r="R94" s="63"/>
      <c r="S94" s="111"/>
      <c r="T94" s="111"/>
    </row>
    <row r="95" spans="1:20" x14ac:dyDescent="0.25">
      <c r="A95" s="100">
        <v>1101</v>
      </c>
      <c r="B95" s="51">
        <v>2</v>
      </c>
      <c r="C95" s="100" t="s">
        <v>60</v>
      </c>
      <c r="D95" s="51">
        <f>VLOOKUP(A95,Previsional!$A$4:$G$348,Previsional!$G$2,FALSE)</f>
        <v>1</v>
      </c>
      <c r="E95" s="141">
        <f>VLOOKUP(A95,'PATENTES SINIM 2019'!$A$6:$C$350,3,FALSE)</f>
        <v>0.63781897352159578</v>
      </c>
      <c r="F95" s="141">
        <f>VLOOKUP(A95,'I G 2019'!$A$6:$C$350,3,FALSE)</f>
        <v>0.40075549323977583</v>
      </c>
      <c r="G95" s="141">
        <f>VLOOKUP(A95,CGR!$S$11:$T$355,2,FALSE)</f>
        <v>1</v>
      </c>
      <c r="H95" s="155">
        <f>VLOOKUP(A95,TM!$C$2:$E$346,3,FALSE)</f>
        <v>0.50839999999999996</v>
      </c>
      <c r="I95" s="141">
        <f>VLOOKUP(A95,'IRPi 2019'!$A$6:$C$350,3,FALSE)</f>
        <v>1</v>
      </c>
      <c r="J95" s="141">
        <f>VLOOKUP(A95,'R E I 2019'!$A$4:$C$348,3,FALSE)</f>
        <v>1</v>
      </c>
      <c r="K95" s="141">
        <f t="shared" si="10"/>
        <v>0.64968551404250252</v>
      </c>
      <c r="L95" s="148">
        <f t="shared" si="8"/>
        <v>24</v>
      </c>
      <c r="M95" s="149">
        <f t="shared" si="9"/>
        <v>19</v>
      </c>
      <c r="N95" s="141">
        <f t="shared" si="11"/>
        <v>0</v>
      </c>
      <c r="O95" s="106">
        <f t="shared" si="12"/>
        <v>0</v>
      </c>
      <c r="P95" s="150">
        <f t="shared" si="13"/>
        <v>0</v>
      </c>
      <c r="Q95" s="80"/>
      <c r="R95" s="63"/>
      <c r="S95" s="111"/>
      <c r="T95" s="111"/>
    </row>
    <row r="96" spans="1:20" x14ac:dyDescent="0.25">
      <c r="A96" s="100">
        <v>7301</v>
      </c>
      <c r="B96" s="51">
        <v>2</v>
      </c>
      <c r="C96" s="100" t="s">
        <v>62</v>
      </c>
      <c r="D96" s="51">
        <f>VLOOKUP(A96,Previsional!$A$4:$G$348,Previsional!$G$2,FALSE)</f>
        <v>1</v>
      </c>
      <c r="E96" s="141">
        <f>VLOOKUP(A96,'PATENTES SINIM 2019'!$A$6:$C$350,3,FALSE)</f>
        <v>0.83847050100624931</v>
      </c>
      <c r="F96" s="141">
        <f>VLOOKUP(A96,'I G 2019'!$A$6:$C$350,3,FALSE)</f>
        <v>0.20428574016739195</v>
      </c>
      <c r="G96" s="141">
        <f>VLOOKUP(A96,CGR!$S$11:$T$355,2,FALSE)</f>
        <v>1</v>
      </c>
      <c r="H96" s="155">
        <f>VLOOKUP(A96,TM!$C$2:$E$346,3,FALSE)</f>
        <v>0.36170000000000002</v>
      </c>
      <c r="I96" s="141">
        <f>VLOOKUP(A96,'IRPi 2019'!$A$6:$C$350,3,FALSE)</f>
        <v>1</v>
      </c>
      <c r="J96" s="141">
        <f>VLOOKUP(A96,'R E I 2019'!$A$4:$C$348,3,FALSE)</f>
        <v>1</v>
      </c>
      <c r="K96" s="141">
        <f t="shared" si="10"/>
        <v>0.64879111039403536</v>
      </c>
      <c r="L96" s="148">
        <f t="shared" si="8"/>
        <v>25</v>
      </c>
      <c r="M96" s="149">
        <f t="shared" si="9"/>
        <v>19</v>
      </c>
      <c r="N96" s="141">
        <f t="shared" si="11"/>
        <v>0</v>
      </c>
      <c r="O96" s="106">
        <f t="shared" si="12"/>
        <v>0</v>
      </c>
      <c r="P96" s="150">
        <f t="shared" si="13"/>
        <v>0</v>
      </c>
      <c r="Q96" s="80"/>
      <c r="R96" s="63"/>
      <c r="S96" s="111"/>
      <c r="T96" s="111"/>
    </row>
    <row r="97" spans="1:20" x14ac:dyDescent="0.25">
      <c r="A97" s="100">
        <v>8107</v>
      </c>
      <c r="B97" s="51">
        <v>2</v>
      </c>
      <c r="C97" s="100" t="s">
        <v>71</v>
      </c>
      <c r="D97" s="51">
        <f>VLOOKUP(A97,Previsional!$A$4:$G$348,Previsional!$G$2,FALSE)</f>
        <v>1</v>
      </c>
      <c r="E97" s="141">
        <f>VLOOKUP(A97,'PATENTES SINIM 2019'!$A$6:$C$350,3,FALSE)</f>
        <v>0.61698113207547167</v>
      </c>
      <c r="F97" s="141">
        <f>VLOOKUP(A97,'I G 2019'!$A$6:$C$350,3,FALSE)</f>
        <v>0.190353914161427</v>
      </c>
      <c r="G97" s="141">
        <f>VLOOKUP(A97,CGR!$S$11:$T$355,2,FALSE)</f>
        <v>1</v>
      </c>
      <c r="H97" s="155">
        <f>VLOOKUP(A97,TM!$C$2:$E$346,3,FALSE)</f>
        <v>0.54649999999999999</v>
      </c>
      <c r="I97" s="141">
        <f>VLOOKUP(A97,'IRPi 2019'!$A$6:$C$350,3,FALSE)</f>
        <v>1</v>
      </c>
      <c r="J97" s="141">
        <f>VLOOKUP(A97,'R E I 2019'!$A$4:$C$348,3,FALSE)</f>
        <v>1</v>
      </c>
      <c r="K97" s="141">
        <f t="shared" si="10"/>
        <v>0.59550687476677189</v>
      </c>
      <c r="L97" s="148">
        <f t="shared" si="8"/>
        <v>26</v>
      </c>
      <c r="M97" s="149">
        <f t="shared" si="9"/>
        <v>19</v>
      </c>
      <c r="N97" s="141">
        <f t="shared" si="11"/>
        <v>0</v>
      </c>
      <c r="O97" s="106">
        <f t="shared" si="12"/>
        <v>0</v>
      </c>
      <c r="P97" s="150">
        <f t="shared" si="13"/>
        <v>0</v>
      </c>
      <c r="Q97" s="80"/>
      <c r="R97" s="63"/>
      <c r="S97" s="111"/>
      <c r="T97" s="111"/>
    </row>
    <row r="98" spans="1:20" x14ac:dyDescent="0.25">
      <c r="A98" s="100">
        <v>8106</v>
      </c>
      <c r="B98" s="51">
        <v>2</v>
      </c>
      <c r="C98" s="100" t="s">
        <v>84</v>
      </c>
      <c r="D98" s="51">
        <f>VLOOKUP(A98,Previsional!$A$4:$G$348,Previsional!$G$2,FALSE)</f>
        <v>0</v>
      </c>
      <c r="E98" s="141">
        <f>VLOOKUP(A98,'PATENTES SINIM 2019'!$A$6:$C$350,3,FALSE)</f>
        <v>0.84398976982097185</v>
      </c>
      <c r="F98" s="141">
        <f>VLOOKUP(A98,'I G 2019'!$A$6:$C$350,3,FALSE)</f>
        <v>9.627577933259647E-2</v>
      </c>
      <c r="G98" s="141">
        <f>VLOOKUP(A98,CGR!$S$11:$T$355,2,FALSE)</f>
        <v>1</v>
      </c>
      <c r="H98" s="155">
        <f>VLOOKUP(A98,TM!$C$2:$E$346,3,FALSE)</f>
        <v>0.74580000000000002</v>
      </c>
      <c r="I98" s="141">
        <f>VLOOKUP(A98,'IRPi 2019'!$A$6:$C$350,3,FALSE)</f>
        <v>1</v>
      </c>
      <c r="J98" s="141">
        <f>VLOOKUP(A98,'R E I 2019'!$A$4:$C$348,3,FALSE)</f>
        <v>1</v>
      </c>
      <c r="K98" s="141">
        <f t="shared" si="10"/>
        <v>0</v>
      </c>
      <c r="L98" s="148">
        <f t="shared" si="8"/>
        <v>27</v>
      </c>
      <c r="M98" s="149">
        <f t="shared" si="9"/>
        <v>19</v>
      </c>
      <c r="N98" s="141">
        <f t="shared" si="11"/>
        <v>0</v>
      </c>
      <c r="O98" s="106">
        <f t="shared" si="12"/>
        <v>0</v>
      </c>
      <c r="P98" s="150">
        <f t="shared" si="13"/>
        <v>0</v>
      </c>
      <c r="Q98" s="80"/>
      <c r="R98" s="63"/>
      <c r="S98" s="111"/>
      <c r="T98" s="111"/>
    </row>
    <row r="99" spans="1:20" x14ac:dyDescent="0.25">
      <c r="A99" s="100">
        <v>11101</v>
      </c>
      <c r="B99" s="51">
        <v>2</v>
      </c>
      <c r="C99" s="100" t="s">
        <v>53</v>
      </c>
      <c r="D99" s="51">
        <f>VLOOKUP(A99,Previsional!$A$4:$G$348,Previsional!$G$2,FALSE)</f>
        <v>0</v>
      </c>
      <c r="E99" s="141">
        <f>VLOOKUP(A99,'PATENTES SINIM 2019'!$A$6:$C$350,3,FALSE)</f>
        <v>0.88599794590893532</v>
      </c>
      <c r="F99" s="141">
        <f>VLOOKUP(A99,'I G 2019'!$A$6:$C$350,3,FALSE)</f>
        <v>0.22106981009152424</v>
      </c>
      <c r="G99" s="141">
        <f>VLOOKUP(A99,CGR!$S$11:$T$355,2,FALSE)</f>
        <v>1</v>
      </c>
      <c r="H99" s="155">
        <f>VLOOKUP(A99,TM!$C$2:$E$346,3,FALSE)</f>
        <v>0.73229999999999995</v>
      </c>
      <c r="I99" s="141">
        <f>VLOOKUP(A99,'IRPi 2019'!$A$6:$C$350,3,FALSE)</f>
        <v>1</v>
      </c>
      <c r="J99" s="141">
        <f>VLOOKUP(A99,'R E I 2019'!$A$4:$C$348,3,FALSE)</f>
        <v>1</v>
      </c>
      <c r="K99" s="141">
        <f t="shared" si="10"/>
        <v>0</v>
      </c>
      <c r="L99" s="148">
        <f t="shared" si="8"/>
        <v>27</v>
      </c>
      <c r="M99" s="149">
        <f t="shared" si="9"/>
        <v>19</v>
      </c>
      <c r="N99" s="141">
        <f t="shared" si="11"/>
        <v>0</v>
      </c>
      <c r="O99" s="106">
        <f t="shared" si="12"/>
        <v>0</v>
      </c>
      <c r="P99" s="150">
        <f t="shared" si="13"/>
        <v>0</v>
      </c>
      <c r="Q99" s="80"/>
      <c r="R99" s="63"/>
      <c r="S99" s="111"/>
      <c r="T99" s="111"/>
    </row>
    <row r="100" spans="1:20" x14ac:dyDescent="0.25">
      <c r="A100" s="100">
        <v>3101</v>
      </c>
      <c r="B100" s="51">
        <v>2</v>
      </c>
      <c r="C100" s="100" t="s">
        <v>52</v>
      </c>
      <c r="D100" s="51">
        <f>VLOOKUP(A100,Previsional!$A$4:$G$348,Previsional!$G$2,FALSE)</f>
        <v>0</v>
      </c>
      <c r="E100" s="141">
        <f>VLOOKUP(A100,'PATENTES SINIM 2019'!$A$6:$C$350,3,FALSE)</f>
        <v>0.75901974132062633</v>
      </c>
      <c r="F100" s="141">
        <f>VLOOKUP(A100,'I G 2019'!$A$6:$C$350,3,FALSE)</f>
        <v>0.31387960593188757</v>
      </c>
      <c r="G100" s="141">
        <f>VLOOKUP(A100,CGR!$S$11:$T$355,2,FALSE)</f>
        <v>1</v>
      </c>
      <c r="H100" s="155">
        <f>VLOOKUP(A100,TM!$C$2:$E$346,3,FALSE)</f>
        <v>0.81779999999999997</v>
      </c>
      <c r="I100" s="141">
        <f>VLOOKUP(A100,'IRPi 2019'!$A$6:$C$350,3,FALSE)</f>
        <v>0.99296930208147227</v>
      </c>
      <c r="J100" s="141">
        <f>VLOOKUP(A100,'R E I 2019'!$A$4:$C$348,3,FALSE)</f>
        <v>1</v>
      </c>
      <c r="K100" s="141">
        <f t="shared" si="10"/>
        <v>0</v>
      </c>
      <c r="L100" s="148">
        <f t="shared" si="8"/>
        <v>27</v>
      </c>
      <c r="M100" s="149">
        <f t="shared" si="9"/>
        <v>19</v>
      </c>
      <c r="N100" s="141">
        <f t="shared" si="11"/>
        <v>0</v>
      </c>
      <c r="O100" s="106">
        <f t="shared" si="12"/>
        <v>0</v>
      </c>
      <c r="P100" s="150">
        <f t="shared" si="13"/>
        <v>0</v>
      </c>
      <c r="Q100" s="80"/>
      <c r="R100" s="63"/>
      <c r="S100" s="111"/>
      <c r="T100" s="111"/>
    </row>
    <row r="101" spans="1:20" x14ac:dyDescent="0.25">
      <c r="A101" s="100">
        <v>4101</v>
      </c>
      <c r="B101" s="51">
        <v>2</v>
      </c>
      <c r="C101" s="100" t="s">
        <v>83</v>
      </c>
      <c r="D101" s="51">
        <f>VLOOKUP(A101,Previsional!$A$4:$G$348,Previsional!$G$2,FALSE)</f>
        <v>0</v>
      </c>
      <c r="E101" s="141">
        <f>VLOOKUP(A101,'PATENTES SINIM 2019'!$A$6:$C$350,3,FALSE)</f>
        <v>0.66680291016103976</v>
      </c>
      <c r="F101" s="141">
        <f>VLOOKUP(A101,'I G 2019'!$A$6:$C$350,3,FALSE)</f>
        <v>0.40327022755984643</v>
      </c>
      <c r="G101" s="141">
        <f>VLOOKUP(A101,CGR!$S$11:$T$355,2,FALSE)</f>
        <v>1</v>
      </c>
      <c r="H101" s="155">
        <f>VLOOKUP(A101,TM!$C$2:$E$346,3,FALSE)</f>
        <v>0.9052</v>
      </c>
      <c r="I101" s="141">
        <f>VLOOKUP(A101,'IRPi 2019'!$A$6:$C$350,3,FALSE)</f>
        <v>0.98039075022955202</v>
      </c>
      <c r="J101" s="141">
        <f>VLOOKUP(A101,'R E I 2019'!$A$4:$C$348,3,FALSE)</f>
        <v>1</v>
      </c>
      <c r="K101" s="141">
        <f t="shared" si="10"/>
        <v>0</v>
      </c>
      <c r="L101" s="148">
        <f t="shared" si="8"/>
        <v>27</v>
      </c>
      <c r="M101" s="149">
        <f t="shared" si="9"/>
        <v>19</v>
      </c>
      <c r="N101" s="141">
        <f t="shared" si="11"/>
        <v>0</v>
      </c>
      <c r="O101" s="106">
        <f t="shared" si="12"/>
        <v>0</v>
      </c>
      <c r="P101" s="150">
        <f t="shared" si="13"/>
        <v>0</v>
      </c>
      <c r="Q101" s="80"/>
      <c r="R101" s="63"/>
      <c r="S101" s="111"/>
      <c r="T101" s="111"/>
    </row>
    <row r="102" spans="1:20" x14ac:dyDescent="0.25">
      <c r="A102" s="100">
        <v>5605</v>
      </c>
      <c r="B102" s="51">
        <v>2</v>
      </c>
      <c r="C102" s="100" t="s">
        <v>82</v>
      </c>
      <c r="D102" s="51">
        <f>VLOOKUP(A102,Previsional!$A$4:$G$348,Previsional!$G$2,FALSE)</f>
        <v>0</v>
      </c>
      <c r="E102" s="141">
        <f>VLOOKUP(A102,'PATENTES SINIM 2019'!$A$6:$C$350,3,FALSE)</f>
        <v>0.77710843373493976</v>
      </c>
      <c r="F102" s="141">
        <f>VLOOKUP(A102,'I G 2019'!$A$6:$C$350,3,FALSE)</f>
        <v>8.4221330085050547E-2</v>
      </c>
      <c r="G102" s="141">
        <f>VLOOKUP(A102,CGR!$S$11:$T$355,2,FALSE)</f>
        <v>1</v>
      </c>
      <c r="H102" s="155">
        <f>VLOOKUP(A102,TM!$C$2:$E$346,3,FALSE)</f>
        <v>0.82240000000000002</v>
      </c>
      <c r="I102" s="141">
        <f>VLOOKUP(A102,'IRPi 2019'!$A$6:$C$350,3,FALSE)</f>
        <v>1</v>
      </c>
      <c r="J102" s="141">
        <f>VLOOKUP(A102,'R E I 2019'!$A$4:$C$348,3,FALSE)</f>
        <v>0.91915000000000002</v>
      </c>
      <c r="K102" s="141">
        <f t="shared" si="10"/>
        <v>0</v>
      </c>
      <c r="L102" s="148">
        <f t="shared" si="8"/>
        <v>27</v>
      </c>
      <c r="M102" s="149">
        <f t="shared" si="9"/>
        <v>19</v>
      </c>
      <c r="N102" s="141">
        <f t="shared" si="11"/>
        <v>0</v>
      </c>
      <c r="O102" s="106">
        <f t="shared" si="12"/>
        <v>0</v>
      </c>
      <c r="P102" s="150">
        <f t="shared" si="13"/>
        <v>0</v>
      </c>
      <c r="Q102" s="80"/>
      <c r="R102" s="63"/>
      <c r="S102" s="111"/>
      <c r="T102" s="111"/>
    </row>
    <row r="103" spans="1:20" x14ac:dyDescent="0.25">
      <c r="A103" s="100">
        <v>8111</v>
      </c>
      <c r="B103" s="51">
        <v>2</v>
      </c>
      <c r="C103" s="100" t="s">
        <v>85</v>
      </c>
      <c r="D103" s="51">
        <f>VLOOKUP(A103,Previsional!$A$4:$G$348,Previsional!$G$2,FALSE)</f>
        <v>0</v>
      </c>
      <c r="E103" s="141">
        <f>VLOOKUP(A103,'PATENTES SINIM 2019'!$A$6:$C$350,3,FALSE)</f>
        <v>0.9415041782729805</v>
      </c>
      <c r="F103" s="141">
        <f>VLOOKUP(A103,'I G 2019'!$A$6:$C$350,3,FALSE)</f>
        <v>0.12002598610058052</v>
      </c>
      <c r="G103" s="141">
        <f>VLOOKUP(A103,CGR!$S$11:$T$355,2,FALSE)</f>
        <v>1</v>
      </c>
      <c r="H103" s="155">
        <f>VLOOKUP(A103,TM!$C$2:$E$346,3,FALSE)</f>
        <v>0.86060000000000003</v>
      </c>
      <c r="I103" s="141">
        <f>VLOOKUP(A103,'IRPi 2019'!$A$6:$C$350,3,FALSE)</f>
        <v>1</v>
      </c>
      <c r="J103" s="141">
        <f>VLOOKUP(A103,'R E I 2019'!$A$4:$C$348,3,FALSE)</f>
        <v>1</v>
      </c>
      <c r="K103" s="141">
        <f t="shared" si="10"/>
        <v>0</v>
      </c>
      <c r="L103" s="148">
        <f t="shared" si="8"/>
        <v>27</v>
      </c>
      <c r="M103" s="149">
        <f t="shared" si="9"/>
        <v>19</v>
      </c>
      <c r="N103" s="141">
        <f t="shared" si="11"/>
        <v>0</v>
      </c>
      <c r="O103" s="106">
        <f t="shared" si="12"/>
        <v>0</v>
      </c>
      <c r="P103" s="150">
        <f t="shared" si="13"/>
        <v>0</v>
      </c>
      <c r="Q103" s="80"/>
      <c r="R103" s="63"/>
      <c r="S103" s="111"/>
      <c r="T103" s="111"/>
    </row>
    <row r="104" spans="1:20" x14ac:dyDescent="0.25">
      <c r="A104" s="100">
        <v>12101</v>
      </c>
      <c r="B104" s="51">
        <v>2</v>
      </c>
      <c r="C104" s="100" t="s">
        <v>51</v>
      </c>
      <c r="D104" s="51">
        <f>VLOOKUP(A104,Previsional!$A$4:$G$348,Previsional!$G$2,FALSE)</f>
        <v>0</v>
      </c>
      <c r="E104" s="141">
        <f>VLOOKUP(A104,'PATENTES SINIM 2019'!$A$6:$C$350,3,FALSE)</f>
        <v>0.82703703703703701</v>
      </c>
      <c r="F104" s="141">
        <f>VLOOKUP(A104,'I G 2019'!$A$6:$C$350,3,FALSE)</f>
        <v>0.23075434189984817</v>
      </c>
      <c r="G104" s="141">
        <f>VLOOKUP(A104,CGR!$S$11:$T$355,2,FALSE)</f>
        <v>1</v>
      </c>
      <c r="H104" s="155">
        <f>VLOOKUP(A104,TM!$C$2:$E$346,3,FALSE)</f>
        <v>0.95950000000000002</v>
      </c>
      <c r="I104" s="141">
        <f>VLOOKUP(A104,'IRPi 2019'!$A$6:$C$350,3,FALSE)</f>
        <v>1</v>
      </c>
      <c r="J104" s="141">
        <f>VLOOKUP(A104,'R E I 2019'!$A$4:$C$348,3,FALSE)</f>
        <v>1</v>
      </c>
      <c r="K104" s="141">
        <f t="shared" si="10"/>
        <v>0</v>
      </c>
      <c r="L104" s="148">
        <f t="shared" si="8"/>
        <v>27</v>
      </c>
      <c r="M104" s="149">
        <f t="shared" si="9"/>
        <v>19</v>
      </c>
      <c r="N104" s="141">
        <f t="shared" si="11"/>
        <v>0</v>
      </c>
      <c r="O104" s="106">
        <f t="shared" si="12"/>
        <v>0</v>
      </c>
      <c r="P104" s="150">
        <f t="shared" si="13"/>
        <v>0</v>
      </c>
      <c r="Q104" s="80"/>
      <c r="R104" s="63"/>
      <c r="S104" s="111"/>
      <c r="T104" s="111"/>
    </row>
    <row r="105" spans="1:20" x14ac:dyDescent="0.25">
      <c r="A105" s="100">
        <v>13202</v>
      </c>
      <c r="B105" s="51">
        <v>2</v>
      </c>
      <c r="C105" s="100" t="s">
        <v>77</v>
      </c>
      <c r="D105" s="51">
        <f>VLOOKUP(A105,Previsional!$A$4:$G$348,Previsional!$G$2,FALSE)</f>
        <v>0</v>
      </c>
      <c r="E105" s="141">
        <f>VLOOKUP(A105,'PATENTES SINIM 2019'!$A$6:$C$350,3,FALSE)</f>
        <v>0.72013651877133111</v>
      </c>
      <c r="F105" s="141">
        <f>VLOOKUP(A105,'I G 2019'!$A$6:$C$350,3,FALSE)</f>
        <v>0.42514202996500466</v>
      </c>
      <c r="G105" s="141">
        <f>VLOOKUP(A105,CGR!$S$11:$T$355,2,FALSE)</f>
        <v>1</v>
      </c>
      <c r="H105" s="155">
        <f>VLOOKUP(A105,TM!$C$2:$E$346,3,FALSE)</f>
        <v>0.71750000000000003</v>
      </c>
      <c r="I105" s="141">
        <f>VLOOKUP(A105,'IRPi 2019'!$A$6:$C$350,3,FALSE)</f>
        <v>0.99337841243040048</v>
      </c>
      <c r="J105" s="141">
        <f>VLOOKUP(A105,'R E I 2019'!$A$4:$C$348,3,FALSE)</f>
        <v>1</v>
      </c>
      <c r="K105" s="141">
        <f t="shared" si="10"/>
        <v>0</v>
      </c>
      <c r="L105" s="148">
        <f t="shared" si="8"/>
        <v>27</v>
      </c>
      <c r="M105" s="149">
        <f t="shared" si="9"/>
        <v>19</v>
      </c>
      <c r="N105" s="141">
        <f t="shared" si="11"/>
        <v>0</v>
      </c>
      <c r="O105" s="106">
        <f t="shared" si="12"/>
        <v>0</v>
      </c>
      <c r="P105" s="150">
        <f t="shared" si="13"/>
        <v>0</v>
      </c>
      <c r="Q105" s="80"/>
      <c r="R105" s="63"/>
      <c r="S105" s="111"/>
      <c r="T105" s="111"/>
    </row>
    <row r="106" spans="1:20" x14ac:dyDescent="0.25">
      <c r="A106" s="100">
        <v>13302</v>
      </c>
      <c r="B106" s="51">
        <v>2</v>
      </c>
      <c r="C106" s="100" t="s">
        <v>78</v>
      </c>
      <c r="D106" s="51">
        <f>VLOOKUP(A106,Previsional!$A$4:$G$348,Previsional!$G$2,FALSE)</f>
        <v>0</v>
      </c>
      <c r="E106" s="141">
        <f>VLOOKUP(A106,'PATENTES SINIM 2019'!$A$6:$C$350,3,FALSE)</f>
        <v>0.53751872531662803</v>
      </c>
      <c r="F106" s="141">
        <f>VLOOKUP(A106,'I G 2019'!$A$6:$C$350,3,FALSE)</f>
        <v>0.73666170037914092</v>
      </c>
      <c r="G106" s="141">
        <f>VLOOKUP(A106,CGR!$S$11:$T$355,2,FALSE)</f>
        <v>0.39285714285714285</v>
      </c>
      <c r="H106" s="155">
        <f>VLOOKUP(A106,TM!$C$2:$E$346,3,FALSE)</f>
        <v>0.72689999999999999</v>
      </c>
      <c r="I106" s="141">
        <f>VLOOKUP(A106,'IRPi 2019'!$A$6:$C$350,3,FALSE)</f>
        <v>0.92322700935274526</v>
      </c>
      <c r="J106" s="141">
        <f>VLOOKUP(A106,'R E I 2019'!$A$4:$C$348,3,FALSE)</f>
        <v>1</v>
      </c>
      <c r="K106" s="141">
        <f t="shared" si="10"/>
        <v>0</v>
      </c>
      <c r="L106" s="148">
        <f t="shared" si="8"/>
        <v>27</v>
      </c>
      <c r="M106" s="149">
        <f t="shared" si="9"/>
        <v>19</v>
      </c>
      <c r="N106" s="141">
        <f t="shared" si="11"/>
        <v>0</v>
      </c>
      <c r="O106" s="106">
        <f t="shared" si="12"/>
        <v>0</v>
      </c>
      <c r="P106" s="150">
        <f t="shared" si="13"/>
        <v>0</v>
      </c>
      <c r="Q106" s="80"/>
      <c r="R106" s="63"/>
      <c r="S106" s="111"/>
      <c r="T106" s="111"/>
    </row>
    <row r="107" spans="1:20" x14ac:dyDescent="0.25">
      <c r="A107" s="100">
        <v>13402</v>
      </c>
      <c r="B107" s="51">
        <v>2</v>
      </c>
      <c r="C107" s="100" t="s">
        <v>80</v>
      </c>
      <c r="D107" s="51">
        <f>VLOOKUP(A107,Previsional!$A$4:$G$348,Previsional!$G$2,FALSE)</f>
        <v>0</v>
      </c>
      <c r="E107" s="141">
        <f>VLOOKUP(A107,'PATENTES SINIM 2019'!$A$6:$C$350,3,FALSE)</f>
        <v>0.53737311596431869</v>
      </c>
      <c r="F107" s="141">
        <f>VLOOKUP(A107,'I G 2019'!$A$6:$C$350,3,FALSE)</f>
        <v>0.43256638105046752</v>
      </c>
      <c r="G107" s="141">
        <f>VLOOKUP(A107,CGR!$S$11:$T$355,2,FALSE)</f>
        <v>1</v>
      </c>
      <c r="H107" s="155">
        <f>VLOOKUP(A107,TM!$C$2:$E$346,3,FALSE)</f>
        <v>0.61860000000000004</v>
      </c>
      <c r="I107" s="141">
        <f>VLOOKUP(A107,'IRPi 2019'!$A$6:$C$350,3,FALSE)</f>
        <v>0.99965128622085986</v>
      </c>
      <c r="J107" s="141">
        <f>VLOOKUP(A107,'R E I 2019'!$A$4:$C$348,3,FALSE)</f>
        <v>0.68587500000000001</v>
      </c>
      <c r="K107" s="141">
        <f t="shared" si="10"/>
        <v>0</v>
      </c>
      <c r="L107" s="148">
        <f t="shared" si="8"/>
        <v>27</v>
      </c>
      <c r="M107" s="149">
        <f t="shared" si="9"/>
        <v>19</v>
      </c>
      <c r="N107" s="141">
        <f t="shared" si="11"/>
        <v>0</v>
      </c>
      <c r="O107" s="106">
        <f t="shared" si="12"/>
        <v>0</v>
      </c>
      <c r="P107" s="150">
        <f t="shared" si="13"/>
        <v>0</v>
      </c>
      <c r="Q107" s="80"/>
      <c r="R107" s="63"/>
      <c r="S107" s="111"/>
      <c r="T107" s="111"/>
    </row>
    <row r="108" spans="1:20" ht="15.75" thickBot="1" x14ac:dyDescent="0.3">
      <c r="A108" s="100">
        <v>13605</v>
      </c>
      <c r="B108" s="137">
        <v>2</v>
      </c>
      <c r="C108" s="136" t="s">
        <v>79</v>
      </c>
      <c r="D108" s="51">
        <f>VLOOKUP(A108,Previsional!$A$4:$G$348,Previsional!$G$2,FALSE)</f>
        <v>0</v>
      </c>
      <c r="E108" s="141">
        <f>VLOOKUP(A108,'PATENTES SINIM 2019'!$A$6:$C$350,3,FALSE)</f>
        <v>0.93836246550137992</v>
      </c>
      <c r="F108" s="141">
        <f>VLOOKUP(A108,'I G 2019'!$A$6:$C$350,3,FALSE)</f>
        <v>0.16398377296614852</v>
      </c>
      <c r="G108" s="141">
        <f>VLOOKUP(A108,CGR!$S$11:$T$355,2,FALSE)</f>
        <v>1</v>
      </c>
      <c r="H108" s="155">
        <f>VLOOKUP(A108,TM!$C$2:$E$346,3,FALSE)</f>
        <v>0.72929999999999995</v>
      </c>
      <c r="I108" s="141">
        <f>VLOOKUP(A108,'IRPi 2019'!$A$6:$C$350,3,FALSE)</f>
        <v>0.99742292812926914</v>
      </c>
      <c r="J108" s="141">
        <f>VLOOKUP(A108,'R E I 2019'!$A$4:$C$348,3,FALSE)</f>
        <v>1</v>
      </c>
      <c r="K108" s="141">
        <f t="shared" si="10"/>
        <v>0</v>
      </c>
      <c r="L108" s="148">
        <f t="shared" si="8"/>
        <v>27</v>
      </c>
      <c r="M108" s="149">
        <f t="shared" si="9"/>
        <v>19</v>
      </c>
      <c r="N108" s="141">
        <f t="shared" si="11"/>
        <v>0</v>
      </c>
      <c r="O108" s="106">
        <f t="shared" si="12"/>
        <v>0</v>
      </c>
      <c r="P108" s="150">
        <f t="shared" si="13"/>
        <v>0</v>
      </c>
      <c r="Q108" s="138"/>
      <c r="R108" s="139"/>
      <c r="S108" s="111"/>
      <c r="T108" s="111"/>
    </row>
    <row r="109" spans="1:20" ht="15.75" thickTop="1" x14ac:dyDescent="0.25">
      <c r="A109" s="100">
        <v>9112</v>
      </c>
      <c r="B109" s="135">
        <v>3</v>
      </c>
      <c r="C109" s="134" t="s">
        <v>98</v>
      </c>
      <c r="D109" s="51">
        <f>VLOOKUP(A109,Previsional!$A$4:$G$348,Previsional!$G$2,FALSE)</f>
        <v>1</v>
      </c>
      <c r="E109" s="141">
        <f>VLOOKUP(A109,'PATENTES SINIM 2019'!$A$6:$C$350,3,FALSE)</f>
        <v>0.98259187620889743</v>
      </c>
      <c r="F109" s="141">
        <f>VLOOKUP(A109,'I G 2019'!$A$6:$C$350,3,FALSE)</f>
        <v>0.24199064614246962</v>
      </c>
      <c r="G109" s="141">
        <f>VLOOKUP(A109,CGR!$S$11:$T$355,2,FALSE)</f>
        <v>1</v>
      </c>
      <c r="H109" s="155">
        <f>VLOOKUP(A109,TM!$C$2:$E$346,3,FALSE)</f>
        <v>0.85150000000000003</v>
      </c>
      <c r="I109" s="141">
        <f>VLOOKUP(A109,'IRPi 2019'!$A$6:$C$350,3,FALSE)</f>
        <v>1</v>
      </c>
      <c r="J109" s="141">
        <f>VLOOKUP(A109,'R E I 2019'!$A$4:$C$348,3,FALSE)</f>
        <v>1</v>
      </c>
      <c r="K109" s="141">
        <f t="shared" si="10"/>
        <v>0.78212981820873151</v>
      </c>
      <c r="L109" s="148">
        <f t="shared" ref="L109:L140" si="14">_xlfn.RANK.EQ(K109,$K$109:$K$164,0)</f>
        <v>1</v>
      </c>
      <c r="M109" s="149">
        <f t="shared" ref="M109:M140" si="15">$E$6</f>
        <v>28</v>
      </c>
      <c r="N109" s="141">
        <f t="shared" si="11"/>
        <v>0.78212981820873151</v>
      </c>
      <c r="O109" s="106">
        <f t="shared" si="12"/>
        <v>3.8208254877483923E-2</v>
      </c>
      <c r="P109" s="150">
        <f t="shared" si="13"/>
        <v>122744492.57627758</v>
      </c>
      <c r="Q109" s="88"/>
      <c r="R109" s="91"/>
      <c r="S109" s="111"/>
      <c r="T109" s="111"/>
    </row>
    <row r="110" spans="1:20" x14ac:dyDescent="0.25">
      <c r="A110" s="100">
        <v>7406</v>
      </c>
      <c r="B110" s="51">
        <v>3</v>
      </c>
      <c r="C110" s="100" t="s">
        <v>91</v>
      </c>
      <c r="D110" s="51">
        <f>VLOOKUP(A110,Previsional!$A$4:$G$348,Previsional!$G$2,FALSE)</f>
        <v>1</v>
      </c>
      <c r="E110" s="141">
        <f>VLOOKUP(A110,'PATENTES SINIM 2019'!$A$6:$C$350,3,FALSE)</f>
        <v>0.99293563579277866</v>
      </c>
      <c r="F110" s="141">
        <f>VLOOKUP(A110,'I G 2019'!$A$6:$C$350,3,FALSE)</f>
        <v>0.20440590905582059</v>
      </c>
      <c r="G110" s="141">
        <f>VLOOKUP(A110,CGR!$S$11:$T$355,2,FALSE)</f>
        <v>1</v>
      </c>
      <c r="H110" s="155">
        <f>VLOOKUP(A110,TM!$C$2:$E$346,3,FALSE)</f>
        <v>0.87660000000000005</v>
      </c>
      <c r="I110" s="141">
        <f>VLOOKUP(A110,'IRPi 2019'!$A$6:$C$350,3,FALSE)</f>
        <v>1</v>
      </c>
      <c r="J110" s="141">
        <f>VLOOKUP(A110,'R E I 2019'!$A$4:$C$348,3,FALSE)</f>
        <v>1</v>
      </c>
      <c r="K110" s="141">
        <f t="shared" si="10"/>
        <v>0.78011894979142771</v>
      </c>
      <c r="L110" s="148">
        <f t="shared" si="14"/>
        <v>2</v>
      </c>
      <c r="M110" s="149">
        <f t="shared" si="15"/>
        <v>28</v>
      </c>
      <c r="N110" s="141">
        <f t="shared" si="11"/>
        <v>0.78011894979142771</v>
      </c>
      <c r="O110" s="106">
        <f t="shared" si="12"/>
        <v>3.8110020835992714E-2</v>
      </c>
      <c r="P110" s="150">
        <f t="shared" si="13"/>
        <v>122428914.49988496</v>
      </c>
      <c r="Q110" s="88"/>
      <c r="S110" s="111"/>
      <c r="T110" s="111"/>
    </row>
    <row r="111" spans="1:20" x14ac:dyDescent="0.25">
      <c r="A111" s="100">
        <v>9202</v>
      </c>
      <c r="B111" s="51">
        <v>3</v>
      </c>
      <c r="C111" s="100" t="s">
        <v>87</v>
      </c>
      <c r="D111" s="51">
        <f>VLOOKUP(A111,Previsional!$A$4:$G$348,Previsional!$G$2,FALSE)</f>
        <v>1</v>
      </c>
      <c r="E111" s="141">
        <f>VLOOKUP(A111,'PATENTES SINIM 2019'!$A$6:$C$350,3,FALSE)</f>
        <v>0.99606815203145482</v>
      </c>
      <c r="F111" s="141">
        <f>VLOOKUP(A111,'I G 2019'!$A$6:$C$350,3,FALSE)</f>
        <v>0.16158792884032933</v>
      </c>
      <c r="G111" s="141">
        <f>VLOOKUP(A111,CGR!$S$11:$T$355,2,FALSE)</f>
        <v>1</v>
      </c>
      <c r="H111" s="155">
        <f>VLOOKUP(A111,TM!$C$2:$E$346,3,FALSE)</f>
        <v>0.9002</v>
      </c>
      <c r="I111" s="141">
        <f>VLOOKUP(A111,'IRPi 2019'!$A$6:$C$350,3,FALSE)</f>
        <v>1</v>
      </c>
      <c r="J111" s="141">
        <f>VLOOKUP(A111,'R E I 2019'!$A$4:$C$348,3,FALSE)</f>
        <v>1</v>
      </c>
      <c r="K111" s="141">
        <f t="shared" si="10"/>
        <v>0.77405083542109154</v>
      </c>
      <c r="L111" s="148">
        <f t="shared" si="14"/>
        <v>3</v>
      </c>
      <c r="M111" s="149">
        <f t="shared" si="15"/>
        <v>28</v>
      </c>
      <c r="N111" s="141">
        <f t="shared" si="11"/>
        <v>0.77405083542109154</v>
      </c>
      <c r="O111" s="106">
        <f t="shared" si="12"/>
        <v>3.7813584036001477E-2</v>
      </c>
      <c r="P111" s="150">
        <f t="shared" si="13"/>
        <v>121476607.60409679</v>
      </c>
      <c r="Q111" s="88"/>
      <c r="R111" s="88"/>
      <c r="S111" s="111"/>
      <c r="T111" s="111"/>
    </row>
    <row r="112" spans="1:20" x14ac:dyDescent="0.25">
      <c r="A112" s="100">
        <v>7404</v>
      </c>
      <c r="B112" s="51">
        <v>3</v>
      </c>
      <c r="C112" s="100" t="s">
        <v>134</v>
      </c>
      <c r="D112" s="51">
        <f>VLOOKUP(A112,Previsional!$A$4:$G$348,Previsional!$G$2,FALSE)</f>
        <v>1</v>
      </c>
      <c r="E112" s="141">
        <f>VLOOKUP(A112,'PATENTES SINIM 2019'!$A$6:$C$350,3,FALSE)</f>
        <v>0.99013041945717306</v>
      </c>
      <c r="F112" s="141">
        <f>VLOOKUP(A112,'I G 2019'!$A$6:$C$350,3,FALSE)</f>
        <v>0.17588825672823408</v>
      </c>
      <c r="G112" s="141">
        <f>VLOOKUP(A112,CGR!$S$11:$T$355,2,FALSE)</f>
        <v>1</v>
      </c>
      <c r="H112" s="155">
        <f>VLOOKUP(A112,TM!$C$2:$E$346,3,FALSE)</f>
        <v>0.85250000000000004</v>
      </c>
      <c r="I112" s="141">
        <f>VLOOKUP(A112,'IRPi 2019'!$A$6:$C$350,3,FALSE)</f>
        <v>0.99968738270694391</v>
      </c>
      <c r="J112" s="141">
        <f>VLOOKUP(A112,'R E I 2019'!$A$4:$C$348,3,FALSE)</f>
        <v>1</v>
      </c>
      <c r="K112" s="141">
        <f t="shared" si="10"/>
        <v>0.76837708012741623</v>
      </c>
      <c r="L112" s="148">
        <f t="shared" si="14"/>
        <v>4</v>
      </c>
      <c r="M112" s="149">
        <f t="shared" si="15"/>
        <v>28</v>
      </c>
      <c r="N112" s="141">
        <f t="shared" si="11"/>
        <v>0.76837708012741623</v>
      </c>
      <c r="O112" s="106">
        <f t="shared" si="12"/>
        <v>3.75364122886441E-2</v>
      </c>
      <c r="P112" s="150">
        <f t="shared" si="13"/>
        <v>120586189.92878155</v>
      </c>
      <c r="Q112" s="88"/>
      <c r="S112" s="111"/>
      <c r="T112" s="111"/>
    </row>
    <row r="113" spans="1:20" x14ac:dyDescent="0.25">
      <c r="A113" s="100">
        <v>5604</v>
      </c>
      <c r="B113" s="51">
        <v>3</v>
      </c>
      <c r="C113" s="100" t="s">
        <v>104</v>
      </c>
      <c r="D113" s="51">
        <f>VLOOKUP(A113,Previsional!$A$4:$G$348,Previsional!$G$2,FALSE)</f>
        <v>1</v>
      </c>
      <c r="E113" s="141">
        <f>VLOOKUP(A113,'PATENTES SINIM 2019'!$A$6:$C$350,3,FALSE)</f>
        <v>0.9867439933719967</v>
      </c>
      <c r="F113" s="141">
        <f>VLOOKUP(A113,'I G 2019'!$A$6:$C$350,3,FALSE)</f>
        <v>0.10774852658299745</v>
      </c>
      <c r="G113" s="141">
        <f>VLOOKUP(A113,CGR!$S$11:$T$355,2,FALSE)</f>
        <v>1</v>
      </c>
      <c r="H113" s="155">
        <f>VLOOKUP(A113,TM!$C$2:$E$346,3,FALSE)</f>
        <v>0.9657</v>
      </c>
      <c r="I113" s="141">
        <f>VLOOKUP(A113,'IRPi 2019'!$A$6:$C$350,3,FALSE)</f>
        <v>1</v>
      </c>
      <c r="J113" s="141">
        <f>VLOOKUP(A113,'R E I 2019'!$A$4:$C$348,3,FALSE)</f>
        <v>1</v>
      </c>
      <c r="K113" s="141">
        <f t="shared" si="10"/>
        <v>0.76715252932594824</v>
      </c>
      <c r="L113" s="148">
        <f t="shared" si="14"/>
        <v>5</v>
      </c>
      <c r="M113" s="149">
        <f t="shared" si="15"/>
        <v>28</v>
      </c>
      <c r="N113" s="141">
        <f t="shared" si="11"/>
        <v>0.76715252932594824</v>
      </c>
      <c r="O113" s="106">
        <f t="shared" si="12"/>
        <v>3.7476591082440669E-2</v>
      </c>
      <c r="P113" s="150">
        <f t="shared" si="13"/>
        <v>120394013.56207007</v>
      </c>
      <c r="Q113" s="88"/>
      <c r="S113" s="111"/>
      <c r="T113" s="111"/>
    </row>
    <row r="114" spans="1:20" x14ac:dyDescent="0.25">
      <c r="A114" s="100">
        <v>7304</v>
      </c>
      <c r="B114" s="51">
        <v>3</v>
      </c>
      <c r="C114" s="100" t="s">
        <v>96</v>
      </c>
      <c r="D114" s="51">
        <f>VLOOKUP(A114,Previsional!$A$4:$G$348,Previsional!$G$2,FALSE)</f>
        <v>1</v>
      </c>
      <c r="E114" s="141">
        <f>VLOOKUP(A114,'PATENTES SINIM 2019'!$A$6:$C$350,3,FALSE)</f>
        <v>0.93536121673003803</v>
      </c>
      <c r="F114" s="141">
        <f>VLOOKUP(A114,'I G 2019'!$A$6:$C$350,3,FALSE)</f>
        <v>0.16097519071520339</v>
      </c>
      <c r="G114" s="141">
        <f>VLOOKUP(A114,CGR!$S$11:$T$355,2,FALSE)</f>
        <v>1</v>
      </c>
      <c r="H114" s="155">
        <f>VLOOKUP(A114,TM!$C$2:$E$346,3,FALSE)</f>
        <v>0.98919999999999997</v>
      </c>
      <c r="I114" s="141">
        <f>VLOOKUP(A114,'IRPi 2019'!$A$6:$C$350,3,FALSE)</f>
        <v>0.9988182295051633</v>
      </c>
      <c r="J114" s="141">
        <f>VLOOKUP(A114,'R E I 2019'!$A$4:$C$348,3,FALSE)</f>
        <v>1</v>
      </c>
      <c r="K114" s="141">
        <f t="shared" si="10"/>
        <v>0.76594113500957228</v>
      </c>
      <c r="L114" s="148">
        <f t="shared" si="14"/>
        <v>6</v>
      </c>
      <c r="M114" s="149">
        <f t="shared" si="15"/>
        <v>28</v>
      </c>
      <c r="N114" s="141">
        <f t="shared" si="11"/>
        <v>0.76594113500957228</v>
      </c>
      <c r="O114" s="106">
        <f t="shared" si="12"/>
        <v>3.7417412590942632E-2</v>
      </c>
      <c r="P114" s="150">
        <f t="shared" si="13"/>
        <v>120203901.92431933</v>
      </c>
      <c r="Q114" s="88"/>
      <c r="R114" s="91"/>
      <c r="S114" s="111"/>
      <c r="T114" s="111"/>
    </row>
    <row r="115" spans="1:20" x14ac:dyDescent="0.25">
      <c r="A115" s="100">
        <v>13602</v>
      </c>
      <c r="B115" s="51">
        <v>3</v>
      </c>
      <c r="C115" s="100" t="s">
        <v>135</v>
      </c>
      <c r="D115" s="51">
        <f>VLOOKUP(A115,Previsional!$A$4:$G$348,Previsional!$G$2,FALSE)</f>
        <v>1</v>
      </c>
      <c r="E115" s="141">
        <f>VLOOKUP(A115,'PATENTES SINIM 2019'!$A$6:$C$350,3,FALSE)</f>
        <v>0.97211660329531047</v>
      </c>
      <c r="F115" s="141">
        <f>VLOOKUP(A115,'I G 2019'!$A$6:$C$350,3,FALSE)</f>
        <v>0.20893673794240153</v>
      </c>
      <c r="G115" s="141">
        <f>VLOOKUP(A115,CGR!$S$11:$T$355,2,FALSE)</f>
        <v>1</v>
      </c>
      <c r="H115" s="155">
        <f>VLOOKUP(A115,TM!$C$2:$E$346,3,FALSE)</f>
        <v>0.8054</v>
      </c>
      <c r="I115" s="141">
        <f>VLOOKUP(A115,'IRPi 2019'!$A$6:$C$350,3,FALSE)</f>
        <v>1</v>
      </c>
      <c r="J115" s="141">
        <f>VLOOKUP(A115,'R E I 2019'!$A$4:$C$348,3,FALSE)</f>
        <v>1</v>
      </c>
      <c r="K115" s="141">
        <f t="shared" si="10"/>
        <v>0.76328499563895913</v>
      </c>
      <c r="L115" s="148">
        <f t="shared" si="14"/>
        <v>7</v>
      </c>
      <c r="M115" s="149">
        <f t="shared" si="15"/>
        <v>28</v>
      </c>
      <c r="N115" s="141">
        <f t="shared" si="11"/>
        <v>0.76328499563895913</v>
      </c>
      <c r="O115" s="106">
        <f t="shared" si="12"/>
        <v>3.7287656062422937E-2</v>
      </c>
      <c r="P115" s="150">
        <f t="shared" si="13"/>
        <v>119787057.46746886</v>
      </c>
      <c r="Q115" s="88"/>
      <c r="S115" s="111"/>
      <c r="T115" s="111"/>
    </row>
    <row r="116" spans="1:20" x14ac:dyDescent="0.25">
      <c r="A116" s="100">
        <v>9203</v>
      </c>
      <c r="B116" s="51">
        <v>3</v>
      </c>
      <c r="C116" s="100" t="s">
        <v>136</v>
      </c>
      <c r="D116" s="51">
        <f>VLOOKUP(A116,Previsional!$A$4:$G$348,Previsional!$G$2,FALSE)</f>
        <v>1</v>
      </c>
      <c r="E116" s="141">
        <f>VLOOKUP(A116,'PATENTES SINIM 2019'!$A$6:$C$350,3,FALSE)</f>
        <v>0.967741935483871</v>
      </c>
      <c r="F116" s="141">
        <f>VLOOKUP(A116,'I G 2019'!$A$6:$C$350,3,FALSE)</f>
        <v>9.8713549640862333E-2</v>
      </c>
      <c r="G116" s="141">
        <f>VLOOKUP(A116,CGR!$S$11:$T$355,2,FALSE)</f>
        <v>1</v>
      </c>
      <c r="H116" s="155">
        <f>VLOOKUP(A116,TM!$C$2:$E$346,3,FALSE)</f>
        <v>0.8821</v>
      </c>
      <c r="I116" s="141">
        <f>VLOOKUP(A116,'IRPi 2019'!$A$6:$C$350,3,FALSE)</f>
        <v>1</v>
      </c>
      <c r="J116" s="141">
        <f>VLOOKUP(A116,'R E I 2019'!$A$4:$C$348,3,FALSE)</f>
        <v>1</v>
      </c>
      <c r="K116" s="141">
        <f t="shared" si="10"/>
        <v>0.74570306482957049</v>
      </c>
      <c r="L116" s="148">
        <f t="shared" si="14"/>
        <v>8</v>
      </c>
      <c r="M116" s="149">
        <f t="shared" si="15"/>
        <v>28</v>
      </c>
      <c r="N116" s="141">
        <f t="shared" si="11"/>
        <v>0.74570306482957049</v>
      </c>
      <c r="O116" s="106">
        <f t="shared" si="12"/>
        <v>3.6428751468883802E-2</v>
      </c>
      <c r="P116" s="150">
        <f t="shared" si="13"/>
        <v>117027815.81030743</v>
      </c>
      <c r="Q116" s="88"/>
      <c r="S116" s="111"/>
      <c r="T116" s="111"/>
    </row>
    <row r="117" spans="1:20" x14ac:dyDescent="0.25">
      <c r="A117" s="100">
        <v>4301</v>
      </c>
      <c r="B117" s="51">
        <v>3</v>
      </c>
      <c r="C117" s="100" t="s">
        <v>123</v>
      </c>
      <c r="D117" s="51">
        <f>VLOOKUP(A117,Previsional!$A$4:$G$348,Previsional!$G$2,FALSE)</f>
        <v>1</v>
      </c>
      <c r="E117" s="141">
        <f>VLOOKUP(A117,'PATENTES SINIM 2019'!$A$6:$C$350,3,FALSE)</f>
        <v>0.83384061981184288</v>
      </c>
      <c r="F117" s="141">
        <f>VLOOKUP(A117,'I G 2019'!$A$6:$C$350,3,FALSE)</f>
        <v>0.24707573329267202</v>
      </c>
      <c r="G117" s="141">
        <f>VLOOKUP(A117,CGR!$S$11:$T$355,2,FALSE)</f>
        <v>1</v>
      </c>
      <c r="H117" s="155">
        <f>VLOOKUP(A117,TM!$C$2:$E$346,3,FALSE)</f>
        <v>0.93379999999999996</v>
      </c>
      <c r="I117" s="141">
        <f>VLOOKUP(A117,'IRPi 2019'!$A$6:$C$350,3,FALSE)</f>
        <v>1</v>
      </c>
      <c r="J117" s="141">
        <f>VLOOKUP(A117,'R E I 2019'!$A$4:$C$348,3,FALSE)</f>
        <v>0.93007499999999999</v>
      </c>
      <c r="K117" s="141">
        <f t="shared" si="10"/>
        <v>0.74018690025731304</v>
      </c>
      <c r="L117" s="148">
        <f t="shared" si="14"/>
        <v>9</v>
      </c>
      <c r="M117" s="149">
        <f t="shared" si="15"/>
        <v>28</v>
      </c>
      <c r="N117" s="141">
        <f t="shared" si="11"/>
        <v>0.74018690025731304</v>
      </c>
      <c r="O117" s="106">
        <f t="shared" si="12"/>
        <v>3.6159278272726081E-2</v>
      </c>
      <c r="P117" s="150">
        <f t="shared" si="13"/>
        <v>116162129.82618311</v>
      </c>
      <c r="Q117" s="88"/>
      <c r="S117" s="111"/>
      <c r="T117" s="111"/>
    </row>
    <row r="118" spans="1:20" x14ac:dyDescent="0.25">
      <c r="A118" s="100">
        <v>9211</v>
      </c>
      <c r="B118" s="51">
        <v>3</v>
      </c>
      <c r="C118" s="100" t="s">
        <v>107</v>
      </c>
      <c r="D118" s="51">
        <f>VLOOKUP(A118,Previsional!$A$4:$G$348,Previsional!$G$2,FALSE)</f>
        <v>1</v>
      </c>
      <c r="E118" s="141">
        <f>VLOOKUP(A118,'PATENTES SINIM 2019'!$A$6:$C$350,3,FALSE)</f>
        <v>0.99506903353057197</v>
      </c>
      <c r="F118" s="141">
        <f>VLOOKUP(A118,'I G 2019'!$A$6:$C$350,3,FALSE)</f>
        <v>0.1421751043906635</v>
      </c>
      <c r="G118" s="141">
        <f>VLOOKUP(A118,CGR!$S$11:$T$355,2,FALSE)</f>
        <v>1</v>
      </c>
      <c r="H118" s="155">
        <f>VLOOKUP(A118,TM!$C$2:$E$346,3,FALSE)</f>
        <v>0.70320000000000005</v>
      </c>
      <c r="I118" s="141">
        <f>VLOOKUP(A118,'IRPi 2019'!$A$6:$C$350,3,FALSE)</f>
        <v>1</v>
      </c>
      <c r="J118" s="141">
        <f>VLOOKUP(A118,'R E I 2019'!$A$4:$C$348,3,FALSE)</f>
        <v>1</v>
      </c>
      <c r="K118" s="141">
        <f t="shared" si="10"/>
        <v>0.73929793783336617</v>
      </c>
      <c r="L118" s="148">
        <f t="shared" si="14"/>
        <v>10</v>
      </c>
      <c r="M118" s="149">
        <f t="shared" si="15"/>
        <v>28</v>
      </c>
      <c r="N118" s="141">
        <f t="shared" si="11"/>
        <v>0.73929793783336617</v>
      </c>
      <c r="O118" s="106">
        <f t="shared" si="12"/>
        <v>3.6115851079337069E-2</v>
      </c>
      <c r="P118" s="150">
        <f t="shared" si="13"/>
        <v>116022619.42892371</v>
      </c>
      <c r="Q118" s="88"/>
      <c r="S118" s="111"/>
      <c r="T118" s="111"/>
    </row>
    <row r="119" spans="1:20" x14ac:dyDescent="0.25">
      <c r="A119" s="100">
        <v>8306</v>
      </c>
      <c r="B119" s="51">
        <v>3</v>
      </c>
      <c r="C119" s="100" t="s">
        <v>115</v>
      </c>
      <c r="D119" s="51">
        <f>VLOOKUP(A119,Previsional!$A$4:$G$348,Previsional!$G$2,FALSE)</f>
        <v>1</v>
      </c>
      <c r="E119" s="141">
        <f>VLOOKUP(A119,'PATENTES SINIM 2019'!$A$6:$C$350,3,FALSE)</f>
        <v>0.93455098934550984</v>
      </c>
      <c r="F119" s="141">
        <f>VLOOKUP(A119,'I G 2019'!$A$6:$C$350,3,FALSE)</f>
        <v>0.1714842167632272</v>
      </c>
      <c r="G119" s="141">
        <f>VLOOKUP(A119,CGR!$S$11:$T$355,2,FALSE)</f>
        <v>1</v>
      </c>
      <c r="H119" s="155">
        <f>VLOOKUP(A119,TM!$C$2:$E$346,3,FALSE)</f>
        <v>0.78879999999999995</v>
      </c>
      <c r="I119" s="141">
        <f>VLOOKUP(A119,'IRPi 2019'!$A$6:$C$350,3,FALSE)</f>
        <v>1</v>
      </c>
      <c r="J119" s="141">
        <f>VLOOKUP(A119,'R E I 2019'!$A$4:$C$348,3,FALSE)</f>
        <v>1</v>
      </c>
      <c r="K119" s="141">
        <f t="shared" si="10"/>
        <v>0.73828390046173531</v>
      </c>
      <c r="L119" s="148">
        <f t="shared" si="14"/>
        <v>11</v>
      </c>
      <c r="M119" s="149">
        <f t="shared" si="15"/>
        <v>28</v>
      </c>
      <c r="N119" s="141">
        <f t="shared" si="11"/>
        <v>0.73828390046173531</v>
      </c>
      <c r="O119" s="106">
        <f t="shared" si="12"/>
        <v>3.6066313780734514E-2</v>
      </c>
      <c r="P119" s="150">
        <f t="shared" si="13"/>
        <v>115863480.24290051</v>
      </c>
      <c r="Q119" s="88"/>
      <c r="R119" s="91"/>
      <c r="S119" s="111"/>
      <c r="T119" s="111"/>
    </row>
    <row r="120" spans="1:20" x14ac:dyDescent="0.25">
      <c r="A120" s="100">
        <v>5503</v>
      </c>
      <c r="B120" s="51">
        <v>3</v>
      </c>
      <c r="C120" s="100" t="s">
        <v>99</v>
      </c>
      <c r="D120" s="51">
        <f>VLOOKUP(A120,Previsional!$A$4:$G$348,Previsional!$G$2,FALSE)</f>
        <v>1</v>
      </c>
      <c r="E120" s="141">
        <f>VLOOKUP(A120,'PATENTES SINIM 2019'!$A$6:$C$350,3,FALSE)</f>
        <v>0.97668393782383423</v>
      </c>
      <c r="F120" s="141">
        <f>VLOOKUP(A120,'I G 2019'!$A$6:$C$350,3,FALSE)</f>
        <v>0.2135283849476716</v>
      </c>
      <c r="G120" s="141">
        <f>VLOOKUP(A120,CGR!$S$11:$T$355,2,FALSE)</f>
        <v>1</v>
      </c>
      <c r="H120" s="155">
        <f>VLOOKUP(A120,TM!$C$2:$E$346,3,FALSE)</f>
        <v>0.56910000000000005</v>
      </c>
      <c r="I120" s="141">
        <f>VLOOKUP(A120,'IRPi 2019'!$A$6:$C$350,3,FALSE)</f>
        <v>1</v>
      </c>
      <c r="J120" s="141">
        <f>VLOOKUP(A120,'R E I 2019'!$A$4:$C$348,3,FALSE)</f>
        <v>1</v>
      </c>
      <c r="K120" s="141">
        <f t="shared" si="10"/>
        <v>0.73058647447526004</v>
      </c>
      <c r="L120" s="148">
        <f t="shared" si="14"/>
        <v>12</v>
      </c>
      <c r="M120" s="149">
        <f t="shared" si="15"/>
        <v>28</v>
      </c>
      <c r="N120" s="141">
        <f t="shared" si="11"/>
        <v>0.73058647447526004</v>
      </c>
      <c r="O120" s="106">
        <f t="shared" si="12"/>
        <v>3.569028258086876E-2</v>
      </c>
      <c r="P120" s="150">
        <f t="shared" si="13"/>
        <v>114655475.3505449</v>
      </c>
      <c r="Q120" s="88"/>
      <c r="S120" s="111"/>
      <c r="T120" s="111"/>
    </row>
    <row r="121" spans="1:20" x14ac:dyDescent="0.25">
      <c r="A121" s="100">
        <v>3201</v>
      </c>
      <c r="B121" s="51">
        <v>3</v>
      </c>
      <c r="C121" s="100" t="s">
        <v>132</v>
      </c>
      <c r="D121" s="51">
        <f>VLOOKUP(A121,Previsional!$A$4:$G$348,Previsional!$G$2,FALSE)</f>
        <v>1</v>
      </c>
      <c r="E121" s="141">
        <f>VLOOKUP(A121,'PATENTES SINIM 2019'!$A$6:$C$350,3,FALSE)</f>
        <v>0.96084828711256121</v>
      </c>
      <c r="F121" s="141">
        <f>VLOOKUP(A121,'I G 2019'!$A$6:$C$350,3,FALSE)</f>
        <v>0.15692436229852394</v>
      </c>
      <c r="G121" s="141">
        <f>VLOOKUP(A121,CGR!$S$11:$T$355,2,FALSE)</f>
        <v>1</v>
      </c>
      <c r="H121" s="155">
        <f>VLOOKUP(A121,TM!$C$2:$E$346,3,FALSE)</f>
        <v>0.68410000000000004</v>
      </c>
      <c r="I121" s="141">
        <f>VLOOKUP(A121,'IRPi 2019'!$A$6:$C$350,3,FALSE)</f>
        <v>1</v>
      </c>
      <c r="J121" s="141">
        <f>VLOOKUP(A121,'R E I 2019'!$A$4:$C$348,3,FALSE)</f>
        <v>1</v>
      </c>
      <c r="K121" s="141">
        <f t="shared" si="10"/>
        <v>0.72814299106402747</v>
      </c>
      <c r="L121" s="148">
        <f t="shared" si="14"/>
        <v>13</v>
      </c>
      <c r="M121" s="149">
        <f t="shared" si="15"/>
        <v>28</v>
      </c>
      <c r="N121" s="141">
        <f t="shared" si="11"/>
        <v>0.72814299106402747</v>
      </c>
      <c r="O121" s="106">
        <f t="shared" si="12"/>
        <v>3.5570914625841679E-2</v>
      </c>
      <c r="P121" s="150">
        <f t="shared" si="13"/>
        <v>114272004.31485775</v>
      </c>
      <c r="Q121" s="88"/>
      <c r="R121" s="91"/>
      <c r="S121" s="111"/>
      <c r="T121" s="111"/>
    </row>
    <row r="122" spans="1:20" x14ac:dyDescent="0.25">
      <c r="A122" s="100">
        <v>8310</v>
      </c>
      <c r="B122" s="51">
        <v>3</v>
      </c>
      <c r="C122" s="100" t="s">
        <v>113</v>
      </c>
      <c r="D122" s="51">
        <f>VLOOKUP(A122,Previsional!$A$4:$G$348,Previsional!$G$2,FALSE)</f>
        <v>1</v>
      </c>
      <c r="E122" s="141">
        <f>VLOOKUP(A122,'PATENTES SINIM 2019'!$A$6:$C$350,3,FALSE)</f>
        <v>0.96666666666666667</v>
      </c>
      <c r="F122" s="141">
        <f>VLOOKUP(A122,'I G 2019'!$A$6:$C$350,3,FALSE)</f>
        <v>5.4492767323887983E-2</v>
      </c>
      <c r="G122" s="141">
        <f>VLOOKUP(A122,CGR!$S$11:$T$355,2,FALSE)</f>
        <v>1</v>
      </c>
      <c r="H122" s="155">
        <f>VLOOKUP(A122,TM!$C$2:$E$346,3,FALSE)</f>
        <v>0.82410000000000005</v>
      </c>
      <c r="I122" s="141">
        <f>VLOOKUP(A122,'IRPi 2019'!$A$6:$C$350,3,FALSE)</f>
        <v>1</v>
      </c>
      <c r="J122" s="141">
        <f>VLOOKUP(A122,'R E I 2019'!$A$4:$C$348,3,FALSE)</f>
        <v>1</v>
      </c>
      <c r="K122" s="141">
        <f t="shared" si="10"/>
        <v>0.72557152516430545</v>
      </c>
      <c r="L122" s="148">
        <f t="shared" si="14"/>
        <v>14</v>
      </c>
      <c r="M122" s="149">
        <f t="shared" si="15"/>
        <v>28</v>
      </c>
      <c r="N122" s="141">
        <f t="shared" si="11"/>
        <v>0.72557152516430545</v>
      </c>
      <c r="O122" s="106">
        <f t="shared" si="12"/>
        <v>3.5445294527722472E-2</v>
      </c>
      <c r="P122" s="150">
        <f t="shared" si="13"/>
        <v>113868448.19196059</v>
      </c>
      <c r="Q122" s="88"/>
      <c r="R122" s="91"/>
      <c r="S122" s="111"/>
      <c r="T122" s="111"/>
    </row>
    <row r="123" spans="1:20" x14ac:dyDescent="0.25">
      <c r="A123" s="100">
        <v>6105</v>
      </c>
      <c r="B123" s="51">
        <v>3</v>
      </c>
      <c r="C123" s="100" t="s">
        <v>111</v>
      </c>
      <c r="D123" s="51">
        <f>VLOOKUP(A123,Previsional!$A$4:$G$348,Previsional!$G$2,FALSE)</f>
        <v>1</v>
      </c>
      <c r="E123" s="141">
        <f>VLOOKUP(A123,'PATENTES SINIM 2019'!$A$6:$C$350,3,FALSE)</f>
        <v>0.8162055335968379</v>
      </c>
      <c r="F123" s="141">
        <f>VLOOKUP(A123,'I G 2019'!$A$6:$C$350,3,FALSE)</f>
        <v>0.1922782102030034</v>
      </c>
      <c r="G123" s="141">
        <f>VLOOKUP(A123,CGR!$S$11:$T$355,2,FALSE)</f>
        <v>1</v>
      </c>
      <c r="H123" s="155">
        <f>VLOOKUP(A123,TM!$C$2:$E$346,3,FALSE)</f>
        <v>0.93700000000000006</v>
      </c>
      <c r="I123" s="141">
        <f>VLOOKUP(A123,'IRPi 2019'!$A$6:$C$350,3,FALSE)</f>
        <v>0.99543730143512033</v>
      </c>
      <c r="J123" s="141">
        <f>VLOOKUP(A123,'R E I 2019'!$A$4:$C$348,3,FALSE)</f>
        <v>1</v>
      </c>
      <c r="K123" s="141">
        <f t="shared" si="10"/>
        <v>0.72406335438140013</v>
      </c>
      <c r="L123" s="148">
        <f t="shared" si="14"/>
        <v>15</v>
      </c>
      <c r="M123" s="149">
        <f t="shared" si="15"/>
        <v>28</v>
      </c>
      <c r="N123" s="141">
        <f t="shared" si="11"/>
        <v>0.72406335438140013</v>
      </c>
      <c r="O123" s="106">
        <f t="shared" si="12"/>
        <v>3.5371618045467908E-2</v>
      </c>
      <c r="P123" s="150">
        <f t="shared" si="13"/>
        <v>113631761.57912941</v>
      </c>
      <c r="Q123" s="88"/>
      <c r="S123" s="111"/>
      <c r="T123" s="111"/>
    </row>
    <row r="124" spans="1:20" x14ac:dyDescent="0.25">
      <c r="A124" s="100">
        <v>9210</v>
      </c>
      <c r="B124" s="51">
        <v>3</v>
      </c>
      <c r="C124" s="100" t="s">
        <v>112</v>
      </c>
      <c r="D124" s="51">
        <f>VLOOKUP(A124,Previsional!$A$4:$G$348,Previsional!$G$2,FALSE)</f>
        <v>1</v>
      </c>
      <c r="E124" s="141">
        <f>VLOOKUP(A124,'PATENTES SINIM 2019'!$A$6:$C$350,3,FALSE)</f>
        <v>0.98094449047224519</v>
      </c>
      <c r="F124" s="141">
        <f>VLOOKUP(A124,'I G 2019'!$A$6:$C$350,3,FALSE)</f>
        <v>9.4646149025112994E-2</v>
      </c>
      <c r="G124" s="141">
        <f>VLOOKUP(A124,CGR!$S$11:$T$355,2,FALSE)</f>
        <v>1</v>
      </c>
      <c r="H124" s="155">
        <f>VLOOKUP(A124,TM!$C$2:$E$346,3,FALSE)</f>
        <v>0.70860000000000001</v>
      </c>
      <c r="I124" s="141">
        <f>VLOOKUP(A124,'IRPi 2019'!$A$6:$C$350,3,FALSE)</f>
        <v>1</v>
      </c>
      <c r="J124" s="141">
        <f>VLOOKUP(A124,'R E I 2019'!$A$4:$C$348,3,FALSE)</f>
        <v>1</v>
      </c>
      <c r="K124" s="141">
        <f t="shared" si="10"/>
        <v>0.72328210892156408</v>
      </c>
      <c r="L124" s="148">
        <f t="shared" si="14"/>
        <v>16</v>
      </c>
      <c r="M124" s="149">
        <f t="shared" si="15"/>
        <v>28</v>
      </c>
      <c r="N124" s="141">
        <f t="shared" si="11"/>
        <v>0.72328210892156408</v>
      </c>
      <c r="O124" s="106">
        <f t="shared" si="12"/>
        <v>3.5333452992868768E-2</v>
      </c>
      <c r="P124" s="150">
        <f t="shared" si="13"/>
        <v>113509155.87440802</v>
      </c>
      <c r="Q124" s="88"/>
      <c r="S124" s="111"/>
      <c r="T124" s="111"/>
    </row>
    <row r="125" spans="1:20" x14ac:dyDescent="0.25">
      <c r="A125" s="100">
        <v>8201</v>
      </c>
      <c r="B125" s="51">
        <v>3</v>
      </c>
      <c r="C125" s="100" t="s">
        <v>126</v>
      </c>
      <c r="D125" s="51">
        <f>VLOOKUP(A125,Previsional!$A$4:$G$348,Previsional!$G$2,FALSE)</f>
        <v>1</v>
      </c>
      <c r="E125" s="141">
        <f>VLOOKUP(A125,'PATENTES SINIM 2019'!$A$6:$C$350,3,FALSE)</f>
        <v>0.95319148936170217</v>
      </c>
      <c r="F125" s="141">
        <f>VLOOKUP(A125,'I G 2019'!$A$6:$C$350,3,FALSE)</f>
        <v>9.7712721934120256E-2</v>
      </c>
      <c r="G125" s="141">
        <f>VLOOKUP(A125,CGR!$S$11:$T$355,2,FALSE)</f>
        <v>1</v>
      </c>
      <c r="H125" s="155">
        <f>VLOOKUP(A125,TM!$C$2:$E$346,3,FALSE)</f>
        <v>0.74990000000000001</v>
      </c>
      <c r="I125" s="141">
        <f>VLOOKUP(A125,'IRPi 2019'!$A$6:$C$350,3,FALSE)</f>
        <v>1</v>
      </c>
      <c r="J125" s="141">
        <f>VLOOKUP(A125,'R E I 2019'!$A$4:$C$348,3,FALSE)</f>
        <v>1</v>
      </c>
      <c r="K125" s="141">
        <f t="shared" si="10"/>
        <v>0.72053020176012583</v>
      </c>
      <c r="L125" s="148">
        <f t="shared" si="14"/>
        <v>17</v>
      </c>
      <c r="M125" s="149">
        <f t="shared" si="15"/>
        <v>28</v>
      </c>
      <c r="N125" s="141">
        <f t="shared" si="11"/>
        <v>0.72053020176012583</v>
      </c>
      <c r="O125" s="106">
        <f t="shared" si="12"/>
        <v>3.5199018059210038E-2</v>
      </c>
      <c r="P125" s="150">
        <f t="shared" si="13"/>
        <v>113077281.98303618</v>
      </c>
      <c r="Q125" s="88"/>
      <c r="S125" s="111"/>
      <c r="T125" s="111"/>
    </row>
    <row r="126" spans="1:20" x14ac:dyDescent="0.25">
      <c r="A126" s="100">
        <v>6201</v>
      </c>
      <c r="B126" s="51">
        <v>3</v>
      </c>
      <c r="C126" s="100" t="s">
        <v>119</v>
      </c>
      <c r="D126" s="51">
        <f>VLOOKUP(A126,Previsional!$A$4:$G$348,Previsional!$G$2,FALSE)</f>
        <v>1</v>
      </c>
      <c r="E126" s="141">
        <f>VLOOKUP(A126,'PATENTES SINIM 2019'!$A$6:$C$350,3,FALSE)</f>
        <v>0.91821041593848307</v>
      </c>
      <c r="F126" s="141">
        <f>VLOOKUP(A126,'I G 2019'!$A$6:$C$350,3,FALSE)</f>
        <v>0.10544213486992376</v>
      </c>
      <c r="G126" s="141">
        <f>VLOOKUP(A126,CGR!$S$11:$T$355,2,FALSE)</f>
        <v>1</v>
      </c>
      <c r="H126" s="155">
        <f>VLOOKUP(A126,TM!$C$2:$E$346,3,FALSE)</f>
        <v>0.83389999999999997</v>
      </c>
      <c r="I126" s="141">
        <f>VLOOKUP(A126,'IRPi 2019'!$A$6:$C$350,3,FALSE)</f>
        <v>1</v>
      </c>
      <c r="J126" s="141">
        <f>VLOOKUP(A126,'R E I 2019'!$A$4:$C$348,3,FALSE)</f>
        <v>0.93622499999999997</v>
      </c>
      <c r="K126" s="141">
        <f t="shared" si="10"/>
        <v>0.71963042929595</v>
      </c>
      <c r="L126" s="148">
        <f t="shared" si="14"/>
        <v>18</v>
      </c>
      <c r="M126" s="149">
        <f t="shared" si="15"/>
        <v>28</v>
      </c>
      <c r="N126" s="141">
        <f t="shared" si="11"/>
        <v>0.71963042929595</v>
      </c>
      <c r="O126" s="106">
        <f t="shared" si="12"/>
        <v>3.515506277858705E-2</v>
      </c>
      <c r="P126" s="150">
        <f t="shared" si="13"/>
        <v>112936075.09898935</v>
      </c>
      <c r="Q126" s="88"/>
      <c r="R126" s="91"/>
      <c r="S126" s="111"/>
      <c r="T126" s="111"/>
    </row>
    <row r="127" spans="1:20" x14ac:dyDescent="0.25">
      <c r="A127" s="100">
        <v>12401</v>
      </c>
      <c r="B127" s="51">
        <v>3</v>
      </c>
      <c r="C127" s="100" t="s">
        <v>90</v>
      </c>
      <c r="D127" s="51">
        <f>VLOOKUP(A127,Previsional!$A$4:$G$348,Previsional!$G$2,FALSE)</f>
        <v>1</v>
      </c>
      <c r="E127" s="141">
        <f>VLOOKUP(A127,'PATENTES SINIM 2019'!$A$6:$C$350,3,FALSE)</f>
        <v>0.80877651845393783</v>
      </c>
      <c r="F127" s="141">
        <f>VLOOKUP(A127,'I G 2019'!$A$6:$C$350,3,FALSE)</f>
        <v>0.18180352501658917</v>
      </c>
      <c r="G127" s="141">
        <f>VLOOKUP(A127,CGR!$S$11:$T$355,2,FALSE)</f>
        <v>1</v>
      </c>
      <c r="H127" s="155">
        <f>VLOOKUP(A127,TM!$C$2:$E$346,3,FALSE)</f>
        <v>0.92</v>
      </c>
      <c r="I127" s="141">
        <f>VLOOKUP(A127,'IRPi 2019'!$A$6:$C$350,3,FALSE)</f>
        <v>0.99944266419247019</v>
      </c>
      <c r="J127" s="141">
        <f>VLOOKUP(A127,'R E I 2019'!$A$4:$C$348,3,FALSE)</f>
        <v>1</v>
      </c>
      <c r="K127" s="141">
        <f t="shared" si="10"/>
        <v>0.71649479592264909</v>
      </c>
      <c r="L127" s="148">
        <f t="shared" si="14"/>
        <v>19</v>
      </c>
      <c r="M127" s="149">
        <f t="shared" si="15"/>
        <v>28</v>
      </c>
      <c r="N127" s="141">
        <f t="shared" si="11"/>
        <v>0.71649479592264909</v>
      </c>
      <c r="O127" s="106">
        <f t="shared" si="12"/>
        <v>3.5001882224233789E-2</v>
      </c>
      <c r="P127" s="150">
        <f t="shared" si="13"/>
        <v>112443980.66869062</v>
      </c>
      <c r="Q127" s="80"/>
      <c r="R127" s="63"/>
      <c r="S127" s="111"/>
      <c r="T127" s="111"/>
    </row>
    <row r="128" spans="1:20" x14ac:dyDescent="0.25">
      <c r="A128" s="100">
        <v>14204</v>
      </c>
      <c r="B128" s="51">
        <v>3</v>
      </c>
      <c r="C128" s="100" t="s">
        <v>100</v>
      </c>
      <c r="D128" s="51">
        <f>VLOOKUP(A128,Previsional!$A$4:$G$348,Previsional!$G$2,FALSE)</f>
        <v>1</v>
      </c>
      <c r="E128" s="141">
        <f>VLOOKUP(A128,'PATENTES SINIM 2019'!$A$6:$C$350,3,FALSE)</f>
        <v>0.87975951903807614</v>
      </c>
      <c r="F128" s="141">
        <f>VLOOKUP(A128,'I G 2019'!$A$6:$C$350,3,FALSE)</f>
        <v>0.16239814478816955</v>
      </c>
      <c r="G128" s="141">
        <f>VLOOKUP(A128,CGR!$S$11:$T$355,2,FALSE)</f>
        <v>1</v>
      </c>
      <c r="H128" s="155">
        <f>VLOOKUP(A128,TM!$C$2:$E$346,3,FALSE)</f>
        <v>0.80049999999999999</v>
      </c>
      <c r="I128" s="141">
        <f>VLOOKUP(A128,'IRPi 2019'!$A$6:$C$350,3,FALSE)</f>
        <v>1</v>
      </c>
      <c r="J128" s="141">
        <f>VLOOKUP(A128,'R E I 2019'!$A$4:$C$348,3,FALSE)</f>
        <v>0.9375</v>
      </c>
      <c r="K128" s="141">
        <f t="shared" si="10"/>
        <v>0.71546536786036907</v>
      </c>
      <c r="L128" s="148">
        <f t="shared" si="14"/>
        <v>20</v>
      </c>
      <c r="M128" s="149">
        <f t="shared" si="15"/>
        <v>28</v>
      </c>
      <c r="N128" s="141">
        <f t="shared" si="11"/>
        <v>0.71546536786036907</v>
      </c>
      <c r="O128" s="106">
        <f t="shared" si="12"/>
        <v>3.4951593066518627E-2</v>
      </c>
      <c r="P128" s="150">
        <f t="shared" si="13"/>
        <v>112282426.12594512</v>
      </c>
      <c r="Q128" s="80"/>
      <c r="R128" s="63"/>
      <c r="S128" s="111"/>
      <c r="T128" s="111"/>
    </row>
    <row r="129" spans="1:20" x14ac:dyDescent="0.25">
      <c r="A129" s="100">
        <v>3301</v>
      </c>
      <c r="B129" s="51">
        <v>3</v>
      </c>
      <c r="C129" s="100" t="s">
        <v>141</v>
      </c>
      <c r="D129" s="51">
        <f>VLOOKUP(A129,Previsional!$A$4:$G$348,Previsional!$G$2,FALSE)</f>
        <v>1</v>
      </c>
      <c r="E129" s="141">
        <f>VLOOKUP(A129,'PATENTES SINIM 2019'!$A$6:$C$350,3,FALSE)</f>
        <v>0.92720629567172563</v>
      </c>
      <c r="F129" s="141">
        <f>VLOOKUP(A129,'I G 2019'!$A$6:$C$350,3,FALSE)</f>
        <v>0.16922021551051994</v>
      </c>
      <c r="G129" s="141">
        <f>VLOOKUP(A129,CGR!$S$11:$T$355,2,FALSE)</f>
        <v>1</v>
      </c>
      <c r="H129" s="155">
        <f>VLOOKUP(A129,TM!$C$2:$E$346,3,FALSE)</f>
        <v>0.63929999999999998</v>
      </c>
      <c r="I129" s="141">
        <f>VLOOKUP(A129,'IRPi 2019'!$A$6:$C$350,3,FALSE)</f>
        <v>1</v>
      </c>
      <c r="J129" s="141">
        <f>VLOOKUP(A129,'R E I 2019'!$A$4:$C$348,3,FALSE)</f>
        <v>1</v>
      </c>
      <c r="K129" s="141">
        <f t="shared" si="10"/>
        <v>0.71272225736273398</v>
      </c>
      <c r="L129" s="148">
        <f t="shared" si="14"/>
        <v>21</v>
      </c>
      <c r="M129" s="149">
        <f t="shared" si="15"/>
        <v>28</v>
      </c>
      <c r="N129" s="141">
        <f t="shared" si="11"/>
        <v>0.71272225736273398</v>
      </c>
      <c r="O129" s="106">
        <f t="shared" si="12"/>
        <v>3.4817587863532271E-2</v>
      </c>
      <c r="P129" s="150">
        <f t="shared" si="13"/>
        <v>111851932.74968693</v>
      </c>
      <c r="Q129" s="88"/>
      <c r="S129" s="111"/>
      <c r="T129" s="111"/>
    </row>
    <row r="130" spans="1:20" x14ac:dyDescent="0.25">
      <c r="A130" s="100">
        <v>8305</v>
      </c>
      <c r="B130" s="51">
        <v>3</v>
      </c>
      <c r="C130" s="100" t="s">
        <v>127</v>
      </c>
      <c r="D130" s="51">
        <f>VLOOKUP(A130,Previsional!$A$4:$G$348,Previsional!$G$2,FALSE)</f>
        <v>1</v>
      </c>
      <c r="E130" s="141">
        <f>VLOOKUP(A130,'PATENTES SINIM 2019'!$A$6:$C$350,3,FALSE)</f>
        <v>0.93658536585365859</v>
      </c>
      <c r="F130" s="141">
        <f>VLOOKUP(A130,'I G 2019'!$A$6:$C$350,3,FALSE)</f>
        <v>0.11694526408711842</v>
      </c>
      <c r="G130" s="141">
        <f>VLOOKUP(A130,CGR!$S$11:$T$355,2,FALSE)</f>
        <v>1</v>
      </c>
      <c r="H130" s="155">
        <f>VLOOKUP(A130,TM!$C$2:$E$346,3,FALSE)</f>
        <v>0.70450000000000002</v>
      </c>
      <c r="I130" s="141">
        <f>VLOOKUP(A130,'IRPi 2019'!$A$6:$C$350,3,FALSE)</f>
        <v>1</v>
      </c>
      <c r="J130" s="141">
        <f>VLOOKUP(A130,'R E I 2019'!$A$4:$C$348,3,FALSE)</f>
        <v>1</v>
      </c>
      <c r="K130" s="141">
        <f t="shared" si="10"/>
        <v>0.71271619407056019</v>
      </c>
      <c r="L130" s="148">
        <f t="shared" si="14"/>
        <v>22</v>
      </c>
      <c r="M130" s="149">
        <f t="shared" si="15"/>
        <v>28</v>
      </c>
      <c r="N130" s="141">
        <f t="shared" si="11"/>
        <v>0.71271619407056019</v>
      </c>
      <c r="O130" s="106">
        <f t="shared" si="12"/>
        <v>3.4817291662304066E-2</v>
      </c>
      <c r="P130" s="150">
        <f t="shared" si="13"/>
        <v>111850981.19956842</v>
      </c>
      <c r="Q130" s="88"/>
      <c r="R130" s="91"/>
      <c r="S130" s="111"/>
      <c r="T130" s="111"/>
    </row>
    <row r="131" spans="1:20" x14ac:dyDescent="0.25">
      <c r="A131" s="100">
        <v>10201</v>
      </c>
      <c r="B131" s="51">
        <v>3</v>
      </c>
      <c r="C131" s="100" t="s">
        <v>121</v>
      </c>
      <c r="D131" s="51">
        <f>VLOOKUP(A131,Previsional!$A$4:$G$348,Previsional!$G$2,FALSE)</f>
        <v>1</v>
      </c>
      <c r="E131" s="141">
        <f>VLOOKUP(A131,'PATENTES SINIM 2019'!$A$6:$C$350,3,FALSE)</f>
        <v>0.84155726573110001</v>
      </c>
      <c r="F131" s="141">
        <f>VLOOKUP(A131,'I G 2019'!$A$6:$C$350,3,FALSE)</f>
        <v>0.16160630146647087</v>
      </c>
      <c r="G131" s="141">
        <f>VLOOKUP(A131,CGR!$S$11:$T$355,2,FALSE)</f>
        <v>1</v>
      </c>
      <c r="H131" s="155">
        <f>VLOOKUP(A131,TM!$C$2:$E$346,3,FALSE)</f>
        <v>0.81299999999999994</v>
      </c>
      <c r="I131" s="141">
        <f>VLOOKUP(A131,'IRPi 2019'!$A$6:$C$350,3,FALSE)</f>
        <v>1</v>
      </c>
      <c r="J131" s="141">
        <f>VLOOKUP(A131,'R E I 2019'!$A$4:$C$348,3,FALSE)</f>
        <v>1</v>
      </c>
      <c r="K131" s="141">
        <f t="shared" si="10"/>
        <v>0.70689661837250273</v>
      </c>
      <c r="L131" s="148">
        <f t="shared" si="14"/>
        <v>23</v>
      </c>
      <c r="M131" s="149">
        <f t="shared" si="15"/>
        <v>28</v>
      </c>
      <c r="N131" s="141">
        <f t="shared" si="11"/>
        <v>0.70689661837250273</v>
      </c>
      <c r="O131" s="106">
        <f t="shared" si="12"/>
        <v>3.4532996361992613E-2</v>
      </c>
      <c r="P131" s="150">
        <f t="shared" si="13"/>
        <v>110937679.02205616</v>
      </c>
      <c r="Q131" s="88"/>
      <c r="S131" s="111"/>
      <c r="T131" s="111"/>
    </row>
    <row r="132" spans="1:20" x14ac:dyDescent="0.25">
      <c r="A132" s="100">
        <v>5802</v>
      </c>
      <c r="B132" s="51">
        <v>3</v>
      </c>
      <c r="C132" s="100" t="s">
        <v>89</v>
      </c>
      <c r="D132" s="51">
        <f>VLOOKUP(A132,Previsional!$A$4:$G$348,Previsional!$G$2,FALSE)</f>
        <v>1</v>
      </c>
      <c r="E132" s="141">
        <f>VLOOKUP(A132,'PATENTES SINIM 2019'!$A$6:$C$350,3,FALSE)</f>
        <v>0.82592438720398842</v>
      </c>
      <c r="F132" s="141">
        <f>VLOOKUP(A132,'I G 2019'!$A$6:$C$350,3,FALSE)</f>
        <v>0.23601975460711247</v>
      </c>
      <c r="G132" s="141">
        <f>VLOOKUP(A132,CGR!$S$11:$T$355,2,FALSE)</f>
        <v>1</v>
      </c>
      <c r="H132" s="155">
        <f>VLOOKUP(A132,TM!$C$2:$E$346,3,FALSE)</f>
        <v>0.7</v>
      </c>
      <c r="I132" s="141">
        <f>VLOOKUP(A132,'IRPi 2019'!$A$6:$C$350,3,FALSE)</f>
        <v>1</v>
      </c>
      <c r="J132" s="141">
        <f>VLOOKUP(A132,'R E I 2019'!$A$4:$C$348,3,FALSE)</f>
        <v>1</v>
      </c>
      <c r="K132" s="141">
        <f t="shared" si="10"/>
        <v>0.70307847417317415</v>
      </c>
      <c r="L132" s="148">
        <f t="shared" si="14"/>
        <v>24</v>
      </c>
      <c r="M132" s="149">
        <f t="shared" si="15"/>
        <v>28</v>
      </c>
      <c r="N132" s="141">
        <f t="shared" si="11"/>
        <v>0.70307847417317415</v>
      </c>
      <c r="O132" s="106">
        <f t="shared" si="12"/>
        <v>3.4346474095061218E-2</v>
      </c>
      <c r="P132" s="150">
        <f t="shared" si="13"/>
        <v>110338473.92666294</v>
      </c>
      <c r="Q132" s="88"/>
      <c r="S132" s="111"/>
      <c r="T132" s="111"/>
    </row>
    <row r="133" spans="1:20" x14ac:dyDescent="0.25">
      <c r="A133" s="100">
        <v>8311</v>
      </c>
      <c r="B133" s="110">
        <v>3</v>
      </c>
      <c r="C133" s="100" t="s">
        <v>133</v>
      </c>
      <c r="D133" s="51">
        <f>VLOOKUP(A133,Previsional!$A$4:$G$348,Previsional!$G$2,FALSE)</f>
        <v>1</v>
      </c>
      <c r="E133" s="141">
        <f>VLOOKUP(A133,'PATENTES SINIM 2019'!$A$6:$C$350,3,FALSE)</f>
        <v>0.90598290598290598</v>
      </c>
      <c r="F133" s="141">
        <f>VLOOKUP(A133,'I G 2019'!$A$6:$C$350,3,FALSE)</f>
        <v>0.14191523104603546</v>
      </c>
      <c r="G133" s="141">
        <f>VLOOKUP(A133,CGR!$S$11:$T$355,2,FALSE)</f>
        <v>1</v>
      </c>
      <c r="H133" s="155">
        <f>VLOOKUP(A133,TM!$C$2:$E$346,3,FALSE)</f>
        <v>0.62109999999999999</v>
      </c>
      <c r="I133" s="141">
        <f>VLOOKUP(A133,'IRPi 2019'!$A$6:$C$350,3,FALSE)</f>
        <v>1</v>
      </c>
      <c r="J133" s="141">
        <f>VLOOKUP(A133,'R E I 2019'!$A$4:$C$348,3,FALSE)</f>
        <v>1</v>
      </c>
      <c r="K133" s="141">
        <f t="shared" si="10"/>
        <v>0.69573782485552593</v>
      </c>
      <c r="L133" s="148">
        <f t="shared" si="14"/>
        <v>25</v>
      </c>
      <c r="M133" s="149">
        <f t="shared" si="15"/>
        <v>28</v>
      </c>
      <c r="N133" s="141">
        <f t="shared" si="11"/>
        <v>0.69573782485552593</v>
      </c>
      <c r="O133" s="106">
        <f t="shared" si="12"/>
        <v>3.3987871988907938E-2</v>
      </c>
      <c r="P133" s="150">
        <f t="shared" si="13"/>
        <v>109186460.21397941</v>
      </c>
      <c r="Q133" s="88"/>
      <c r="S133" s="111"/>
      <c r="T133" s="111"/>
    </row>
    <row r="134" spans="1:20" x14ac:dyDescent="0.25">
      <c r="A134" s="100">
        <v>8303</v>
      </c>
      <c r="B134" s="51">
        <v>3</v>
      </c>
      <c r="C134" s="100" t="s">
        <v>110</v>
      </c>
      <c r="D134" s="51">
        <f>VLOOKUP(A134,Previsional!$A$4:$G$348,Previsional!$G$2,FALSE)</f>
        <v>1</v>
      </c>
      <c r="E134" s="141">
        <f>VLOOKUP(A134,'PATENTES SINIM 2019'!$A$6:$C$350,3,FALSE)</f>
        <v>0.88374291115311909</v>
      </c>
      <c r="F134" s="141">
        <f>VLOOKUP(A134,'I G 2019'!$A$6:$C$350,3,FALSE)</f>
        <v>0.14970953289631844</v>
      </c>
      <c r="G134" s="141">
        <f>VLOOKUP(A134,CGR!$S$11:$T$355,2,FALSE)</f>
        <v>1</v>
      </c>
      <c r="H134" s="155">
        <f>VLOOKUP(A134,TM!$C$2:$E$346,3,FALSE)</f>
        <v>0.6381</v>
      </c>
      <c r="I134" s="141">
        <f>VLOOKUP(A134,'IRPi 2019'!$A$6:$C$350,3,FALSE)</f>
        <v>1</v>
      </c>
      <c r="J134" s="141">
        <f>VLOOKUP(A134,'R E I 2019'!$A$4:$C$348,3,FALSE)</f>
        <v>1</v>
      </c>
      <c r="K134" s="141">
        <f t="shared" si="10"/>
        <v>0.69245240212767134</v>
      </c>
      <c r="L134" s="148">
        <f t="shared" si="14"/>
        <v>26</v>
      </c>
      <c r="M134" s="149">
        <f t="shared" si="15"/>
        <v>28</v>
      </c>
      <c r="N134" s="141">
        <f t="shared" si="11"/>
        <v>0.69245240212767134</v>
      </c>
      <c r="O134" s="106">
        <f t="shared" si="12"/>
        <v>3.3827373992228002E-2</v>
      </c>
      <c r="P134" s="150">
        <f t="shared" si="13"/>
        <v>108670858.40946996</v>
      </c>
      <c r="Q134" s="88"/>
      <c r="S134" s="111"/>
      <c r="T134" s="111"/>
    </row>
    <row r="135" spans="1:20" x14ac:dyDescent="0.25">
      <c r="A135" s="100">
        <v>16301</v>
      </c>
      <c r="B135" s="51">
        <v>3</v>
      </c>
      <c r="C135" s="100" t="s">
        <v>92</v>
      </c>
      <c r="D135" s="51">
        <f>VLOOKUP(A135,Previsional!$A$4:$G$348,Previsional!$G$2,FALSE)</f>
        <v>1</v>
      </c>
      <c r="E135" s="141">
        <f>VLOOKUP(A135,'PATENTES SINIM 2019'!$A$6:$C$350,3,FALSE)</f>
        <v>0.91725768321513002</v>
      </c>
      <c r="F135" s="141">
        <f>VLOOKUP(A135,'I G 2019'!$A$6:$C$350,3,FALSE)</f>
        <v>0.14822662258724068</v>
      </c>
      <c r="G135" s="141">
        <f>VLOOKUP(A135,CGR!$S$11:$T$355,2,FALSE)</f>
        <v>1</v>
      </c>
      <c r="H135" s="155">
        <f>VLOOKUP(A135,TM!$C$2:$E$346,3,FALSE)</f>
        <v>0.54159999999999997</v>
      </c>
      <c r="I135" s="141">
        <f>VLOOKUP(A135,'IRPi 2019'!$A$6:$C$350,3,FALSE)</f>
        <v>1</v>
      </c>
      <c r="J135" s="141">
        <f>VLOOKUP(A135,'R E I 2019'!$A$4:$C$348,3,FALSE)</f>
        <v>1</v>
      </c>
      <c r="K135" s="141">
        <f t="shared" si="10"/>
        <v>0.68933684477210566</v>
      </c>
      <c r="L135" s="148">
        <f t="shared" si="14"/>
        <v>27</v>
      </c>
      <c r="M135" s="149">
        <f t="shared" si="15"/>
        <v>28</v>
      </c>
      <c r="N135" s="141">
        <f t="shared" si="11"/>
        <v>0.68933684477210566</v>
      </c>
      <c r="O135" s="106">
        <f t="shared" si="12"/>
        <v>3.3675174182483496E-2</v>
      </c>
      <c r="P135" s="150">
        <f t="shared" si="13"/>
        <v>108181914.63338809</v>
      </c>
      <c r="Q135" s="88"/>
      <c r="R135" s="91"/>
      <c r="S135" s="111"/>
      <c r="T135" s="111"/>
    </row>
    <row r="136" spans="1:20" x14ac:dyDescent="0.25">
      <c r="A136" s="100">
        <v>9120</v>
      </c>
      <c r="B136" s="51">
        <v>3</v>
      </c>
      <c r="C136" s="100" t="s">
        <v>139</v>
      </c>
      <c r="D136" s="51">
        <f>VLOOKUP(A136,Previsional!$A$4:$G$348,Previsional!$G$2,FALSE)</f>
        <v>1</v>
      </c>
      <c r="E136" s="141">
        <f>VLOOKUP(A136,'PATENTES SINIM 2019'!$A$6:$C$350,3,FALSE)</f>
        <v>0.71956194975305987</v>
      </c>
      <c r="F136" s="141">
        <f>VLOOKUP(A136,'I G 2019'!$A$6:$C$350,3,FALSE)</f>
        <v>0.17888439075826265</v>
      </c>
      <c r="G136" s="141">
        <f>VLOOKUP(A136,CGR!$S$11:$T$355,2,FALSE)</f>
        <v>1</v>
      </c>
      <c r="H136" s="155">
        <f>VLOOKUP(A136,TM!$C$2:$E$346,3,FALSE)</f>
        <v>0.9496</v>
      </c>
      <c r="I136" s="141">
        <f>VLOOKUP(A136,'IRPi 2019'!$A$6:$C$350,3,FALSE)</f>
        <v>1</v>
      </c>
      <c r="J136" s="141">
        <f>VLOOKUP(A136,'R E I 2019'!$A$4:$C$348,3,FALSE)</f>
        <v>0.99872499999999997</v>
      </c>
      <c r="K136" s="141">
        <f t="shared" si="10"/>
        <v>0.68894403010313665</v>
      </c>
      <c r="L136" s="148">
        <f t="shared" si="14"/>
        <v>28</v>
      </c>
      <c r="M136" s="149">
        <f t="shared" si="15"/>
        <v>28</v>
      </c>
      <c r="N136" s="141">
        <f t="shared" si="11"/>
        <v>0.68894403010313665</v>
      </c>
      <c r="O136" s="106">
        <f t="shared" si="12"/>
        <v>3.3655984576561097E-2</v>
      </c>
      <c r="P136" s="150">
        <f t="shared" si="13"/>
        <v>108120267.78641127</v>
      </c>
      <c r="Q136" s="88"/>
      <c r="S136" s="111"/>
      <c r="T136" s="111"/>
    </row>
    <row r="137" spans="1:20" x14ac:dyDescent="0.25">
      <c r="A137" s="100">
        <v>9209</v>
      </c>
      <c r="B137" s="51">
        <v>3</v>
      </c>
      <c r="C137" s="100" t="s">
        <v>105</v>
      </c>
      <c r="D137" s="51">
        <f>VLOOKUP(A137,Previsional!$A$4:$G$348,Previsional!$G$2,FALSE)</f>
        <v>1</v>
      </c>
      <c r="E137" s="141">
        <f>VLOOKUP(A137,'PATENTES SINIM 2019'!$A$6:$C$350,3,FALSE)</f>
        <v>0.93595041322314054</v>
      </c>
      <c r="F137" s="141">
        <f>VLOOKUP(A137,'I G 2019'!$A$6:$C$350,3,FALSE)</f>
        <v>0.16636598165690364</v>
      </c>
      <c r="G137" s="141">
        <f>VLOOKUP(A137,CGR!$S$11:$T$355,2,FALSE)</f>
        <v>1</v>
      </c>
      <c r="H137" s="155">
        <f>VLOOKUP(A137,TM!$C$2:$E$346,3,FALSE)</f>
        <v>0.44700000000000001</v>
      </c>
      <c r="I137" s="141">
        <f>VLOOKUP(A137,'IRPi 2019'!$A$6:$C$350,3,FALSE)</f>
        <v>1</v>
      </c>
      <c r="J137" s="141">
        <f>VLOOKUP(A137,'R E I 2019'!$A$4:$C$348,3,FALSE)</f>
        <v>1</v>
      </c>
      <c r="K137" s="141">
        <f t="shared" si="10"/>
        <v>0.68622414004232524</v>
      </c>
      <c r="L137" s="148">
        <f t="shared" si="14"/>
        <v>29</v>
      </c>
      <c r="M137" s="149">
        <f t="shared" si="15"/>
        <v>28</v>
      </c>
      <c r="N137" s="141">
        <f t="shared" si="11"/>
        <v>0</v>
      </c>
      <c r="O137" s="106">
        <f t="shared" si="12"/>
        <v>0</v>
      </c>
      <c r="P137" s="150">
        <f t="shared" si="13"/>
        <v>0</v>
      </c>
      <c r="Q137" s="88"/>
      <c r="S137" s="111"/>
      <c r="T137" s="111"/>
    </row>
    <row r="138" spans="1:20" x14ac:dyDescent="0.25">
      <c r="A138" s="100">
        <v>9108</v>
      </c>
      <c r="B138" s="51">
        <v>3</v>
      </c>
      <c r="C138" s="100" t="s">
        <v>108</v>
      </c>
      <c r="D138" s="51">
        <f>VLOOKUP(A138,Previsional!$A$4:$G$348,Previsional!$G$2,FALSE)</f>
        <v>1</v>
      </c>
      <c r="E138" s="141">
        <f>VLOOKUP(A138,'PATENTES SINIM 2019'!$A$6:$C$350,3,FALSE)</f>
        <v>0.73681954564937846</v>
      </c>
      <c r="F138" s="141">
        <f>VLOOKUP(A138,'I G 2019'!$A$6:$C$350,3,FALSE)</f>
        <v>0.21407180389027072</v>
      </c>
      <c r="G138" s="141">
        <f>VLOOKUP(A138,CGR!$S$11:$T$355,2,FALSE)</f>
        <v>1</v>
      </c>
      <c r="H138" s="155">
        <f>VLOOKUP(A138,TM!$C$2:$E$346,3,FALSE)</f>
        <v>0.81579999999999997</v>
      </c>
      <c r="I138" s="141">
        <f>VLOOKUP(A138,'IRPi 2019'!$A$6:$C$350,3,FALSE)</f>
        <v>1</v>
      </c>
      <c r="J138" s="141">
        <f>VLOOKUP(A138,'R E I 2019'!$A$4:$C$348,3,FALSE)</f>
        <v>1</v>
      </c>
      <c r="K138" s="141">
        <f t="shared" si="10"/>
        <v>0.68377479194985014</v>
      </c>
      <c r="L138" s="148">
        <f t="shared" si="14"/>
        <v>30</v>
      </c>
      <c r="M138" s="149">
        <f t="shared" si="15"/>
        <v>28</v>
      </c>
      <c r="N138" s="141">
        <f t="shared" si="11"/>
        <v>0</v>
      </c>
      <c r="O138" s="106">
        <f t="shared" si="12"/>
        <v>0</v>
      </c>
      <c r="P138" s="150">
        <f t="shared" si="13"/>
        <v>0</v>
      </c>
      <c r="Q138" s="88"/>
      <c r="R138" s="91"/>
      <c r="S138" s="111"/>
      <c r="T138" s="111"/>
    </row>
    <row r="139" spans="1:20" x14ac:dyDescent="0.25">
      <c r="A139" s="100">
        <v>6106</v>
      </c>
      <c r="B139" s="51">
        <v>3</v>
      </c>
      <c r="C139" s="100" t="s">
        <v>106</v>
      </c>
      <c r="D139" s="51">
        <f>VLOOKUP(A139,Previsional!$A$4:$G$348,Previsional!$G$2,FALSE)</f>
        <v>1</v>
      </c>
      <c r="E139" s="141">
        <f>VLOOKUP(A139,'PATENTES SINIM 2019'!$A$6:$C$350,3,FALSE)</f>
        <v>0.89809782608695654</v>
      </c>
      <c r="F139" s="141">
        <f>VLOOKUP(A139,'I G 2019'!$A$6:$C$350,3,FALSE)</f>
        <v>0.15564735291974593</v>
      </c>
      <c r="G139" s="141">
        <f>VLOOKUP(A139,CGR!$S$11:$T$355,2,FALSE)</f>
        <v>1</v>
      </c>
      <c r="H139" s="155">
        <f>VLOOKUP(A139,TM!$C$2:$E$346,3,FALSE)</f>
        <v>0.52880000000000005</v>
      </c>
      <c r="I139" s="141">
        <f>VLOOKUP(A139,'IRPi 2019'!$A$6:$C$350,3,FALSE)</f>
        <v>0.96523878078144265</v>
      </c>
      <c r="J139" s="141">
        <f>VLOOKUP(A139,'R E I 2019'!$A$4:$C$348,3,FALSE)</f>
        <v>0.97797500000000004</v>
      </c>
      <c r="K139" s="141">
        <f t="shared" si="10"/>
        <v>0.67972676639944352</v>
      </c>
      <c r="L139" s="148">
        <f t="shared" si="14"/>
        <v>32</v>
      </c>
      <c r="M139" s="149">
        <f t="shared" si="15"/>
        <v>28</v>
      </c>
      <c r="N139" s="141">
        <f t="shared" si="11"/>
        <v>0</v>
      </c>
      <c r="O139" s="106">
        <f t="shared" si="12"/>
        <v>0</v>
      </c>
      <c r="P139" s="150">
        <f t="shared" si="13"/>
        <v>0</v>
      </c>
      <c r="Q139" s="88"/>
      <c r="S139" s="111"/>
      <c r="T139" s="111"/>
    </row>
    <row r="140" spans="1:20" x14ac:dyDescent="0.25">
      <c r="A140" s="100">
        <v>3102</v>
      </c>
      <c r="B140" s="51">
        <v>3</v>
      </c>
      <c r="C140" s="100" t="s">
        <v>86</v>
      </c>
      <c r="D140" s="51">
        <f>VLOOKUP(A140,Previsional!$A$4:$G$348,Previsional!$G$2,FALSE)</f>
        <v>1</v>
      </c>
      <c r="E140" s="141">
        <f>VLOOKUP(A140,'PATENTES SINIM 2019'!$A$6:$C$350,3,FALSE)</f>
        <v>0.87062652563059395</v>
      </c>
      <c r="F140" s="141">
        <f>VLOOKUP(A140,'I G 2019'!$A$6:$C$350,3,FALSE)</f>
        <v>0.15280227086406428</v>
      </c>
      <c r="G140" s="141">
        <f>VLOOKUP(A140,CGR!$S$11:$T$355,2,FALSE)</f>
        <v>1</v>
      </c>
      <c r="H140" s="155">
        <f>VLOOKUP(A140,TM!$C$2:$E$346,3,FALSE)</f>
        <v>0.57350000000000001</v>
      </c>
      <c r="I140" s="141">
        <f>VLOOKUP(A140,'IRPi 2019'!$A$6:$C$350,3,FALSE)</f>
        <v>1</v>
      </c>
      <c r="J140" s="141">
        <f>VLOOKUP(A140,'R E I 2019'!$A$4:$C$348,3,FALSE)</f>
        <v>1</v>
      </c>
      <c r="K140" s="141">
        <f t="shared" si="10"/>
        <v>0.67894485168672403</v>
      </c>
      <c r="L140" s="148">
        <f t="shared" si="14"/>
        <v>33</v>
      </c>
      <c r="M140" s="149">
        <f t="shared" si="15"/>
        <v>28</v>
      </c>
      <c r="N140" s="141">
        <f t="shared" si="11"/>
        <v>0</v>
      </c>
      <c r="O140" s="106">
        <f t="shared" si="12"/>
        <v>0</v>
      </c>
      <c r="P140" s="150">
        <f t="shared" si="13"/>
        <v>0</v>
      </c>
      <c r="Q140" s="88"/>
      <c r="R140" s="88"/>
      <c r="S140" s="111"/>
      <c r="T140" s="111"/>
    </row>
    <row r="141" spans="1:20" x14ac:dyDescent="0.25">
      <c r="A141" s="100">
        <v>9107</v>
      </c>
      <c r="B141" s="51">
        <v>3</v>
      </c>
      <c r="C141" s="100" t="s">
        <v>125</v>
      </c>
      <c r="D141" s="51">
        <f>VLOOKUP(A141,Previsional!$A$4:$G$348,Previsional!$G$2,FALSE)</f>
        <v>1</v>
      </c>
      <c r="E141" s="141">
        <f>VLOOKUP(A141,'PATENTES SINIM 2019'!$A$6:$C$350,3,FALSE)</f>
        <v>0.74475524475524479</v>
      </c>
      <c r="F141" s="141">
        <f>VLOOKUP(A141,'I G 2019'!$A$6:$C$350,3,FALSE)</f>
        <v>0.11314205430285934</v>
      </c>
      <c r="G141" s="141">
        <f>VLOOKUP(A141,CGR!$S$11:$T$355,2,FALSE)</f>
        <v>1</v>
      </c>
      <c r="H141" s="155">
        <f>VLOOKUP(A141,TM!$C$2:$E$346,3,FALSE)</f>
        <v>0.92779999999999996</v>
      </c>
      <c r="I141" s="141">
        <f>VLOOKUP(A141,'IRPi 2019'!$A$6:$C$350,3,FALSE)</f>
        <v>1</v>
      </c>
      <c r="J141" s="141">
        <f>VLOOKUP(A141,'R E I 2019'!$A$4:$C$348,3,FALSE)</f>
        <v>1</v>
      </c>
      <c r="K141" s="141">
        <f t="shared" si="10"/>
        <v>0.67811984924005064</v>
      </c>
      <c r="L141" s="148">
        <f t="shared" ref="L141:L164" si="16">_xlfn.RANK.EQ(K141,$K$109:$K$164,0)</f>
        <v>34</v>
      </c>
      <c r="M141" s="149">
        <f t="shared" ref="M141:M164" si="17">$E$6</f>
        <v>28</v>
      </c>
      <c r="N141" s="141">
        <f t="shared" si="11"/>
        <v>0</v>
      </c>
      <c r="O141" s="106">
        <f t="shared" si="12"/>
        <v>0</v>
      </c>
      <c r="P141" s="150">
        <f t="shared" si="13"/>
        <v>0</v>
      </c>
      <c r="Q141" s="88"/>
      <c r="R141" s="91"/>
      <c r="S141" s="111"/>
      <c r="T141" s="111"/>
    </row>
    <row r="142" spans="1:20" x14ac:dyDescent="0.25">
      <c r="A142" s="100">
        <v>7401</v>
      </c>
      <c r="B142" s="51">
        <v>3</v>
      </c>
      <c r="C142" s="100" t="s">
        <v>95</v>
      </c>
      <c r="D142" s="51">
        <f>VLOOKUP(A142,Previsional!$A$4:$G$348,Previsional!$G$2,FALSE)</f>
        <v>1</v>
      </c>
      <c r="E142" s="141">
        <f>VLOOKUP(A142,'PATENTES SINIM 2019'!$A$6:$C$350,3,FALSE)</f>
        <v>0.75259259259259259</v>
      </c>
      <c r="F142" s="141">
        <f>VLOOKUP(A142,'I G 2019'!$A$6:$C$350,3,FALSE)</f>
        <v>0.20371878135866606</v>
      </c>
      <c r="G142" s="141">
        <f>VLOOKUP(A142,CGR!$S$11:$T$355,2,FALSE)</f>
        <v>1</v>
      </c>
      <c r="H142" s="155">
        <f>VLOOKUP(A142,TM!$C$2:$E$346,3,FALSE)</f>
        <v>0.75149999999999995</v>
      </c>
      <c r="I142" s="141">
        <f>VLOOKUP(A142,'IRPi 2019'!$A$6:$C$350,3,FALSE)</f>
        <v>1</v>
      </c>
      <c r="J142" s="141">
        <f>VLOOKUP(A142,'R E I 2019'!$A$4:$C$348,3,FALSE)</f>
        <v>1</v>
      </c>
      <c r="K142" s="141">
        <f t="shared" si="10"/>
        <v>0.6770621027470739</v>
      </c>
      <c r="L142" s="148">
        <f t="shared" si="16"/>
        <v>35</v>
      </c>
      <c r="M142" s="149">
        <f t="shared" si="17"/>
        <v>28</v>
      </c>
      <c r="N142" s="141">
        <f t="shared" si="11"/>
        <v>0</v>
      </c>
      <c r="O142" s="106">
        <f t="shared" si="12"/>
        <v>0</v>
      </c>
      <c r="P142" s="150">
        <f t="shared" si="13"/>
        <v>0</v>
      </c>
      <c r="Q142" s="88"/>
      <c r="S142" s="111"/>
      <c r="T142" s="111"/>
    </row>
    <row r="143" spans="1:20" x14ac:dyDescent="0.25">
      <c r="A143" s="100">
        <v>9201</v>
      </c>
      <c r="B143" s="51">
        <v>3</v>
      </c>
      <c r="C143" s="100" t="s">
        <v>137</v>
      </c>
      <c r="D143" s="51">
        <f>VLOOKUP(A143,Previsional!$A$4:$G$348,Previsional!$G$2,FALSE)</f>
        <v>1</v>
      </c>
      <c r="E143" s="141">
        <f>VLOOKUP(A143,'PATENTES SINIM 2019'!$A$6:$C$350,3,FALSE)</f>
        <v>0.8196223870532704</v>
      </c>
      <c r="F143" s="141">
        <f>VLOOKUP(A143,'I G 2019'!$A$6:$C$350,3,FALSE)</f>
        <v>0.14683713090324269</v>
      </c>
      <c r="G143" s="141">
        <f>VLOOKUP(A143,CGR!$S$11:$T$355,2,FALSE)</f>
        <v>1</v>
      </c>
      <c r="H143" s="155">
        <f>VLOOKUP(A143,TM!$C$2:$E$346,3,FALSE)</f>
        <v>0.67379999999999995</v>
      </c>
      <c r="I143" s="141">
        <f>VLOOKUP(A143,'IRPi 2019'!$A$6:$C$350,3,FALSE)</f>
        <v>1</v>
      </c>
      <c r="J143" s="141">
        <f>VLOOKUP(A143,'R E I 2019'!$A$4:$C$348,3,FALSE)</f>
        <v>1</v>
      </c>
      <c r="K143" s="141">
        <f t="shared" si="10"/>
        <v>0.67464711819445544</v>
      </c>
      <c r="L143" s="148">
        <f t="shared" si="16"/>
        <v>36</v>
      </c>
      <c r="M143" s="149">
        <f t="shared" si="17"/>
        <v>28</v>
      </c>
      <c r="N143" s="141">
        <f t="shared" si="11"/>
        <v>0</v>
      </c>
      <c r="O143" s="106">
        <f t="shared" si="12"/>
        <v>0</v>
      </c>
      <c r="P143" s="150">
        <f t="shared" si="13"/>
        <v>0</v>
      </c>
      <c r="Q143" s="88"/>
      <c r="S143" s="111"/>
      <c r="T143" s="111"/>
    </row>
    <row r="144" spans="1:20" x14ac:dyDescent="0.25">
      <c r="A144" s="100">
        <v>5107</v>
      </c>
      <c r="B144" s="51">
        <v>3</v>
      </c>
      <c r="C144" s="100" t="s">
        <v>93</v>
      </c>
      <c r="D144" s="51">
        <f>VLOOKUP(A144,Previsional!$A$4:$G$348,Previsional!$G$2,FALSE)</f>
        <v>1</v>
      </c>
      <c r="E144" s="141">
        <f>VLOOKUP(A144,'PATENTES SINIM 2019'!$A$6:$C$350,3,FALSE)</f>
        <v>0.89906272530641673</v>
      </c>
      <c r="F144" s="141">
        <f>VLOOKUP(A144,'I G 2019'!$A$6:$C$350,3,FALSE)</f>
        <v>0.15028560097064925</v>
      </c>
      <c r="G144" s="141">
        <f>VLOOKUP(A144,CGR!$S$11:$T$355,2,FALSE)</f>
        <v>1</v>
      </c>
      <c r="H144" s="155">
        <f>VLOOKUP(A144,TM!$C$2:$E$346,3,FALSE)</f>
        <v>0.47360000000000002</v>
      </c>
      <c r="I144" s="141">
        <f>VLOOKUP(A144,'IRPi 2019'!$A$6:$C$350,3,FALSE)</f>
        <v>1</v>
      </c>
      <c r="J144" s="141">
        <f>VLOOKUP(A144,'R E I 2019'!$A$4:$C$348,3,FALSE)</f>
        <v>0.97924999999999995</v>
      </c>
      <c r="K144" s="141">
        <f t="shared" si="10"/>
        <v>0.67224585409990822</v>
      </c>
      <c r="L144" s="148">
        <f t="shared" si="16"/>
        <v>37</v>
      </c>
      <c r="M144" s="149">
        <f t="shared" si="17"/>
        <v>28</v>
      </c>
      <c r="N144" s="141">
        <f t="shared" si="11"/>
        <v>0</v>
      </c>
      <c r="O144" s="106">
        <f t="shared" si="12"/>
        <v>0</v>
      </c>
      <c r="P144" s="150">
        <f t="shared" si="13"/>
        <v>0</v>
      </c>
      <c r="Q144" s="88"/>
      <c r="S144" s="111"/>
      <c r="T144" s="111"/>
    </row>
    <row r="145" spans="1:20" x14ac:dyDescent="0.25">
      <c r="A145" s="100">
        <v>4103</v>
      </c>
      <c r="B145" s="51">
        <v>3</v>
      </c>
      <c r="C145" s="100" t="s">
        <v>88</v>
      </c>
      <c r="D145" s="51">
        <f>VLOOKUP(A145,Previsional!$A$4:$G$348,Previsional!$G$2,FALSE)</f>
        <v>1</v>
      </c>
      <c r="E145" s="141">
        <f>VLOOKUP(A145,'PATENTES SINIM 2019'!$A$6:$C$350,3,FALSE)</f>
        <v>0.81970649895178194</v>
      </c>
      <c r="F145" s="141">
        <f>VLOOKUP(A145,'I G 2019'!$A$6:$C$350,3,FALSE)</f>
        <v>0.1884432623268569</v>
      </c>
      <c r="G145" s="141">
        <f>VLOOKUP(A145,CGR!$S$11:$T$355,2,FALSE)</f>
        <v>1</v>
      </c>
      <c r="H145" s="155">
        <f>VLOOKUP(A145,TM!$C$2:$E$346,3,FALSE)</f>
        <v>0.50700000000000001</v>
      </c>
      <c r="I145" s="141">
        <f>VLOOKUP(A145,'IRPi 2019'!$A$6:$C$350,3,FALSE)</f>
        <v>0.99982024168849781</v>
      </c>
      <c r="J145" s="141">
        <f>VLOOKUP(A145,'R E I 2019'!$A$4:$C$348,3,FALSE)</f>
        <v>1</v>
      </c>
      <c r="K145" s="141">
        <f t="shared" si="10"/>
        <v>0.66004910229926272</v>
      </c>
      <c r="L145" s="148">
        <f t="shared" si="16"/>
        <v>39</v>
      </c>
      <c r="M145" s="149">
        <f t="shared" si="17"/>
        <v>28</v>
      </c>
      <c r="N145" s="141">
        <f t="shared" si="11"/>
        <v>0</v>
      </c>
      <c r="O145" s="106">
        <f t="shared" si="12"/>
        <v>0</v>
      </c>
      <c r="P145" s="150">
        <f t="shared" si="13"/>
        <v>0</v>
      </c>
      <c r="Q145" s="88"/>
      <c r="R145" s="91"/>
      <c r="S145" s="111"/>
      <c r="T145" s="111"/>
    </row>
    <row r="146" spans="1:20" x14ac:dyDescent="0.25">
      <c r="A146" s="100">
        <v>9109</v>
      </c>
      <c r="B146" s="51">
        <v>3</v>
      </c>
      <c r="C146" s="100" t="s">
        <v>102</v>
      </c>
      <c r="D146" s="51">
        <f>VLOOKUP(A146,Previsional!$A$4:$G$348,Previsional!$G$2,FALSE)</f>
        <v>1</v>
      </c>
      <c r="E146" s="141">
        <f>VLOOKUP(A146,'PATENTES SINIM 2019'!$A$6:$C$350,3,FALSE)</f>
        <v>0.90790333115610711</v>
      </c>
      <c r="F146" s="141">
        <f>VLOOKUP(A146,'I G 2019'!$A$6:$C$350,3,FALSE)</f>
        <v>0.1003331059290487</v>
      </c>
      <c r="G146" s="141">
        <f>VLOOKUP(A146,CGR!$S$11:$T$355,2,FALSE)</f>
        <v>1</v>
      </c>
      <c r="H146" s="155">
        <f>VLOOKUP(A146,TM!$C$2:$E$346,3,FALSE)</f>
        <v>0.44369999999999998</v>
      </c>
      <c r="I146" s="141">
        <f>VLOOKUP(A146,'IRPi 2019'!$A$6:$C$350,3,FALSE)</f>
        <v>1</v>
      </c>
      <c r="J146" s="141">
        <f>VLOOKUP(A146,'R E I 2019'!$A$4:$C$348,3,FALSE)</f>
        <v>1</v>
      </c>
      <c r="K146" s="141">
        <f t="shared" si="10"/>
        <v>0.65940444238689977</v>
      </c>
      <c r="L146" s="148">
        <f t="shared" si="16"/>
        <v>40</v>
      </c>
      <c r="M146" s="149">
        <f t="shared" si="17"/>
        <v>28</v>
      </c>
      <c r="N146" s="141">
        <f t="shared" si="11"/>
        <v>0</v>
      </c>
      <c r="O146" s="106">
        <f t="shared" si="12"/>
        <v>0</v>
      </c>
      <c r="P146" s="150">
        <f t="shared" si="13"/>
        <v>0</v>
      </c>
      <c r="Q146" s="88"/>
      <c r="S146" s="111"/>
      <c r="T146" s="111"/>
    </row>
    <row r="147" spans="1:20" x14ac:dyDescent="0.25">
      <c r="A147" s="100">
        <v>14103</v>
      </c>
      <c r="B147" s="51">
        <v>3</v>
      </c>
      <c r="C147" s="100" t="s">
        <v>109</v>
      </c>
      <c r="D147" s="51">
        <f>VLOOKUP(A147,Previsional!$A$4:$G$348,Previsional!$G$2,FALSE)</f>
        <v>1</v>
      </c>
      <c r="E147" s="141">
        <f>VLOOKUP(A147,'PATENTES SINIM 2019'!$A$6:$C$350,3,FALSE)</f>
        <v>0.69982698961937717</v>
      </c>
      <c r="F147" s="141">
        <f>VLOOKUP(A147,'I G 2019'!$A$6:$C$350,3,FALSE)</f>
        <v>9.2026871210501959E-2</v>
      </c>
      <c r="G147" s="141">
        <f>VLOOKUP(A147,CGR!$S$11:$T$355,2,FALSE)</f>
        <v>1</v>
      </c>
      <c r="H147" s="155">
        <f>VLOOKUP(A147,TM!$C$2:$E$346,3,FALSE)</f>
        <v>0.93700000000000006</v>
      </c>
      <c r="I147" s="141">
        <f>VLOOKUP(A147,'IRPi 2019'!$A$6:$C$350,3,FALSE)</f>
        <v>0.99956555390891477</v>
      </c>
      <c r="J147" s="141">
        <f>VLOOKUP(A147,'R E I 2019'!$A$4:$C$348,3,FALSE)</f>
        <v>0.95825000000000005</v>
      </c>
      <c r="K147" s="141">
        <f t="shared" si="10"/>
        <v>0.65638694186485325</v>
      </c>
      <c r="L147" s="148">
        <f t="shared" si="16"/>
        <v>41</v>
      </c>
      <c r="M147" s="149">
        <f t="shared" si="17"/>
        <v>28</v>
      </c>
      <c r="N147" s="141">
        <f t="shared" si="11"/>
        <v>0</v>
      </c>
      <c r="O147" s="106">
        <f t="shared" si="12"/>
        <v>0</v>
      </c>
      <c r="P147" s="150">
        <f t="shared" si="13"/>
        <v>0</v>
      </c>
      <c r="Q147" s="88"/>
      <c r="S147" s="111"/>
      <c r="T147" s="111"/>
    </row>
    <row r="148" spans="1:20" x14ac:dyDescent="0.25">
      <c r="A148" s="100">
        <v>8206</v>
      </c>
      <c r="B148" s="51">
        <v>3</v>
      </c>
      <c r="C148" s="100" t="s">
        <v>130</v>
      </c>
      <c r="D148" s="51">
        <f>VLOOKUP(A148,Previsional!$A$4:$G$348,Previsional!$G$2,FALSE)</f>
        <v>1</v>
      </c>
      <c r="E148" s="141">
        <f>VLOOKUP(A148,'PATENTES SINIM 2019'!$A$6:$C$350,3,FALSE)</f>
        <v>0.93385214007782102</v>
      </c>
      <c r="F148" s="141">
        <f>VLOOKUP(A148,'I G 2019'!$A$6:$C$350,3,FALSE)</f>
        <v>8.2535926039512458E-2</v>
      </c>
      <c r="G148" s="141">
        <f>VLOOKUP(A148,CGR!$S$11:$T$355,2,FALSE)</f>
        <v>1</v>
      </c>
      <c r="H148" s="155">
        <f>VLOOKUP(A148,TM!$C$2:$E$346,3,FALSE)</f>
        <v>0.2621</v>
      </c>
      <c r="I148" s="141">
        <f>VLOOKUP(A148,'IRPi 2019'!$A$6:$C$350,3,FALSE)</f>
        <v>0.99895064222738372</v>
      </c>
      <c r="J148" s="141">
        <f>VLOOKUP(A148,'R E I 2019'!$A$4:$C$348,3,FALSE)</f>
        <v>1</v>
      </c>
      <c r="K148" s="141">
        <f t="shared" si="10"/>
        <v>0.63674476264848467</v>
      </c>
      <c r="L148" s="148">
        <f t="shared" si="16"/>
        <v>42</v>
      </c>
      <c r="M148" s="149">
        <f t="shared" si="17"/>
        <v>28</v>
      </c>
      <c r="N148" s="141">
        <f t="shared" si="11"/>
        <v>0</v>
      </c>
      <c r="O148" s="106">
        <f t="shared" si="12"/>
        <v>0</v>
      </c>
      <c r="P148" s="150">
        <f t="shared" si="13"/>
        <v>0</v>
      </c>
      <c r="Q148" s="88"/>
      <c r="S148" s="111"/>
      <c r="T148" s="111"/>
    </row>
    <row r="149" spans="1:20" x14ac:dyDescent="0.25">
      <c r="A149" s="100">
        <v>16109</v>
      </c>
      <c r="B149" s="51">
        <v>3</v>
      </c>
      <c r="C149" s="100" t="s">
        <v>116</v>
      </c>
      <c r="D149" s="51">
        <f>VLOOKUP(A149,Previsional!$A$4:$G$348,Previsional!$G$2,FALSE)</f>
        <v>1</v>
      </c>
      <c r="E149" s="141">
        <f>VLOOKUP(A149,'PATENTES SINIM 2019'!$A$6:$C$350,3,FALSE)</f>
        <v>0.84069400630914826</v>
      </c>
      <c r="F149" s="141">
        <f>VLOOKUP(A149,'I G 2019'!$A$6:$C$350,3,FALSE)</f>
        <v>0.11238786062858958</v>
      </c>
      <c r="G149" s="141">
        <f>VLOOKUP(A149,CGR!$S$11:$T$355,2,FALSE)</f>
        <v>1</v>
      </c>
      <c r="H149" s="155">
        <f>VLOOKUP(A149,TM!$C$2:$E$346,3,FALSE)</f>
        <v>0.3947</v>
      </c>
      <c r="I149" s="141">
        <f>VLOOKUP(A149,'IRPi 2019'!$A$6:$C$350,3,FALSE)</f>
        <v>1</v>
      </c>
      <c r="J149" s="141">
        <f>VLOOKUP(A149,'R E I 2019'!$A$4:$C$348,3,FALSE)</f>
        <v>1</v>
      </c>
      <c r="K149" s="141">
        <f t="shared" si="10"/>
        <v>0.63154486736534932</v>
      </c>
      <c r="L149" s="148">
        <f t="shared" si="16"/>
        <v>43</v>
      </c>
      <c r="M149" s="149">
        <f t="shared" si="17"/>
        <v>28</v>
      </c>
      <c r="N149" s="141">
        <f t="shared" si="11"/>
        <v>0</v>
      </c>
      <c r="O149" s="106">
        <f t="shared" si="12"/>
        <v>0</v>
      </c>
      <c r="P149" s="150">
        <f t="shared" si="13"/>
        <v>0</v>
      </c>
      <c r="Q149" s="88"/>
      <c r="S149" s="111"/>
      <c r="T149" s="111"/>
    </row>
    <row r="150" spans="1:20" x14ac:dyDescent="0.25">
      <c r="A150" s="100">
        <v>5803</v>
      </c>
      <c r="B150" s="51">
        <v>3</v>
      </c>
      <c r="C150" s="100" t="s">
        <v>94</v>
      </c>
      <c r="D150" s="51">
        <f>VLOOKUP(A150,Previsional!$A$4:$G$348,Previsional!$G$2,FALSE)</f>
        <v>1</v>
      </c>
      <c r="E150" s="141">
        <f>VLOOKUP(A150,'PATENTES SINIM 2019'!$A$6:$C$350,3,FALSE)</f>
        <v>0.83368421052631581</v>
      </c>
      <c r="F150" s="141">
        <f>VLOOKUP(A150,'I G 2019'!$A$6:$C$350,3,FALSE)</f>
        <v>0.15854496320422665</v>
      </c>
      <c r="G150" s="141">
        <f>VLOOKUP(A150,CGR!$S$11:$T$355,2,FALSE)</f>
        <v>1</v>
      </c>
      <c r="H150" s="155">
        <f>VLOOKUP(A150,TM!$C$2:$E$346,3,FALSE)</f>
        <v>0.33160000000000001</v>
      </c>
      <c r="I150" s="141">
        <f>VLOOKUP(A150,'IRPi 2019'!$A$6:$C$350,3,FALSE)</f>
        <v>1</v>
      </c>
      <c r="J150" s="141">
        <f>VLOOKUP(A150,'R E I 2019'!$A$4:$C$348,3,FALSE)</f>
        <v>1</v>
      </c>
      <c r="K150" s="141">
        <f t="shared" si="10"/>
        <v>0.63116571448526726</v>
      </c>
      <c r="L150" s="148">
        <f t="shared" si="16"/>
        <v>44</v>
      </c>
      <c r="M150" s="149">
        <f t="shared" si="17"/>
        <v>28</v>
      </c>
      <c r="N150" s="141">
        <f t="shared" si="11"/>
        <v>0</v>
      </c>
      <c r="O150" s="106">
        <f t="shared" si="12"/>
        <v>0</v>
      </c>
      <c r="P150" s="150">
        <f t="shared" si="13"/>
        <v>0</v>
      </c>
      <c r="Q150" s="88"/>
      <c r="S150" s="111"/>
      <c r="T150" s="111"/>
    </row>
    <row r="151" spans="1:20" x14ac:dyDescent="0.25">
      <c r="A151" s="100">
        <v>8203</v>
      </c>
      <c r="B151" s="51">
        <v>3</v>
      </c>
      <c r="C151" s="100" t="s">
        <v>114</v>
      </c>
      <c r="D151" s="51">
        <f>VLOOKUP(A151,Previsional!$A$4:$G$348,Previsional!$G$2,FALSE)</f>
        <v>1</v>
      </c>
      <c r="E151" s="141">
        <f>VLOOKUP(A151,'PATENTES SINIM 2019'!$A$6:$C$350,3,FALSE)</f>
        <v>0.73574297188755022</v>
      </c>
      <c r="F151" s="141">
        <f>VLOOKUP(A151,'I G 2019'!$A$6:$C$350,3,FALSE)</f>
        <v>0.1200442977063334</v>
      </c>
      <c r="G151" s="141">
        <f>VLOOKUP(A151,CGR!$S$11:$T$355,2,FALSE)</f>
        <v>1</v>
      </c>
      <c r="H151" s="155">
        <f>VLOOKUP(A151,TM!$C$2:$E$346,3,FALSE)</f>
        <v>0.62180000000000002</v>
      </c>
      <c r="I151" s="141">
        <f>VLOOKUP(A151,'IRPi 2019'!$A$6:$C$350,3,FALSE)</f>
        <v>1</v>
      </c>
      <c r="J151" s="141">
        <f>VLOOKUP(A151,'R E I 2019'!$A$4:$C$348,3,FALSE)</f>
        <v>0.99862499999999998</v>
      </c>
      <c r="K151" s="141">
        <f t="shared" si="10"/>
        <v>0.63072236458722586</v>
      </c>
      <c r="L151" s="148">
        <f t="shared" si="16"/>
        <v>45</v>
      </c>
      <c r="M151" s="149">
        <f t="shared" si="17"/>
        <v>28</v>
      </c>
      <c r="N151" s="141">
        <f t="shared" si="11"/>
        <v>0</v>
      </c>
      <c r="O151" s="106">
        <f t="shared" si="12"/>
        <v>0</v>
      </c>
      <c r="P151" s="150">
        <f t="shared" si="13"/>
        <v>0</v>
      </c>
      <c r="Q151" s="88"/>
      <c r="R151" s="91"/>
      <c r="S151" s="111"/>
      <c r="T151" s="111"/>
    </row>
    <row r="152" spans="1:20" x14ac:dyDescent="0.25">
      <c r="A152" s="100">
        <v>7201</v>
      </c>
      <c r="B152" s="51">
        <v>3</v>
      </c>
      <c r="C152" s="100" t="s">
        <v>101</v>
      </c>
      <c r="D152" s="51">
        <f>VLOOKUP(A152,Previsional!$A$4:$G$348,Previsional!$G$2,FALSE)</f>
        <v>1</v>
      </c>
      <c r="E152" s="141">
        <f>VLOOKUP(A152,'PATENTES SINIM 2019'!$A$6:$C$350,3,FALSE)</f>
        <v>0.67447447447447451</v>
      </c>
      <c r="F152" s="141">
        <f>VLOOKUP(A152,'I G 2019'!$A$6:$C$350,3,FALSE)</f>
        <v>0.12165915955789455</v>
      </c>
      <c r="G152" s="141">
        <f>VLOOKUP(A152,CGR!$S$11:$T$355,2,FALSE)</f>
        <v>1</v>
      </c>
      <c r="H152" s="155">
        <f>VLOOKUP(A152,TM!$C$2:$E$346,3,FALSE)</f>
        <v>0.72709999999999997</v>
      </c>
      <c r="I152" s="141">
        <f>VLOOKUP(A152,'IRPi 2019'!$A$6:$C$350,3,FALSE)</f>
        <v>1</v>
      </c>
      <c r="J152" s="141">
        <f>VLOOKUP(A152,'R E I 2019'!$A$4:$C$348,3,FALSE)</f>
        <v>1</v>
      </c>
      <c r="K152" s="141">
        <f t="shared" si="10"/>
        <v>0.6255458559555398</v>
      </c>
      <c r="L152" s="148">
        <f t="shared" si="16"/>
        <v>46</v>
      </c>
      <c r="M152" s="149">
        <f t="shared" si="17"/>
        <v>28</v>
      </c>
      <c r="N152" s="141">
        <f t="shared" si="11"/>
        <v>0</v>
      </c>
      <c r="O152" s="106">
        <f t="shared" si="12"/>
        <v>0</v>
      </c>
      <c r="P152" s="150">
        <f t="shared" si="13"/>
        <v>0</v>
      </c>
      <c r="Q152" s="88"/>
      <c r="S152" s="111"/>
      <c r="T152" s="111"/>
    </row>
    <row r="153" spans="1:20" x14ac:dyDescent="0.25">
      <c r="A153" s="100">
        <v>2301</v>
      </c>
      <c r="B153" s="51">
        <v>3</v>
      </c>
      <c r="C153" s="100" t="s">
        <v>124</v>
      </c>
      <c r="D153" s="51">
        <f>VLOOKUP(A153,Previsional!$A$4:$G$348,Previsional!$G$2,FALSE)</f>
        <v>1</v>
      </c>
      <c r="E153" s="141">
        <f>VLOOKUP(A153,'PATENTES SINIM 2019'!$A$6:$C$350,3,FALSE)</f>
        <v>0.61733080328905754</v>
      </c>
      <c r="F153" s="141">
        <f>VLOOKUP(A153,'I G 2019'!$A$6:$C$350,3,FALSE)</f>
        <v>0.12348500646280969</v>
      </c>
      <c r="G153" s="141">
        <f>VLOOKUP(A153,CGR!$S$11:$T$355,2,FALSE)</f>
        <v>1</v>
      </c>
      <c r="H153" s="155">
        <f>VLOOKUP(A153,TM!$C$2:$E$346,3,FALSE)</f>
        <v>0.72560000000000002</v>
      </c>
      <c r="I153" s="141">
        <f>VLOOKUP(A153,'IRPi 2019'!$A$6:$C$350,3,FALSE)</f>
        <v>1</v>
      </c>
      <c r="J153" s="141">
        <f>VLOOKUP(A153,'R E I 2019'!$A$4:$C$348,3,FALSE)</f>
        <v>1</v>
      </c>
      <c r="K153" s="141">
        <f t="shared" ref="K153:K216" si="18">SUMPRODUCT($E$12:$J$12,E153:J153)*D153</f>
        <v>0.60577703276687267</v>
      </c>
      <c r="L153" s="148">
        <f t="shared" si="16"/>
        <v>47</v>
      </c>
      <c r="M153" s="149">
        <f t="shared" si="17"/>
        <v>28</v>
      </c>
      <c r="N153" s="141">
        <f t="shared" ref="N153:N216" si="19">IF(L153&lt;=M153,K153,0)</f>
        <v>0</v>
      </c>
      <c r="O153" s="106">
        <f t="shared" ref="O153:O216" si="20">N153/VLOOKUP(B153,$C$17:$D$21,2,FALSE)</f>
        <v>0</v>
      </c>
      <c r="P153" s="150">
        <f t="shared" ref="P153:P216" si="21">VLOOKUP(B153,$C$17:$E$21,3,FALSE)*O153</f>
        <v>0</v>
      </c>
      <c r="Q153" s="88"/>
      <c r="S153" s="111"/>
      <c r="T153" s="111"/>
    </row>
    <row r="154" spans="1:20" x14ac:dyDescent="0.25">
      <c r="A154" s="100">
        <v>5303</v>
      </c>
      <c r="B154" s="51">
        <v>3</v>
      </c>
      <c r="C154" s="100" t="s">
        <v>97</v>
      </c>
      <c r="D154" s="51">
        <f>VLOOKUP(A154,Previsional!$A$4:$G$348,Previsional!$G$2,FALSE)</f>
        <v>1</v>
      </c>
      <c r="E154" s="141">
        <f>VLOOKUP(A154,'PATENTES SINIM 2019'!$A$6:$C$350,3,FALSE)</f>
        <v>0.80930232558139537</v>
      </c>
      <c r="F154" s="141">
        <f>VLOOKUP(A154,'I G 2019'!$A$6:$C$350,3,FALSE)</f>
        <v>7.5818139224761175E-2</v>
      </c>
      <c r="G154" s="141">
        <f>VLOOKUP(A154,CGR!$S$11:$T$355,2,FALSE)</f>
        <v>1</v>
      </c>
      <c r="H154" s="155">
        <f>VLOOKUP(A154,TM!$C$2:$E$346,3,FALSE)</f>
        <v>0.78380000000000005</v>
      </c>
      <c r="I154" s="141">
        <f>VLOOKUP(A154,'IRPi 2019'!$A$6:$C$350,3,FALSE)</f>
        <v>1</v>
      </c>
      <c r="J154" s="141">
        <f>VLOOKUP(A154,'R E I 2019'!$A$4:$C$348,3,FALSE)</f>
        <v>1</v>
      </c>
      <c r="K154" s="141">
        <f t="shared" si="18"/>
        <v>0.66978034875967873</v>
      </c>
      <c r="L154" s="148">
        <f t="shared" si="16"/>
        <v>38</v>
      </c>
      <c r="M154" s="149">
        <f t="shared" si="17"/>
        <v>28</v>
      </c>
      <c r="N154" s="141">
        <f t="shared" si="19"/>
        <v>0</v>
      </c>
      <c r="O154" s="106">
        <f t="shared" si="20"/>
        <v>0</v>
      </c>
      <c r="P154" s="150">
        <f t="shared" si="21"/>
        <v>0</v>
      </c>
      <c r="Q154" s="88"/>
      <c r="R154" s="91"/>
      <c r="S154" s="111"/>
      <c r="T154" s="111"/>
    </row>
    <row r="155" spans="1:20" x14ac:dyDescent="0.25">
      <c r="A155" s="100">
        <v>8205</v>
      </c>
      <c r="B155" s="51">
        <v>3</v>
      </c>
      <c r="C155" s="100" t="s">
        <v>129</v>
      </c>
      <c r="D155" s="51">
        <f>VLOOKUP(A155,Previsional!$A$4:$G$348,Previsional!$G$2,FALSE)</f>
        <v>1</v>
      </c>
      <c r="E155" s="141">
        <f>VLOOKUP(A155,'PATENTES SINIM 2019'!$A$6:$C$350,3,FALSE)</f>
        <v>0.70853080568720384</v>
      </c>
      <c r="F155" s="141">
        <f>VLOOKUP(A155,'I G 2019'!$A$6:$C$350,3,FALSE)</f>
        <v>0.11467548881414608</v>
      </c>
      <c r="G155" s="141">
        <f>VLOOKUP(A155,CGR!$S$11:$T$355,2,FALSE)</f>
        <v>1</v>
      </c>
      <c r="H155" s="155">
        <f>VLOOKUP(A155,TM!$C$2:$E$346,3,FALSE)</f>
        <v>0.48499999999999999</v>
      </c>
      <c r="I155" s="141">
        <f>VLOOKUP(A155,'IRPi 2019'!$A$6:$C$350,3,FALSE)</f>
        <v>1</v>
      </c>
      <c r="J155" s="141">
        <f>VLOOKUP(A155,'R E I 2019'!$A$4:$C$348,3,FALSE)</f>
        <v>1</v>
      </c>
      <c r="K155" s="141">
        <f t="shared" si="18"/>
        <v>0.59940465419405786</v>
      </c>
      <c r="L155" s="148">
        <f t="shared" si="16"/>
        <v>48</v>
      </c>
      <c r="M155" s="149">
        <f t="shared" si="17"/>
        <v>28</v>
      </c>
      <c r="N155" s="141">
        <f t="shared" si="19"/>
        <v>0</v>
      </c>
      <c r="O155" s="106">
        <f t="shared" si="20"/>
        <v>0</v>
      </c>
      <c r="P155" s="150">
        <f t="shared" si="21"/>
        <v>0</v>
      </c>
      <c r="Q155" s="88"/>
      <c r="S155" s="111"/>
      <c r="T155" s="111"/>
    </row>
    <row r="156" spans="1:20" x14ac:dyDescent="0.25">
      <c r="A156" s="100">
        <v>6110</v>
      </c>
      <c r="B156" s="51">
        <v>3</v>
      </c>
      <c r="C156" s="100" t="s">
        <v>120</v>
      </c>
      <c r="D156" s="51">
        <f>VLOOKUP(A156,Previsional!$A$4:$G$348,Previsional!$G$2,FALSE)</f>
        <v>1</v>
      </c>
      <c r="E156" s="141">
        <f>VLOOKUP(A156,'PATENTES SINIM 2019'!$A$6:$C$350,3,FALSE)</f>
        <v>0.75485436893203883</v>
      </c>
      <c r="F156" s="141">
        <f>VLOOKUP(A156,'I G 2019'!$A$6:$C$350,3,FALSE)</f>
        <v>0.23459293296941108</v>
      </c>
      <c r="G156" s="141">
        <f>VLOOKUP(A156,CGR!$S$11:$T$355,2,FALSE)</f>
        <v>1</v>
      </c>
      <c r="H156" s="155">
        <f>VLOOKUP(A156,TM!$C$2:$E$346,3,FALSE)</f>
        <v>0.72389999999999999</v>
      </c>
      <c r="I156" s="141">
        <f>VLOOKUP(A156,'IRPi 2019'!$A$6:$C$350,3,FALSE)</f>
        <v>1</v>
      </c>
      <c r="J156" s="141">
        <f>VLOOKUP(A156,'R E I 2019'!$A$4:$C$348,3,FALSE)</f>
        <v>1</v>
      </c>
      <c r="K156" s="141">
        <f t="shared" si="18"/>
        <v>0.68143226236856647</v>
      </c>
      <c r="L156" s="148">
        <f t="shared" si="16"/>
        <v>31</v>
      </c>
      <c r="M156" s="149">
        <f t="shared" si="17"/>
        <v>28</v>
      </c>
      <c r="N156" s="141">
        <f t="shared" si="19"/>
        <v>0</v>
      </c>
      <c r="O156" s="106">
        <f t="shared" si="20"/>
        <v>0</v>
      </c>
      <c r="P156" s="150">
        <f t="shared" si="21"/>
        <v>0</v>
      </c>
      <c r="Q156" s="88"/>
      <c r="S156" s="111"/>
      <c r="T156" s="111"/>
    </row>
    <row r="157" spans="1:20" x14ac:dyDescent="0.25">
      <c r="A157" s="100">
        <v>2104</v>
      </c>
      <c r="B157" s="51">
        <v>3</v>
      </c>
      <c r="C157" s="100" t="s">
        <v>128</v>
      </c>
      <c r="D157" s="51">
        <f>VLOOKUP(A157,Previsional!$A$4:$G$348,Previsional!$G$2,FALSE)</f>
        <v>1</v>
      </c>
      <c r="E157" s="141">
        <f>VLOOKUP(A157,'PATENTES SINIM 2019'!$A$6:$C$350,3,FALSE)</f>
        <v>0</v>
      </c>
      <c r="F157" s="141">
        <f>VLOOKUP(A157,'I G 2019'!$A$6:$C$350,3,FALSE)</f>
        <v>7.4545288792826014E-2</v>
      </c>
      <c r="G157" s="141">
        <f>VLOOKUP(A157,CGR!$S$11:$T$355,2,FALSE)</f>
        <v>1</v>
      </c>
      <c r="H157" s="155">
        <f>VLOOKUP(A157,TM!$C$2:$E$346,3,FALSE)</f>
        <v>0.71060000000000001</v>
      </c>
      <c r="I157" s="141">
        <f>VLOOKUP(A157,'IRPi 2019'!$A$6:$C$350,3,FALSE)</f>
        <v>0.99356495725176597</v>
      </c>
      <c r="J157" s="141">
        <f>VLOOKUP(A157,'R E I 2019'!$A$4:$C$348,3,FALSE)</f>
        <v>0.5</v>
      </c>
      <c r="K157" s="141">
        <f t="shared" si="18"/>
        <v>0.34990457006079484</v>
      </c>
      <c r="L157" s="148">
        <f t="shared" si="16"/>
        <v>49</v>
      </c>
      <c r="M157" s="149">
        <f t="shared" si="17"/>
        <v>28</v>
      </c>
      <c r="N157" s="141">
        <f t="shared" si="19"/>
        <v>0</v>
      </c>
      <c r="O157" s="106">
        <f t="shared" si="20"/>
        <v>0</v>
      </c>
      <c r="P157" s="150">
        <f t="shared" si="21"/>
        <v>0</v>
      </c>
      <c r="Q157" s="88"/>
      <c r="S157" s="111"/>
      <c r="T157" s="111"/>
    </row>
    <row r="158" spans="1:20" x14ac:dyDescent="0.25">
      <c r="A158" s="100">
        <v>4201</v>
      </c>
      <c r="B158" s="51">
        <v>3</v>
      </c>
      <c r="C158" s="100" t="s">
        <v>118</v>
      </c>
      <c r="D158" s="51">
        <f>VLOOKUP(A158,Previsional!$A$4:$G$348,Previsional!$G$2,FALSE)</f>
        <v>0</v>
      </c>
      <c r="E158" s="141">
        <f>VLOOKUP(A158,'PATENTES SINIM 2019'!$A$6:$C$350,3,FALSE)</f>
        <v>0.79354838709677422</v>
      </c>
      <c r="F158" s="141">
        <f>VLOOKUP(A158,'I G 2019'!$A$6:$C$350,3,FALSE)</f>
        <v>0.14860196117555838</v>
      </c>
      <c r="G158" s="141">
        <f>VLOOKUP(A158,CGR!$S$11:$T$355,2,FALSE)</f>
        <v>1</v>
      </c>
      <c r="H158" s="155">
        <f>VLOOKUP(A158,TM!$C$2:$E$346,3,FALSE)</f>
        <v>0.5171</v>
      </c>
      <c r="I158" s="141">
        <f>VLOOKUP(A158,'IRPi 2019'!$A$6:$C$350,3,FALSE)</f>
        <v>1</v>
      </c>
      <c r="J158" s="141">
        <f>VLOOKUP(A158,'R E I 2019'!$A$4:$C$348,3,FALSE)</f>
        <v>0.99452499999999999</v>
      </c>
      <c r="K158" s="141">
        <f t="shared" si="18"/>
        <v>0</v>
      </c>
      <c r="L158" s="148">
        <f t="shared" si="16"/>
        <v>50</v>
      </c>
      <c r="M158" s="149">
        <f t="shared" si="17"/>
        <v>28</v>
      </c>
      <c r="N158" s="141">
        <f t="shared" si="19"/>
        <v>0</v>
      </c>
      <c r="O158" s="106">
        <f t="shared" si="20"/>
        <v>0</v>
      </c>
      <c r="P158" s="150">
        <f t="shared" si="21"/>
        <v>0</v>
      </c>
      <c r="Q158" s="88"/>
      <c r="S158" s="111"/>
      <c r="T158" s="111"/>
    </row>
    <row r="159" spans="1:20" x14ac:dyDescent="0.25">
      <c r="A159" s="100">
        <v>5301</v>
      </c>
      <c r="B159" s="51">
        <v>3</v>
      </c>
      <c r="C159" s="100" t="s">
        <v>138</v>
      </c>
      <c r="D159" s="51">
        <f>VLOOKUP(A159,Previsional!$A$4:$G$348,Previsional!$G$2,FALSE)</f>
        <v>0</v>
      </c>
      <c r="E159" s="141">
        <f>VLOOKUP(A159,'PATENTES SINIM 2019'!$A$6:$C$350,3,FALSE)</f>
        <v>0.80297783933518008</v>
      </c>
      <c r="F159" s="141">
        <f>VLOOKUP(A159,'I G 2019'!$A$6:$C$350,3,FALSE)</f>
        <v>0.25351715438630956</v>
      </c>
      <c r="G159" s="141">
        <f>VLOOKUP(A159,CGR!$S$11:$T$355,2,FALSE)</f>
        <v>1</v>
      </c>
      <c r="H159" s="155">
        <f>VLOOKUP(A159,TM!$C$2:$E$346,3,FALSE)</f>
        <v>0.90469999999999995</v>
      </c>
      <c r="I159" s="141">
        <f>VLOOKUP(A159,'IRPi 2019'!$A$6:$C$350,3,FALSE)</f>
        <v>1</v>
      </c>
      <c r="J159" s="141">
        <f>VLOOKUP(A159,'R E I 2019'!$A$4:$C$348,3,FALSE)</f>
        <v>1</v>
      </c>
      <c r="K159" s="141">
        <f t="shared" si="18"/>
        <v>0</v>
      </c>
      <c r="L159" s="148">
        <f t="shared" si="16"/>
        <v>50</v>
      </c>
      <c r="M159" s="149">
        <f t="shared" si="17"/>
        <v>28</v>
      </c>
      <c r="N159" s="141">
        <f t="shared" si="19"/>
        <v>0</v>
      </c>
      <c r="O159" s="106">
        <f t="shared" si="20"/>
        <v>0</v>
      </c>
      <c r="P159" s="150">
        <f t="shared" si="21"/>
        <v>0</v>
      </c>
      <c r="Q159" s="88"/>
      <c r="S159" s="111"/>
      <c r="T159" s="111"/>
    </row>
    <row r="160" spans="1:20" x14ac:dyDescent="0.25">
      <c r="A160" s="100">
        <v>5701</v>
      </c>
      <c r="B160" s="51">
        <v>3</v>
      </c>
      <c r="C160" s="100" t="s">
        <v>117</v>
      </c>
      <c r="D160" s="51">
        <f>VLOOKUP(A160,Previsional!$A$4:$G$348,Previsional!$G$2,FALSE)</f>
        <v>0</v>
      </c>
      <c r="E160" s="141">
        <f>VLOOKUP(A160,'PATENTES SINIM 2019'!$A$6:$C$350,3,FALSE)</f>
        <v>0.76044119469574911</v>
      </c>
      <c r="F160" s="141">
        <f>VLOOKUP(A160,'I G 2019'!$A$6:$C$350,3,FALSE)</f>
        <v>0.20271091178833511</v>
      </c>
      <c r="G160" s="141">
        <f>VLOOKUP(A160,CGR!$S$11:$T$355,2,FALSE)</f>
        <v>1</v>
      </c>
      <c r="H160" s="155">
        <f>VLOOKUP(A160,TM!$C$2:$E$346,3,FALSE)</f>
        <v>0.95009999999999994</v>
      </c>
      <c r="I160" s="141">
        <f>VLOOKUP(A160,'IRPi 2019'!$A$6:$C$350,3,FALSE)</f>
        <v>0.97060162233118075</v>
      </c>
      <c r="J160" s="141">
        <f>VLOOKUP(A160,'R E I 2019'!$A$4:$C$348,3,FALSE)</f>
        <v>1</v>
      </c>
      <c r="K160" s="141">
        <f t="shared" si="18"/>
        <v>0</v>
      </c>
      <c r="L160" s="148">
        <f t="shared" si="16"/>
        <v>50</v>
      </c>
      <c r="M160" s="149">
        <f t="shared" si="17"/>
        <v>28</v>
      </c>
      <c r="N160" s="141">
        <f t="shared" si="19"/>
        <v>0</v>
      </c>
      <c r="O160" s="106">
        <f t="shared" si="20"/>
        <v>0</v>
      </c>
      <c r="P160" s="150">
        <f t="shared" si="21"/>
        <v>0</v>
      </c>
      <c r="Q160" s="88"/>
      <c r="R160" s="91"/>
      <c r="S160" s="111"/>
      <c r="T160" s="111"/>
    </row>
    <row r="161" spans="1:20" x14ac:dyDescent="0.25">
      <c r="A161" s="100">
        <v>7102</v>
      </c>
      <c r="B161" s="51">
        <v>3</v>
      </c>
      <c r="C161" s="100" t="s">
        <v>131</v>
      </c>
      <c r="D161" s="51">
        <f>VLOOKUP(A161,Previsional!$A$4:$G$348,Previsional!$G$2,FALSE)</f>
        <v>0</v>
      </c>
      <c r="E161" s="141">
        <f>VLOOKUP(A161,'PATENTES SINIM 2019'!$A$6:$C$350,3,FALSE)</f>
        <v>0.81044558071585093</v>
      </c>
      <c r="F161" s="141">
        <f>VLOOKUP(A161,'I G 2019'!$A$6:$C$350,3,FALSE)</f>
        <v>0.2666116101730483</v>
      </c>
      <c r="G161" s="141">
        <f>VLOOKUP(A161,CGR!$S$11:$T$355,2,FALSE)</f>
        <v>1</v>
      </c>
      <c r="H161" s="155">
        <f>VLOOKUP(A161,TM!$C$2:$E$346,3,FALSE)</f>
        <v>0.68149999999999999</v>
      </c>
      <c r="I161" s="141">
        <f>VLOOKUP(A161,'IRPi 2019'!$A$6:$C$350,3,FALSE)</f>
        <v>1</v>
      </c>
      <c r="J161" s="141">
        <f>VLOOKUP(A161,'R E I 2019'!$A$4:$C$348,3,FALSE)</f>
        <v>1</v>
      </c>
      <c r="K161" s="141">
        <f t="shared" si="18"/>
        <v>0</v>
      </c>
      <c r="L161" s="148">
        <f t="shared" si="16"/>
        <v>50</v>
      </c>
      <c r="M161" s="149">
        <f t="shared" si="17"/>
        <v>28</v>
      </c>
      <c r="N161" s="141">
        <f t="shared" si="19"/>
        <v>0</v>
      </c>
      <c r="O161" s="106">
        <f t="shared" si="20"/>
        <v>0</v>
      </c>
      <c r="P161" s="150">
        <f t="shared" si="21"/>
        <v>0</v>
      </c>
      <c r="Q161" s="88"/>
      <c r="S161" s="111"/>
      <c r="T161" s="111"/>
    </row>
    <row r="162" spans="1:20" x14ac:dyDescent="0.25">
      <c r="A162" s="100">
        <v>16201</v>
      </c>
      <c r="B162" s="51">
        <v>3</v>
      </c>
      <c r="C162" s="100" t="s">
        <v>140</v>
      </c>
      <c r="D162" s="51">
        <f>VLOOKUP(A162,Previsional!$A$4:$G$348,Previsional!$G$2,FALSE)</f>
        <v>0</v>
      </c>
      <c r="E162" s="141">
        <f>VLOOKUP(A162,'PATENTES SINIM 2019'!$A$6:$C$350,3,FALSE)</f>
        <v>0.90056818181818177</v>
      </c>
      <c r="F162" s="141">
        <f>VLOOKUP(A162,'I G 2019'!$A$6:$C$350,3,FALSE)</f>
        <v>6.5532027059497983E-2</v>
      </c>
      <c r="G162" s="141">
        <f>VLOOKUP(A162,CGR!$S$11:$T$355,2,FALSE)</f>
        <v>1</v>
      </c>
      <c r="H162" s="155">
        <f>VLOOKUP(A162,TM!$C$2:$E$346,3,FALSE)</f>
        <v>0.49709999999999999</v>
      </c>
      <c r="I162" s="141">
        <f>VLOOKUP(A162,'IRPi 2019'!$A$6:$C$350,3,FALSE)</f>
        <v>1</v>
      </c>
      <c r="J162" s="141">
        <f>VLOOKUP(A162,'R E I 2019'!$A$4:$C$348,3,FALSE)</f>
        <v>0.96402500000000002</v>
      </c>
      <c r="K162" s="141">
        <f t="shared" si="18"/>
        <v>0</v>
      </c>
      <c r="L162" s="148">
        <f t="shared" si="16"/>
        <v>50</v>
      </c>
      <c r="M162" s="149">
        <f t="shared" si="17"/>
        <v>28</v>
      </c>
      <c r="N162" s="141">
        <f t="shared" si="19"/>
        <v>0</v>
      </c>
      <c r="O162" s="106">
        <f t="shared" si="20"/>
        <v>0</v>
      </c>
      <c r="P162" s="150">
        <f t="shared" si="21"/>
        <v>0</v>
      </c>
      <c r="Q162" s="88"/>
      <c r="S162" s="111"/>
      <c r="T162" s="111"/>
    </row>
    <row r="163" spans="1:20" x14ac:dyDescent="0.25">
      <c r="A163" s="100">
        <v>9114</v>
      </c>
      <c r="B163" s="51">
        <v>3</v>
      </c>
      <c r="C163" s="100" t="s">
        <v>122</v>
      </c>
      <c r="D163" s="51">
        <f>VLOOKUP(A163,Previsional!$A$4:$G$348,Previsional!$G$2,FALSE)</f>
        <v>0</v>
      </c>
      <c r="E163" s="141">
        <f>VLOOKUP(A163,'PATENTES SINIM 2019'!$A$6:$C$350,3,FALSE)</f>
        <v>0.91154970760233922</v>
      </c>
      <c r="F163" s="141">
        <f>VLOOKUP(A163,'I G 2019'!$A$6:$C$350,3,FALSE)</f>
        <v>0.12120419574014892</v>
      </c>
      <c r="G163" s="141">
        <f>VLOOKUP(A163,CGR!$S$11:$T$355,2,FALSE)</f>
        <v>1</v>
      </c>
      <c r="H163" s="155">
        <f>VLOOKUP(A163,TM!$C$2:$E$346,3,FALSE)</f>
        <v>0.70479999999999998</v>
      </c>
      <c r="I163" s="141">
        <f>VLOOKUP(A163,'IRPi 2019'!$A$6:$C$350,3,FALSE)</f>
        <v>1</v>
      </c>
      <c r="J163" s="141">
        <f>VLOOKUP(A163,'R E I 2019'!$A$4:$C$348,3,FALSE)</f>
        <v>1</v>
      </c>
      <c r="K163" s="141">
        <f t="shared" si="18"/>
        <v>0</v>
      </c>
      <c r="L163" s="148">
        <f t="shared" si="16"/>
        <v>50</v>
      </c>
      <c r="M163" s="149">
        <f t="shared" si="17"/>
        <v>28</v>
      </c>
      <c r="N163" s="141">
        <f t="shared" si="19"/>
        <v>0</v>
      </c>
      <c r="O163" s="106">
        <f t="shared" si="20"/>
        <v>0</v>
      </c>
      <c r="P163" s="150">
        <f t="shared" si="21"/>
        <v>0</v>
      </c>
      <c r="Q163" s="88"/>
      <c r="R163" s="91"/>
      <c r="S163" s="111"/>
      <c r="T163" s="111"/>
    </row>
    <row r="164" spans="1:20" ht="15.75" thickBot="1" x14ac:dyDescent="0.3">
      <c r="A164" s="100">
        <v>10202</v>
      </c>
      <c r="B164" s="137">
        <v>3</v>
      </c>
      <c r="C164" s="100" t="s">
        <v>103</v>
      </c>
      <c r="D164" s="51">
        <f>VLOOKUP(A164,Previsional!$A$4:$G$348,Previsional!$G$2,FALSE)</f>
        <v>0</v>
      </c>
      <c r="E164" s="141">
        <f>VLOOKUP(A164,'PATENTES SINIM 2019'!$A$6:$C$350,3,FALSE)</f>
        <v>0.55572577556491765</v>
      </c>
      <c r="F164" s="141">
        <f>VLOOKUP(A164,'I G 2019'!$A$6:$C$350,3,FALSE)</f>
        <v>0.13569266947749811</v>
      </c>
      <c r="G164" s="141">
        <f>VLOOKUP(A164,CGR!$S$11:$T$355,2,FALSE)</f>
        <v>1</v>
      </c>
      <c r="H164" s="155">
        <f>VLOOKUP(A164,TM!$C$2:$E$346,3,FALSE)</f>
        <v>0.93730000000000002</v>
      </c>
      <c r="I164" s="141">
        <f>VLOOKUP(A164,'IRPi 2019'!$A$6:$C$350,3,FALSE)</f>
        <v>1</v>
      </c>
      <c r="J164" s="141">
        <f>VLOOKUP(A164,'R E I 2019'!$A$4:$C$348,3,FALSE)</f>
        <v>0.97924999999999995</v>
      </c>
      <c r="K164" s="141">
        <f t="shared" si="18"/>
        <v>0</v>
      </c>
      <c r="L164" s="148">
        <f t="shared" si="16"/>
        <v>50</v>
      </c>
      <c r="M164" s="149">
        <f t="shared" si="17"/>
        <v>28</v>
      </c>
      <c r="N164" s="141">
        <f t="shared" si="19"/>
        <v>0</v>
      </c>
      <c r="O164" s="106">
        <f t="shared" si="20"/>
        <v>0</v>
      </c>
      <c r="P164" s="150">
        <f t="shared" si="21"/>
        <v>0</v>
      </c>
      <c r="Q164" s="138"/>
      <c r="R164" s="139"/>
      <c r="S164" s="111"/>
      <c r="T164" s="111"/>
    </row>
    <row r="165" spans="1:20" ht="15.75" thickTop="1" x14ac:dyDescent="0.25">
      <c r="A165" s="100">
        <v>2102</v>
      </c>
      <c r="B165" s="135">
        <v>4</v>
      </c>
      <c r="C165" s="100" t="s">
        <v>142</v>
      </c>
      <c r="D165" s="51">
        <f>VLOOKUP(A165,Previsional!$A$4:$G$348,Previsional!$G$2,FALSE)</f>
        <v>1</v>
      </c>
      <c r="E165" s="141">
        <f>VLOOKUP(A165,'PATENTES SINIM 2019'!$A$6:$C$350,3,FALSE)</f>
        <v>0.95973154362416102</v>
      </c>
      <c r="F165" s="141">
        <f>VLOOKUP(A165,'I G 2019'!$A$6:$C$350,3,FALSE)</f>
        <v>0.36291731770125368</v>
      </c>
      <c r="G165" s="141">
        <f>VLOOKUP(A165,CGR!$S$11:$T$355,2,FALSE)</f>
        <v>1</v>
      </c>
      <c r="H165" s="155">
        <f>VLOOKUP(A165,TM!$C$2:$E$346,3,FALSE)</f>
        <v>0.93100000000000005</v>
      </c>
      <c r="I165" s="141">
        <f>VLOOKUP(A165,'IRPi 2019'!$A$6:$C$350,3,FALSE)</f>
        <v>0.98928753628077859</v>
      </c>
      <c r="J165" s="141">
        <f>VLOOKUP(A165,'R E I 2019'!$A$4:$C$348,3,FALSE)</f>
        <v>0.94784999999999997</v>
      </c>
      <c r="K165" s="141">
        <f t="shared" si="18"/>
        <v>0.81314224650780864</v>
      </c>
      <c r="L165" s="148">
        <f t="shared" ref="L165:L196" si="22">_xlfn.RANK.EQ(K165,$K$165:$K$260,0)</f>
        <v>1</v>
      </c>
      <c r="M165" s="149">
        <f t="shared" ref="M165:M196" si="23">$E$7</f>
        <v>48</v>
      </c>
      <c r="N165" s="141">
        <f t="shared" si="19"/>
        <v>0.81314224650780864</v>
      </c>
      <c r="O165" s="106">
        <f t="shared" si="20"/>
        <v>2.3167461019877527E-2</v>
      </c>
      <c r="P165" s="150">
        <f t="shared" si="21"/>
        <v>93032194.753591508</v>
      </c>
      <c r="Q165" s="88"/>
      <c r="R165" s="91"/>
      <c r="S165" s="111"/>
      <c r="T165" s="111"/>
    </row>
    <row r="166" spans="1:20" x14ac:dyDescent="0.25">
      <c r="A166" s="100">
        <v>6116</v>
      </c>
      <c r="B166" s="51">
        <v>4</v>
      </c>
      <c r="C166" s="100" t="s">
        <v>147</v>
      </c>
      <c r="D166" s="51">
        <f>VLOOKUP(A166,Previsional!$A$4:$G$348,Previsional!$G$2,FALSE)</f>
        <v>1</v>
      </c>
      <c r="E166" s="141">
        <f>VLOOKUP(A166,'PATENTES SINIM 2019'!$A$6:$C$350,3,FALSE)</f>
        <v>0.98325358851674638</v>
      </c>
      <c r="F166" s="141">
        <f>VLOOKUP(A166,'I G 2019'!$A$6:$C$350,3,FALSE)</f>
        <v>0.2369498795441036</v>
      </c>
      <c r="G166" s="141">
        <f>VLOOKUP(A166,CGR!$S$11:$T$355,2,FALSE)</f>
        <v>1</v>
      </c>
      <c r="H166" s="155">
        <f>VLOOKUP(A166,TM!$C$2:$E$346,3,FALSE)</f>
        <v>0.87819999999999998</v>
      </c>
      <c r="I166" s="141">
        <f>VLOOKUP(A166,'IRPi 2019'!$A$6:$C$350,3,FALSE)</f>
        <v>1</v>
      </c>
      <c r="J166" s="141">
        <f>VLOOKUP(A166,'R E I 2019'!$A$4:$C$348,3,FALSE)</f>
        <v>1</v>
      </c>
      <c r="K166" s="141">
        <f t="shared" si="18"/>
        <v>0.78510622586688716</v>
      </c>
      <c r="L166" s="148">
        <f t="shared" si="22"/>
        <v>2</v>
      </c>
      <c r="M166" s="149">
        <f t="shared" si="23"/>
        <v>48</v>
      </c>
      <c r="N166" s="141">
        <f t="shared" si="19"/>
        <v>0.78510622586688716</v>
      </c>
      <c r="O166" s="106">
        <f t="shared" si="20"/>
        <v>2.2368678988639413E-2</v>
      </c>
      <c r="P166" s="150">
        <f t="shared" si="21"/>
        <v>89824573.278279468</v>
      </c>
      <c r="Q166" s="88"/>
      <c r="R166" s="91"/>
      <c r="S166" s="111"/>
      <c r="T166" s="111"/>
    </row>
    <row r="167" spans="1:20" x14ac:dyDescent="0.25">
      <c r="A167" s="100">
        <v>5102</v>
      </c>
      <c r="B167" s="51">
        <v>4</v>
      </c>
      <c r="C167" s="100" t="s">
        <v>151</v>
      </c>
      <c r="D167" s="51">
        <f>VLOOKUP(A167,Previsional!$A$4:$G$348,Previsional!$G$2,FALSE)</f>
        <v>1</v>
      </c>
      <c r="E167" s="141">
        <f>VLOOKUP(A167,'PATENTES SINIM 2019'!$A$6:$C$350,3,FALSE)</f>
        <v>0.80372945638432369</v>
      </c>
      <c r="F167" s="141">
        <f>VLOOKUP(A167,'I G 2019'!$A$6:$C$350,3,FALSE)</f>
        <v>0.45988635826726015</v>
      </c>
      <c r="G167" s="141">
        <f>VLOOKUP(A167,CGR!$S$11:$T$355,2,FALSE)</f>
        <v>1</v>
      </c>
      <c r="H167" s="155">
        <f>VLOOKUP(A167,TM!$C$2:$E$346,3,FALSE)</f>
        <v>0.89349999999999996</v>
      </c>
      <c r="I167" s="141">
        <f>VLOOKUP(A167,'IRPi 2019'!$A$6:$C$350,3,FALSE)</f>
        <v>1</v>
      </c>
      <c r="J167" s="141">
        <f>VLOOKUP(A167,'R E I 2019'!$A$4:$C$348,3,FALSE)</f>
        <v>1</v>
      </c>
      <c r="K167" s="141">
        <f t="shared" si="18"/>
        <v>0.78030189930132832</v>
      </c>
      <c r="L167" s="148">
        <f t="shared" si="22"/>
        <v>3</v>
      </c>
      <c r="M167" s="149">
        <f t="shared" si="23"/>
        <v>48</v>
      </c>
      <c r="N167" s="141">
        <f t="shared" si="19"/>
        <v>0.78030189930132832</v>
      </c>
      <c r="O167" s="106">
        <f t="shared" si="20"/>
        <v>2.2231797589459427E-2</v>
      </c>
      <c r="P167" s="150">
        <f t="shared" si="21"/>
        <v>89274906.788035646</v>
      </c>
      <c r="Q167" s="91"/>
      <c r="R167" s="91"/>
      <c r="S167" s="111"/>
      <c r="T167" s="111"/>
    </row>
    <row r="168" spans="1:20" x14ac:dyDescent="0.25">
      <c r="A168" s="100">
        <v>7306</v>
      </c>
      <c r="B168" s="51">
        <v>4</v>
      </c>
      <c r="C168" s="100" t="s">
        <v>152</v>
      </c>
      <c r="D168" s="51">
        <f>VLOOKUP(A168,Previsional!$A$4:$G$348,Previsional!$G$2,FALSE)</f>
        <v>1</v>
      </c>
      <c r="E168" s="141">
        <f>VLOOKUP(A168,'PATENTES SINIM 2019'!$A$6:$C$350,3,FALSE)</f>
        <v>0.9850746268656716</v>
      </c>
      <c r="F168" s="141">
        <f>VLOOKUP(A168,'I G 2019'!$A$6:$C$350,3,FALSE)</f>
        <v>0.29037363933814153</v>
      </c>
      <c r="G168" s="141">
        <f>VLOOKUP(A168,CGR!$S$11:$T$355,2,FALSE)</f>
        <v>1</v>
      </c>
      <c r="H168" s="155">
        <f>VLOOKUP(A168,TM!$C$2:$E$346,3,FALSE)</f>
        <v>0.71079999999999999</v>
      </c>
      <c r="I168" s="141">
        <f>VLOOKUP(A168,'IRPi 2019'!$A$6:$C$350,3,FALSE)</f>
        <v>1</v>
      </c>
      <c r="J168" s="141">
        <f>VLOOKUP(A168,'R E I 2019'!$A$4:$C$348,3,FALSE)</f>
        <v>1</v>
      </c>
      <c r="K168" s="141">
        <f t="shared" si="18"/>
        <v>0.77398952923752051</v>
      </c>
      <c r="L168" s="148">
        <f t="shared" si="22"/>
        <v>4</v>
      </c>
      <c r="M168" s="149">
        <f t="shared" si="23"/>
        <v>48</v>
      </c>
      <c r="N168" s="141">
        <f t="shared" si="19"/>
        <v>0.77398952923752051</v>
      </c>
      <c r="O168" s="106">
        <f t="shared" si="20"/>
        <v>2.2051950105179314E-2</v>
      </c>
      <c r="P168" s="150">
        <f t="shared" si="21"/>
        <v>88552703.946337312</v>
      </c>
      <c r="Q168" s="88"/>
      <c r="R168" s="88"/>
      <c r="S168" s="111"/>
      <c r="T168" s="111"/>
    </row>
    <row r="169" spans="1:20" x14ac:dyDescent="0.25">
      <c r="A169" s="100">
        <v>6107</v>
      </c>
      <c r="B169" s="51">
        <v>4</v>
      </c>
      <c r="C169" s="100" t="s">
        <v>183</v>
      </c>
      <c r="D169" s="51">
        <f>VLOOKUP(A169,Previsional!$A$4:$G$348,Previsional!$G$2,FALSE)</f>
        <v>1</v>
      </c>
      <c r="E169" s="141">
        <f>VLOOKUP(A169,'PATENTES SINIM 2019'!$A$6:$C$350,3,FALSE)</f>
        <v>0.95222634508348791</v>
      </c>
      <c r="F169" s="141">
        <f>VLOOKUP(A169,'I G 2019'!$A$6:$C$350,3,FALSE)</f>
        <v>0.26927297438718767</v>
      </c>
      <c r="G169" s="141">
        <f>VLOOKUP(A169,CGR!$S$11:$T$355,2,FALSE)</f>
        <v>1</v>
      </c>
      <c r="H169" s="155">
        <f>VLOOKUP(A169,TM!$C$2:$E$346,3,FALSE)</f>
        <v>0.80700000000000005</v>
      </c>
      <c r="I169" s="141">
        <f>VLOOKUP(A169,'IRPi 2019'!$A$6:$C$350,3,FALSE)</f>
        <v>0.99922707883448147</v>
      </c>
      <c r="J169" s="141">
        <f>VLOOKUP(A169,'R E I 2019'!$A$4:$C$348,3,FALSE)</f>
        <v>1</v>
      </c>
      <c r="K169" s="141">
        <f t="shared" si="18"/>
        <v>0.77160881831774175</v>
      </c>
      <c r="L169" s="148">
        <f t="shared" si="22"/>
        <v>5</v>
      </c>
      <c r="M169" s="149">
        <f t="shared" si="23"/>
        <v>48</v>
      </c>
      <c r="N169" s="141">
        <f t="shared" si="19"/>
        <v>0.77160881831774175</v>
      </c>
      <c r="O169" s="106">
        <f t="shared" si="20"/>
        <v>2.198412061080678E-2</v>
      </c>
      <c r="P169" s="150">
        <f t="shared" si="21"/>
        <v>88280325.081640437</v>
      </c>
      <c r="Q169" s="88"/>
      <c r="S169" s="111"/>
      <c r="T169" s="111"/>
    </row>
    <row r="170" spans="1:20" x14ac:dyDescent="0.25">
      <c r="A170" s="100">
        <v>8304</v>
      </c>
      <c r="B170" s="51">
        <v>4</v>
      </c>
      <c r="C170" s="100" t="s">
        <v>175</v>
      </c>
      <c r="D170" s="51">
        <f>VLOOKUP(A170,Previsional!$A$4:$G$348,Previsional!$G$2,FALSE)</f>
        <v>1</v>
      </c>
      <c r="E170" s="141">
        <f>VLOOKUP(A170,'PATENTES SINIM 2019'!$A$6:$C$350,3,FALSE)</f>
        <v>0.98090040927694411</v>
      </c>
      <c r="F170" s="141">
        <f>VLOOKUP(A170,'I G 2019'!$A$6:$C$350,3,FALSE)</f>
        <v>0.15548321555535535</v>
      </c>
      <c r="G170" s="141">
        <f>VLOOKUP(A170,CGR!$S$11:$T$355,2,FALSE)</f>
        <v>1</v>
      </c>
      <c r="H170" s="155">
        <f>VLOOKUP(A170,TM!$C$2:$E$346,3,FALSE)</f>
        <v>0.88060000000000005</v>
      </c>
      <c r="I170" s="141">
        <f>VLOOKUP(A170,'IRPi 2019'!$A$6:$C$350,3,FALSE)</f>
        <v>1</v>
      </c>
      <c r="J170" s="141">
        <f>VLOOKUP(A170,'R E I 2019'!$A$4:$C$348,3,FALSE)</f>
        <v>1</v>
      </c>
      <c r="K170" s="141">
        <f t="shared" si="18"/>
        <v>0.76427594713576941</v>
      </c>
      <c r="L170" s="148">
        <f t="shared" si="22"/>
        <v>6</v>
      </c>
      <c r="M170" s="149">
        <f t="shared" si="23"/>
        <v>48</v>
      </c>
      <c r="N170" s="141">
        <f t="shared" si="19"/>
        <v>0.76427594713576941</v>
      </c>
      <c r="O170" s="106">
        <f t="shared" si="20"/>
        <v>2.1775197746447282E-2</v>
      </c>
      <c r="P170" s="150">
        <f t="shared" si="21"/>
        <v>87441365.966142431</v>
      </c>
      <c r="Q170" s="88"/>
      <c r="S170" s="111"/>
      <c r="T170" s="111"/>
    </row>
    <row r="171" spans="1:20" x14ac:dyDescent="0.25">
      <c r="A171" s="100">
        <v>1405</v>
      </c>
      <c r="B171" s="51">
        <v>4</v>
      </c>
      <c r="C171" s="100" t="s">
        <v>208</v>
      </c>
      <c r="D171" s="51">
        <f>VLOOKUP(A171,Previsional!$A$4:$G$348,Previsional!$G$2,FALSE)</f>
        <v>1</v>
      </c>
      <c r="E171" s="141">
        <f>VLOOKUP(A171,'PATENTES SINIM 2019'!$A$6:$C$350,3,FALSE)</f>
        <v>0.86720867208672092</v>
      </c>
      <c r="F171" s="141">
        <f>VLOOKUP(A171,'I G 2019'!$A$6:$C$350,3,FALSE)</f>
        <v>0.34706772352181781</v>
      </c>
      <c r="G171" s="141">
        <f>VLOOKUP(A171,CGR!$S$11:$T$355,2,FALSE)</f>
        <v>1</v>
      </c>
      <c r="H171" s="155">
        <f>VLOOKUP(A171,TM!$C$2:$E$346,3,FALSE)</f>
        <v>0.8175</v>
      </c>
      <c r="I171" s="141">
        <f>VLOOKUP(A171,'IRPi 2019'!$A$6:$C$350,3,FALSE)</f>
        <v>1</v>
      </c>
      <c r="J171" s="141">
        <f>VLOOKUP(A171,'R E I 2019'!$A$4:$C$348,3,FALSE)</f>
        <v>1</v>
      </c>
      <c r="K171" s="141">
        <f t="shared" si="18"/>
        <v>0.76291496611080678</v>
      </c>
      <c r="L171" s="148">
        <f t="shared" si="22"/>
        <v>7</v>
      </c>
      <c r="M171" s="149">
        <f t="shared" si="23"/>
        <v>48</v>
      </c>
      <c r="N171" s="141">
        <f t="shared" si="19"/>
        <v>0.76291496611080678</v>
      </c>
      <c r="O171" s="106">
        <f t="shared" si="20"/>
        <v>2.1736421659016052E-2</v>
      </c>
      <c r="P171" s="150">
        <f t="shared" si="21"/>
        <v>87285655.139022052</v>
      </c>
      <c r="Q171" s="88"/>
      <c r="S171" s="111"/>
      <c r="T171" s="111"/>
    </row>
    <row r="172" spans="1:20" x14ac:dyDescent="0.25">
      <c r="A172" s="100">
        <v>5405</v>
      </c>
      <c r="B172" s="51">
        <v>4</v>
      </c>
      <c r="C172" s="100" t="s">
        <v>224</v>
      </c>
      <c r="D172" s="51">
        <f>VLOOKUP(A172,Previsional!$A$4:$G$348,Previsional!$G$2,FALSE)</f>
        <v>1</v>
      </c>
      <c r="E172" s="141">
        <f>VLOOKUP(A172,'PATENTES SINIM 2019'!$A$6:$C$350,3,FALSE)</f>
        <v>0.75225225225225223</v>
      </c>
      <c r="F172" s="141">
        <f>VLOOKUP(A172,'I G 2019'!$A$6:$C$350,3,FALSE)</f>
        <v>0.44063610385097796</v>
      </c>
      <c r="G172" s="141">
        <f>VLOOKUP(A172,CGR!$S$11:$T$355,2,FALSE)</f>
        <v>1</v>
      </c>
      <c r="H172" s="155">
        <f>VLOOKUP(A172,TM!$C$2:$E$346,3,FALSE)</f>
        <v>0.91210000000000002</v>
      </c>
      <c r="I172" s="141">
        <f>VLOOKUP(A172,'IRPi 2019'!$A$6:$C$350,3,FALSE)</f>
        <v>1</v>
      </c>
      <c r="J172" s="141">
        <f>VLOOKUP(A172,'R E I 2019'!$A$4:$C$348,3,FALSE)</f>
        <v>1</v>
      </c>
      <c r="K172" s="141">
        <f t="shared" si="18"/>
        <v>0.76026231425103286</v>
      </c>
      <c r="L172" s="148">
        <f t="shared" si="22"/>
        <v>8</v>
      </c>
      <c r="M172" s="149">
        <f t="shared" si="23"/>
        <v>48</v>
      </c>
      <c r="N172" s="141">
        <f t="shared" si="19"/>
        <v>0.76026231425103286</v>
      </c>
      <c r="O172" s="106">
        <f t="shared" si="20"/>
        <v>2.166084421998303E-2</v>
      </c>
      <c r="P172" s="150">
        <f t="shared" si="21"/>
        <v>86982163.313954771</v>
      </c>
      <c r="Q172" s="88"/>
      <c r="S172" s="111"/>
      <c r="T172" s="111"/>
    </row>
    <row r="173" spans="1:20" x14ac:dyDescent="0.25">
      <c r="A173" s="100">
        <v>10205</v>
      </c>
      <c r="B173" s="51">
        <v>4</v>
      </c>
      <c r="C173" s="100" t="s">
        <v>178</v>
      </c>
      <c r="D173" s="51">
        <f>VLOOKUP(A173,Previsional!$A$4:$G$348,Previsional!$G$2,FALSE)</f>
        <v>1</v>
      </c>
      <c r="E173" s="141">
        <f>VLOOKUP(A173,'PATENTES SINIM 2019'!$A$6:$C$350,3,FALSE)</f>
        <v>0.97291440953412789</v>
      </c>
      <c r="F173" s="141">
        <f>VLOOKUP(A173,'I G 2019'!$A$6:$C$350,3,FALSE)</f>
        <v>0.11506296952695141</v>
      </c>
      <c r="G173" s="141">
        <f>VLOOKUP(A173,CGR!$S$11:$T$355,2,FALSE)</f>
        <v>1</v>
      </c>
      <c r="H173" s="155">
        <f>VLOOKUP(A173,TM!$C$2:$E$346,3,FALSE)</f>
        <v>0.92869999999999997</v>
      </c>
      <c r="I173" s="141">
        <f>VLOOKUP(A173,'IRPi 2019'!$A$6:$C$350,3,FALSE)</f>
        <v>1</v>
      </c>
      <c r="J173" s="141">
        <f>VLOOKUP(A173,'R E I 2019'!$A$4:$C$348,3,FALSE)</f>
        <v>1</v>
      </c>
      <c r="K173" s="141">
        <f t="shared" si="18"/>
        <v>0.75859078571868266</v>
      </c>
      <c r="L173" s="148">
        <f t="shared" si="22"/>
        <v>9</v>
      </c>
      <c r="M173" s="149">
        <f t="shared" si="23"/>
        <v>48</v>
      </c>
      <c r="N173" s="141">
        <f t="shared" si="19"/>
        <v>0.75859078571868266</v>
      </c>
      <c r="O173" s="106">
        <f t="shared" si="20"/>
        <v>2.161322023748409E-2</v>
      </c>
      <c r="P173" s="150">
        <f t="shared" si="21"/>
        <v>86790922.521060735</v>
      </c>
      <c r="Q173" s="88"/>
      <c r="S173" s="111"/>
      <c r="T173" s="111"/>
    </row>
    <row r="174" spans="1:20" x14ac:dyDescent="0.25">
      <c r="A174" s="100">
        <v>10305</v>
      </c>
      <c r="B174" s="51">
        <v>4</v>
      </c>
      <c r="C174" s="100" t="s">
        <v>202</v>
      </c>
      <c r="D174" s="51">
        <f>VLOOKUP(A174,Previsional!$A$4:$G$348,Previsional!$G$2,FALSE)</f>
        <v>1</v>
      </c>
      <c r="E174" s="141">
        <f>VLOOKUP(A174,'PATENTES SINIM 2019'!$A$6:$C$350,3,FALSE)</f>
        <v>0.92932862190812726</v>
      </c>
      <c r="F174" s="141">
        <f>VLOOKUP(A174,'I G 2019'!$A$6:$C$350,3,FALSE)</f>
        <v>0.13336184857291222</v>
      </c>
      <c r="G174" s="141">
        <f>VLOOKUP(A174,CGR!$S$11:$T$355,2,FALSE)</f>
        <v>1</v>
      </c>
      <c r="H174" s="155">
        <f>VLOOKUP(A174,TM!$C$2:$E$346,3,FALSE)</f>
        <v>0.98680000000000001</v>
      </c>
      <c r="I174" s="141">
        <f>VLOOKUP(A174,'IRPi 2019'!$A$6:$C$350,3,FALSE)</f>
        <v>1</v>
      </c>
      <c r="J174" s="141">
        <f>VLOOKUP(A174,'R E I 2019'!$A$4:$C$348,3,FALSE)</f>
        <v>1</v>
      </c>
      <c r="K174" s="141">
        <f t="shared" si="18"/>
        <v>0.75662547981107275</v>
      </c>
      <c r="L174" s="148">
        <f t="shared" si="22"/>
        <v>10</v>
      </c>
      <c r="M174" s="149">
        <f t="shared" si="23"/>
        <v>48</v>
      </c>
      <c r="N174" s="141">
        <f t="shared" si="19"/>
        <v>0.75662547981107275</v>
      </c>
      <c r="O174" s="106">
        <f t="shared" si="20"/>
        <v>2.1557226162397931E-2</v>
      </c>
      <c r="P174" s="150">
        <f t="shared" si="21"/>
        <v>86566070.445384711</v>
      </c>
      <c r="Q174" s="88"/>
      <c r="S174" s="111"/>
      <c r="T174" s="111"/>
    </row>
    <row r="175" spans="1:20" x14ac:dyDescent="0.25">
      <c r="A175" s="100">
        <v>6306</v>
      </c>
      <c r="B175" s="51">
        <v>4</v>
      </c>
      <c r="C175" s="100" t="s">
        <v>181</v>
      </c>
      <c r="D175" s="51">
        <f>VLOOKUP(A175,Previsional!$A$4:$G$348,Previsional!$G$2,FALSE)</f>
        <v>1</v>
      </c>
      <c r="E175" s="141">
        <f>VLOOKUP(A175,'PATENTES SINIM 2019'!$A$6:$C$350,3,FALSE)</f>
        <v>0.96096096096096095</v>
      </c>
      <c r="F175" s="141">
        <f>VLOOKUP(A175,'I G 2019'!$A$6:$C$350,3,FALSE)</f>
        <v>0.24070392273391245</v>
      </c>
      <c r="G175" s="141">
        <f>VLOOKUP(A175,CGR!$S$11:$T$355,2,FALSE)</f>
        <v>1</v>
      </c>
      <c r="H175" s="155">
        <f>VLOOKUP(A175,TM!$C$2:$E$346,3,FALSE)</f>
        <v>0.72689999999999999</v>
      </c>
      <c r="I175" s="141">
        <f>VLOOKUP(A175,'IRPi 2019'!$A$6:$C$350,3,FALSE)</f>
        <v>1</v>
      </c>
      <c r="J175" s="141">
        <f>VLOOKUP(A175,'R E I 2019'!$A$4:$C$348,3,FALSE)</f>
        <v>1</v>
      </c>
      <c r="K175" s="141">
        <f t="shared" si="18"/>
        <v>0.75554731701981448</v>
      </c>
      <c r="L175" s="148">
        <f t="shared" si="22"/>
        <v>11</v>
      </c>
      <c r="M175" s="149">
        <f t="shared" si="23"/>
        <v>48</v>
      </c>
      <c r="N175" s="141">
        <f t="shared" si="19"/>
        <v>0.75554731701981448</v>
      </c>
      <c r="O175" s="106">
        <f t="shared" si="20"/>
        <v>2.1526507927615721E-2</v>
      </c>
      <c r="P175" s="150">
        <f t="shared" si="21"/>
        <v>86442717.057704762</v>
      </c>
      <c r="Q175" s="88"/>
      <c r="S175" s="111"/>
      <c r="T175" s="111"/>
    </row>
    <row r="176" spans="1:20" x14ac:dyDescent="0.25">
      <c r="A176" s="100">
        <v>14201</v>
      </c>
      <c r="B176" s="51">
        <v>4</v>
      </c>
      <c r="C176" s="100" t="s">
        <v>165</v>
      </c>
      <c r="D176" s="51">
        <f>VLOOKUP(A176,Previsional!$A$4:$G$348,Previsional!$G$2,FALSE)</f>
        <v>1</v>
      </c>
      <c r="E176" s="141">
        <f>VLOOKUP(A176,'PATENTES SINIM 2019'!$A$6:$C$350,3,FALSE)</f>
        <v>0.92078537576167907</v>
      </c>
      <c r="F176" s="141">
        <f>VLOOKUP(A176,'I G 2019'!$A$6:$C$350,3,FALSE)</f>
        <v>0.16644793916937975</v>
      </c>
      <c r="G176" s="141">
        <f>VLOOKUP(A176,CGR!$S$11:$T$355,2,FALSE)</f>
        <v>1</v>
      </c>
      <c r="H176" s="155">
        <f>VLOOKUP(A176,TM!$C$2:$E$346,3,FALSE)</f>
        <v>0.94430000000000003</v>
      </c>
      <c r="I176" s="141">
        <f>VLOOKUP(A176,'IRPi 2019'!$A$6:$C$350,3,FALSE)</f>
        <v>1</v>
      </c>
      <c r="J176" s="141">
        <f>VLOOKUP(A176,'R E I 2019'!$A$4:$C$348,3,FALSE)</f>
        <v>0.92162499999999992</v>
      </c>
      <c r="K176" s="141">
        <f t="shared" si="18"/>
        <v>0.75161311630893268</v>
      </c>
      <c r="L176" s="148">
        <f t="shared" si="22"/>
        <v>12</v>
      </c>
      <c r="M176" s="149">
        <f t="shared" si="23"/>
        <v>48</v>
      </c>
      <c r="N176" s="141">
        <f t="shared" si="19"/>
        <v>0.75161311630893268</v>
      </c>
      <c r="O176" s="106">
        <f t="shared" si="20"/>
        <v>2.1414417525222818E-2</v>
      </c>
      <c r="P176" s="150">
        <f t="shared" si="21"/>
        <v>85992602.298194528</v>
      </c>
      <c r="Q176" s="88"/>
      <c r="S176" s="111"/>
      <c r="T176" s="111"/>
    </row>
    <row r="177" spans="1:20" x14ac:dyDescent="0.25">
      <c r="A177" s="100">
        <v>8202</v>
      </c>
      <c r="B177" s="51">
        <v>4</v>
      </c>
      <c r="C177" s="100" t="s">
        <v>196</v>
      </c>
      <c r="D177" s="51">
        <f>VLOOKUP(A177,Previsional!$A$4:$G$348,Previsional!$G$2,FALSE)</f>
        <v>1</v>
      </c>
      <c r="E177" s="141">
        <f>VLOOKUP(A177,'PATENTES SINIM 2019'!$A$6:$C$350,3,FALSE)</f>
        <v>0.83742331288343563</v>
      </c>
      <c r="F177" s="141">
        <f>VLOOKUP(A177,'I G 2019'!$A$6:$C$350,3,FALSE)</f>
        <v>0.25417069416851457</v>
      </c>
      <c r="G177" s="141">
        <f>VLOOKUP(A177,CGR!$S$11:$T$355,2,FALSE)</f>
        <v>1</v>
      </c>
      <c r="H177" s="155">
        <f>VLOOKUP(A177,TM!$C$2:$E$346,3,FALSE)</f>
        <v>0.94350000000000001</v>
      </c>
      <c r="I177" s="141">
        <f>VLOOKUP(A177,'IRPi 2019'!$A$6:$C$350,3,FALSE)</f>
        <v>1</v>
      </c>
      <c r="J177" s="141">
        <f>VLOOKUP(A177,'R E I 2019'!$A$4:$C$348,3,FALSE)</f>
        <v>1</v>
      </c>
      <c r="K177" s="141">
        <f t="shared" si="18"/>
        <v>0.74816583305133122</v>
      </c>
      <c r="L177" s="148">
        <f t="shared" si="22"/>
        <v>13</v>
      </c>
      <c r="M177" s="149">
        <f t="shared" si="23"/>
        <v>48</v>
      </c>
      <c r="N177" s="141">
        <f t="shared" si="19"/>
        <v>0.74816583305133122</v>
      </c>
      <c r="O177" s="106">
        <f t="shared" si="20"/>
        <v>2.1316200022887956E-2</v>
      </c>
      <c r="P177" s="150">
        <f t="shared" si="21"/>
        <v>85598196.118009806</v>
      </c>
      <c r="Q177" s="88"/>
      <c r="S177" s="111"/>
      <c r="T177" s="111"/>
    </row>
    <row r="178" spans="1:20" x14ac:dyDescent="0.25">
      <c r="A178" s="100">
        <v>6102</v>
      </c>
      <c r="B178" s="51">
        <v>4</v>
      </c>
      <c r="C178" s="100" t="s">
        <v>149</v>
      </c>
      <c r="D178" s="51">
        <f>VLOOKUP(A178,Previsional!$A$4:$G$348,Previsional!$G$2,FALSE)</f>
        <v>1</v>
      </c>
      <c r="E178" s="141">
        <f>VLOOKUP(A178,'PATENTES SINIM 2019'!$A$6:$C$350,3,FALSE)</f>
        <v>0.92018779342723001</v>
      </c>
      <c r="F178" s="141">
        <f>VLOOKUP(A178,'I G 2019'!$A$6:$C$350,3,FALSE)</f>
        <v>0.15127512276486274</v>
      </c>
      <c r="G178" s="141">
        <f>VLOOKUP(A178,CGR!$S$11:$T$355,2,FALSE)</f>
        <v>1</v>
      </c>
      <c r="H178" s="155">
        <f>VLOOKUP(A178,TM!$C$2:$E$346,3,FALSE)</f>
        <v>0.89570000000000005</v>
      </c>
      <c r="I178" s="141">
        <f>VLOOKUP(A178,'IRPi 2019'!$A$6:$C$350,3,FALSE)</f>
        <v>0.99641982976755705</v>
      </c>
      <c r="J178" s="141">
        <f>VLOOKUP(A178,'R E I 2019'!$A$4:$C$348,3,FALSE)</f>
        <v>1</v>
      </c>
      <c r="K178" s="141">
        <f t="shared" si="18"/>
        <v>0.74406049987912404</v>
      </c>
      <c r="L178" s="148">
        <f t="shared" si="22"/>
        <v>14</v>
      </c>
      <c r="M178" s="149">
        <f t="shared" si="23"/>
        <v>48</v>
      </c>
      <c r="N178" s="141">
        <f t="shared" si="19"/>
        <v>0.74406049987912404</v>
      </c>
      <c r="O178" s="106">
        <f t="shared" si="20"/>
        <v>2.1199233838128537E-2</v>
      </c>
      <c r="P178" s="150">
        <f t="shared" si="21"/>
        <v>85128501.969359398</v>
      </c>
      <c r="Q178" s="88"/>
      <c r="S178" s="111"/>
      <c r="T178" s="111"/>
    </row>
    <row r="179" spans="1:20" x14ac:dyDescent="0.25">
      <c r="A179" s="100">
        <v>12302</v>
      </c>
      <c r="B179" s="51">
        <v>4</v>
      </c>
      <c r="C179" s="100" t="s">
        <v>153</v>
      </c>
      <c r="D179" s="51">
        <f>VLOOKUP(A179,Previsional!$A$4:$G$348,Previsional!$G$2,FALSE)</f>
        <v>1</v>
      </c>
      <c r="E179" s="141">
        <f>VLOOKUP(A179,'PATENTES SINIM 2019'!$A$6:$C$350,3,FALSE)</f>
        <v>1</v>
      </c>
      <c r="F179" s="141">
        <f>VLOOKUP(A179,'I G 2019'!$A$6:$C$350,3,FALSE)</f>
        <v>6.7761322304973101E-2</v>
      </c>
      <c r="G179" s="141">
        <f>VLOOKUP(A179,CGR!$S$11:$T$355,2,FALSE)</f>
        <v>1</v>
      </c>
      <c r="H179" s="155">
        <f>VLOOKUP(A179,TM!$C$2:$E$346,3,FALSE)</f>
        <v>0.84640000000000004</v>
      </c>
      <c r="I179" s="141">
        <f>VLOOKUP(A179,'IRPi 2019'!$A$6:$C$350,3,FALSE)</f>
        <v>1</v>
      </c>
      <c r="J179" s="141">
        <f>VLOOKUP(A179,'R E I 2019'!$A$4:$C$348,3,FALSE)</f>
        <v>1</v>
      </c>
      <c r="K179" s="141">
        <f t="shared" si="18"/>
        <v>0.74390033057624327</v>
      </c>
      <c r="L179" s="148">
        <f t="shared" si="22"/>
        <v>15</v>
      </c>
      <c r="M179" s="149">
        <f t="shared" si="23"/>
        <v>48</v>
      </c>
      <c r="N179" s="141">
        <f t="shared" si="19"/>
        <v>0.74390033057624327</v>
      </c>
      <c r="O179" s="106">
        <f t="shared" si="20"/>
        <v>2.1194670410146523E-2</v>
      </c>
      <c r="P179" s="150">
        <f t="shared" si="21"/>
        <v>85110176.883135989</v>
      </c>
      <c r="Q179" s="88"/>
      <c r="S179" s="111"/>
      <c r="T179" s="111"/>
    </row>
    <row r="180" spans="1:20" x14ac:dyDescent="0.25">
      <c r="A180" s="100">
        <v>10105</v>
      </c>
      <c r="B180" s="51">
        <v>4</v>
      </c>
      <c r="C180" s="100" t="s">
        <v>182</v>
      </c>
      <c r="D180" s="51">
        <f>VLOOKUP(A180,Previsional!$A$4:$G$348,Previsional!$G$2,FALSE)</f>
        <v>1</v>
      </c>
      <c r="E180" s="141">
        <f>VLOOKUP(A180,'PATENTES SINIM 2019'!$A$6:$C$350,3,FALSE)</f>
        <v>0.94783904619970194</v>
      </c>
      <c r="F180" s="141">
        <f>VLOOKUP(A180,'I G 2019'!$A$6:$C$350,3,FALSE)</f>
        <v>0.2480099569496341</v>
      </c>
      <c r="G180" s="141">
        <f>VLOOKUP(A180,CGR!$S$11:$T$355,2,FALSE)</f>
        <v>1</v>
      </c>
      <c r="H180" s="155">
        <f>VLOOKUP(A180,TM!$C$2:$E$346,3,FALSE)</f>
        <v>0.66279999999999994</v>
      </c>
      <c r="I180" s="141">
        <f>VLOOKUP(A180,'IRPi 2019'!$A$6:$C$350,3,FALSE)</f>
        <v>1</v>
      </c>
      <c r="J180" s="141">
        <f>VLOOKUP(A180,'R E I 2019'!$A$4:$C$348,3,FALSE)</f>
        <v>1</v>
      </c>
      <c r="K180" s="141">
        <f t="shared" si="18"/>
        <v>0.74316615540730424</v>
      </c>
      <c r="L180" s="148">
        <f t="shared" si="22"/>
        <v>16</v>
      </c>
      <c r="M180" s="149">
        <f t="shared" si="23"/>
        <v>48</v>
      </c>
      <c r="N180" s="141">
        <f t="shared" si="19"/>
        <v>0.74316615540730424</v>
      </c>
      <c r="O180" s="106">
        <f t="shared" si="20"/>
        <v>2.1173752822010863E-2</v>
      </c>
      <c r="P180" s="150">
        <f t="shared" si="21"/>
        <v>85026179.369056106</v>
      </c>
      <c r="Q180" s="88"/>
      <c r="S180" s="111"/>
      <c r="T180" s="111"/>
    </row>
    <row r="181" spans="1:20" x14ac:dyDescent="0.25">
      <c r="A181" s="100">
        <v>6103</v>
      </c>
      <c r="B181" s="51">
        <v>4</v>
      </c>
      <c r="C181" s="100" t="s">
        <v>176</v>
      </c>
      <c r="D181" s="51">
        <f>VLOOKUP(A181,Previsional!$A$4:$G$348,Previsional!$G$2,FALSE)</f>
        <v>1</v>
      </c>
      <c r="E181" s="141">
        <f>VLOOKUP(A181,'PATENTES SINIM 2019'!$A$6:$C$350,3,FALSE)</f>
        <v>0.9382022471910112</v>
      </c>
      <c r="F181" s="141">
        <f>VLOOKUP(A181,'I G 2019'!$A$6:$C$350,3,FALSE)</f>
        <v>0.12721808257006059</v>
      </c>
      <c r="G181" s="141">
        <f>VLOOKUP(A181,CGR!$S$11:$T$355,2,FALSE)</f>
        <v>1</v>
      </c>
      <c r="H181" s="155">
        <f>VLOOKUP(A181,TM!$C$2:$E$346,3,FALSE)</f>
        <v>0.85109999999999997</v>
      </c>
      <c r="I181" s="141">
        <f>VLOOKUP(A181,'IRPi 2019'!$A$6:$C$350,3,FALSE)</f>
        <v>1</v>
      </c>
      <c r="J181" s="141">
        <f>VLOOKUP(A181,'R E I 2019'!$A$4:$C$348,3,FALSE)</f>
        <v>1</v>
      </c>
      <c r="K181" s="141">
        <f t="shared" si="18"/>
        <v>0.73784030715936921</v>
      </c>
      <c r="L181" s="148">
        <f t="shared" si="22"/>
        <v>17</v>
      </c>
      <c r="M181" s="149">
        <f t="shared" si="23"/>
        <v>48</v>
      </c>
      <c r="N181" s="141">
        <f t="shared" si="19"/>
        <v>0.73784030715936921</v>
      </c>
      <c r="O181" s="106">
        <f t="shared" si="20"/>
        <v>2.102201260409484E-2</v>
      </c>
      <c r="P181" s="150">
        <f t="shared" si="21"/>
        <v>84416845.204513699</v>
      </c>
      <c r="Q181" s="88"/>
      <c r="S181" s="111"/>
      <c r="T181" s="111"/>
    </row>
    <row r="182" spans="1:20" x14ac:dyDescent="0.25">
      <c r="A182" s="100">
        <v>9103</v>
      </c>
      <c r="B182" s="51">
        <v>4</v>
      </c>
      <c r="C182" s="100" t="s">
        <v>187</v>
      </c>
      <c r="D182" s="51">
        <f>VLOOKUP(A182,Previsional!$A$4:$G$348,Previsional!$G$2,FALSE)</f>
        <v>1</v>
      </c>
      <c r="E182" s="141">
        <f>VLOOKUP(A182,'PATENTES SINIM 2019'!$A$6:$C$350,3,FALSE)</f>
        <v>0.95153061224489799</v>
      </c>
      <c r="F182" s="141">
        <f>VLOOKUP(A182,'I G 2019'!$A$6:$C$350,3,FALSE)</f>
        <v>0.1192379906730998</v>
      </c>
      <c r="G182" s="141">
        <f>VLOOKUP(A182,CGR!$S$11:$T$355,2,FALSE)</f>
        <v>1</v>
      </c>
      <c r="H182" s="155">
        <f>VLOOKUP(A182,TM!$C$2:$E$346,3,FALSE)</f>
        <v>0.82399999999999995</v>
      </c>
      <c r="I182" s="141">
        <f>VLOOKUP(A182,'IRPi 2019'!$A$6:$C$350,3,FALSE)</f>
        <v>1</v>
      </c>
      <c r="J182" s="141">
        <f>VLOOKUP(A182,'R E I 2019'!$A$4:$C$348,3,FALSE)</f>
        <v>1</v>
      </c>
      <c r="K182" s="141">
        <f t="shared" si="18"/>
        <v>0.73644521195398926</v>
      </c>
      <c r="L182" s="148">
        <f t="shared" si="22"/>
        <v>18</v>
      </c>
      <c r="M182" s="149">
        <f t="shared" si="23"/>
        <v>48</v>
      </c>
      <c r="N182" s="141">
        <f t="shared" si="19"/>
        <v>0.73644521195398926</v>
      </c>
      <c r="O182" s="106">
        <f t="shared" si="20"/>
        <v>2.0982264560098277E-2</v>
      </c>
      <c r="P182" s="150">
        <f t="shared" si="21"/>
        <v>84257231.349245325</v>
      </c>
      <c r="Q182" s="88"/>
      <c r="R182" s="91"/>
      <c r="S182" s="111"/>
      <c r="T182" s="111"/>
    </row>
    <row r="183" spans="1:20" x14ac:dyDescent="0.25">
      <c r="A183" s="100">
        <v>13403</v>
      </c>
      <c r="B183" s="51">
        <v>4</v>
      </c>
      <c r="C183" s="100" t="s">
        <v>231</v>
      </c>
      <c r="D183" s="51">
        <f>VLOOKUP(A183,Previsional!$A$4:$G$348,Previsional!$G$2,FALSE)</f>
        <v>1</v>
      </c>
      <c r="E183" s="141">
        <f>VLOOKUP(A183,'PATENTES SINIM 2019'!$A$6:$C$350,3,FALSE)</f>
        <v>0.77405247813411082</v>
      </c>
      <c r="F183" s="141">
        <f>VLOOKUP(A183,'I G 2019'!$A$6:$C$350,3,FALSE)</f>
        <v>0.35042189545483549</v>
      </c>
      <c r="G183" s="141">
        <f>VLOOKUP(A183,CGR!$S$11:$T$355,2,FALSE)</f>
        <v>1</v>
      </c>
      <c r="H183" s="155">
        <f>VLOOKUP(A183,TM!$C$2:$E$346,3,FALSE)</f>
        <v>0.8296</v>
      </c>
      <c r="I183" s="141">
        <f>VLOOKUP(A183,'IRPi 2019'!$A$6:$C$350,3,FALSE)</f>
        <v>1</v>
      </c>
      <c r="J183" s="141">
        <f>VLOOKUP(A183,'R E I 2019'!$A$4:$C$348,3,FALSE)</f>
        <v>1</v>
      </c>
      <c r="K183" s="141">
        <f t="shared" si="18"/>
        <v>0.73296384121064773</v>
      </c>
      <c r="L183" s="148">
        <f t="shared" si="22"/>
        <v>19</v>
      </c>
      <c r="M183" s="149">
        <f t="shared" si="23"/>
        <v>48</v>
      </c>
      <c r="N183" s="141">
        <f t="shared" si="19"/>
        <v>0.73296384121064773</v>
      </c>
      <c r="O183" s="106">
        <f t="shared" si="20"/>
        <v>2.0883075861763523E-2</v>
      </c>
      <c r="P183" s="150">
        <f t="shared" si="21"/>
        <v>83858925.195069999</v>
      </c>
      <c r="Q183" s="88"/>
      <c r="S183" s="111"/>
      <c r="T183" s="111"/>
    </row>
    <row r="184" spans="1:20" x14ac:dyDescent="0.25">
      <c r="A184" s="100">
        <v>7308</v>
      </c>
      <c r="B184" s="51">
        <v>4</v>
      </c>
      <c r="C184" s="100" t="s">
        <v>143</v>
      </c>
      <c r="D184" s="51">
        <f>VLOOKUP(A184,Previsional!$A$4:$G$348,Previsional!$G$2,FALSE)</f>
        <v>1</v>
      </c>
      <c r="E184" s="141">
        <f>VLOOKUP(A184,'PATENTES SINIM 2019'!$A$6:$C$350,3,FALSE)</f>
        <v>0.90034129692832765</v>
      </c>
      <c r="F184" s="141">
        <f>VLOOKUP(A184,'I G 2019'!$A$6:$C$350,3,FALSE)</f>
        <v>0.18518490789321324</v>
      </c>
      <c r="G184" s="141">
        <f>VLOOKUP(A184,CGR!$S$11:$T$355,2,FALSE)</f>
        <v>1</v>
      </c>
      <c r="H184" s="155">
        <f>VLOOKUP(A184,TM!$C$2:$E$346,3,FALSE)</f>
        <v>0.8014</v>
      </c>
      <c r="I184" s="141">
        <f>VLOOKUP(A184,'IRPi 2019'!$A$6:$C$350,3,FALSE)</f>
        <v>1</v>
      </c>
      <c r="J184" s="141">
        <f>VLOOKUP(A184,'R E I 2019'!$A$4:$C$348,3,FALSE)</f>
        <v>1</v>
      </c>
      <c r="K184" s="141">
        <f t="shared" si="18"/>
        <v>0.73162568089821811</v>
      </c>
      <c r="L184" s="148">
        <f t="shared" si="22"/>
        <v>20</v>
      </c>
      <c r="M184" s="149">
        <f t="shared" si="23"/>
        <v>48</v>
      </c>
      <c r="N184" s="141">
        <f t="shared" si="19"/>
        <v>0.73162568089821811</v>
      </c>
      <c r="O184" s="106">
        <f t="shared" si="20"/>
        <v>2.0844949965575368E-2</v>
      </c>
      <c r="P184" s="150">
        <f t="shared" si="21"/>
        <v>83705825.302238047</v>
      </c>
      <c r="Q184" s="88"/>
      <c r="R184" s="91"/>
      <c r="S184" s="111"/>
      <c r="T184" s="111"/>
    </row>
    <row r="185" spans="1:20" x14ac:dyDescent="0.25">
      <c r="A185" s="100">
        <v>16206</v>
      </c>
      <c r="B185" s="51">
        <v>4</v>
      </c>
      <c r="C185" s="100" t="s">
        <v>192</v>
      </c>
      <c r="D185" s="51">
        <f>VLOOKUP(A185,Previsional!$A$4:$G$348,Previsional!$G$2,FALSE)</f>
        <v>1</v>
      </c>
      <c r="E185" s="141">
        <f>VLOOKUP(A185,'PATENTES SINIM 2019'!$A$6:$C$350,3,FALSE)</f>
        <v>1</v>
      </c>
      <c r="F185" s="141">
        <f>VLOOKUP(A185,'I G 2019'!$A$6:$C$350,3,FALSE)</f>
        <v>0.10569675097965929</v>
      </c>
      <c r="G185" s="141">
        <f>VLOOKUP(A185,CGR!$S$11:$T$355,2,FALSE)</f>
        <v>1</v>
      </c>
      <c r="H185" s="155">
        <f>VLOOKUP(A185,TM!$C$2:$E$346,3,FALSE)</f>
        <v>0.69530000000000003</v>
      </c>
      <c r="I185" s="141">
        <f>VLOOKUP(A185,'IRPi 2019'!$A$6:$C$350,3,FALSE)</f>
        <v>1</v>
      </c>
      <c r="J185" s="141">
        <f>VLOOKUP(A185,'R E I 2019'!$A$4:$C$348,3,FALSE)</f>
        <v>1</v>
      </c>
      <c r="K185" s="141">
        <f t="shared" si="18"/>
        <v>0.73071918774491496</v>
      </c>
      <c r="L185" s="148">
        <f t="shared" si="22"/>
        <v>21</v>
      </c>
      <c r="M185" s="149">
        <f t="shared" si="23"/>
        <v>48</v>
      </c>
      <c r="N185" s="141">
        <f t="shared" si="19"/>
        <v>0.73071918774491496</v>
      </c>
      <c r="O185" s="106">
        <f t="shared" si="20"/>
        <v>2.0819122818007851E-2</v>
      </c>
      <c r="P185" s="150">
        <f t="shared" si="21"/>
        <v>83602112.76246646</v>
      </c>
      <c r="Q185" s="88"/>
      <c r="S185" s="111"/>
      <c r="T185" s="111"/>
    </row>
    <row r="186" spans="1:20" x14ac:dyDescent="0.25">
      <c r="A186" s="100">
        <v>5302</v>
      </c>
      <c r="B186" s="51">
        <v>4</v>
      </c>
      <c r="C186" s="100" t="s">
        <v>154</v>
      </c>
      <c r="D186" s="51">
        <f>VLOOKUP(A186,Previsional!$A$4:$G$348,Previsional!$G$2,FALSE)</f>
        <v>1</v>
      </c>
      <c r="E186" s="141">
        <f>VLOOKUP(A186,'PATENTES SINIM 2019'!$A$6:$C$350,3,FALSE)</f>
        <v>0.87990196078431371</v>
      </c>
      <c r="F186" s="141">
        <f>VLOOKUP(A186,'I G 2019'!$A$6:$C$350,3,FALSE)</f>
        <v>0.23760326556399411</v>
      </c>
      <c r="G186" s="141">
        <f>VLOOKUP(A186,CGR!$S$11:$T$355,2,FALSE)</f>
        <v>1</v>
      </c>
      <c r="H186" s="155">
        <f>VLOOKUP(A186,TM!$C$2:$E$346,3,FALSE)</f>
        <v>0.75219999999999998</v>
      </c>
      <c r="I186" s="141">
        <f>VLOOKUP(A186,'IRPi 2019'!$A$6:$C$350,3,FALSE)</f>
        <v>1</v>
      </c>
      <c r="J186" s="141">
        <f>VLOOKUP(A186,'R E I 2019'!$A$4:$C$348,3,FALSE)</f>
        <v>1</v>
      </c>
      <c r="K186" s="141">
        <f t="shared" si="18"/>
        <v>0.7301965026655084</v>
      </c>
      <c r="L186" s="148">
        <f t="shared" si="22"/>
        <v>22</v>
      </c>
      <c r="M186" s="149">
        <f t="shared" si="23"/>
        <v>48</v>
      </c>
      <c r="N186" s="141">
        <f t="shared" si="19"/>
        <v>0.7301965026655084</v>
      </c>
      <c r="O186" s="106">
        <f t="shared" si="20"/>
        <v>2.0804230852604716E-2</v>
      </c>
      <c r="P186" s="150">
        <f t="shared" si="21"/>
        <v>83542311.983069032</v>
      </c>
      <c r="Q186" s="88"/>
      <c r="S186" s="111"/>
      <c r="T186" s="111"/>
    </row>
    <row r="187" spans="1:20" x14ac:dyDescent="0.25">
      <c r="A187" s="100">
        <v>2302</v>
      </c>
      <c r="B187" s="51">
        <v>4</v>
      </c>
      <c r="C187" s="100" t="s">
        <v>144</v>
      </c>
      <c r="D187" s="51">
        <f>VLOOKUP(A187,Previsional!$A$4:$G$348,Previsional!$G$2,FALSE)</f>
        <v>1</v>
      </c>
      <c r="E187" s="141">
        <f>VLOOKUP(A187,'PATENTES SINIM 2019'!$A$6:$C$350,3,FALSE)</f>
        <v>0.91417910447761197</v>
      </c>
      <c r="F187" s="141">
        <f>VLOOKUP(A187,'I G 2019'!$A$6:$C$350,3,FALSE)</f>
        <v>0.30664366153145417</v>
      </c>
      <c r="G187" s="141">
        <f>VLOOKUP(A187,CGR!$S$11:$T$355,2,FALSE)</f>
        <v>1</v>
      </c>
      <c r="H187" s="155">
        <f>VLOOKUP(A187,TM!$C$2:$E$346,3,FALSE)</f>
        <v>0.55620000000000003</v>
      </c>
      <c r="I187" s="141">
        <f>VLOOKUP(A187,'IRPi 2019'!$A$6:$C$350,3,FALSE)</f>
        <v>1</v>
      </c>
      <c r="J187" s="141">
        <f>VLOOKUP(A187,'R E I 2019'!$A$4:$C$348,3,FALSE)</f>
        <v>1</v>
      </c>
      <c r="K187" s="141">
        <f t="shared" si="18"/>
        <v>0.73005360195002778</v>
      </c>
      <c r="L187" s="148">
        <f t="shared" si="22"/>
        <v>23</v>
      </c>
      <c r="M187" s="149">
        <f t="shared" si="23"/>
        <v>48</v>
      </c>
      <c r="N187" s="141">
        <f t="shared" si="19"/>
        <v>0.73005360195002778</v>
      </c>
      <c r="O187" s="106">
        <f t="shared" si="20"/>
        <v>2.0800159428730446E-2</v>
      </c>
      <c r="P187" s="150">
        <f t="shared" si="21"/>
        <v>83525962.608466834</v>
      </c>
      <c r="Q187" s="88"/>
      <c r="S187" s="111"/>
      <c r="T187" s="111"/>
    </row>
    <row r="188" spans="1:20" x14ac:dyDescent="0.25">
      <c r="A188" s="100">
        <v>11402</v>
      </c>
      <c r="B188" s="51">
        <v>4</v>
      </c>
      <c r="C188" s="100" t="s">
        <v>172</v>
      </c>
      <c r="D188" s="51">
        <f>VLOOKUP(A188,Previsional!$A$4:$G$348,Previsional!$G$2,FALSE)</f>
        <v>1</v>
      </c>
      <c r="E188" s="141">
        <f>VLOOKUP(A188,'PATENTES SINIM 2019'!$A$6:$C$350,3,FALSE)</f>
        <v>0.94329896907216493</v>
      </c>
      <c r="F188" s="141">
        <f>VLOOKUP(A188,'I G 2019'!$A$6:$C$350,3,FALSE)</f>
        <v>3.6730464013198579E-2</v>
      </c>
      <c r="G188" s="141">
        <f>VLOOKUP(A188,CGR!$S$11:$T$355,2,FALSE)</f>
        <v>1</v>
      </c>
      <c r="H188" s="155">
        <f>VLOOKUP(A188,TM!$C$2:$E$346,3,FALSE)</f>
        <v>0.93020000000000003</v>
      </c>
      <c r="I188" s="141">
        <f>VLOOKUP(A188,'IRPi 2019'!$A$6:$C$350,3,FALSE)</f>
        <v>1</v>
      </c>
      <c r="J188" s="141">
        <f>VLOOKUP(A188,'R E I 2019'!$A$4:$C$348,3,FALSE)</f>
        <v>0.95825000000000005</v>
      </c>
      <c r="K188" s="141">
        <f t="shared" si="18"/>
        <v>0.72677975517855753</v>
      </c>
      <c r="L188" s="148">
        <f t="shared" si="22"/>
        <v>24</v>
      </c>
      <c r="M188" s="149">
        <f t="shared" si="23"/>
        <v>48</v>
      </c>
      <c r="N188" s="141">
        <f t="shared" si="19"/>
        <v>0.72677975517855753</v>
      </c>
      <c r="O188" s="106">
        <f t="shared" si="20"/>
        <v>2.0706883353371151E-2</v>
      </c>
      <c r="P188" s="150">
        <f t="shared" si="21"/>
        <v>83151399.422573</v>
      </c>
      <c r="Q188" s="88"/>
      <c r="S188" s="111"/>
      <c r="T188" s="111"/>
    </row>
    <row r="189" spans="1:20" x14ac:dyDescent="0.25">
      <c r="A189" s="100">
        <v>12201</v>
      </c>
      <c r="B189" s="51">
        <v>4</v>
      </c>
      <c r="C189" s="100" t="s">
        <v>222</v>
      </c>
      <c r="D189" s="51">
        <f>VLOOKUP(A189,Previsional!$A$4:$G$348,Previsional!$G$2,FALSE)</f>
        <v>1</v>
      </c>
      <c r="E189" s="141">
        <f>VLOOKUP(A189,'PATENTES SINIM 2019'!$A$6:$C$350,3,FALSE)</f>
        <v>1</v>
      </c>
      <c r="F189" s="141">
        <f>VLOOKUP(A189,'I G 2019'!$A$6:$C$350,3,FALSE)</f>
        <v>5.1611597945492048E-2</v>
      </c>
      <c r="G189" s="141">
        <f>VLOOKUP(A189,CGR!$S$11:$T$355,2,FALSE)</f>
        <v>1</v>
      </c>
      <c r="H189" s="155">
        <f>VLOOKUP(A189,TM!$C$2:$E$346,3,FALSE)</f>
        <v>0.75670000000000004</v>
      </c>
      <c r="I189" s="141">
        <f>VLOOKUP(A189,'IRPi 2019'!$A$6:$C$350,3,FALSE)</f>
        <v>1</v>
      </c>
      <c r="J189" s="141">
        <f>VLOOKUP(A189,'R E I 2019'!$A$4:$C$348,3,FALSE)</f>
        <v>1</v>
      </c>
      <c r="K189" s="141">
        <f t="shared" si="18"/>
        <v>0.72640789948637308</v>
      </c>
      <c r="L189" s="148">
        <f t="shared" si="22"/>
        <v>25</v>
      </c>
      <c r="M189" s="149">
        <f t="shared" si="23"/>
        <v>48</v>
      </c>
      <c r="N189" s="141">
        <f t="shared" si="19"/>
        <v>0.72640789948637308</v>
      </c>
      <c r="O189" s="106">
        <f t="shared" si="20"/>
        <v>2.0696288709825449E-2</v>
      </c>
      <c r="P189" s="150">
        <f t="shared" si="21"/>
        <v>83108855.142867818</v>
      </c>
      <c r="Q189" s="88"/>
      <c r="S189" s="111"/>
      <c r="T189" s="111"/>
    </row>
    <row r="190" spans="1:20" x14ac:dyDescent="0.25">
      <c r="A190" s="100">
        <v>10208</v>
      </c>
      <c r="B190" s="51">
        <v>4</v>
      </c>
      <c r="C190" s="100" t="s">
        <v>166</v>
      </c>
      <c r="D190" s="51">
        <f>VLOOKUP(A190,Previsional!$A$4:$G$348,Previsional!$G$2,FALSE)</f>
        <v>1</v>
      </c>
      <c r="E190" s="141">
        <f>VLOOKUP(A190,'PATENTES SINIM 2019'!$A$6:$C$350,3,FALSE)</f>
        <v>0.98126561199000828</v>
      </c>
      <c r="F190" s="141">
        <f>VLOOKUP(A190,'I G 2019'!$A$6:$C$350,3,FALSE)</f>
        <v>0.15924244135648247</v>
      </c>
      <c r="G190" s="141">
        <f>VLOOKUP(A190,CGR!$S$11:$T$355,2,FALSE)</f>
        <v>1</v>
      </c>
      <c r="H190" s="155">
        <f>VLOOKUP(A190,TM!$C$2:$E$346,3,FALSE)</f>
        <v>0.60829999999999995</v>
      </c>
      <c r="I190" s="141">
        <f>VLOOKUP(A190,'IRPi 2019'!$A$6:$C$350,3,FALSE)</f>
        <v>1</v>
      </c>
      <c r="J190" s="141">
        <f>VLOOKUP(A190,'R E I 2019'!$A$4:$C$348,3,FALSE)</f>
        <v>1</v>
      </c>
      <c r="K190" s="141">
        <f t="shared" si="18"/>
        <v>0.72449857453562361</v>
      </c>
      <c r="L190" s="148">
        <f t="shared" si="22"/>
        <v>26</v>
      </c>
      <c r="M190" s="149">
        <f t="shared" si="23"/>
        <v>48</v>
      </c>
      <c r="N190" s="141">
        <f t="shared" si="19"/>
        <v>0.72449857453562361</v>
      </c>
      <c r="O190" s="106">
        <f t="shared" si="20"/>
        <v>2.0641889603690278E-2</v>
      </c>
      <c r="P190" s="150">
        <f t="shared" si="21"/>
        <v>82890407.88910763</v>
      </c>
      <c r="Q190" s="88"/>
      <c r="S190" s="111"/>
      <c r="T190" s="111"/>
    </row>
    <row r="191" spans="1:20" x14ac:dyDescent="0.25">
      <c r="A191" s="100">
        <v>11201</v>
      </c>
      <c r="B191" s="51">
        <v>4</v>
      </c>
      <c r="C191" s="100" t="s">
        <v>156</v>
      </c>
      <c r="D191" s="51">
        <f>VLOOKUP(A191,Previsional!$A$4:$G$348,Previsional!$G$2,FALSE)</f>
        <v>1</v>
      </c>
      <c r="E191" s="141">
        <f>VLOOKUP(A191,'PATENTES SINIM 2019'!$A$6:$C$350,3,FALSE)</f>
        <v>0.90301724137931039</v>
      </c>
      <c r="F191" s="141">
        <f>VLOOKUP(A191,'I G 2019'!$A$6:$C$350,3,FALSE)</f>
        <v>0.15778491551683668</v>
      </c>
      <c r="G191" s="141">
        <f>VLOOKUP(A191,CGR!$S$11:$T$355,2,FALSE)</f>
        <v>1</v>
      </c>
      <c r="H191" s="155">
        <f>VLOOKUP(A191,TM!$C$2:$E$346,3,FALSE)</f>
        <v>0.78710000000000002</v>
      </c>
      <c r="I191" s="141">
        <f>VLOOKUP(A191,'IRPi 2019'!$A$6:$C$350,3,FALSE)</f>
        <v>1</v>
      </c>
      <c r="J191" s="141">
        <f>VLOOKUP(A191,'R E I 2019'!$A$4:$C$348,3,FALSE)</f>
        <v>1</v>
      </c>
      <c r="K191" s="141">
        <f t="shared" si="18"/>
        <v>0.72356726336196786</v>
      </c>
      <c r="L191" s="148">
        <f t="shared" si="22"/>
        <v>27</v>
      </c>
      <c r="M191" s="149">
        <f t="shared" si="23"/>
        <v>48</v>
      </c>
      <c r="N191" s="141">
        <f t="shared" si="19"/>
        <v>0.72356726336196786</v>
      </c>
      <c r="O191" s="106">
        <f t="shared" si="20"/>
        <v>2.0615355359029263E-2</v>
      </c>
      <c r="P191" s="150">
        <f t="shared" si="21"/>
        <v>82783855.901609942</v>
      </c>
      <c r="Q191" s="88"/>
      <c r="S191" s="111"/>
      <c r="T191" s="111"/>
    </row>
    <row r="192" spans="1:20" x14ac:dyDescent="0.25">
      <c r="A192" s="100">
        <v>16102</v>
      </c>
      <c r="B192" s="51">
        <v>4</v>
      </c>
      <c r="C192" s="100" t="s">
        <v>220</v>
      </c>
      <c r="D192" s="51">
        <f>VLOOKUP(A192,Previsional!$A$4:$G$348,Previsional!$G$2,FALSE)</f>
        <v>1</v>
      </c>
      <c r="E192" s="141">
        <f>VLOOKUP(A192,'PATENTES SINIM 2019'!$A$6:$C$350,3,FALSE)</f>
        <v>1</v>
      </c>
      <c r="F192" s="141">
        <f>VLOOKUP(A192,'I G 2019'!$A$6:$C$350,3,FALSE)</f>
        <v>0.13878734738971171</v>
      </c>
      <c r="G192" s="141">
        <f>VLOOKUP(A192,CGR!$S$11:$T$355,2,FALSE)</f>
        <v>1</v>
      </c>
      <c r="H192" s="155">
        <f>VLOOKUP(A192,TM!$C$2:$E$346,3,FALSE)</f>
        <v>0.58819999999999995</v>
      </c>
      <c r="I192" s="141">
        <f>VLOOKUP(A192,'IRPi 2019'!$A$6:$C$350,3,FALSE)</f>
        <v>1</v>
      </c>
      <c r="J192" s="141">
        <f>VLOOKUP(A192,'R E I 2019'!$A$4:$C$348,3,FALSE)</f>
        <v>1</v>
      </c>
      <c r="K192" s="141">
        <f t="shared" si="18"/>
        <v>0.72292683684742798</v>
      </c>
      <c r="L192" s="148">
        <f t="shared" si="22"/>
        <v>28</v>
      </c>
      <c r="M192" s="149">
        <f t="shared" si="23"/>
        <v>48</v>
      </c>
      <c r="N192" s="141">
        <f t="shared" si="19"/>
        <v>0.72292683684742798</v>
      </c>
      <c r="O192" s="106">
        <f t="shared" si="20"/>
        <v>2.0597108789778409E-2</v>
      </c>
      <c r="P192" s="150">
        <f t="shared" si="21"/>
        <v>82710584.239140168</v>
      </c>
      <c r="Q192" s="88"/>
      <c r="S192" s="111"/>
      <c r="T192" s="111"/>
    </row>
    <row r="193" spans="1:20" x14ac:dyDescent="0.25">
      <c r="A193" s="100">
        <v>10106</v>
      </c>
      <c r="B193" s="51">
        <v>4</v>
      </c>
      <c r="C193" s="100" t="s">
        <v>162</v>
      </c>
      <c r="D193" s="51">
        <f>VLOOKUP(A193,Previsional!$A$4:$G$348,Previsional!$G$2,FALSE)</f>
        <v>1</v>
      </c>
      <c r="E193" s="141">
        <f>VLOOKUP(A193,'PATENTES SINIM 2019'!$A$6:$C$350,3,FALSE)</f>
        <v>0.95348837209302328</v>
      </c>
      <c r="F193" s="141">
        <f>VLOOKUP(A193,'I G 2019'!$A$6:$C$350,3,FALSE)</f>
        <v>0.12590155785786614</v>
      </c>
      <c r="G193" s="141">
        <f>VLOOKUP(A193,CGR!$S$11:$T$355,2,FALSE)</f>
        <v>1</v>
      </c>
      <c r="H193" s="155">
        <f>VLOOKUP(A193,TM!$C$2:$E$346,3,FALSE)</f>
        <v>0.71379999999999999</v>
      </c>
      <c r="I193" s="141">
        <f>VLOOKUP(A193,'IRPi 2019'!$A$6:$C$350,3,FALSE)</f>
        <v>1</v>
      </c>
      <c r="J193" s="141">
        <f>VLOOKUP(A193,'R E I 2019'!$A$4:$C$348,3,FALSE)</f>
        <v>1</v>
      </c>
      <c r="K193" s="141">
        <f t="shared" si="18"/>
        <v>0.72226631969702471</v>
      </c>
      <c r="L193" s="148">
        <f t="shared" si="22"/>
        <v>29</v>
      </c>
      <c r="M193" s="149">
        <f t="shared" si="23"/>
        <v>48</v>
      </c>
      <c r="N193" s="141">
        <f t="shared" si="19"/>
        <v>0.72226631969702471</v>
      </c>
      <c r="O193" s="106">
        <f t="shared" si="20"/>
        <v>2.0578289812655221E-2</v>
      </c>
      <c r="P193" s="150">
        <f t="shared" si="21"/>
        <v>82635013.992435709</v>
      </c>
      <c r="Q193" s="88"/>
      <c r="S193" s="111"/>
      <c r="T193" s="111"/>
    </row>
    <row r="194" spans="1:20" x14ac:dyDescent="0.25">
      <c r="A194" s="100">
        <v>10303</v>
      </c>
      <c r="B194" s="51">
        <v>4</v>
      </c>
      <c r="C194" s="100" t="s">
        <v>174</v>
      </c>
      <c r="D194" s="51">
        <f>VLOOKUP(A194,Previsional!$A$4:$G$348,Previsional!$G$2,FALSE)</f>
        <v>1</v>
      </c>
      <c r="E194" s="141">
        <f>VLOOKUP(A194,'PATENTES SINIM 2019'!$A$6:$C$350,3,FALSE)</f>
        <v>0.86469673405909797</v>
      </c>
      <c r="F194" s="141">
        <f>VLOOKUP(A194,'I G 2019'!$A$6:$C$350,3,FALSE)</f>
        <v>0.121662545351489</v>
      </c>
      <c r="G194" s="141">
        <f>VLOOKUP(A194,CGR!$S$11:$T$355,2,FALSE)</f>
        <v>1</v>
      </c>
      <c r="H194" s="155">
        <f>VLOOKUP(A194,TM!$C$2:$E$346,3,FALSE)</f>
        <v>0.91790000000000005</v>
      </c>
      <c r="I194" s="141">
        <f>VLOOKUP(A194,'IRPi 2019'!$A$6:$C$350,3,FALSE)</f>
        <v>1</v>
      </c>
      <c r="J194" s="141">
        <f>VLOOKUP(A194,'R E I 2019'!$A$4:$C$348,3,FALSE)</f>
        <v>1</v>
      </c>
      <c r="K194" s="141">
        <f t="shared" si="18"/>
        <v>0.72074449325855672</v>
      </c>
      <c r="L194" s="148">
        <f t="shared" si="22"/>
        <v>30</v>
      </c>
      <c r="M194" s="149">
        <f t="shared" si="23"/>
        <v>48</v>
      </c>
      <c r="N194" s="141">
        <f t="shared" si="19"/>
        <v>0.72074449325855672</v>
      </c>
      <c r="O194" s="106">
        <f t="shared" si="20"/>
        <v>2.0534931033986861E-2</v>
      </c>
      <c r="P194" s="150">
        <f t="shared" si="21"/>
        <v>82460900.724784523</v>
      </c>
      <c r="Q194" s="88"/>
      <c r="R194" s="91"/>
      <c r="S194" s="111"/>
      <c r="T194" s="111"/>
    </row>
    <row r="195" spans="1:20" x14ac:dyDescent="0.25">
      <c r="A195" s="100">
        <v>10401</v>
      </c>
      <c r="B195" s="51">
        <v>4</v>
      </c>
      <c r="C195" s="100" t="s">
        <v>209</v>
      </c>
      <c r="D195" s="51">
        <f>VLOOKUP(A195,Previsional!$A$4:$G$348,Previsional!$G$2,FALSE)</f>
        <v>1</v>
      </c>
      <c r="E195" s="141">
        <f>VLOOKUP(A195,'PATENTES SINIM 2019'!$A$6:$C$350,3,FALSE)</f>
        <v>0.89338731443994601</v>
      </c>
      <c r="F195" s="141">
        <f>VLOOKUP(A195,'I G 2019'!$A$6:$C$350,3,FALSE)</f>
        <v>8.3395406964952831E-2</v>
      </c>
      <c r="G195" s="141">
        <f>VLOOKUP(A195,CGR!$S$11:$T$355,2,FALSE)</f>
        <v>1</v>
      </c>
      <c r="H195" s="155">
        <f>VLOOKUP(A195,TM!$C$2:$E$346,3,FALSE)</f>
        <v>0.89729999999999999</v>
      </c>
      <c r="I195" s="141">
        <f>VLOOKUP(A195,'IRPi 2019'!$A$6:$C$350,3,FALSE)</f>
        <v>1</v>
      </c>
      <c r="J195" s="141">
        <f>VLOOKUP(A195,'R E I 2019'!$A$4:$C$348,3,FALSE)</f>
        <v>1</v>
      </c>
      <c r="K195" s="141">
        <f t="shared" si="18"/>
        <v>0.71812941179521939</v>
      </c>
      <c r="L195" s="148">
        <f t="shared" si="22"/>
        <v>31</v>
      </c>
      <c r="M195" s="149">
        <f t="shared" si="23"/>
        <v>48</v>
      </c>
      <c r="N195" s="141">
        <f t="shared" si="19"/>
        <v>0.71812941179521939</v>
      </c>
      <c r="O195" s="106">
        <f t="shared" si="20"/>
        <v>2.0460424023527296E-2</v>
      </c>
      <c r="P195" s="150">
        <f t="shared" si="21"/>
        <v>82161707.356049165</v>
      </c>
      <c r="Q195" s="88"/>
      <c r="S195" s="111"/>
      <c r="T195" s="111"/>
    </row>
    <row r="196" spans="1:20" x14ac:dyDescent="0.25">
      <c r="A196" s="100">
        <v>5706</v>
      </c>
      <c r="B196" s="51">
        <v>4</v>
      </c>
      <c r="C196" s="100" t="s">
        <v>212</v>
      </c>
      <c r="D196" s="51">
        <f>VLOOKUP(A196,Previsional!$A$4:$G$348,Previsional!$G$2,FALSE)</f>
        <v>1</v>
      </c>
      <c r="E196" s="141">
        <f>VLOOKUP(A196,'PATENTES SINIM 2019'!$A$6:$C$350,3,FALSE)</f>
        <v>0.84668989547038331</v>
      </c>
      <c r="F196" s="141">
        <f>VLOOKUP(A196,'I G 2019'!$A$6:$C$350,3,FALSE)</f>
        <v>0.19143152381115217</v>
      </c>
      <c r="G196" s="141">
        <f>VLOOKUP(A196,CGR!$S$11:$T$355,2,FALSE)</f>
        <v>1</v>
      </c>
      <c r="H196" s="155">
        <f>VLOOKUP(A196,TM!$C$2:$E$346,3,FALSE)</f>
        <v>0.82440000000000002</v>
      </c>
      <c r="I196" s="141">
        <f>VLOOKUP(A196,'IRPi 2019'!$A$6:$C$350,3,FALSE)</f>
        <v>1</v>
      </c>
      <c r="J196" s="141">
        <f>VLOOKUP(A196,'R E I 2019'!$A$4:$C$348,3,FALSE)</f>
        <v>1</v>
      </c>
      <c r="K196" s="141">
        <f t="shared" si="18"/>
        <v>0.71785934436742227</v>
      </c>
      <c r="L196" s="148">
        <f t="shared" si="22"/>
        <v>32</v>
      </c>
      <c r="M196" s="149">
        <f t="shared" si="23"/>
        <v>48</v>
      </c>
      <c r="N196" s="141">
        <f t="shared" si="19"/>
        <v>0.71785934436742227</v>
      </c>
      <c r="O196" s="106">
        <f t="shared" si="20"/>
        <v>2.0452729457621884E-2</v>
      </c>
      <c r="P196" s="150">
        <f t="shared" si="21"/>
        <v>82130808.745569468</v>
      </c>
      <c r="Q196" s="88"/>
      <c r="S196" s="111"/>
      <c r="T196" s="111"/>
    </row>
    <row r="197" spans="1:20" x14ac:dyDescent="0.25">
      <c r="A197" s="100">
        <v>5704</v>
      </c>
      <c r="B197" s="51">
        <v>4</v>
      </c>
      <c r="C197" s="100" t="s">
        <v>223</v>
      </c>
      <c r="D197" s="51">
        <f>VLOOKUP(A197,Previsional!$A$4:$G$348,Previsional!$G$2,FALSE)</f>
        <v>1</v>
      </c>
      <c r="E197" s="141">
        <f>VLOOKUP(A197,'PATENTES SINIM 2019'!$A$6:$C$350,3,FALSE)</f>
        <v>0.91249999999999998</v>
      </c>
      <c r="F197" s="141">
        <f>VLOOKUP(A197,'I G 2019'!$A$6:$C$350,3,FALSE)</f>
        <v>0.1856516708144143</v>
      </c>
      <c r="G197" s="141">
        <f>VLOOKUP(A197,CGR!$S$11:$T$355,2,FALSE)</f>
        <v>1</v>
      </c>
      <c r="H197" s="155">
        <f>VLOOKUP(A197,TM!$C$2:$E$346,3,FALSE)</f>
        <v>0.67269999999999996</v>
      </c>
      <c r="I197" s="141">
        <f>VLOOKUP(A197,'IRPi 2019'!$A$6:$C$350,3,FALSE)</f>
        <v>1</v>
      </c>
      <c r="J197" s="141">
        <f>VLOOKUP(A197,'R E I 2019'!$A$4:$C$348,3,FALSE)</f>
        <v>1</v>
      </c>
      <c r="K197" s="141">
        <f t="shared" si="18"/>
        <v>0.71669291770360366</v>
      </c>
      <c r="L197" s="148">
        <f t="shared" ref="L197:L228" si="24">_xlfn.RANK.EQ(K197,$K$165:$K$260,0)</f>
        <v>33</v>
      </c>
      <c r="M197" s="149">
        <f t="shared" ref="M197:M228" si="25">$E$7</f>
        <v>48</v>
      </c>
      <c r="N197" s="141">
        <f t="shared" si="19"/>
        <v>0.71669291770360366</v>
      </c>
      <c r="O197" s="106">
        <f t="shared" si="20"/>
        <v>2.0419496472393751E-2</v>
      </c>
      <c r="P197" s="150">
        <f t="shared" si="21"/>
        <v>81997357.024151474</v>
      </c>
      <c r="Q197" s="88"/>
      <c r="S197" s="111"/>
      <c r="T197" s="111"/>
    </row>
    <row r="198" spans="1:20" x14ac:dyDescent="0.25">
      <c r="A198" s="100">
        <v>10403</v>
      </c>
      <c r="B198" s="51">
        <v>4</v>
      </c>
      <c r="C198" s="100" t="s">
        <v>194</v>
      </c>
      <c r="D198" s="51">
        <f>VLOOKUP(A198,Previsional!$A$4:$G$348,Previsional!$G$2,FALSE)</f>
        <v>1</v>
      </c>
      <c r="E198" s="141">
        <f>VLOOKUP(A198,'PATENTES SINIM 2019'!$A$6:$C$350,3,FALSE)</f>
        <v>0.9624217118997912</v>
      </c>
      <c r="F198" s="141">
        <f>VLOOKUP(A198,'I G 2019'!$A$6:$C$350,3,FALSE)</f>
        <v>9.8536114795728991E-2</v>
      </c>
      <c r="G198" s="141">
        <f>VLOOKUP(A198,CGR!$S$11:$T$355,2,FALSE)</f>
        <v>1</v>
      </c>
      <c r="H198" s="155">
        <f>VLOOKUP(A198,TM!$C$2:$E$346,3,FALSE)</f>
        <v>0.70099999999999996</v>
      </c>
      <c r="I198" s="141">
        <f>VLOOKUP(A198,'IRPi 2019'!$A$6:$C$350,3,FALSE)</f>
        <v>1</v>
      </c>
      <c r="J198" s="141">
        <f>VLOOKUP(A198,'R E I 2019'!$A$4:$C$348,3,FALSE)</f>
        <v>1</v>
      </c>
      <c r="K198" s="141">
        <f t="shared" si="18"/>
        <v>0.71663162786385926</v>
      </c>
      <c r="L198" s="148">
        <f t="shared" si="24"/>
        <v>34</v>
      </c>
      <c r="M198" s="149">
        <f t="shared" si="25"/>
        <v>48</v>
      </c>
      <c r="N198" s="141">
        <f t="shared" si="19"/>
        <v>0.71663162786385926</v>
      </c>
      <c r="O198" s="106">
        <f t="shared" si="20"/>
        <v>2.041775024658973E-2</v>
      </c>
      <c r="P198" s="150">
        <f t="shared" si="21"/>
        <v>81990344.809090704</v>
      </c>
      <c r="Q198" s="88"/>
      <c r="S198" s="111"/>
      <c r="T198" s="111"/>
    </row>
    <row r="199" spans="1:20" x14ac:dyDescent="0.25">
      <c r="A199" s="100">
        <v>11202</v>
      </c>
      <c r="B199" s="51">
        <v>4</v>
      </c>
      <c r="C199" s="100" t="s">
        <v>210</v>
      </c>
      <c r="D199" s="51">
        <f>VLOOKUP(A199,Previsional!$A$4:$G$348,Previsional!$G$2,FALSE)</f>
        <v>1</v>
      </c>
      <c r="E199" s="141">
        <f>VLOOKUP(A199,'PATENTES SINIM 2019'!$A$6:$C$350,3,FALSE)</f>
        <v>0.95869191049913938</v>
      </c>
      <c r="F199" s="141">
        <f>VLOOKUP(A199,'I G 2019'!$A$6:$C$350,3,FALSE)</f>
        <v>7.7300381968374091E-2</v>
      </c>
      <c r="G199" s="141">
        <f>VLOOKUP(A199,CGR!$S$11:$T$355,2,FALSE)</f>
        <v>1</v>
      </c>
      <c r="H199" s="155">
        <f>VLOOKUP(A199,TM!$C$2:$E$346,3,FALSE)</f>
        <v>0.73799999999999999</v>
      </c>
      <c r="I199" s="141">
        <f>VLOOKUP(A199,'IRPi 2019'!$A$6:$C$350,3,FALSE)</f>
        <v>1</v>
      </c>
      <c r="J199" s="141">
        <f>VLOOKUP(A199,'R E I 2019'!$A$4:$C$348,3,FALSE)</f>
        <v>1</v>
      </c>
      <c r="K199" s="141">
        <f t="shared" si="18"/>
        <v>0.71556726416679239</v>
      </c>
      <c r="L199" s="148">
        <f t="shared" si="24"/>
        <v>35</v>
      </c>
      <c r="M199" s="149">
        <f t="shared" si="25"/>
        <v>48</v>
      </c>
      <c r="N199" s="141">
        <f t="shared" si="19"/>
        <v>0.71556726416679239</v>
      </c>
      <c r="O199" s="106">
        <f t="shared" si="20"/>
        <v>2.0387425165623061E-2</v>
      </c>
      <c r="P199" s="150">
        <f t="shared" si="21"/>
        <v>81868570.185795173</v>
      </c>
      <c r="Q199" s="88"/>
      <c r="S199" s="111"/>
      <c r="T199" s="111"/>
    </row>
    <row r="200" spans="1:20" x14ac:dyDescent="0.25">
      <c r="A200" s="100">
        <v>5105</v>
      </c>
      <c r="B200" s="51">
        <v>4</v>
      </c>
      <c r="C200" s="100" t="s">
        <v>146</v>
      </c>
      <c r="D200" s="51">
        <f>VLOOKUP(A200,Previsional!$A$4:$G$348,Previsional!$G$2,FALSE)</f>
        <v>1</v>
      </c>
      <c r="E200" s="141">
        <f>VLOOKUP(A200,'PATENTES SINIM 2019'!$A$6:$C$350,3,FALSE)</f>
        <v>0.89740698985343859</v>
      </c>
      <c r="F200" s="141">
        <f>VLOOKUP(A200,'I G 2019'!$A$6:$C$350,3,FALSE)</f>
        <v>0.36523506000521033</v>
      </c>
      <c r="G200" s="141">
        <f>VLOOKUP(A200,CGR!$S$11:$T$355,2,FALSE)</f>
        <v>1</v>
      </c>
      <c r="H200" s="155">
        <f>VLOOKUP(A200,TM!$C$2:$E$346,3,FALSE)</f>
        <v>0.40079999999999999</v>
      </c>
      <c r="I200" s="141">
        <f>VLOOKUP(A200,'IRPi 2019'!$A$6:$C$350,3,FALSE)</f>
        <v>1</v>
      </c>
      <c r="J200" s="141">
        <f>VLOOKUP(A200,'R E I 2019'!$A$4:$C$348,3,FALSE)</f>
        <v>1</v>
      </c>
      <c r="K200" s="141">
        <f t="shared" si="18"/>
        <v>0.71552121145000613</v>
      </c>
      <c r="L200" s="148">
        <f t="shared" si="24"/>
        <v>36</v>
      </c>
      <c r="M200" s="149">
        <f t="shared" si="25"/>
        <v>48</v>
      </c>
      <c r="N200" s="141">
        <f t="shared" si="19"/>
        <v>0.71552121145000613</v>
      </c>
      <c r="O200" s="106">
        <f t="shared" si="20"/>
        <v>2.038611306491056E-2</v>
      </c>
      <c r="P200" s="150">
        <f t="shared" si="21"/>
        <v>81863301.261033982</v>
      </c>
      <c r="Q200" s="88"/>
      <c r="S200" s="111"/>
      <c r="T200" s="111"/>
    </row>
    <row r="201" spans="1:20" x14ac:dyDescent="0.25">
      <c r="A201" s="100">
        <v>13501</v>
      </c>
      <c r="B201" s="51">
        <v>4</v>
      </c>
      <c r="C201" s="100" t="s">
        <v>148</v>
      </c>
      <c r="D201" s="51">
        <f>VLOOKUP(A201,Previsional!$A$4:$G$348,Previsional!$G$2,FALSE)</f>
        <v>1</v>
      </c>
      <c r="E201" s="141">
        <f>VLOOKUP(A201,'PATENTES SINIM 2019'!$A$6:$C$350,3,FALSE)</f>
        <v>0.82728365384615388</v>
      </c>
      <c r="F201" s="141">
        <f>VLOOKUP(A201,'I G 2019'!$A$6:$C$350,3,FALSE)</f>
        <v>0.1952326209706523</v>
      </c>
      <c r="G201" s="141">
        <f>VLOOKUP(A201,CGR!$S$11:$T$355,2,FALSE)</f>
        <v>1</v>
      </c>
      <c r="H201" s="155">
        <f>VLOOKUP(A201,TM!$C$2:$E$346,3,FALSE)</f>
        <v>0.93</v>
      </c>
      <c r="I201" s="141">
        <f>VLOOKUP(A201,'IRPi 2019'!$A$6:$C$350,3,FALSE)</f>
        <v>0.98852991423240832</v>
      </c>
      <c r="J201" s="141">
        <f>VLOOKUP(A201,'R E I 2019'!$A$4:$C$348,3,FALSE)</f>
        <v>0.74590000000000001</v>
      </c>
      <c r="K201" s="141">
        <f t="shared" si="18"/>
        <v>0.71457892980043736</v>
      </c>
      <c r="L201" s="148">
        <f t="shared" si="24"/>
        <v>37</v>
      </c>
      <c r="M201" s="149">
        <f t="shared" si="25"/>
        <v>48</v>
      </c>
      <c r="N201" s="141">
        <f t="shared" si="19"/>
        <v>0.71457892980043736</v>
      </c>
      <c r="O201" s="106">
        <f t="shared" si="20"/>
        <v>2.0359266257381024E-2</v>
      </c>
      <c r="P201" s="150">
        <f t="shared" si="21"/>
        <v>81755494.133422658</v>
      </c>
      <c r="Q201" s="88"/>
      <c r="S201" s="111"/>
      <c r="T201" s="111"/>
    </row>
    <row r="202" spans="1:20" x14ac:dyDescent="0.25">
      <c r="A202" s="100">
        <v>11401</v>
      </c>
      <c r="B202" s="51">
        <v>4</v>
      </c>
      <c r="C202" s="100" t="s">
        <v>160</v>
      </c>
      <c r="D202" s="51">
        <f>VLOOKUP(A202,Previsional!$A$4:$G$348,Previsional!$G$2,FALSE)</f>
        <v>1</v>
      </c>
      <c r="E202" s="141">
        <f>VLOOKUP(A202,'PATENTES SINIM 2019'!$A$6:$C$350,3,FALSE)</f>
        <v>0.97994269340974216</v>
      </c>
      <c r="F202" s="141">
        <f>VLOOKUP(A202,'I G 2019'!$A$6:$C$350,3,FALSE)</f>
        <v>5.5044607958704042E-2</v>
      </c>
      <c r="G202" s="141">
        <f>VLOOKUP(A202,CGR!$S$11:$T$355,2,FALSE)</f>
        <v>1</v>
      </c>
      <c r="H202" s="155">
        <f>VLOOKUP(A202,TM!$C$2:$E$346,3,FALSE)</f>
        <v>0.70399999999999996</v>
      </c>
      <c r="I202" s="141">
        <f>VLOOKUP(A202,'IRPi 2019'!$A$6:$C$350,3,FALSE)</f>
        <v>1</v>
      </c>
      <c r="J202" s="141">
        <f>VLOOKUP(A202,'R E I 2019'!$A$4:$C$348,3,FALSE)</f>
        <v>1</v>
      </c>
      <c r="K202" s="141">
        <f t="shared" si="18"/>
        <v>0.71234109468308593</v>
      </c>
      <c r="L202" s="148">
        <f t="shared" si="24"/>
        <v>38</v>
      </c>
      <c r="M202" s="149">
        <f t="shared" si="25"/>
        <v>48</v>
      </c>
      <c r="N202" s="141">
        <f t="shared" si="19"/>
        <v>0.71234109468308593</v>
      </c>
      <c r="O202" s="106">
        <f t="shared" si="20"/>
        <v>2.0295507477078058E-2</v>
      </c>
      <c r="P202" s="150">
        <f t="shared" si="21"/>
        <v>81499461.793007478</v>
      </c>
      <c r="Q202" s="88"/>
      <c r="S202" s="111"/>
      <c r="T202" s="111"/>
    </row>
    <row r="203" spans="1:20" x14ac:dyDescent="0.25">
      <c r="A203" s="100">
        <v>11301</v>
      </c>
      <c r="B203" s="51">
        <v>4</v>
      </c>
      <c r="C203" s="100" t="s">
        <v>221</v>
      </c>
      <c r="D203" s="51">
        <f>VLOOKUP(A203,Previsional!$A$4:$G$348,Previsional!$G$2,FALSE)</f>
        <v>1</v>
      </c>
      <c r="E203" s="141">
        <f>VLOOKUP(A203,'PATENTES SINIM 2019'!$A$6:$C$350,3,FALSE)</f>
        <v>0.88764044943820219</v>
      </c>
      <c r="F203" s="141">
        <f>VLOOKUP(A203,'I G 2019'!$A$6:$C$350,3,FALSE)</f>
        <v>6.9961035712241562E-2</v>
      </c>
      <c r="G203" s="141">
        <f>VLOOKUP(A203,CGR!$S$11:$T$355,2,FALSE)</f>
        <v>1</v>
      </c>
      <c r="H203" s="155">
        <f>VLOOKUP(A203,TM!$C$2:$E$346,3,FALSE)</f>
        <v>0.84560000000000002</v>
      </c>
      <c r="I203" s="141">
        <f>VLOOKUP(A203,'IRPi 2019'!$A$6:$C$350,3,FALSE)</f>
        <v>1</v>
      </c>
      <c r="J203" s="141">
        <f>VLOOKUP(A203,'R E I 2019'!$A$4:$C$348,3,FALSE)</f>
        <v>1</v>
      </c>
      <c r="K203" s="141">
        <f t="shared" si="18"/>
        <v>0.70500441623143129</v>
      </c>
      <c r="L203" s="148">
        <f t="shared" si="24"/>
        <v>39</v>
      </c>
      <c r="M203" s="149">
        <f t="shared" si="25"/>
        <v>48</v>
      </c>
      <c r="N203" s="141">
        <f t="shared" si="19"/>
        <v>0.70500441623143129</v>
      </c>
      <c r="O203" s="106">
        <f t="shared" si="20"/>
        <v>2.0086476138743269E-2</v>
      </c>
      <c r="P203" s="150">
        <f t="shared" si="21"/>
        <v>80660067.085021093</v>
      </c>
      <c r="Q203" s="88"/>
      <c r="S203" s="111"/>
      <c r="T203" s="111"/>
    </row>
    <row r="204" spans="1:20" x14ac:dyDescent="0.25">
      <c r="A204" s="100">
        <v>13503</v>
      </c>
      <c r="B204" s="51">
        <v>4</v>
      </c>
      <c r="C204" s="100" t="s">
        <v>157</v>
      </c>
      <c r="D204" s="51">
        <f>VLOOKUP(A204,Previsional!$A$4:$G$348,Previsional!$G$2,FALSE)</f>
        <v>1</v>
      </c>
      <c r="E204" s="141">
        <f>VLOOKUP(A204,'PATENTES SINIM 2019'!$A$6:$C$350,3,FALSE)</f>
        <v>0.67509727626459148</v>
      </c>
      <c r="F204" s="141">
        <f>VLOOKUP(A204,'I G 2019'!$A$6:$C$350,3,FALSE)</f>
        <v>0.28260955005462768</v>
      </c>
      <c r="G204" s="141">
        <f>VLOOKUP(A204,CGR!$S$11:$T$355,2,FALSE)</f>
        <v>1</v>
      </c>
      <c r="H204" s="155">
        <f>VLOOKUP(A204,TM!$C$2:$E$346,3,FALSE)</f>
        <v>0.9758</v>
      </c>
      <c r="I204" s="141">
        <f>VLOOKUP(A204,'IRPi 2019'!$A$6:$C$350,3,FALSE)</f>
        <v>1</v>
      </c>
      <c r="J204" s="141">
        <f>VLOOKUP(A204,'R E I 2019'!$A$4:$C$348,3,FALSE)</f>
        <v>0.97924999999999995</v>
      </c>
      <c r="K204" s="141">
        <f t="shared" si="18"/>
        <v>0.70226893420626402</v>
      </c>
      <c r="L204" s="148">
        <f t="shared" si="24"/>
        <v>40</v>
      </c>
      <c r="M204" s="149">
        <f t="shared" si="25"/>
        <v>48</v>
      </c>
      <c r="N204" s="141">
        <f t="shared" si="19"/>
        <v>0.70226893420626402</v>
      </c>
      <c r="O204" s="106">
        <f t="shared" si="20"/>
        <v>2.0008538762520584E-2</v>
      </c>
      <c r="P204" s="150">
        <f t="shared" si="21"/>
        <v>80347098.600597546</v>
      </c>
      <c r="Q204" s="88"/>
      <c r="S204" s="111"/>
      <c r="T204" s="111"/>
    </row>
    <row r="205" spans="1:20" x14ac:dyDescent="0.25">
      <c r="A205" s="100">
        <v>10102</v>
      </c>
      <c r="B205" s="51">
        <v>4</v>
      </c>
      <c r="C205" s="100" t="s">
        <v>171</v>
      </c>
      <c r="D205" s="51">
        <f>VLOOKUP(A205,Previsional!$A$4:$G$348,Previsional!$G$2,FALSE)</f>
        <v>1</v>
      </c>
      <c r="E205" s="141">
        <f>VLOOKUP(A205,'PATENTES SINIM 2019'!$A$6:$C$350,3,FALSE)</f>
        <v>0.79480840543881337</v>
      </c>
      <c r="F205" s="141">
        <f>VLOOKUP(A205,'I G 2019'!$A$6:$C$350,3,FALSE)</f>
        <v>0.19202245606383125</v>
      </c>
      <c r="G205" s="141">
        <f>VLOOKUP(A205,CGR!$S$11:$T$355,2,FALSE)</f>
        <v>1</v>
      </c>
      <c r="H205" s="155">
        <f>VLOOKUP(A205,TM!$C$2:$E$346,3,FALSE)</f>
        <v>0.82169999999999999</v>
      </c>
      <c r="I205" s="141">
        <f>VLOOKUP(A205,'IRPi 2019'!$A$6:$C$350,3,FALSE)</f>
        <v>1</v>
      </c>
      <c r="J205" s="141">
        <f>VLOOKUP(A205,'R E I 2019'!$A$4:$C$348,3,FALSE)</f>
        <v>1</v>
      </c>
      <c r="K205" s="141">
        <f t="shared" si="18"/>
        <v>0.69944355591954255</v>
      </c>
      <c r="L205" s="148">
        <f t="shared" si="24"/>
        <v>41</v>
      </c>
      <c r="M205" s="149">
        <f t="shared" si="25"/>
        <v>48</v>
      </c>
      <c r="N205" s="141">
        <f t="shared" si="19"/>
        <v>0.69944355591954255</v>
      </c>
      <c r="O205" s="106">
        <f t="shared" si="20"/>
        <v>1.9928040127004911E-2</v>
      </c>
      <c r="P205" s="150">
        <f t="shared" si="21"/>
        <v>80023845.019626066</v>
      </c>
      <c r="Q205" s="88"/>
      <c r="S205" s="111"/>
      <c r="T205" s="111"/>
    </row>
    <row r="206" spans="1:20" x14ac:dyDescent="0.25">
      <c r="A206" s="100">
        <v>2203</v>
      </c>
      <c r="B206" s="51">
        <v>4</v>
      </c>
      <c r="C206" s="100" t="s">
        <v>201</v>
      </c>
      <c r="D206" s="51">
        <f>VLOOKUP(A206,Previsional!$A$4:$G$348,Previsional!$G$2,FALSE)</f>
        <v>1</v>
      </c>
      <c r="E206" s="141">
        <f>VLOOKUP(A206,'PATENTES SINIM 2019'!$A$6:$C$350,3,FALSE)</f>
        <v>0.9989429175475687</v>
      </c>
      <c r="F206" s="141">
        <f>VLOOKUP(A206,'I G 2019'!$A$6:$C$350,3,FALSE)</f>
        <v>0.23392338801002574</v>
      </c>
      <c r="G206" s="141">
        <f>VLOOKUP(A206,CGR!$S$11:$T$355,2,FALSE)</f>
        <v>1</v>
      </c>
      <c r="H206" s="155">
        <f>VLOOKUP(A206,TM!$C$2:$E$346,3,FALSE)</f>
        <v>0.25929999999999997</v>
      </c>
      <c r="I206" s="141">
        <f>VLOOKUP(A206,'IRPi 2019'!$A$6:$C$350,3,FALSE)</f>
        <v>1</v>
      </c>
      <c r="J206" s="141">
        <f>VLOOKUP(A206,'R E I 2019'!$A$4:$C$348,3,FALSE)</f>
        <v>0.97924999999999995</v>
      </c>
      <c r="K206" s="141">
        <f t="shared" si="18"/>
        <v>0.69596836814415552</v>
      </c>
      <c r="L206" s="148">
        <f t="shared" si="24"/>
        <v>42</v>
      </c>
      <c r="M206" s="149">
        <f t="shared" si="25"/>
        <v>48</v>
      </c>
      <c r="N206" s="141">
        <f t="shared" si="19"/>
        <v>0.69596836814415552</v>
      </c>
      <c r="O206" s="106">
        <f t="shared" si="20"/>
        <v>1.9829027589323089E-2</v>
      </c>
      <c r="P206" s="150">
        <f t="shared" si="21"/>
        <v>79626246.263303161</v>
      </c>
      <c r="Q206" s="88"/>
      <c r="S206" s="111"/>
      <c r="T206" s="111"/>
    </row>
    <row r="207" spans="1:20" x14ac:dyDescent="0.25">
      <c r="A207" s="100">
        <v>3304</v>
      </c>
      <c r="B207" s="51">
        <v>4</v>
      </c>
      <c r="C207" s="100" t="s">
        <v>216</v>
      </c>
      <c r="D207" s="51">
        <f>VLOOKUP(A207,Previsional!$A$4:$G$348,Previsional!$G$2,FALSE)</f>
        <v>1</v>
      </c>
      <c r="E207" s="141">
        <f>VLOOKUP(A207,'PATENTES SINIM 2019'!$A$6:$C$350,3,FALSE)</f>
        <v>0.8925143953934741</v>
      </c>
      <c r="F207" s="141">
        <f>VLOOKUP(A207,'I G 2019'!$A$6:$C$350,3,FALSE)</f>
        <v>0.16060057742217798</v>
      </c>
      <c r="G207" s="141">
        <f>VLOOKUP(A207,CGR!$S$11:$T$355,2,FALSE)</f>
        <v>1</v>
      </c>
      <c r="H207" s="155">
        <f>VLOOKUP(A207,TM!$C$2:$E$346,3,FALSE)</f>
        <v>0.62029999999999996</v>
      </c>
      <c r="I207" s="141">
        <f>VLOOKUP(A207,'IRPi 2019'!$A$6:$C$350,3,FALSE)</f>
        <v>1</v>
      </c>
      <c r="J207" s="141">
        <f>VLOOKUP(A207,'R E I 2019'!$A$4:$C$348,3,FALSE)</f>
        <v>1</v>
      </c>
      <c r="K207" s="141">
        <f t="shared" si="18"/>
        <v>0.69557518274326058</v>
      </c>
      <c r="L207" s="148">
        <f t="shared" si="24"/>
        <v>43</v>
      </c>
      <c r="M207" s="149">
        <f t="shared" si="25"/>
        <v>48</v>
      </c>
      <c r="N207" s="141">
        <f t="shared" si="19"/>
        <v>0.69557518274326058</v>
      </c>
      <c r="O207" s="106">
        <f t="shared" si="20"/>
        <v>1.9817825235137289E-2</v>
      </c>
      <c r="P207" s="150">
        <f t="shared" si="21"/>
        <v>79581261.636139318</v>
      </c>
      <c r="Q207" s="88"/>
      <c r="S207" s="111"/>
      <c r="T207" s="111"/>
    </row>
    <row r="208" spans="1:20" x14ac:dyDescent="0.25">
      <c r="A208" s="100">
        <v>10210</v>
      </c>
      <c r="B208" s="51">
        <v>4</v>
      </c>
      <c r="C208" s="100" t="s">
        <v>190</v>
      </c>
      <c r="D208" s="51">
        <f>VLOOKUP(A208,Previsional!$A$4:$G$348,Previsional!$G$2,FALSE)</f>
        <v>1</v>
      </c>
      <c r="E208" s="141">
        <f>VLOOKUP(A208,'PATENTES SINIM 2019'!$A$6:$C$350,3,FALSE)</f>
        <v>0.96943972835314096</v>
      </c>
      <c r="F208" s="141">
        <f>VLOOKUP(A208,'I G 2019'!$A$6:$C$350,3,FALSE)</f>
        <v>4.1768226429165341E-2</v>
      </c>
      <c r="G208" s="141">
        <f>VLOOKUP(A208,CGR!$S$11:$T$355,2,FALSE)</f>
        <v>1</v>
      </c>
      <c r="H208" s="155">
        <f>VLOOKUP(A208,TM!$C$2:$E$346,3,FALSE)</f>
        <v>0.63670000000000004</v>
      </c>
      <c r="I208" s="141">
        <f>VLOOKUP(A208,'IRPi 2019'!$A$6:$C$350,3,FALSE)</f>
        <v>1</v>
      </c>
      <c r="J208" s="141">
        <f>VLOOKUP(A208,'R E I 2019'!$A$4:$C$348,3,FALSE)</f>
        <v>1</v>
      </c>
      <c r="K208" s="141">
        <f t="shared" si="18"/>
        <v>0.69525096153089083</v>
      </c>
      <c r="L208" s="148">
        <f t="shared" si="24"/>
        <v>44</v>
      </c>
      <c r="M208" s="149">
        <f t="shared" si="25"/>
        <v>48</v>
      </c>
      <c r="N208" s="141">
        <f t="shared" si="19"/>
        <v>0.69525096153089083</v>
      </c>
      <c r="O208" s="106">
        <f t="shared" si="20"/>
        <v>1.9808587758752744E-2</v>
      </c>
      <c r="P208" s="150">
        <f t="shared" si="21"/>
        <v>79544167.251851752</v>
      </c>
      <c r="Q208" s="88"/>
      <c r="R208" s="91"/>
      <c r="S208" s="111"/>
      <c r="T208" s="111"/>
    </row>
    <row r="209" spans="1:20" x14ac:dyDescent="0.25">
      <c r="A209" s="100">
        <v>10104</v>
      </c>
      <c r="B209" s="51">
        <v>4</v>
      </c>
      <c r="C209" s="100" t="s">
        <v>186</v>
      </c>
      <c r="D209" s="51">
        <f>VLOOKUP(A209,Previsional!$A$4:$G$348,Previsional!$G$2,FALSE)</f>
        <v>1</v>
      </c>
      <c r="E209" s="141">
        <f>VLOOKUP(A209,'PATENTES SINIM 2019'!$A$6:$C$350,3,FALSE)</f>
        <v>0.96704871060171915</v>
      </c>
      <c r="F209" s="141">
        <f>VLOOKUP(A209,'I G 2019'!$A$6:$C$350,3,FALSE)</f>
        <v>9.7786158219758126E-2</v>
      </c>
      <c r="G209" s="141">
        <f>VLOOKUP(A209,CGR!$S$11:$T$355,2,FALSE)</f>
        <v>1</v>
      </c>
      <c r="H209" s="155">
        <f>VLOOKUP(A209,TM!$C$2:$E$346,3,FALSE)</f>
        <v>0.5474</v>
      </c>
      <c r="I209" s="141">
        <f>VLOOKUP(A209,'IRPi 2019'!$A$6:$C$350,3,FALSE)</f>
        <v>1</v>
      </c>
      <c r="J209" s="141">
        <f>VLOOKUP(A209,'R E I 2019'!$A$4:$C$348,3,FALSE)</f>
        <v>1</v>
      </c>
      <c r="K209" s="141">
        <f t="shared" si="18"/>
        <v>0.69502358826554134</v>
      </c>
      <c r="L209" s="148">
        <f t="shared" si="24"/>
        <v>45</v>
      </c>
      <c r="M209" s="149">
        <f t="shared" si="25"/>
        <v>48</v>
      </c>
      <c r="N209" s="141">
        <f t="shared" si="19"/>
        <v>0.69502358826554134</v>
      </c>
      <c r="O209" s="106">
        <f t="shared" si="20"/>
        <v>1.9802109604057705E-2</v>
      </c>
      <c r="P209" s="150">
        <f t="shared" si="21"/>
        <v>79518153.311493084</v>
      </c>
      <c r="Q209" s="88"/>
      <c r="S209" s="111"/>
      <c r="T209" s="111"/>
    </row>
    <row r="210" spans="1:20" x14ac:dyDescent="0.25">
      <c r="A210" s="100">
        <v>10103</v>
      </c>
      <c r="B210" s="51">
        <v>4</v>
      </c>
      <c r="C210" s="100" t="s">
        <v>230</v>
      </c>
      <c r="D210" s="51">
        <f>VLOOKUP(A210,Previsional!$A$4:$G$348,Previsional!$G$2,FALSE)</f>
        <v>1</v>
      </c>
      <c r="E210" s="141">
        <f>VLOOKUP(A210,'PATENTES SINIM 2019'!$A$6:$C$350,3,FALSE)</f>
        <v>0.86294416243654826</v>
      </c>
      <c r="F210" s="141">
        <f>VLOOKUP(A210,'I G 2019'!$A$6:$C$350,3,FALSE)</f>
        <v>3.7914203512049993E-2</v>
      </c>
      <c r="G210" s="141">
        <f>VLOOKUP(A210,CGR!$S$11:$T$355,2,FALSE)</f>
        <v>1</v>
      </c>
      <c r="H210" s="155">
        <f>VLOOKUP(A210,TM!$C$2:$E$346,3,FALSE)</f>
        <v>0.87409999999999999</v>
      </c>
      <c r="I210" s="141">
        <f>VLOOKUP(A210,'IRPi 2019'!$A$6:$C$350,3,FALSE)</f>
        <v>0.99508505968124972</v>
      </c>
      <c r="J210" s="141">
        <f>VLOOKUP(A210,'R E I 2019'!$A$4:$C$348,3,FALSE)</f>
        <v>1</v>
      </c>
      <c r="K210" s="141">
        <f t="shared" si="18"/>
        <v>0.69237826071486686</v>
      </c>
      <c r="L210" s="148">
        <f t="shared" si="24"/>
        <v>46</v>
      </c>
      <c r="M210" s="149">
        <f t="shared" si="25"/>
        <v>48</v>
      </c>
      <c r="N210" s="141">
        <f t="shared" si="19"/>
        <v>0.69237826071486686</v>
      </c>
      <c r="O210" s="106">
        <f t="shared" si="20"/>
        <v>1.9726740843944379E-2</v>
      </c>
      <c r="P210" s="150">
        <f t="shared" si="21"/>
        <v>79215499.465947226</v>
      </c>
      <c r="Q210" s="88"/>
      <c r="S210" s="111"/>
      <c r="T210" s="111"/>
    </row>
    <row r="211" spans="1:20" x14ac:dyDescent="0.25">
      <c r="A211" s="100">
        <v>10402</v>
      </c>
      <c r="B211" s="110">
        <v>4</v>
      </c>
      <c r="C211" s="100" t="s">
        <v>199</v>
      </c>
      <c r="D211" s="51">
        <f>VLOOKUP(A211,Previsional!$A$4:$G$348,Previsional!$G$2,FALSE)</f>
        <v>1</v>
      </c>
      <c r="E211" s="141">
        <f>VLOOKUP(A211,'PATENTES SINIM 2019'!$A$6:$C$350,3,FALSE)</f>
        <v>0.9916666666666667</v>
      </c>
      <c r="F211" s="141">
        <f>VLOOKUP(A211,'I G 2019'!$A$6:$C$350,3,FALSE)</f>
        <v>4.0746264833202379E-2</v>
      </c>
      <c r="G211" s="141">
        <f>VLOOKUP(A211,CGR!$S$11:$T$355,2,FALSE)</f>
        <v>1</v>
      </c>
      <c r="H211" s="155">
        <f>VLOOKUP(A211,TM!$C$2:$E$346,3,FALSE)</f>
        <v>0.55449999999999999</v>
      </c>
      <c r="I211" s="141">
        <f>VLOOKUP(A211,'IRPi 2019'!$A$6:$C$350,3,FALSE)</f>
        <v>1</v>
      </c>
      <c r="J211" s="141">
        <f>VLOOKUP(A211,'R E I 2019'!$A$4:$C$348,3,FALSE)</f>
        <v>1</v>
      </c>
      <c r="K211" s="141">
        <f t="shared" si="18"/>
        <v>0.69044489954163402</v>
      </c>
      <c r="L211" s="148">
        <f t="shared" si="24"/>
        <v>47</v>
      </c>
      <c r="M211" s="149">
        <f t="shared" si="25"/>
        <v>48</v>
      </c>
      <c r="N211" s="141">
        <f t="shared" si="19"/>
        <v>0.69044489954163402</v>
      </c>
      <c r="O211" s="106">
        <f t="shared" si="20"/>
        <v>1.967165691513539E-2</v>
      </c>
      <c r="P211" s="150">
        <f t="shared" si="21"/>
        <v>78994302.210522741</v>
      </c>
      <c r="Q211" s="88"/>
      <c r="S211" s="111"/>
      <c r="T211" s="111"/>
    </row>
    <row r="212" spans="1:20" x14ac:dyDescent="0.25">
      <c r="A212" s="100">
        <v>14104</v>
      </c>
      <c r="B212" s="51">
        <v>4</v>
      </c>
      <c r="C212" s="100" t="s">
        <v>185</v>
      </c>
      <c r="D212" s="51">
        <f>VLOOKUP(A212,Previsional!$A$4:$G$348,Previsional!$G$2,FALSE)</f>
        <v>1</v>
      </c>
      <c r="E212" s="141">
        <f>VLOOKUP(A212,'PATENTES SINIM 2019'!$A$6:$C$350,3,FALSE)</f>
        <v>0.83598531211750304</v>
      </c>
      <c r="F212" s="141">
        <f>VLOOKUP(A212,'I G 2019'!$A$6:$C$350,3,FALSE)</f>
        <v>0.1199245655962687</v>
      </c>
      <c r="G212" s="141">
        <f>VLOOKUP(A212,CGR!$S$11:$T$355,2,FALSE)</f>
        <v>0.8571428571428571</v>
      </c>
      <c r="H212" s="155">
        <f>VLOOKUP(A212,TM!$C$2:$E$346,3,FALSE)</f>
        <v>0.92910000000000004</v>
      </c>
      <c r="I212" s="141">
        <f>VLOOKUP(A212,'IRPi 2019'!$A$6:$C$350,3,FALSE)</f>
        <v>1</v>
      </c>
      <c r="J212" s="141">
        <f>VLOOKUP(A212,'R E I 2019'!$A$4:$C$348,3,FALSE)</f>
        <v>0.97924999999999995</v>
      </c>
      <c r="K212" s="141">
        <f t="shared" si="18"/>
        <v>0.68947492921162179</v>
      </c>
      <c r="L212" s="148">
        <f t="shared" si="24"/>
        <v>48</v>
      </c>
      <c r="M212" s="149">
        <f t="shared" si="25"/>
        <v>48</v>
      </c>
      <c r="N212" s="141">
        <f t="shared" si="19"/>
        <v>0.68947492921162179</v>
      </c>
      <c r="O212" s="106">
        <f t="shared" si="20"/>
        <v>1.9644021221740412E-2</v>
      </c>
      <c r="P212" s="150">
        <f t="shared" si="21"/>
        <v>78883327.200880274</v>
      </c>
      <c r="Q212" s="88"/>
      <c r="S212" s="111"/>
      <c r="T212" s="111"/>
    </row>
    <row r="213" spans="1:20" x14ac:dyDescent="0.25">
      <c r="A213" s="100">
        <v>3202</v>
      </c>
      <c r="B213" s="51">
        <v>4</v>
      </c>
      <c r="C213" s="100" t="s">
        <v>180</v>
      </c>
      <c r="D213" s="51">
        <f>VLOOKUP(A213,Previsional!$A$4:$G$348,Previsional!$G$2,FALSE)</f>
        <v>1</v>
      </c>
      <c r="E213" s="141">
        <f>VLOOKUP(A213,'PATENTES SINIM 2019'!$A$6:$C$350,3,FALSE)</f>
        <v>0.90161967606478699</v>
      </c>
      <c r="F213" s="141">
        <f>VLOOKUP(A213,'I G 2019'!$A$6:$C$350,3,FALSE)</f>
        <v>0.11183540423150749</v>
      </c>
      <c r="G213" s="141">
        <f>VLOOKUP(A213,CGR!$S$11:$T$355,2,FALSE)</f>
        <v>1</v>
      </c>
      <c r="H213" s="155">
        <f>VLOOKUP(A213,TM!$C$2:$E$346,3,FALSE)</f>
        <v>0.64070000000000005</v>
      </c>
      <c r="I213" s="141">
        <f>VLOOKUP(A213,'IRPi 2019'!$A$6:$C$350,3,FALSE)</f>
        <v>1</v>
      </c>
      <c r="J213" s="141">
        <f>VLOOKUP(A213,'R E I 2019'!$A$4:$C$348,3,FALSE)</f>
        <v>0.96442499999999998</v>
      </c>
      <c r="K213" s="141">
        <f t="shared" si="18"/>
        <v>0.68785198768055233</v>
      </c>
      <c r="L213" s="148">
        <f t="shared" si="24"/>
        <v>49</v>
      </c>
      <c r="M213" s="149">
        <f t="shared" si="25"/>
        <v>48</v>
      </c>
      <c r="N213" s="141">
        <f t="shared" si="19"/>
        <v>0</v>
      </c>
      <c r="O213" s="106">
        <f t="shared" si="20"/>
        <v>0</v>
      </c>
      <c r="P213" s="150">
        <f t="shared" si="21"/>
        <v>0</v>
      </c>
      <c r="Q213" s="88"/>
      <c r="S213" s="111"/>
      <c r="T213" s="111"/>
    </row>
    <row r="214" spans="1:20" x14ac:dyDescent="0.25">
      <c r="A214" s="100">
        <v>13203</v>
      </c>
      <c r="B214" s="51">
        <v>4</v>
      </c>
      <c r="C214" s="100" t="s">
        <v>227</v>
      </c>
      <c r="D214" s="51">
        <f>VLOOKUP(A214,Previsional!$A$4:$G$348,Previsional!$G$2,FALSE)</f>
        <v>1</v>
      </c>
      <c r="E214" s="141">
        <f>VLOOKUP(A214,'PATENTES SINIM 2019'!$A$6:$C$350,3,FALSE)</f>
        <v>0.86514657980456022</v>
      </c>
      <c r="F214" s="141">
        <f>VLOOKUP(A214,'I G 2019'!$A$6:$C$350,3,FALSE)</f>
        <v>0.17680562610489106</v>
      </c>
      <c r="G214" s="141">
        <f>VLOOKUP(A214,CGR!$S$11:$T$355,2,FALSE)</f>
        <v>1</v>
      </c>
      <c r="H214" s="155">
        <f>VLOOKUP(A214,TM!$C$2:$E$346,3,FALSE)</f>
        <v>0.58730000000000004</v>
      </c>
      <c r="I214" s="141">
        <f>VLOOKUP(A214,'IRPi 2019'!$A$6:$C$350,3,FALSE)</f>
        <v>0.99568804866058924</v>
      </c>
      <c r="J214" s="141">
        <f>VLOOKUP(A214,'R E I 2019'!$A$4:$C$348,3,FALSE)</f>
        <v>1</v>
      </c>
      <c r="K214" s="141">
        <f t="shared" si="18"/>
        <v>0.68488211189084847</v>
      </c>
      <c r="L214" s="148">
        <f t="shared" si="24"/>
        <v>50</v>
      </c>
      <c r="M214" s="149">
        <f t="shared" si="25"/>
        <v>48</v>
      </c>
      <c r="N214" s="141">
        <f t="shared" si="19"/>
        <v>0</v>
      </c>
      <c r="O214" s="106">
        <f t="shared" si="20"/>
        <v>0</v>
      </c>
      <c r="P214" s="150">
        <f t="shared" si="21"/>
        <v>0</v>
      </c>
      <c r="Q214" s="88"/>
      <c r="R214" s="91"/>
      <c r="S214" s="111"/>
      <c r="T214" s="111"/>
    </row>
    <row r="215" spans="1:20" x14ac:dyDescent="0.25">
      <c r="A215" s="100">
        <v>7309</v>
      </c>
      <c r="B215" s="51">
        <v>4</v>
      </c>
      <c r="C215" s="100" t="s">
        <v>155</v>
      </c>
      <c r="D215" s="51">
        <f>VLOOKUP(A215,Previsional!$A$4:$G$348,Previsional!$G$2,FALSE)</f>
        <v>1</v>
      </c>
      <c r="E215" s="141">
        <f>VLOOKUP(A215,'PATENTES SINIM 2019'!$A$6:$C$350,3,FALSE)</f>
        <v>0.85802469135802473</v>
      </c>
      <c r="F215" s="141">
        <f>VLOOKUP(A215,'I G 2019'!$A$6:$C$350,3,FALSE)</f>
        <v>0.25738243109354109</v>
      </c>
      <c r="G215" s="141">
        <f>VLOOKUP(A215,CGR!$S$11:$T$355,2,FALSE)</f>
        <v>1</v>
      </c>
      <c r="H215" s="155">
        <f>VLOOKUP(A215,TM!$C$2:$E$346,3,FALSE)</f>
        <v>0.44119999999999998</v>
      </c>
      <c r="I215" s="141">
        <f>VLOOKUP(A215,'IRPi 2019'!$A$6:$C$350,3,FALSE)</f>
        <v>1</v>
      </c>
      <c r="J215" s="141">
        <f>VLOOKUP(A215,'R E I 2019'!$A$4:$C$348,3,FALSE)</f>
        <v>1</v>
      </c>
      <c r="K215" s="141">
        <f t="shared" si="18"/>
        <v>0.680834249748694</v>
      </c>
      <c r="L215" s="148">
        <f t="shared" si="24"/>
        <v>51</v>
      </c>
      <c r="M215" s="149">
        <f t="shared" si="25"/>
        <v>48</v>
      </c>
      <c r="N215" s="141">
        <f t="shared" si="19"/>
        <v>0</v>
      </c>
      <c r="O215" s="106">
        <f t="shared" si="20"/>
        <v>0</v>
      </c>
      <c r="P215" s="150">
        <f t="shared" si="21"/>
        <v>0</v>
      </c>
      <c r="Q215" s="88"/>
      <c r="S215" s="111"/>
      <c r="T215" s="111"/>
    </row>
    <row r="216" spans="1:20" x14ac:dyDescent="0.25">
      <c r="A216" s="100">
        <v>6111</v>
      </c>
      <c r="B216" s="51">
        <v>4</v>
      </c>
      <c r="C216" s="100" t="s">
        <v>173</v>
      </c>
      <c r="D216" s="51">
        <f>VLOOKUP(A216,Previsional!$A$4:$G$348,Previsional!$G$2,FALSE)</f>
        <v>1</v>
      </c>
      <c r="E216" s="141">
        <f>VLOOKUP(A216,'PATENTES SINIM 2019'!$A$6:$C$350,3,FALSE)</f>
        <v>0.69952305246422897</v>
      </c>
      <c r="F216" s="141">
        <f>VLOOKUP(A216,'I G 2019'!$A$6:$C$350,3,FALSE)</f>
        <v>0.23923401381487652</v>
      </c>
      <c r="G216" s="141">
        <f>VLOOKUP(A216,CGR!$S$11:$T$355,2,FALSE)</f>
        <v>1</v>
      </c>
      <c r="H216" s="155">
        <f>VLOOKUP(A216,TM!$C$2:$E$346,3,FALSE)</f>
        <v>0.84030000000000005</v>
      </c>
      <c r="I216" s="141">
        <f>VLOOKUP(A216,'IRPi 2019'!$A$6:$C$350,3,FALSE)</f>
        <v>0.99876192504926298</v>
      </c>
      <c r="J216" s="141">
        <f>VLOOKUP(A216,'R E I 2019'!$A$4:$C$348,3,FALSE)</f>
        <v>1</v>
      </c>
      <c r="K216" s="141">
        <f t="shared" si="18"/>
        <v>0.6806246680686624</v>
      </c>
      <c r="L216" s="148">
        <f t="shared" si="24"/>
        <v>52</v>
      </c>
      <c r="M216" s="149">
        <f t="shared" si="25"/>
        <v>48</v>
      </c>
      <c r="N216" s="141">
        <f t="shared" si="19"/>
        <v>0</v>
      </c>
      <c r="O216" s="106">
        <f t="shared" si="20"/>
        <v>0</v>
      </c>
      <c r="P216" s="150">
        <f t="shared" si="21"/>
        <v>0</v>
      </c>
      <c r="Q216" s="88"/>
      <c r="S216" s="111"/>
      <c r="T216" s="111"/>
    </row>
    <row r="217" spans="1:20" x14ac:dyDescent="0.25">
      <c r="A217" s="100">
        <v>9119</v>
      </c>
      <c r="B217" s="51">
        <v>4</v>
      </c>
      <c r="C217" s="100" t="s">
        <v>203</v>
      </c>
      <c r="D217" s="51">
        <f>VLOOKUP(A217,Previsional!$A$4:$G$348,Previsional!$G$2,FALSE)</f>
        <v>1</v>
      </c>
      <c r="E217" s="141">
        <f>VLOOKUP(A217,'PATENTES SINIM 2019'!$A$6:$C$350,3,FALSE)</f>
        <v>0.80603448275862066</v>
      </c>
      <c r="F217" s="141">
        <f>VLOOKUP(A217,'I G 2019'!$A$6:$C$350,3,FALSE)</f>
        <v>0.11851975628122145</v>
      </c>
      <c r="G217" s="141">
        <f>VLOOKUP(A217,CGR!$S$11:$T$355,2,FALSE)</f>
        <v>1</v>
      </c>
      <c r="H217" s="155">
        <f>VLOOKUP(A217,TM!$C$2:$E$346,3,FALSE)</f>
        <v>0.75780000000000003</v>
      </c>
      <c r="I217" s="141">
        <f>VLOOKUP(A217,'IRPi 2019'!$A$6:$C$350,3,FALSE)</f>
        <v>1</v>
      </c>
      <c r="J217" s="141">
        <f>VLOOKUP(A217,'R E I 2019'!$A$4:$C$348,3,FALSE)</f>
        <v>1</v>
      </c>
      <c r="K217" s="141">
        <f t="shared" ref="K217:K260" si="26">SUMPRODUCT($E$12:$J$12,E217:J217)*D217</f>
        <v>0.67541200803582258</v>
      </c>
      <c r="L217" s="148">
        <f t="shared" si="24"/>
        <v>53</v>
      </c>
      <c r="M217" s="149">
        <f t="shared" si="25"/>
        <v>48</v>
      </c>
      <c r="N217" s="141">
        <f t="shared" ref="N217:N280" si="27">IF(L217&lt;=M217,K217,0)</f>
        <v>0</v>
      </c>
      <c r="O217" s="106">
        <f t="shared" ref="O217:O280" si="28">N217/VLOOKUP(B217,$C$17:$D$21,2,FALSE)</f>
        <v>0</v>
      </c>
      <c r="P217" s="150">
        <f t="shared" ref="P217:P280" si="29">VLOOKUP(B217,$C$17:$E$21,3,FALSE)*O217</f>
        <v>0</v>
      </c>
      <c r="Q217" s="88"/>
      <c r="S217" s="111"/>
      <c r="T217" s="111"/>
    </row>
    <row r="218" spans="1:20" x14ac:dyDescent="0.25">
      <c r="A218" s="100">
        <v>13404</v>
      </c>
      <c r="B218" s="51">
        <v>4</v>
      </c>
      <c r="C218" s="100" t="s">
        <v>145</v>
      </c>
      <c r="D218" s="51">
        <f>VLOOKUP(A218,Previsional!$A$4:$G$348,Previsional!$G$2,FALSE)</f>
        <v>1</v>
      </c>
      <c r="E218" s="141">
        <f>VLOOKUP(A218,'PATENTES SINIM 2019'!$A$6:$C$350,3,FALSE)</f>
        <v>0.66691533010070869</v>
      </c>
      <c r="F218" s="141">
        <f>VLOOKUP(A218,'I G 2019'!$A$6:$C$350,3,FALSE)</f>
        <v>0.32237939690054568</v>
      </c>
      <c r="G218" s="141">
        <f>VLOOKUP(A218,CGR!$S$11:$T$355,2,FALSE)</f>
        <v>1</v>
      </c>
      <c r="H218" s="155">
        <f>VLOOKUP(A218,TM!$C$2:$E$346,3,FALSE)</f>
        <v>0.73319999999999996</v>
      </c>
      <c r="I218" s="141">
        <f>VLOOKUP(A218,'IRPi 2019'!$A$6:$C$350,3,FALSE)</f>
        <v>0.99673819791202334</v>
      </c>
      <c r="J218" s="141">
        <f>VLOOKUP(A218,'R E I 2019'!$A$4:$C$348,3,FALSE)</f>
        <v>1</v>
      </c>
      <c r="K218" s="141">
        <f t="shared" si="26"/>
        <v>0.67383212465598563</v>
      </c>
      <c r="L218" s="148">
        <f t="shared" si="24"/>
        <v>55</v>
      </c>
      <c r="M218" s="149">
        <f t="shared" si="25"/>
        <v>48</v>
      </c>
      <c r="N218" s="141">
        <f t="shared" si="27"/>
        <v>0</v>
      </c>
      <c r="O218" s="106">
        <f t="shared" si="28"/>
        <v>0</v>
      </c>
      <c r="P218" s="150">
        <f t="shared" si="29"/>
        <v>0</v>
      </c>
      <c r="Q218" s="88"/>
      <c r="S218" s="111"/>
      <c r="T218" s="111"/>
    </row>
    <row r="219" spans="1:20" x14ac:dyDescent="0.25">
      <c r="A219" s="100">
        <v>14107</v>
      </c>
      <c r="B219" s="51">
        <v>4</v>
      </c>
      <c r="C219" s="100" t="s">
        <v>200</v>
      </c>
      <c r="D219" s="51">
        <f>VLOOKUP(A219,Previsional!$A$4:$G$348,Previsional!$G$2,FALSE)</f>
        <v>1</v>
      </c>
      <c r="E219" s="141">
        <f>VLOOKUP(A219,'PATENTES SINIM 2019'!$A$6:$C$350,3,FALSE)</f>
        <v>0.80895522388059704</v>
      </c>
      <c r="F219" s="141">
        <f>VLOOKUP(A219,'I G 2019'!$A$6:$C$350,3,FALSE)</f>
        <v>0.13817994863441599</v>
      </c>
      <c r="G219" s="141">
        <f>VLOOKUP(A219,CGR!$S$11:$T$355,2,FALSE)</f>
        <v>1</v>
      </c>
      <c r="H219" s="155">
        <f>VLOOKUP(A219,TM!$C$2:$E$346,3,FALSE)</f>
        <v>0.71609999999999996</v>
      </c>
      <c r="I219" s="141">
        <f>VLOOKUP(A219,'IRPi 2019'!$A$6:$C$350,3,FALSE)</f>
        <v>1</v>
      </c>
      <c r="J219" s="141">
        <f>VLOOKUP(A219,'R E I 2019'!$A$4:$C$348,3,FALSE)</f>
        <v>1</v>
      </c>
      <c r="K219" s="141">
        <f t="shared" si="26"/>
        <v>0.67509431551681309</v>
      </c>
      <c r="L219" s="148">
        <f t="shared" si="24"/>
        <v>54</v>
      </c>
      <c r="M219" s="149">
        <f t="shared" si="25"/>
        <v>48</v>
      </c>
      <c r="N219" s="141">
        <f t="shared" si="27"/>
        <v>0</v>
      </c>
      <c r="O219" s="106">
        <f t="shared" si="28"/>
        <v>0</v>
      </c>
      <c r="P219" s="150">
        <f t="shared" si="29"/>
        <v>0</v>
      </c>
      <c r="Q219" s="88"/>
      <c r="S219" s="111"/>
      <c r="T219" s="111"/>
    </row>
    <row r="220" spans="1:20" x14ac:dyDescent="0.25">
      <c r="A220" s="100">
        <v>6104</v>
      </c>
      <c r="B220" s="51">
        <v>4</v>
      </c>
      <c r="C220" s="100" t="s">
        <v>195</v>
      </c>
      <c r="D220" s="51">
        <f>VLOOKUP(A220,Previsional!$A$4:$G$348,Previsional!$G$2,FALSE)</f>
        <v>1</v>
      </c>
      <c r="E220" s="141">
        <f>VLOOKUP(A220,'PATENTES SINIM 2019'!$A$6:$C$350,3,FALSE)</f>
        <v>0.77060439560439564</v>
      </c>
      <c r="F220" s="141">
        <f>VLOOKUP(A220,'I G 2019'!$A$6:$C$350,3,FALSE)</f>
        <v>0.11799620553696101</v>
      </c>
      <c r="G220" s="141">
        <f>VLOOKUP(A220,CGR!$S$11:$T$355,2,FALSE)</f>
        <v>1</v>
      </c>
      <c r="H220" s="155">
        <f>VLOOKUP(A220,TM!$C$2:$E$346,3,FALSE)</f>
        <v>0.80330000000000001</v>
      </c>
      <c r="I220" s="141">
        <f>VLOOKUP(A220,'IRPi 2019'!$A$6:$C$350,3,FALSE)</f>
        <v>1</v>
      </c>
      <c r="J220" s="141">
        <f>VLOOKUP(A220,'R E I 2019'!$A$4:$C$348,3,FALSE)</f>
        <v>1</v>
      </c>
      <c r="K220" s="141">
        <f t="shared" si="26"/>
        <v>0.66970558984577877</v>
      </c>
      <c r="L220" s="148">
        <f t="shared" si="24"/>
        <v>56</v>
      </c>
      <c r="M220" s="149">
        <f t="shared" si="25"/>
        <v>48</v>
      </c>
      <c r="N220" s="141">
        <f t="shared" si="27"/>
        <v>0</v>
      </c>
      <c r="O220" s="106">
        <f t="shared" si="28"/>
        <v>0</v>
      </c>
      <c r="P220" s="150">
        <f t="shared" si="29"/>
        <v>0</v>
      </c>
      <c r="Q220" s="88"/>
      <c r="S220" s="111"/>
      <c r="T220" s="111"/>
    </row>
    <row r="221" spans="1:20" x14ac:dyDescent="0.25">
      <c r="A221" s="100">
        <v>10404</v>
      </c>
      <c r="B221" s="51">
        <v>4</v>
      </c>
      <c r="C221" s="100" t="s">
        <v>204</v>
      </c>
      <c r="D221" s="51">
        <f>VLOOKUP(A221,Previsional!$A$4:$G$348,Previsional!$G$2,FALSE)</f>
        <v>1</v>
      </c>
      <c r="E221" s="141">
        <f>VLOOKUP(A221,'PATENTES SINIM 2019'!$A$6:$C$350,3,FALSE)</f>
        <v>0.8347457627118644</v>
      </c>
      <c r="F221" s="141">
        <f>VLOOKUP(A221,'I G 2019'!$A$6:$C$350,3,FALSE)</f>
        <v>3.3655720759796476E-2</v>
      </c>
      <c r="G221" s="141">
        <f>VLOOKUP(A221,CGR!$S$11:$T$355,2,FALSE)</f>
        <v>1</v>
      </c>
      <c r="H221" s="155">
        <f>VLOOKUP(A221,TM!$C$2:$E$346,3,FALSE)</f>
        <v>0.79179999999999995</v>
      </c>
      <c r="I221" s="141">
        <f>VLOOKUP(A221,'IRPi 2019'!$A$6:$C$350,3,FALSE)</f>
        <v>1</v>
      </c>
      <c r="J221" s="141">
        <f>VLOOKUP(A221,'R E I 2019'!$A$4:$C$348,3,FALSE)</f>
        <v>1</v>
      </c>
      <c r="K221" s="141">
        <f t="shared" si="26"/>
        <v>0.66934494713910175</v>
      </c>
      <c r="L221" s="148">
        <f t="shared" si="24"/>
        <v>57</v>
      </c>
      <c r="M221" s="149">
        <f t="shared" si="25"/>
        <v>48</v>
      </c>
      <c r="N221" s="141">
        <f t="shared" si="27"/>
        <v>0</v>
      </c>
      <c r="O221" s="106">
        <f t="shared" si="28"/>
        <v>0</v>
      </c>
      <c r="P221" s="150">
        <f t="shared" si="29"/>
        <v>0</v>
      </c>
      <c r="Q221" s="88"/>
      <c r="S221" s="111"/>
      <c r="T221" s="111"/>
    </row>
    <row r="222" spans="1:20" x14ac:dyDescent="0.25">
      <c r="A222" s="100">
        <v>10302</v>
      </c>
      <c r="B222" s="51">
        <v>4</v>
      </c>
      <c r="C222" s="100" t="s">
        <v>189</v>
      </c>
      <c r="D222" s="51">
        <f>VLOOKUP(A222,Previsional!$A$4:$G$348,Previsional!$G$2,FALSE)</f>
        <v>1</v>
      </c>
      <c r="E222" s="141">
        <f>VLOOKUP(A222,'PATENTES SINIM 2019'!$A$6:$C$350,3,FALSE)</f>
        <v>0.90675241157556274</v>
      </c>
      <c r="F222" s="141">
        <f>VLOOKUP(A222,'I G 2019'!$A$6:$C$350,3,FALSE)</f>
        <v>0.13909095061000198</v>
      </c>
      <c r="G222" s="141">
        <f>VLOOKUP(A222,CGR!$S$11:$T$355,2,FALSE)</f>
        <v>1</v>
      </c>
      <c r="H222" s="155">
        <f>VLOOKUP(A222,TM!$C$2:$E$346,3,FALSE)</f>
        <v>0.42780000000000001</v>
      </c>
      <c r="I222" s="141">
        <f>VLOOKUP(A222,'IRPi 2019'!$A$6:$C$350,3,FALSE)</f>
        <v>1</v>
      </c>
      <c r="J222" s="141">
        <f>VLOOKUP(A222,'R E I 2019'!$A$4:$C$348,3,FALSE)</f>
        <v>0.99180000000000001</v>
      </c>
      <c r="K222" s="141">
        <f t="shared" si="26"/>
        <v>0.66589608170394743</v>
      </c>
      <c r="L222" s="148">
        <f t="shared" si="24"/>
        <v>58</v>
      </c>
      <c r="M222" s="149">
        <f t="shared" si="25"/>
        <v>48</v>
      </c>
      <c r="N222" s="141">
        <f t="shared" si="27"/>
        <v>0</v>
      </c>
      <c r="O222" s="106">
        <f t="shared" si="28"/>
        <v>0</v>
      </c>
      <c r="P222" s="150">
        <f t="shared" si="29"/>
        <v>0</v>
      </c>
      <c r="Q222" s="88"/>
      <c r="S222" s="111"/>
      <c r="T222" s="111"/>
    </row>
    <row r="223" spans="1:20" x14ac:dyDescent="0.25">
      <c r="A223" s="100">
        <v>12104</v>
      </c>
      <c r="B223" s="51">
        <v>4</v>
      </c>
      <c r="C223" s="100" t="s">
        <v>150</v>
      </c>
      <c r="D223" s="51">
        <f>VLOOKUP(A223,Previsional!$A$4:$G$348,Previsional!$G$2,FALSE)</f>
        <v>1</v>
      </c>
      <c r="E223" s="141">
        <f>VLOOKUP(A223,'PATENTES SINIM 2019'!$A$6:$C$350,3,FALSE)</f>
        <v>0.80769230769230771</v>
      </c>
      <c r="F223" s="141">
        <f>VLOOKUP(A223,'I G 2019'!$A$6:$C$350,3,FALSE)</f>
        <v>4.9370281538243979E-2</v>
      </c>
      <c r="G223" s="141">
        <f>VLOOKUP(A223,CGR!$S$11:$T$355,2,FALSE)</f>
        <v>1</v>
      </c>
      <c r="H223" s="155">
        <f>VLOOKUP(A223,TM!$C$2:$E$346,3,FALSE)</f>
        <v>0.77559999999999996</v>
      </c>
      <c r="I223" s="141">
        <f>VLOOKUP(A223,'IRPi 2019'!$A$6:$C$350,3,FALSE)</f>
        <v>1</v>
      </c>
      <c r="J223" s="141">
        <f>VLOOKUP(A223,'R E I 2019'!$A$4:$C$348,3,FALSE)</f>
        <v>1</v>
      </c>
      <c r="K223" s="141">
        <f t="shared" si="26"/>
        <v>0.66137487807686879</v>
      </c>
      <c r="L223" s="148">
        <f t="shared" si="24"/>
        <v>60</v>
      </c>
      <c r="M223" s="149">
        <f t="shared" si="25"/>
        <v>48</v>
      </c>
      <c r="N223" s="141">
        <f t="shared" si="27"/>
        <v>0</v>
      </c>
      <c r="O223" s="106">
        <f t="shared" si="28"/>
        <v>0</v>
      </c>
      <c r="P223" s="150">
        <f t="shared" si="29"/>
        <v>0</v>
      </c>
      <c r="Q223" s="88"/>
      <c r="S223" s="111"/>
      <c r="T223" s="111"/>
    </row>
    <row r="224" spans="1:20" x14ac:dyDescent="0.25">
      <c r="A224" s="100">
        <v>6115</v>
      </c>
      <c r="B224" s="51">
        <v>4</v>
      </c>
      <c r="C224" s="100" t="s">
        <v>198</v>
      </c>
      <c r="D224" s="51">
        <f>VLOOKUP(A224,Previsional!$A$4:$G$348,Previsional!$G$2,FALSE)</f>
        <v>1</v>
      </c>
      <c r="E224" s="141">
        <f>VLOOKUP(A224,'PATENTES SINIM 2019'!$A$6:$C$350,3,FALSE)</f>
        <v>0.69776664579419745</v>
      </c>
      <c r="F224" s="141">
        <f>VLOOKUP(A224,'I G 2019'!$A$6:$C$350,3,FALSE)</f>
        <v>0.13712112529440923</v>
      </c>
      <c r="G224" s="141">
        <f>VLOOKUP(A224,CGR!$S$11:$T$355,2,FALSE)</f>
        <v>1</v>
      </c>
      <c r="H224" s="155">
        <f>VLOOKUP(A224,TM!$C$2:$E$346,3,FALSE)</f>
        <v>0.9073</v>
      </c>
      <c r="I224" s="141">
        <f>VLOOKUP(A224,'IRPi 2019'!$A$6:$C$350,3,FALSE)</f>
        <v>1</v>
      </c>
      <c r="J224" s="141">
        <f>VLOOKUP(A224,'R E I 2019'!$A$4:$C$348,3,FALSE)</f>
        <v>0.98087499999999994</v>
      </c>
      <c r="K224" s="141">
        <f t="shared" si="26"/>
        <v>0.66363735735157148</v>
      </c>
      <c r="L224" s="148">
        <f t="shared" si="24"/>
        <v>59</v>
      </c>
      <c r="M224" s="149">
        <f t="shared" si="25"/>
        <v>48</v>
      </c>
      <c r="N224" s="141">
        <f t="shared" si="27"/>
        <v>0</v>
      </c>
      <c r="O224" s="106">
        <f t="shared" si="28"/>
        <v>0</v>
      </c>
      <c r="P224" s="150">
        <f t="shared" si="29"/>
        <v>0</v>
      </c>
      <c r="Q224" s="88"/>
      <c r="S224" s="111"/>
      <c r="T224" s="111"/>
    </row>
    <row r="225" spans="1:20" x14ac:dyDescent="0.25">
      <c r="A225" s="100">
        <v>5506</v>
      </c>
      <c r="B225" s="51">
        <v>4</v>
      </c>
      <c r="C225" s="100" t="s">
        <v>237</v>
      </c>
      <c r="D225" s="51">
        <f>VLOOKUP(A225,Previsional!$A$4:$G$348,Previsional!$G$2,FALSE)</f>
        <v>1</v>
      </c>
      <c r="E225" s="141">
        <f>VLOOKUP(A225,'PATENTES SINIM 2019'!$A$6:$C$350,3,FALSE)</f>
        <v>0.77480490523968781</v>
      </c>
      <c r="F225" s="141">
        <f>VLOOKUP(A225,'I G 2019'!$A$6:$C$350,3,FALSE)</f>
        <v>0.17990848551586003</v>
      </c>
      <c r="G225" s="141">
        <f>VLOOKUP(A225,CGR!$S$11:$T$355,2,FALSE)</f>
        <v>1</v>
      </c>
      <c r="H225" s="155">
        <f>VLOOKUP(A225,TM!$C$2:$E$346,3,FALSE)</f>
        <v>0.62729999999999997</v>
      </c>
      <c r="I225" s="141">
        <f>VLOOKUP(A225,'IRPi 2019'!$A$6:$C$350,3,FALSE)</f>
        <v>1</v>
      </c>
      <c r="J225" s="141">
        <f>VLOOKUP(A225,'R E I 2019'!$A$4:$C$348,3,FALSE)</f>
        <v>1</v>
      </c>
      <c r="K225" s="141">
        <f t="shared" si="26"/>
        <v>0.66025383821285588</v>
      </c>
      <c r="L225" s="148">
        <f t="shared" si="24"/>
        <v>61</v>
      </c>
      <c r="M225" s="149">
        <f t="shared" si="25"/>
        <v>48</v>
      </c>
      <c r="N225" s="141">
        <f t="shared" si="27"/>
        <v>0</v>
      </c>
      <c r="O225" s="106">
        <f t="shared" si="28"/>
        <v>0</v>
      </c>
      <c r="P225" s="150">
        <f t="shared" si="29"/>
        <v>0</v>
      </c>
      <c r="Q225" s="88"/>
      <c r="S225" s="111"/>
      <c r="T225" s="111"/>
    </row>
    <row r="226" spans="1:20" x14ac:dyDescent="0.25">
      <c r="A226" s="100">
        <v>9115</v>
      </c>
      <c r="B226" s="51">
        <v>4</v>
      </c>
      <c r="C226" s="100" t="s">
        <v>168</v>
      </c>
      <c r="D226" s="51">
        <f>VLOOKUP(A226,Previsional!$A$4:$G$348,Previsional!$G$2,FALSE)</f>
        <v>1</v>
      </c>
      <c r="E226" s="141">
        <f>VLOOKUP(A226,'PATENTES SINIM 2019'!$A$6:$C$350,3,FALSE)</f>
        <v>0.66883886255924174</v>
      </c>
      <c r="F226" s="141">
        <f>VLOOKUP(A226,'I G 2019'!$A$6:$C$350,3,FALSE)</f>
        <v>0.25623971570781429</v>
      </c>
      <c r="G226" s="141">
        <f>VLOOKUP(A226,CGR!$S$11:$T$355,2,FALSE)</f>
        <v>1</v>
      </c>
      <c r="H226" s="155">
        <f>VLOOKUP(A226,TM!$C$2:$E$346,3,FALSE)</f>
        <v>0.72460000000000002</v>
      </c>
      <c r="I226" s="141">
        <f>VLOOKUP(A226,'IRPi 2019'!$A$6:$C$350,3,FALSE)</f>
        <v>0.99944675630635793</v>
      </c>
      <c r="J226" s="141">
        <f>VLOOKUP(A226,'R E I 2019'!$A$4:$C$348,3,FALSE)</f>
        <v>1</v>
      </c>
      <c r="K226" s="141">
        <f t="shared" si="26"/>
        <v>0.65681586863800612</v>
      </c>
      <c r="L226" s="148">
        <f t="shared" si="24"/>
        <v>62</v>
      </c>
      <c r="M226" s="149">
        <f t="shared" si="25"/>
        <v>48</v>
      </c>
      <c r="N226" s="141">
        <f t="shared" si="27"/>
        <v>0</v>
      </c>
      <c r="O226" s="106">
        <f t="shared" si="28"/>
        <v>0</v>
      </c>
      <c r="P226" s="150">
        <f t="shared" si="29"/>
        <v>0</v>
      </c>
      <c r="Q226" s="88"/>
      <c r="S226" s="111"/>
      <c r="T226" s="111"/>
    </row>
    <row r="227" spans="1:20" x14ac:dyDescent="0.25">
      <c r="A227" s="100">
        <v>5703</v>
      </c>
      <c r="B227" s="51">
        <v>4</v>
      </c>
      <c r="C227" s="100" t="s">
        <v>169</v>
      </c>
      <c r="D227" s="51">
        <f>VLOOKUP(A227,Previsional!$A$4:$G$348,Previsional!$G$2,FALSE)</f>
        <v>1</v>
      </c>
      <c r="E227" s="141">
        <f>VLOOKUP(A227,'PATENTES SINIM 2019'!$A$6:$C$350,3,FALSE)</f>
        <v>0.84234752589182971</v>
      </c>
      <c r="F227" s="141">
        <f>VLOOKUP(A227,'I G 2019'!$A$6:$C$350,3,FALSE)</f>
        <v>0.15126461582370443</v>
      </c>
      <c r="G227" s="141">
        <f>VLOOKUP(A227,CGR!$S$11:$T$355,2,FALSE)</f>
        <v>1</v>
      </c>
      <c r="H227" s="155">
        <f>VLOOKUP(A227,TM!$C$2:$E$346,3,FALSE)</f>
        <v>0.501</v>
      </c>
      <c r="I227" s="141">
        <f>VLOOKUP(A227,'IRPi 2019'!$A$6:$C$350,3,FALSE)</f>
        <v>1</v>
      </c>
      <c r="J227" s="141">
        <f>VLOOKUP(A227,'R E I 2019'!$A$4:$C$348,3,FALSE)</f>
        <v>0.9375</v>
      </c>
      <c r="K227" s="141">
        <f t="shared" si="26"/>
        <v>0.65466278801806665</v>
      </c>
      <c r="L227" s="148">
        <f t="shared" si="24"/>
        <v>64</v>
      </c>
      <c r="M227" s="149">
        <f t="shared" si="25"/>
        <v>48</v>
      </c>
      <c r="N227" s="141">
        <f t="shared" si="27"/>
        <v>0</v>
      </c>
      <c r="O227" s="106">
        <f t="shared" si="28"/>
        <v>0</v>
      </c>
      <c r="P227" s="150">
        <f t="shared" si="29"/>
        <v>0</v>
      </c>
      <c r="Q227" s="88"/>
      <c r="S227" s="111"/>
      <c r="T227" s="111"/>
    </row>
    <row r="228" spans="1:20" x14ac:dyDescent="0.25">
      <c r="A228" s="100">
        <v>4203</v>
      </c>
      <c r="B228" s="51">
        <v>4</v>
      </c>
      <c r="C228" s="100" t="s">
        <v>170</v>
      </c>
      <c r="D228" s="51">
        <f>VLOOKUP(A228,Previsional!$A$4:$G$348,Previsional!$G$2,FALSE)</f>
        <v>1</v>
      </c>
      <c r="E228" s="141">
        <f>VLOOKUP(A228,'PATENTES SINIM 2019'!$A$6:$C$350,3,FALSE)</f>
        <v>0.71728127259580621</v>
      </c>
      <c r="F228" s="141">
        <f>VLOOKUP(A228,'I G 2019'!$A$6:$C$350,3,FALSE)</f>
        <v>0.18849947641074666</v>
      </c>
      <c r="G228" s="141">
        <f>VLOOKUP(A228,CGR!$S$11:$T$355,2,FALSE)</f>
        <v>1</v>
      </c>
      <c r="H228" s="155">
        <f>VLOOKUP(A228,TM!$C$2:$E$346,3,FALSE)</f>
        <v>0.71409999999999996</v>
      </c>
      <c r="I228" s="141">
        <f>VLOOKUP(A228,'IRPi 2019'!$A$6:$C$350,3,FALSE)</f>
        <v>1</v>
      </c>
      <c r="J228" s="141">
        <f>VLOOKUP(A228,'R E I 2019'!$A$4:$C$348,3,FALSE)</f>
        <v>1</v>
      </c>
      <c r="K228" s="141">
        <f t="shared" si="26"/>
        <v>0.65528831451121883</v>
      </c>
      <c r="L228" s="148">
        <f t="shared" si="24"/>
        <v>63</v>
      </c>
      <c r="M228" s="149">
        <f t="shared" si="25"/>
        <v>48</v>
      </c>
      <c r="N228" s="141">
        <f t="shared" si="27"/>
        <v>0</v>
      </c>
      <c r="O228" s="106">
        <f t="shared" si="28"/>
        <v>0</v>
      </c>
      <c r="P228" s="150">
        <f t="shared" si="29"/>
        <v>0</v>
      </c>
      <c r="Q228" s="88"/>
      <c r="S228" s="111"/>
      <c r="T228" s="111"/>
    </row>
    <row r="229" spans="1:20" x14ac:dyDescent="0.25">
      <c r="A229" s="100">
        <v>13603</v>
      </c>
      <c r="B229" s="51">
        <v>4</v>
      </c>
      <c r="C229" s="100" t="s">
        <v>225</v>
      </c>
      <c r="D229" s="51">
        <f>VLOOKUP(A229,Previsional!$A$4:$G$348,Previsional!$G$2,FALSE)</f>
        <v>1</v>
      </c>
      <c r="E229" s="141">
        <f>VLOOKUP(A229,'PATENTES SINIM 2019'!$A$6:$C$350,3,FALSE)</f>
        <v>0.8055415617128463</v>
      </c>
      <c r="F229" s="141">
        <f>VLOOKUP(A229,'I G 2019'!$A$6:$C$350,3,FALSE)</f>
        <v>0.18939362394104159</v>
      </c>
      <c r="G229" s="141">
        <f>VLOOKUP(A229,CGR!$S$11:$T$355,2,FALSE)</f>
        <v>0.7142857142857143</v>
      </c>
      <c r="H229" s="155">
        <f>VLOOKUP(A229,TM!$C$2:$E$346,3,FALSE)</f>
        <v>0.74</v>
      </c>
      <c r="I229" s="141">
        <f>VLOOKUP(A229,'IRPi 2019'!$A$6:$C$350,3,FALSE)</f>
        <v>1</v>
      </c>
      <c r="J229" s="141">
        <f>VLOOKUP(A229,'R E I 2019'!$A$4:$C$348,3,FALSE)</f>
        <v>0.99744999999999995</v>
      </c>
      <c r="K229" s="141">
        <f t="shared" si="26"/>
        <v>0.64730330972761374</v>
      </c>
      <c r="L229" s="148">
        <f t="shared" ref="L229:L260" si="30">_xlfn.RANK.EQ(K229,$K$165:$K$260,0)</f>
        <v>65</v>
      </c>
      <c r="M229" s="149">
        <f t="shared" ref="M229:M260" si="31">$E$7</f>
        <v>48</v>
      </c>
      <c r="N229" s="141">
        <f t="shared" si="27"/>
        <v>0</v>
      </c>
      <c r="O229" s="106">
        <f t="shared" si="28"/>
        <v>0</v>
      </c>
      <c r="P229" s="150">
        <f t="shared" si="29"/>
        <v>0</v>
      </c>
      <c r="Q229" s="88"/>
      <c r="S229" s="111"/>
      <c r="T229" s="111"/>
    </row>
    <row r="230" spans="1:20" x14ac:dyDescent="0.25">
      <c r="A230" s="100">
        <v>5702</v>
      </c>
      <c r="B230" s="51">
        <v>4</v>
      </c>
      <c r="C230" s="100" t="s">
        <v>159</v>
      </c>
      <c r="D230" s="51">
        <f>VLOOKUP(A230,Previsional!$A$4:$G$348,Previsional!$G$2,FALSE)</f>
        <v>1</v>
      </c>
      <c r="E230" s="141">
        <f>VLOOKUP(A230,'PATENTES SINIM 2019'!$A$6:$C$350,3,FALSE)</f>
        <v>0.71052631578947367</v>
      </c>
      <c r="F230" s="141">
        <f>VLOOKUP(A230,'I G 2019'!$A$6:$C$350,3,FALSE)</f>
        <v>0.11200141639436299</v>
      </c>
      <c r="G230" s="141">
        <f>VLOOKUP(A230,CGR!$S$11:$T$355,2,FALSE)</f>
        <v>1</v>
      </c>
      <c r="H230" s="155">
        <f>VLOOKUP(A230,TM!$C$2:$E$346,3,FALSE)</f>
        <v>0.80459999999999998</v>
      </c>
      <c r="I230" s="141">
        <f>VLOOKUP(A230,'IRPi 2019'!$A$6:$C$350,3,FALSE)</f>
        <v>0.99684031551949437</v>
      </c>
      <c r="J230" s="141">
        <f>VLOOKUP(A230,'R E I 2019'!$A$4:$C$348,3,FALSE)</f>
        <v>1</v>
      </c>
      <c r="K230" s="141">
        <f t="shared" si="26"/>
        <v>0.64721658040088115</v>
      </c>
      <c r="L230" s="148">
        <f t="shared" si="30"/>
        <v>66</v>
      </c>
      <c r="M230" s="149">
        <f t="shared" si="31"/>
        <v>48</v>
      </c>
      <c r="N230" s="141">
        <f t="shared" si="27"/>
        <v>0</v>
      </c>
      <c r="O230" s="106">
        <f t="shared" si="28"/>
        <v>0</v>
      </c>
      <c r="P230" s="150">
        <f t="shared" si="29"/>
        <v>0</v>
      </c>
      <c r="Q230" s="88"/>
      <c r="S230" s="111"/>
      <c r="T230" s="111"/>
    </row>
    <row r="231" spans="1:20" x14ac:dyDescent="0.25">
      <c r="A231" s="100">
        <v>3103</v>
      </c>
      <c r="B231" s="51">
        <v>4</v>
      </c>
      <c r="C231" s="100" t="s">
        <v>167</v>
      </c>
      <c r="D231" s="51">
        <f>VLOOKUP(A231,Previsional!$A$4:$G$348,Previsional!$G$2,FALSE)</f>
        <v>1</v>
      </c>
      <c r="E231" s="141">
        <f>VLOOKUP(A231,'PATENTES SINIM 2019'!$A$6:$C$350,3,FALSE)</f>
        <v>0.76074766355140189</v>
      </c>
      <c r="F231" s="141">
        <f>VLOOKUP(A231,'I G 2019'!$A$6:$C$350,3,FALSE)</f>
        <v>0.2813294067126777</v>
      </c>
      <c r="G231" s="141">
        <f>VLOOKUP(A231,CGR!$S$11:$T$355,2,FALSE)</f>
        <v>1</v>
      </c>
      <c r="H231" s="155">
        <f>VLOOKUP(A231,TM!$C$2:$E$346,3,FALSE)</f>
        <v>0.3906</v>
      </c>
      <c r="I231" s="141">
        <f>VLOOKUP(A231,'IRPi 2019'!$A$6:$C$350,3,FALSE)</f>
        <v>1</v>
      </c>
      <c r="J231" s="141">
        <f>VLOOKUP(A231,'R E I 2019'!$A$4:$C$348,3,FALSE)</f>
        <v>1</v>
      </c>
      <c r="K231" s="141">
        <f t="shared" si="26"/>
        <v>0.64518403392116019</v>
      </c>
      <c r="L231" s="148">
        <f t="shared" si="30"/>
        <v>67</v>
      </c>
      <c r="M231" s="149">
        <f t="shared" si="31"/>
        <v>48</v>
      </c>
      <c r="N231" s="141">
        <f t="shared" si="27"/>
        <v>0</v>
      </c>
      <c r="O231" s="106">
        <f t="shared" si="28"/>
        <v>0</v>
      </c>
      <c r="P231" s="150">
        <f t="shared" si="29"/>
        <v>0</v>
      </c>
      <c r="Q231" s="88"/>
      <c r="S231" s="111"/>
      <c r="T231" s="111"/>
    </row>
    <row r="232" spans="1:20" x14ac:dyDescent="0.25">
      <c r="A232" s="100">
        <v>4105</v>
      </c>
      <c r="B232" s="51">
        <v>4</v>
      </c>
      <c r="C232" s="100" t="s">
        <v>207</v>
      </c>
      <c r="D232" s="51">
        <f>VLOOKUP(A232,Previsional!$A$4:$G$348,Previsional!$G$2,FALSE)</f>
        <v>1</v>
      </c>
      <c r="E232" s="141">
        <f>VLOOKUP(A232,'PATENTES SINIM 2019'!$A$6:$C$350,3,FALSE)</f>
        <v>0.85678391959798994</v>
      </c>
      <c r="F232" s="141">
        <f>VLOOKUP(A232,'I G 2019'!$A$6:$C$350,3,FALSE)</f>
        <v>7.4799980880603328E-2</v>
      </c>
      <c r="G232" s="141">
        <f>VLOOKUP(A232,CGR!$S$11:$T$355,2,FALSE)</f>
        <v>1</v>
      </c>
      <c r="H232" s="155">
        <f>VLOOKUP(A232,TM!$C$2:$E$346,3,FALSE)</f>
        <v>0.50839999999999996</v>
      </c>
      <c r="I232" s="141">
        <f>VLOOKUP(A232,'IRPi 2019'!$A$6:$C$350,3,FALSE)</f>
        <v>1</v>
      </c>
      <c r="J232" s="141">
        <f>VLOOKUP(A232,'R E I 2019'!$A$4:$C$348,3,FALSE)</f>
        <v>0.95825000000000005</v>
      </c>
      <c r="K232" s="141">
        <f t="shared" si="26"/>
        <v>0.64274686707944728</v>
      </c>
      <c r="L232" s="148">
        <f t="shared" si="30"/>
        <v>68</v>
      </c>
      <c r="M232" s="149">
        <f t="shared" si="31"/>
        <v>48</v>
      </c>
      <c r="N232" s="141">
        <f t="shared" si="27"/>
        <v>0</v>
      </c>
      <c r="O232" s="106">
        <f t="shared" si="28"/>
        <v>0</v>
      </c>
      <c r="P232" s="150">
        <f t="shared" si="29"/>
        <v>0</v>
      </c>
      <c r="Q232" s="88"/>
      <c r="S232" s="111"/>
      <c r="T232" s="111"/>
    </row>
    <row r="233" spans="1:20" x14ac:dyDescent="0.25">
      <c r="A233" s="100">
        <v>6310</v>
      </c>
      <c r="B233" s="51">
        <v>4</v>
      </c>
      <c r="C233" s="100" t="s">
        <v>188</v>
      </c>
      <c r="D233" s="51">
        <f>VLOOKUP(A233,Previsional!$A$4:$G$348,Previsional!$G$2,FALSE)</f>
        <v>1</v>
      </c>
      <c r="E233" s="141">
        <f>VLOOKUP(A233,'PATENTES SINIM 2019'!$A$6:$C$350,3,FALSE)</f>
        <v>0.58766958612399112</v>
      </c>
      <c r="F233" s="141">
        <f>VLOOKUP(A233,'I G 2019'!$A$6:$C$350,3,FALSE)</f>
        <v>0.2474299660795862</v>
      </c>
      <c r="G233" s="141">
        <f>VLOOKUP(A233,CGR!$S$11:$T$355,2,FALSE)</f>
        <v>1</v>
      </c>
      <c r="H233" s="155">
        <f>VLOOKUP(A233,TM!$C$2:$E$346,3,FALSE)</f>
        <v>0.77749999999999997</v>
      </c>
      <c r="I233" s="141">
        <f>VLOOKUP(A233,'IRPi 2019'!$A$6:$C$350,3,FALSE)</f>
        <v>0.99999120111314255</v>
      </c>
      <c r="J233" s="141">
        <f>VLOOKUP(A233,'R E I 2019'!$A$4:$C$348,3,FALSE)</f>
        <v>1</v>
      </c>
      <c r="K233" s="141">
        <f t="shared" si="26"/>
        <v>0.63416640671895053</v>
      </c>
      <c r="L233" s="148">
        <f t="shared" si="30"/>
        <v>69</v>
      </c>
      <c r="M233" s="149">
        <f t="shared" si="31"/>
        <v>48</v>
      </c>
      <c r="N233" s="141">
        <f t="shared" si="27"/>
        <v>0</v>
      </c>
      <c r="O233" s="106">
        <f t="shared" si="28"/>
        <v>0</v>
      </c>
      <c r="P233" s="150">
        <f t="shared" si="29"/>
        <v>0</v>
      </c>
      <c r="Q233" s="88"/>
      <c r="S233" s="111"/>
      <c r="T233" s="111"/>
    </row>
    <row r="234" spans="1:20" x14ac:dyDescent="0.25">
      <c r="A234" s="100">
        <v>6114</v>
      </c>
      <c r="B234" s="51">
        <v>4</v>
      </c>
      <c r="C234" s="100" t="s">
        <v>213</v>
      </c>
      <c r="D234" s="51">
        <f>VLOOKUP(A234,Previsional!$A$4:$G$348,Previsional!$G$2,FALSE)</f>
        <v>1</v>
      </c>
      <c r="E234" s="141">
        <f>VLOOKUP(A234,'PATENTES SINIM 2019'!$A$6:$C$350,3,FALSE)</f>
        <v>0.91692789968652033</v>
      </c>
      <c r="F234" s="141">
        <f>VLOOKUP(A234,'I G 2019'!$A$6:$C$350,3,FALSE)</f>
        <v>0.14251605986017915</v>
      </c>
      <c r="G234" s="141">
        <f>VLOOKUP(A234,CGR!$S$11:$T$355,2,FALSE)</f>
        <v>0.7142857142857143</v>
      </c>
      <c r="H234" s="155">
        <f>VLOOKUP(A234,TM!$C$2:$E$346,3,FALSE)</f>
        <v>0.40639999999999998</v>
      </c>
      <c r="I234" s="141">
        <f>VLOOKUP(A234,'IRPi 2019'!$A$6:$C$350,3,FALSE)</f>
        <v>1</v>
      </c>
      <c r="J234" s="141">
        <f>VLOOKUP(A234,'R E I 2019'!$A$4:$C$348,3,FALSE)</f>
        <v>1</v>
      </c>
      <c r="K234" s="141">
        <f t="shared" si="26"/>
        <v>0.62465663699818408</v>
      </c>
      <c r="L234" s="148">
        <f t="shared" si="30"/>
        <v>71</v>
      </c>
      <c r="M234" s="149">
        <f t="shared" si="31"/>
        <v>48</v>
      </c>
      <c r="N234" s="141">
        <f t="shared" si="27"/>
        <v>0</v>
      </c>
      <c r="O234" s="106">
        <f t="shared" si="28"/>
        <v>0</v>
      </c>
      <c r="P234" s="150">
        <f t="shared" si="29"/>
        <v>0</v>
      </c>
      <c r="Q234" s="88"/>
      <c r="S234" s="111"/>
      <c r="T234" s="111"/>
    </row>
    <row r="235" spans="1:20" x14ac:dyDescent="0.25">
      <c r="A235" s="100">
        <v>6305</v>
      </c>
      <c r="B235" s="110">
        <v>4</v>
      </c>
      <c r="C235" s="100" t="s">
        <v>179</v>
      </c>
      <c r="D235" s="51">
        <f>VLOOKUP(A235,Previsional!$A$4:$G$348,Previsional!$G$2,FALSE)</f>
        <v>1</v>
      </c>
      <c r="E235" s="141">
        <f>VLOOKUP(A235,'PATENTES SINIM 2019'!$A$6:$C$350,3,FALSE)</f>
        <v>0.73023715415019763</v>
      </c>
      <c r="F235" s="141">
        <f>VLOOKUP(A235,'I G 2019'!$A$6:$C$350,3,FALSE)</f>
        <v>0.24259292940790256</v>
      </c>
      <c r="G235" s="141">
        <f>VLOOKUP(A235,CGR!$S$11:$T$355,2,FALSE)</f>
        <v>0.7142857142857143</v>
      </c>
      <c r="H235" s="155">
        <f>VLOOKUP(A235,TM!$C$2:$E$346,3,FALSE)</f>
        <v>0.63719999999999999</v>
      </c>
      <c r="I235" s="141">
        <f>VLOOKUP(A235,'IRPi 2019'!$A$6:$C$350,3,FALSE)</f>
        <v>1</v>
      </c>
      <c r="J235" s="141">
        <f>VLOOKUP(A235,'R E I 2019'!$A$4:$C$348,3,FALSE)</f>
        <v>1</v>
      </c>
      <c r="K235" s="141">
        <f t="shared" si="26"/>
        <v>0.61895409344740204</v>
      </c>
      <c r="L235" s="148">
        <f t="shared" si="30"/>
        <v>72</v>
      </c>
      <c r="M235" s="149">
        <f t="shared" si="31"/>
        <v>48</v>
      </c>
      <c r="N235" s="141">
        <f t="shared" si="27"/>
        <v>0</v>
      </c>
      <c r="O235" s="106">
        <f t="shared" si="28"/>
        <v>0</v>
      </c>
      <c r="P235" s="150">
        <f t="shared" si="29"/>
        <v>0</v>
      </c>
      <c r="Q235" s="88"/>
      <c r="R235" s="91"/>
      <c r="S235" s="111"/>
      <c r="T235" s="111"/>
    </row>
    <row r="236" spans="1:20" x14ac:dyDescent="0.25">
      <c r="A236" s="100">
        <v>12301</v>
      </c>
      <c r="B236" s="51">
        <v>4</v>
      </c>
      <c r="C236" s="100" t="s">
        <v>184</v>
      </c>
      <c r="D236" s="51">
        <f>VLOOKUP(A236,Previsional!$A$4:$G$348,Previsional!$G$2,FALSE)</f>
        <v>1</v>
      </c>
      <c r="E236" s="141">
        <f>VLOOKUP(A236,'PATENTES SINIM 2019'!$A$6:$C$350,3,FALSE)</f>
        <v>0.64726027397260277</v>
      </c>
      <c r="F236" s="141">
        <f>VLOOKUP(A236,'I G 2019'!$A$6:$C$350,3,FALSE)</f>
        <v>0.15614526675046808</v>
      </c>
      <c r="G236" s="141">
        <f>VLOOKUP(A236,CGR!$S$11:$T$355,2,FALSE)</f>
        <v>1</v>
      </c>
      <c r="H236" s="155">
        <f>VLOOKUP(A236,TM!$C$2:$E$346,3,FALSE)</f>
        <v>0.60019999999999996</v>
      </c>
      <c r="I236" s="141">
        <f>VLOOKUP(A236,'IRPi 2019'!$A$6:$C$350,3,FALSE)</f>
        <v>1</v>
      </c>
      <c r="J236" s="141">
        <f>VLOOKUP(A236,'R E I 2019'!$A$4:$C$348,3,FALSE)</f>
        <v>1</v>
      </c>
      <c r="K236" s="141">
        <f t="shared" si="26"/>
        <v>0.60560741257802797</v>
      </c>
      <c r="L236" s="148">
        <f t="shared" si="30"/>
        <v>73</v>
      </c>
      <c r="M236" s="149">
        <f t="shared" si="31"/>
        <v>48</v>
      </c>
      <c r="N236" s="141">
        <f t="shared" si="27"/>
        <v>0</v>
      </c>
      <c r="O236" s="106">
        <f t="shared" si="28"/>
        <v>0</v>
      </c>
      <c r="P236" s="150">
        <f t="shared" si="29"/>
        <v>0</v>
      </c>
      <c r="Q236" s="88"/>
      <c r="R236" s="91"/>
      <c r="S236" s="111"/>
      <c r="T236" s="111"/>
    </row>
    <row r="237" spans="1:20" x14ac:dyDescent="0.25">
      <c r="A237" s="100">
        <v>3303</v>
      </c>
      <c r="B237" s="51">
        <v>4</v>
      </c>
      <c r="C237" s="100" t="s">
        <v>158</v>
      </c>
      <c r="D237" s="51">
        <f>VLOOKUP(A237,Previsional!$A$4:$G$348,Previsional!$G$2,FALSE)</f>
        <v>1</v>
      </c>
      <c r="E237" s="141">
        <f>VLOOKUP(A237,'PATENTES SINIM 2019'!$A$6:$C$350,3,FALSE)</f>
        <v>0.70124481327800825</v>
      </c>
      <c r="F237" s="141">
        <f>VLOOKUP(A237,'I G 2019'!$A$6:$C$350,3,FALSE)</f>
        <v>7.8307806450490652E-2</v>
      </c>
      <c r="G237" s="141">
        <f>VLOOKUP(A237,CGR!$S$11:$T$355,2,FALSE)</f>
        <v>1</v>
      </c>
      <c r="H237" s="155">
        <f>VLOOKUP(A237,TM!$C$2:$E$346,3,FALSE)</f>
        <v>0.42259999999999998</v>
      </c>
      <c r="I237" s="141">
        <f>VLOOKUP(A237,'IRPi 2019'!$A$6:$C$350,3,FALSE)</f>
        <v>1</v>
      </c>
      <c r="J237" s="141">
        <f>VLOOKUP(A237,'R E I 2019'!$A$4:$C$348,3,FALSE)</f>
        <v>1</v>
      </c>
      <c r="K237" s="141">
        <f t="shared" si="26"/>
        <v>0.57840263625992561</v>
      </c>
      <c r="L237" s="148">
        <f t="shared" si="30"/>
        <v>75</v>
      </c>
      <c r="M237" s="149">
        <f t="shared" si="31"/>
        <v>48</v>
      </c>
      <c r="N237" s="141">
        <f t="shared" si="27"/>
        <v>0</v>
      </c>
      <c r="O237" s="106">
        <f t="shared" si="28"/>
        <v>0</v>
      </c>
      <c r="P237" s="150">
        <f t="shared" si="29"/>
        <v>0</v>
      </c>
      <c r="Q237" s="88"/>
      <c r="S237" s="111"/>
      <c r="T237" s="111"/>
    </row>
    <row r="238" spans="1:20" x14ac:dyDescent="0.25">
      <c r="A238" s="100">
        <v>5402</v>
      </c>
      <c r="B238" s="51">
        <v>4</v>
      </c>
      <c r="C238" s="100" t="s">
        <v>191</v>
      </c>
      <c r="D238" s="51">
        <f>VLOOKUP(A238,Previsional!$A$4:$G$348,Previsional!$G$2,FALSE)</f>
        <v>1</v>
      </c>
      <c r="E238" s="141">
        <f>VLOOKUP(A238,'PATENTES SINIM 2019'!$A$6:$C$350,3,FALSE)</f>
        <v>0.43810848400556329</v>
      </c>
      <c r="F238" s="141">
        <f>VLOOKUP(A238,'I G 2019'!$A$6:$C$350,3,FALSE)</f>
        <v>0.16570678170094455</v>
      </c>
      <c r="G238" s="141">
        <f>VLOOKUP(A238,CGR!$S$11:$T$355,2,FALSE)</f>
        <v>1</v>
      </c>
      <c r="H238" s="155">
        <f>VLOOKUP(A238,TM!$C$2:$E$346,3,FALSE)</f>
        <v>0.87319999999999998</v>
      </c>
      <c r="I238" s="141">
        <f>VLOOKUP(A238,'IRPi 2019'!$A$6:$C$350,3,FALSE)</f>
        <v>1</v>
      </c>
      <c r="J238" s="141">
        <f>VLOOKUP(A238,'R E I 2019'!$A$4:$C$348,3,FALSE)</f>
        <v>1</v>
      </c>
      <c r="K238" s="141">
        <f t="shared" si="26"/>
        <v>0.57574466482718334</v>
      </c>
      <c r="L238" s="148">
        <f t="shared" si="30"/>
        <v>76</v>
      </c>
      <c r="M238" s="149">
        <f t="shared" si="31"/>
        <v>48</v>
      </c>
      <c r="N238" s="141">
        <f t="shared" si="27"/>
        <v>0</v>
      </c>
      <c r="O238" s="106">
        <f t="shared" si="28"/>
        <v>0</v>
      </c>
      <c r="P238" s="150">
        <f t="shared" si="29"/>
        <v>0</v>
      </c>
      <c r="Q238" s="88"/>
      <c r="S238" s="111"/>
      <c r="T238" s="111"/>
    </row>
    <row r="239" spans="1:20" x14ac:dyDescent="0.25">
      <c r="A239" s="100">
        <v>14202</v>
      </c>
      <c r="B239" s="51">
        <v>4</v>
      </c>
      <c r="C239" s="100" t="s">
        <v>177</v>
      </c>
      <c r="D239" s="51">
        <f>VLOOKUP(A239,Previsional!$A$4:$G$348,Previsional!$G$2,FALSE)</f>
        <v>1</v>
      </c>
      <c r="E239" s="141">
        <f>VLOOKUP(A239,'PATENTES SINIM 2019'!$A$6:$C$350,3,FALSE)</f>
        <v>0.65977742448330678</v>
      </c>
      <c r="F239" s="141">
        <f>VLOOKUP(A239,'I G 2019'!$A$6:$C$350,3,FALSE)</f>
        <v>0.12586345289478054</v>
      </c>
      <c r="G239" s="141">
        <f>VLOOKUP(A239,CGR!$S$11:$T$355,2,FALSE)</f>
        <v>1</v>
      </c>
      <c r="H239" s="155">
        <f>VLOOKUP(A239,TM!$C$2:$E$346,3,FALSE)</f>
        <v>0.4168</v>
      </c>
      <c r="I239" s="141">
        <f>VLOOKUP(A239,'IRPi 2019'!$A$6:$C$350,3,FALSE)</f>
        <v>1</v>
      </c>
      <c r="J239" s="141">
        <f>VLOOKUP(A239,'R E I 2019'!$A$4:$C$348,3,FALSE)</f>
        <v>1</v>
      </c>
      <c r="K239" s="141">
        <f t="shared" si="26"/>
        <v>0.57490796179285264</v>
      </c>
      <c r="L239" s="148">
        <f t="shared" si="30"/>
        <v>77</v>
      </c>
      <c r="M239" s="149">
        <f t="shared" si="31"/>
        <v>48</v>
      </c>
      <c r="N239" s="141">
        <f t="shared" si="27"/>
        <v>0</v>
      </c>
      <c r="O239" s="106">
        <f t="shared" si="28"/>
        <v>0</v>
      </c>
      <c r="P239" s="150">
        <f t="shared" si="29"/>
        <v>0</v>
      </c>
      <c r="Q239" s="80"/>
      <c r="R239" s="63"/>
      <c r="S239" s="111"/>
      <c r="T239" s="111"/>
    </row>
    <row r="240" spans="1:20" x14ac:dyDescent="0.25">
      <c r="A240" s="100">
        <v>6112</v>
      </c>
      <c r="B240" s="51">
        <v>4</v>
      </c>
      <c r="C240" s="100" t="s">
        <v>226</v>
      </c>
      <c r="D240" s="51">
        <f>VLOOKUP(A240,Previsional!$A$4:$G$348,Previsional!$G$2,FALSE)</f>
        <v>1</v>
      </c>
      <c r="E240" s="141">
        <f>VLOOKUP(A240,'PATENTES SINIM 2019'!$A$6:$C$350,3,FALSE)</f>
        <v>0.53540372670807457</v>
      </c>
      <c r="F240" s="141">
        <f>VLOOKUP(A240,'I G 2019'!$A$6:$C$350,3,FALSE)</f>
        <v>0.17981381434824179</v>
      </c>
      <c r="G240" s="141">
        <f>VLOOKUP(A240,CGR!$S$11:$T$355,2,FALSE)</f>
        <v>1</v>
      </c>
      <c r="H240" s="155">
        <f>VLOOKUP(A240,TM!$C$2:$E$346,3,FALSE)</f>
        <v>0.59770000000000001</v>
      </c>
      <c r="I240" s="141">
        <f>VLOOKUP(A240,'IRPi 2019'!$A$6:$C$350,3,FALSE)</f>
        <v>0.99891862943519993</v>
      </c>
      <c r="J240" s="141">
        <f>VLOOKUP(A240,'R E I 2019'!$A$4:$C$348,3,FALSE)</f>
        <v>1</v>
      </c>
      <c r="K240" s="141">
        <f t="shared" si="26"/>
        <v>0.57194568940664658</v>
      </c>
      <c r="L240" s="148">
        <f t="shared" si="30"/>
        <v>79</v>
      </c>
      <c r="M240" s="149">
        <f t="shared" si="31"/>
        <v>48</v>
      </c>
      <c r="N240" s="141">
        <f t="shared" si="27"/>
        <v>0</v>
      </c>
      <c r="O240" s="106">
        <f t="shared" si="28"/>
        <v>0</v>
      </c>
      <c r="P240" s="150">
        <f t="shared" si="29"/>
        <v>0</v>
      </c>
      <c r="Q240" s="88"/>
      <c r="S240" s="111"/>
      <c r="T240" s="111"/>
    </row>
    <row r="241" spans="1:20" x14ac:dyDescent="0.25">
      <c r="A241" s="100">
        <v>5401</v>
      </c>
      <c r="B241" s="51">
        <v>4</v>
      </c>
      <c r="C241" s="100" t="s">
        <v>214</v>
      </c>
      <c r="D241" s="51">
        <f>VLOOKUP(A241,Previsional!$A$4:$G$348,Previsional!$G$2,FALSE)</f>
        <v>1</v>
      </c>
      <c r="E241" s="141">
        <f>VLOOKUP(A241,'PATENTES SINIM 2019'!$A$6:$C$350,3,FALSE)</f>
        <v>0.58967512238540276</v>
      </c>
      <c r="F241" s="141">
        <f>VLOOKUP(A241,'I G 2019'!$A$6:$C$350,3,FALSE)</f>
        <v>0.16860593498025106</v>
      </c>
      <c r="G241" s="141">
        <f>VLOOKUP(A241,CGR!$S$11:$T$355,2,FALSE)</f>
        <v>1</v>
      </c>
      <c r="H241" s="155">
        <f>VLOOKUP(A241,TM!$C$2:$E$346,3,FALSE)</f>
        <v>0.5181</v>
      </c>
      <c r="I241" s="141">
        <f>VLOOKUP(A241,'IRPi 2019'!$A$6:$C$350,3,FALSE)</f>
        <v>1</v>
      </c>
      <c r="J241" s="141">
        <f>VLOOKUP(A241,'R E I 2019'!$A$4:$C$348,3,FALSE)</f>
        <v>0.96457499999999996</v>
      </c>
      <c r="K241" s="141">
        <f t="shared" si="26"/>
        <v>0.57448152657995377</v>
      </c>
      <c r="L241" s="148">
        <f t="shared" si="30"/>
        <v>78</v>
      </c>
      <c r="M241" s="149">
        <f t="shared" si="31"/>
        <v>48</v>
      </c>
      <c r="N241" s="141">
        <f t="shared" si="27"/>
        <v>0</v>
      </c>
      <c r="O241" s="106">
        <f t="shared" si="28"/>
        <v>0</v>
      </c>
      <c r="P241" s="150">
        <f t="shared" si="29"/>
        <v>0</v>
      </c>
      <c r="Q241" s="88"/>
      <c r="S241" s="111"/>
      <c r="T241" s="111"/>
    </row>
    <row r="242" spans="1:20" x14ac:dyDescent="0.25">
      <c r="A242" s="100">
        <v>5602</v>
      </c>
      <c r="B242" s="51">
        <v>4</v>
      </c>
      <c r="C242" s="100" t="s">
        <v>193</v>
      </c>
      <c r="D242" s="51">
        <f>VLOOKUP(A242,Previsional!$A$4:$G$348,Previsional!$G$2,FALSE)</f>
        <v>1</v>
      </c>
      <c r="E242" s="141">
        <f>VLOOKUP(A242,'PATENTES SINIM 2019'!$A$6:$C$350,3,FALSE)</f>
        <v>0.67162115451088833</v>
      </c>
      <c r="F242" s="141">
        <f>VLOOKUP(A242,'I G 2019'!$A$6:$C$350,3,FALSE)</f>
        <v>0.15365475250063942</v>
      </c>
      <c r="G242" s="141">
        <f>VLOOKUP(A242,CGR!$S$11:$T$355,2,FALSE)</f>
        <v>1</v>
      </c>
      <c r="H242" s="155">
        <f>VLOOKUP(A242,TM!$C$2:$E$346,3,FALSE)</f>
        <v>0.4325</v>
      </c>
      <c r="I242" s="141">
        <f>VLOOKUP(A242,'IRPi 2019'!$A$6:$C$350,3,FALSE)</f>
        <v>1</v>
      </c>
      <c r="J242" s="141">
        <f>VLOOKUP(A242,'R E I 2019'!$A$4:$C$348,3,FALSE)</f>
        <v>0.959175</v>
      </c>
      <c r="K242" s="141">
        <f t="shared" si="26"/>
        <v>0.5863148422039709</v>
      </c>
      <c r="L242" s="148">
        <f t="shared" si="30"/>
        <v>74</v>
      </c>
      <c r="M242" s="149">
        <f t="shared" si="31"/>
        <v>48</v>
      </c>
      <c r="N242" s="141">
        <f t="shared" si="27"/>
        <v>0</v>
      </c>
      <c r="O242" s="106">
        <f t="shared" si="28"/>
        <v>0</v>
      </c>
      <c r="P242" s="150">
        <f t="shared" si="29"/>
        <v>0</v>
      </c>
      <c r="Q242" s="88"/>
      <c r="S242" s="111"/>
      <c r="T242" s="111"/>
    </row>
    <row r="243" spans="1:20" x14ac:dyDescent="0.25">
      <c r="A243" s="100">
        <v>10107</v>
      </c>
      <c r="B243" s="51">
        <v>4</v>
      </c>
      <c r="C243" s="100" t="s">
        <v>197</v>
      </c>
      <c r="D243" s="51">
        <f>VLOOKUP(A243,Previsional!$A$4:$G$348,Previsional!$G$2,FALSE)</f>
        <v>1</v>
      </c>
      <c r="E243" s="141">
        <f>VLOOKUP(A243,'PATENTES SINIM 2019'!$A$6:$C$350,3,FALSE)</f>
        <v>0.89683350357507663</v>
      </c>
      <c r="F243" s="141">
        <f>VLOOKUP(A243,'I G 2019'!$A$6:$C$350,3,FALSE)</f>
        <v>0.17087142101866457</v>
      </c>
      <c r="G243" s="141">
        <f>VLOOKUP(A243,CGR!$S$11:$T$355,2,FALSE)</f>
        <v>1</v>
      </c>
      <c r="H243" s="155">
        <f>VLOOKUP(A243,TM!$C$2:$E$346,3,FALSE)</f>
        <v>0.1804</v>
      </c>
      <c r="I243" s="141">
        <f>VLOOKUP(A243,'IRPi 2019'!$A$6:$C$350,3,FALSE)</f>
        <v>1</v>
      </c>
      <c r="J243" s="141">
        <f>VLOOKUP(A243,'R E I 2019'!$A$4:$C$348,3,FALSE)</f>
        <v>1</v>
      </c>
      <c r="K243" s="141">
        <f t="shared" si="26"/>
        <v>0.63366958150594299</v>
      </c>
      <c r="L243" s="148">
        <f t="shared" si="30"/>
        <v>70</v>
      </c>
      <c r="M243" s="149">
        <f t="shared" si="31"/>
        <v>48</v>
      </c>
      <c r="N243" s="141">
        <f t="shared" si="27"/>
        <v>0</v>
      </c>
      <c r="O243" s="106">
        <f t="shared" si="28"/>
        <v>0</v>
      </c>
      <c r="P243" s="150">
        <f t="shared" si="29"/>
        <v>0</v>
      </c>
      <c r="Q243" s="88"/>
      <c r="S243" s="111"/>
      <c r="T243" s="111"/>
    </row>
    <row r="244" spans="1:20" x14ac:dyDescent="0.25">
      <c r="A244" s="100">
        <v>10203</v>
      </c>
      <c r="B244" s="51">
        <v>4</v>
      </c>
      <c r="C244" s="100" t="s">
        <v>161</v>
      </c>
      <c r="D244" s="51">
        <f>VLOOKUP(A244,Previsional!$A$4:$G$348,Previsional!$G$2,FALSE)</f>
        <v>0</v>
      </c>
      <c r="E244" s="141">
        <f>VLOOKUP(A244,'PATENTES SINIM 2019'!$A$6:$C$350,3,FALSE)</f>
        <v>0.87015503875968991</v>
      </c>
      <c r="F244" s="141">
        <f>VLOOKUP(A244,'I G 2019'!$A$6:$C$350,3,FALSE)</f>
        <v>0.14568794224286502</v>
      </c>
      <c r="G244" s="141">
        <f>VLOOKUP(A244,CGR!$S$11:$T$355,2,FALSE)</f>
        <v>1</v>
      </c>
      <c r="H244" s="155">
        <f>VLOOKUP(A244,TM!$C$2:$E$346,3,FALSE)</f>
        <v>0.71430000000000005</v>
      </c>
      <c r="I244" s="141">
        <f>VLOOKUP(A244,'IRPi 2019'!$A$6:$C$350,3,FALSE)</f>
        <v>1</v>
      </c>
      <c r="J244" s="141">
        <f>VLOOKUP(A244,'R E I 2019'!$A$4:$C$348,3,FALSE)</f>
        <v>1</v>
      </c>
      <c r="K244" s="141">
        <f t="shared" si="26"/>
        <v>0</v>
      </c>
      <c r="L244" s="148">
        <f t="shared" si="30"/>
        <v>80</v>
      </c>
      <c r="M244" s="149">
        <f t="shared" si="31"/>
        <v>48</v>
      </c>
      <c r="N244" s="141">
        <f t="shared" si="27"/>
        <v>0</v>
      </c>
      <c r="O244" s="106">
        <f t="shared" si="28"/>
        <v>0</v>
      </c>
      <c r="P244" s="150">
        <f t="shared" si="29"/>
        <v>0</v>
      </c>
      <c r="Q244" s="88"/>
      <c r="S244" s="111"/>
      <c r="T244" s="111"/>
    </row>
    <row r="245" spans="1:20" x14ac:dyDescent="0.25">
      <c r="A245" s="100">
        <v>10304</v>
      </c>
      <c r="B245" s="51">
        <v>4</v>
      </c>
      <c r="C245" s="100" t="s">
        <v>206</v>
      </c>
      <c r="D245" s="51">
        <f>VLOOKUP(A245,Previsional!$A$4:$G$348,Previsional!$G$2,FALSE)</f>
        <v>0</v>
      </c>
      <c r="E245" s="141">
        <f>VLOOKUP(A245,'PATENTES SINIM 2019'!$A$6:$C$350,3,FALSE)</f>
        <v>0</v>
      </c>
      <c r="F245" s="141">
        <f>VLOOKUP(A245,'I G 2019'!$A$6:$C$350,3,FALSE)</f>
        <v>0.20552089475825946</v>
      </c>
      <c r="G245" s="141">
        <f>VLOOKUP(A245,CGR!$S$11:$T$355,2,FALSE)</f>
        <v>0.8214285714285714</v>
      </c>
      <c r="H245" s="155">
        <f>VLOOKUP(A245,TM!$C$2:$E$346,3,FALSE)</f>
        <v>0.65980000000000005</v>
      </c>
      <c r="I245" s="141">
        <f>VLOOKUP(A245,'IRPi 2019'!$A$6:$C$350,3,FALSE)</f>
        <v>1</v>
      </c>
      <c r="J245" s="141">
        <f>VLOOKUP(A245,'R E I 2019'!$A$4:$C$348,3,FALSE)</f>
        <v>0.51390000000000002</v>
      </c>
      <c r="K245" s="141">
        <f t="shared" si="26"/>
        <v>0</v>
      </c>
      <c r="L245" s="148">
        <f t="shared" si="30"/>
        <v>80</v>
      </c>
      <c r="M245" s="149">
        <f t="shared" si="31"/>
        <v>48</v>
      </c>
      <c r="N245" s="141">
        <f t="shared" si="27"/>
        <v>0</v>
      </c>
      <c r="O245" s="106">
        <f t="shared" si="28"/>
        <v>0</v>
      </c>
      <c r="P245" s="150">
        <f t="shared" si="29"/>
        <v>0</v>
      </c>
      <c r="Q245" s="88"/>
      <c r="S245" s="111"/>
      <c r="T245" s="111"/>
    </row>
    <row r="246" spans="1:20" x14ac:dyDescent="0.25">
      <c r="A246" s="100">
        <v>1401</v>
      </c>
      <c r="B246" s="51">
        <v>4</v>
      </c>
      <c r="C246" s="100" t="s">
        <v>219</v>
      </c>
      <c r="D246" s="51">
        <f>VLOOKUP(A246,Previsional!$A$4:$G$348,Previsional!$G$2,FALSE)</f>
        <v>0</v>
      </c>
      <c r="E246" s="141">
        <f>VLOOKUP(A246,'PATENTES SINIM 2019'!$A$6:$C$350,3,FALSE)</f>
        <v>0.7098092643051771</v>
      </c>
      <c r="F246" s="141">
        <f>VLOOKUP(A246,'I G 2019'!$A$6:$C$350,3,FALSE)</f>
        <v>0.23630382635111452</v>
      </c>
      <c r="G246" s="141">
        <f>VLOOKUP(A246,CGR!$S$11:$T$355,2,FALSE)</f>
        <v>1</v>
      </c>
      <c r="H246" s="155">
        <f>VLOOKUP(A246,TM!$C$2:$E$346,3,FALSE)</f>
        <v>0.99150000000000005</v>
      </c>
      <c r="I246" s="141">
        <f>VLOOKUP(A246,'IRPi 2019'!$A$6:$C$350,3,FALSE)</f>
        <v>1</v>
      </c>
      <c r="J246" s="141">
        <f>VLOOKUP(A246,'R E I 2019'!$A$4:$C$348,3,FALSE)</f>
        <v>0.98609999999999998</v>
      </c>
      <c r="K246" s="141">
        <f t="shared" si="26"/>
        <v>0</v>
      </c>
      <c r="L246" s="148">
        <f t="shared" si="30"/>
        <v>80</v>
      </c>
      <c r="M246" s="149">
        <f t="shared" si="31"/>
        <v>48</v>
      </c>
      <c r="N246" s="141">
        <f t="shared" si="27"/>
        <v>0</v>
      </c>
      <c r="O246" s="106">
        <f t="shared" si="28"/>
        <v>0</v>
      </c>
      <c r="P246" s="150">
        <f t="shared" si="29"/>
        <v>0</v>
      </c>
      <c r="Q246" s="88"/>
      <c r="S246" s="111"/>
      <c r="T246" s="111"/>
    </row>
    <row r="247" spans="1:20" x14ac:dyDescent="0.25">
      <c r="A247" s="100">
        <v>2103</v>
      </c>
      <c r="B247" s="51">
        <v>4</v>
      </c>
      <c r="C247" s="100" t="s">
        <v>205</v>
      </c>
      <c r="D247" s="51">
        <f>VLOOKUP(A247,Previsional!$A$4:$G$348,Previsional!$G$2,FALSE)</f>
        <v>0</v>
      </c>
      <c r="E247" s="141">
        <f>VLOOKUP(A247,'PATENTES SINIM 2019'!$A$6:$C$350,3,FALSE)</f>
        <v>0.94230769230769229</v>
      </c>
      <c r="F247" s="141">
        <f>VLOOKUP(A247,'I G 2019'!$A$6:$C$350,3,FALSE)</f>
        <v>0.40992116036835186</v>
      </c>
      <c r="G247" s="141">
        <f>VLOOKUP(A247,CGR!$S$11:$T$355,2,FALSE)</f>
        <v>1</v>
      </c>
      <c r="H247" s="155">
        <f>VLOOKUP(A247,TM!$C$2:$E$346,3,FALSE)</f>
        <v>0.85109999999999997</v>
      </c>
      <c r="I247" s="141">
        <f>VLOOKUP(A247,'IRPi 2019'!$A$6:$C$350,3,FALSE)</f>
        <v>0.99861158617381818</v>
      </c>
      <c r="J247" s="141">
        <f>VLOOKUP(A247,'R E I 2019'!$A$4:$C$348,3,FALSE)</f>
        <v>1</v>
      </c>
      <c r="K247" s="141">
        <f t="shared" si="26"/>
        <v>0</v>
      </c>
      <c r="L247" s="148">
        <f t="shared" si="30"/>
        <v>80</v>
      </c>
      <c r="M247" s="149">
        <f t="shared" si="31"/>
        <v>48</v>
      </c>
      <c r="N247" s="141">
        <f t="shared" si="27"/>
        <v>0</v>
      </c>
      <c r="O247" s="106">
        <f t="shared" si="28"/>
        <v>0</v>
      </c>
      <c r="P247" s="150">
        <f t="shared" si="29"/>
        <v>0</v>
      </c>
      <c r="Q247" s="88"/>
      <c r="S247" s="111"/>
      <c r="T247" s="111"/>
    </row>
    <row r="248" spans="1:20" x14ac:dyDescent="0.25">
      <c r="A248" s="100">
        <v>4106</v>
      </c>
      <c r="B248" s="51">
        <v>4</v>
      </c>
      <c r="C248" s="100" t="s">
        <v>229</v>
      </c>
      <c r="D248" s="51">
        <f>VLOOKUP(A248,Previsional!$A$4:$G$348,Previsional!$G$2,FALSE)</f>
        <v>0</v>
      </c>
      <c r="E248" s="141">
        <f>VLOOKUP(A248,'PATENTES SINIM 2019'!$A$6:$C$350,3,FALSE)</f>
        <v>0.96395563770794823</v>
      </c>
      <c r="F248" s="141">
        <f>VLOOKUP(A248,'I G 2019'!$A$6:$C$350,3,FALSE)</f>
        <v>0.17363155007526512</v>
      </c>
      <c r="G248" s="141">
        <f>VLOOKUP(A248,CGR!$S$11:$T$355,2,FALSE)</f>
        <v>1</v>
      </c>
      <c r="H248" s="155">
        <f>VLOOKUP(A248,TM!$C$2:$E$346,3,FALSE)</f>
        <v>0.66820000000000002</v>
      </c>
      <c r="I248" s="141">
        <f>VLOOKUP(A248,'IRPi 2019'!$A$6:$C$350,3,FALSE)</f>
        <v>1</v>
      </c>
      <c r="J248" s="141">
        <f>VLOOKUP(A248,'R E I 2019'!$A$4:$C$348,3,FALSE)</f>
        <v>1</v>
      </c>
      <c r="K248" s="141">
        <f t="shared" si="26"/>
        <v>0</v>
      </c>
      <c r="L248" s="148">
        <f t="shared" si="30"/>
        <v>80</v>
      </c>
      <c r="M248" s="149">
        <f t="shared" si="31"/>
        <v>48</v>
      </c>
      <c r="N248" s="141">
        <f t="shared" si="27"/>
        <v>0</v>
      </c>
      <c r="O248" s="106">
        <f t="shared" si="28"/>
        <v>0</v>
      </c>
      <c r="P248" s="150">
        <f t="shared" si="29"/>
        <v>0</v>
      </c>
      <c r="Q248" s="88"/>
      <c r="S248" s="111"/>
      <c r="T248" s="111"/>
    </row>
    <row r="249" spans="1:20" x14ac:dyDescent="0.25">
      <c r="A249" s="100">
        <v>5304</v>
      </c>
      <c r="B249" s="51">
        <v>4</v>
      </c>
      <c r="C249" s="100" t="s">
        <v>232</v>
      </c>
      <c r="D249" s="51">
        <f>VLOOKUP(A249,Previsional!$A$4:$G$348,Previsional!$G$2,FALSE)</f>
        <v>0</v>
      </c>
      <c r="E249" s="141">
        <f>VLOOKUP(A249,'PATENTES SINIM 2019'!$A$6:$C$350,3,FALSE)</f>
        <v>0.87644787644787647</v>
      </c>
      <c r="F249" s="141">
        <f>VLOOKUP(A249,'I G 2019'!$A$6:$C$350,3,FALSE)</f>
        <v>0.12727126341855713</v>
      </c>
      <c r="G249" s="141">
        <f>VLOOKUP(A249,CGR!$S$11:$T$355,2,FALSE)</f>
        <v>1</v>
      </c>
      <c r="H249" s="155">
        <f>VLOOKUP(A249,TM!$C$2:$E$346,3,FALSE)</f>
        <v>0.76119999999999999</v>
      </c>
      <c r="I249" s="141">
        <f>VLOOKUP(A249,'IRPi 2019'!$A$6:$C$350,3,FALSE)</f>
        <v>1</v>
      </c>
      <c r="J249" s="141">
        <f>VLOOKUP(A249,'R E I 2019'!$A$4:$C$348,3,FALSE)</f>
        <v>0.97924999999999995</v>
      </c>
      <c r="K249" s="141">
        <f t="shared" si="26"/>
        <v>0</v>
      </c>
      <c r="L249" s="148">
        <f t="shared" si="30"/>
        <v>80</v>
      </c>
      <c r="M249" s="149">
        <f t="shared" si="31"/>
        <v>48</v>
      </c>
      <c r="N249" s="141">
        <f t="shared" si="27"/>
        <v>0</v>
      </c>
      <c r="O249" s="106">
        <f t="shared" si="28"/>
        <v>0</v>
      </c>
      <c r="P249" s="150">
        <f t="shared" si="29"/>
        <v>0</v>
      </c>
      <c r="Q249" s="88"/>
      <c r="S249" s="111"/>
      <c r="T249" s="111"/>
    </row>
    <row r="250" spans="1:20" x14ac:dyDescent="0.25">
      <c r="A250" s="100">
        <v>5403</v>
      </c>
      <c r="B250" s="51">
        <v>4</v>
      </c>
      <c r="C250" s="100" t="s">
        <v>163</v>
      </c>
      <c r="D250" s="51">
        <f>VLOOKUP(A250,Previsional!$A$4:$G$348,Previsional!$G$2,FALSE)</f>
        <v>0</v>
      </c>
      <c r="E250" s="141">
        <f>VLOOKUP(A250,'PATENTES SINIM 2019'!$A$6:$C$350,3,FALSE)</f>
        <v>0.96420047732696901</v>
      </c>
      <c r="F250" s="141">
        <f>VLOOKUP(A250,'I G 2019'!$A$6:$C$350,3,FALSE)</f>
        <v>0.38961907108162502</v>
      </c>
      <c r="G250" s="141">
        <f>VLOOKUP(A250,CGR!$S$11:$T$355,2,FALSE)</f>
        <v>1</v>
      </c>
      <c r="H250" s="155">
        <f>VLOOKUP(A250,TM!$C$2:$E$346,3,FALSE)</f>
        <v>0.64070000000000005</v>
      </c>
      <c r="I250" s="141">
        <f>VLOOKUP(A250,'IRPi 2019'!$A$6:$C$350,3,FALSE)</f>
        <v>0.99414201266984137</v>
      </c>
      <c r="J250" s="141">
        <f>VLOOKUP(A250,'R E I 2019'!$A$4:$C$348,3,FALSE)</f>
        <v>1</v>
      </c>
      <c r="K250" s="141">
        <f t="shared" si="26"/>
        <v>0</v>
      </c>
      <c r="L250" s="148">
        <f t="shared" si="30"/>
        <v>80</v>
      </c>
      <c r="M250" s="149">
        <f t="shared" si="31"/>
        <v>48</v>
      </c>
      <c r="N250" s="141">
        <f t="shared" si="27"/>
        <v>0</v>
      </c>
      <c r="O250" s="106">
        <f t="shared" si="28"/>
        <v>0</v>
      </c>
      <c r="P250" s="150">
        <f t="shared" si="29"/>
        <v>0</v>
      </c>
      <c r="Q250" s="88"/>
      <c r="S250" s="111"/>
      <c r="T250" s="111"/>
    </row>
    <row r="251" spans="1:20" x14ac:dyDescent="0.25">
      <c r="A251" s="100">
        <v>6117</v>
      </c>
      <c r="B251" s="51">
        <v>4</v>
      </c>
      <c r="C251" s="100" t="s">
        <v>164</v>
      </c>
      <c r="D251" s="51">
        <f>VLOOKUP(A251,Previsional!$A$4:$G$348,Previsional!$G$2,FALSE)</f>
        <v>0</v>
      </c>
      <c r="E251" s="141">
        <f>VLOOKUP(A251,'PATENTES SINIM 2019'!$A$6:$C$350,3,FALSE)</f>
        <v>0.85986577181208057</v>
      </c>
      <c r="F251" s="141">
        <f>VLOOKUP(A251,'I G 2019'!$A$6:$C$350,3,FALSE)</f>
        <v>0.20910158134721121</v>
      </c>
      <c r="G251" s="141">
        <f>VLOOKUP(A251,CGR!$S$11:$T$355,2,FALSE)</f>
        <v>1</v>
      </c>
      <c r="H251" s="155">
        <f>VLOOKUP(A251,TM!$C$2:$E$346,3,FALSE)</f>
        <v>0.95689999999999997</v>
      </c>
      <c r="I251" s="141">
        <f>VLOOKUP(A251,'IRPi 2019'!$A$6:$C$350,3,FALSE)</f>
        <v>1</v>
      </c>
      <c r="J251" s="141">
        <f>VLOOKUP(A251,'R E I 2019'!$A$4:$C$348,3,FALSE)</f>
        <v>1</v>
      </c>
      <c r="K251" s="141">
        <f t="shared" si="26"/>
        <v>0</v>
      </c>
      <c r="L251" s="148">
        <f t="shared" si="30"/>
        <v>80</v>
      </c>
      <c r="M251" s="149">
        <f t="shared" si="31"/>
        <v>48</v>
      </c>
      <c r="N251" s="141">
        <f t="shared" si="27"/>
        <v>0</v>
      </c>
      <c r="O251" s="106">
        <f t="shared" si="28"/>
        <v>0</v>
      </c>
      <c r="P251" s="150">
        <f t="shared" si="29"/>
        <v>0</v>
      </c>
      <c r="Q251" s="88"/>
      <c r="S251" s="111"/>
      <c r="T251" s="111"/>
    </row>
    <row r="252" spans="1:20" x14ac:dyDescent="0.25">
      <c r="A252" s="100">
        <v>6202</v>
      </c>
      <c r="B252" s="51">
        <v>4</v>
      </c>
      <c r="C252" s="100" t="s">
        <v>233</v>
      </c>
      <c r="D252" s="51">
        <f>VLOOKUP(A252,Previsional!$A$4:$G$348,Previsional!$G$2,FALSE)</f>
        <v>0</v>
      </c>
      <c r="E252" s="141">
        <f>VLOOKUP(A252,'PATENTES SINIM 2019'!$A$6:$C$350,3,FALSE)</f>
        <v>0.71111111111111114</v>
      </c>
      <c r="F252" s="141">
        <f>VLOOKUP(A252,'I G 2019'!$A$6:$C$350,3,FALSE)</f>
        <v>0.26340164378613146</v>
      </c>
      <c r="G252" s="141">
        <f>VLOOKUP(A252,CGR!$S$11:$T$355,2,FALSE)</f>
        <v>1</v>
      </c>
      <c r="H252" s="155">
        <f>VLOOKUP(A252,TM!$C$2:$E$346,3,FALSE)</f>
        <v>0.74450000000000005</v>
      </c>
      <c r="I252" s="141">
        <f>VLOOKUP(A252,'IRPi 2019'!$A$6:$C$350,3,FALSE)</f>
        <v>1</v>
      </c>
      <c r="J252" s="141">
        <f>VLOOKUP(A252,'R E I 2019'!$A$4:$C$348,3,FALSE)</f>
        <v>1</v>
      </c>
      <c r="K252" s="141">
        <f t="shared" si="26"/>
        <v>0</v>
      </c>
      <c r="L252" s="148">
        <f t="shared" si="30"/>
        <v>80</v>
      </c>
      <c r="M252" s="149">
        <f t="shared" si="31"/>
        <v>48</v>
      </c>
      <c r="N252" s="141">
        <f t="shared" si="27"/>
        <v>0</v>
      </c>
      <c r="O252" s="106">
        <f t="shared" si="28"/>
        <v>0</v>
      </c>
      <c r="P252" s="150">
        <f t="shared" si="29"/>
        <v>0</v>
      </c>
      <c r="Q252" s="88"/>
      <c r="S252" s="111"/>
      <c r="T252" s="111"/>
    </row>
    <row r="253" spans="1:20" x14ac:dyDescent="0.25">
      <c r="A253" s="100">
        <v>6301</v>
      </c>
      <c r="B253" s="51">
        <v>4</v>
      </c>
      <c r="C253" s="100" t="s">
        <v>215</v>
      </c>
      <c r="D253" s="51">
        <f>VLOOKUP(A253,Previsional!$A$4:$G$348,Previsional!$G$2,FALSE)</f>
        <v>0</v>
      </c>
      <c r="E253" s="141">
        <f>VLOOKUP(A253,'PATENTES SINIM 2019'!$A$6:$C$350,3,FALSE)</f>
        <v>0.80054551653596995</v>
      </c>
      <c r="F253" s="141">
        <f>VLOOKUP(A253,'I G 2019'!$A$6:$C$350,3,FALSE)</f>
        <v>0.39603730505297036</v>
      </c>
      <c r="G253" s="141">
        <f>VLOOKUP(A253,CGR!$S$11:$T$355,2,FALSE)</f>
        <v>1</v>
      </c>
      <c r="H253" s="155">
        <f>VLOOKUP(A253,TM!$C$2:$E$346,3,FALSE)</f>
        <v>0.61699999999999999</v>
      </c>
      <c r="I253" s="141">
        <f>VLOOKUP(A253,'IRPi 2019'!$A$6:$C$350,3,FALSE)</f>
        <v>1</v>
      </c>
      <c r="J253" s="141">
        <f>VLOOKUP(A253,'R E I 2019'!$A$4:$C$348,3,FALSE)</f>
        <v>1</v>
      </c>
      <c r="K253" s="141">
        <f t="shared" si="26"/>
        <v>0</v>
      </c>
      <c r="L253" s="148">
        <f t="shared" si="30"/>
        <v>80</v>
      </c>
      <c r="M253" s="149">
        <f t="shared" si="31"/>
        <v>48</v>
      </c>
      <c r="N253" s="141">
        <f t="shared" si="27"/>
        <v>0</v>
      </c>
      <c r="O253" s="106">
        <f t="shared" si="28"/>
        <v>0</v>
      </c>
      <c r="P253" s="150">
        <f t="shared" si="29"/>
        <v>0</v>
      </c>
      <c r="Q253" s="88"/>
      <c r="S253" s="111"/>
      <c r="T253" s="111"/>
    </row>
    <row r="254" spans="1:20" x14ac:dyDescent="0.25">
      <c r="A254" s="100">
        <v>6303</v>
      </c>
      <c r="B254" s="51">
        <v>4</v>
      </c>
      <c r="C254" s="100" t="s">
        <v>236</v>
      </c>
      <c r="D254" s="51">
        <f>VLOOKUP(A254,Previsional!$A$4:$G$348,Previsional!$G$2,FALSE)</f>
        <v>0</v>
      </c>
      <c r="E254" s="141">
        <f>VLOOKUP(A254,'PATENTES SINIM 2019'!$A$6:$C$350,3,FALSE)</f>
        <v>0.80689029918404354</v>
      </c>
      <c r="F254" s="141">
        <f>VLOOKUP(A254,'I G 2019'!$A$6:$C$350,3,FALSE)</f>
        <v>0.17022516666703205</v>
      </c>
      <c r="G254" s="141">
        <f>VLOOKUP(A254,CGR!$S$11:$T$355,2,FALSE)</f>
        <v>1</v>
      </c>
      <c r="H254" s="155">
        <f>VLOOKUP(A254,TM!$C$2:$E$346,3,FALSE)</f>
        <v>0.69210000000000005</v>
      </c>
      <c r="I254" s="141">
        <f>VLOOKUP(A254,'IRPi 2019'!$A$6:$C$350,3,FALSE)</f>
        <v>0.99582114340179095</v>
      </c>
      <c r="J254" s="141">
        <f>VLOOKUP(A254,'R E I 2019'!$A$4:$C$348,3,FALSE)</f>
        <v>1</v>
      </c>
      <c r="K254" s="141">
        <f t="shared" si="26"/>
        <v>0</v>
      </c>
      <c r="L254" s="148">
        <f t="shared" si="30"/>
        <v>80</v>
      </c>
      <c r="M254" s="149">
        <f t="shared" si="31"/>
        <v>48</v>
      </c>
      <c r="N254" s="141">
        <f t="shared" si="27"/>
        <v>0</v>
      </c>
      <c r="O254" s="106">
        <f t="shared" si="28"/>
        <v>0</v>
      </c>
      <c r="P254" s="150">
        <f t="shared" si="29"/>
        <v>0</v>
      </c>
      <c r="Q254" s="88"/>
      <c r="S254" s="111"/>
      <c r="T254" s="111"/>
    </row>
    <row r="255" spans="1:20" x14ac:dyDescent="0.25">
      <c r="A255" s="100">
        <v>10108</v>
      </c>
      <c r="B255" s="51">
        <v>4</v>
      </c>
      <c r="C255" s="100" t="s">
        <v>211</v>
      </c>
      <c r="D255" s="51">
        <f>VLOOKUP(A255,Previsional!$A$4:$G$348,Previsional!$G$2,FALSE)</f>
        <v>0</v>
      </c>
      <c r="E255" s="141">
        <f>VLOOKUP(A255,'PATENTES SINIM 2019'!$A$6:$C$350,3,FALSE)</f>
        <v>0.88386123680241324</v>
      </c>
      <c r="F255" s="141">
        <f>VLOOKUP(A255,'I G 2019'!$A$6:$C$350,3,FALSE)</f>
        <v>6.5938915791593222E-2</v>
      </c>
      <c r="G255" s="141">
        <f>VLOOKUP(A255,CGR!$S$11:$T$355,2,FALSE)</f>
        <v>1</v>
      </c>
      <c r="H255" s="155">
        <f>VLOOKUP(A255,TM!$C$2:$E$346,3,FALSE)</f>
        <v>0.80910000000000004</v>
      </c>
      <c r="I255" s="141">
        <f>VLOOKUP(A255,'IRPi 2019'!$A$6:$C$350,3,FALSE)</f>
        <v>1</v>
      </c>
      <c r="J255" s="141">
        <f>VLOOKUP(A255,'R E I 2019'!$A$4:$C$348,3,FALSE)</f>
        <v>1</v>
      </c>
      <c r="K255" s="141">
        <f t="shared" si="26"/>
        <v>0</v>
      </c>
      <c r="L255" s="148">
        <f t="shared" si="30"/>
        <v>80</v>
      </c>
      <c r="M255" s="149">
        <f t="shared" si="31"/>
        <v>48</v>
      </c>
      <c r="N255" s="141">
        <f t="shared" si="27"/>
        <v>0</v>
      </c>
      <c r="O255" s="106">
        <f t="shared" si="28"/>
        <v>0</v>
      </c>
      <c r="P255" s="150">
        <f t="shared" si="29"/>
        <v>0</v>
      </c>
      <c r="Q255" s="88"/>
      <c r="S255" s="111"/>
      <c r="T255" s="111"/>
    </row>
    <row r="256" spans="1:20" x14ac:dyDescent="0.25">
      <c r="A256" s="100">
        <v>10307</v>
      </c>
      <c r="B256" s="51">
        <v>4</v>
      </c>
      <c r="C256" s="100" t="s">
        <v>228</v>
      </c>
      <c r="D256" s="51">
        <f>VLOOKUP(A256,Previsional!$A$4:$G$348,Previsional!$G$2,FALSE)</f>
        <v>0</v>
      </c>
      <c r="E256" s="141">
        <f>VLOOKUP(A256,'PATENTES SINIM 2019'!$A$6:$C$350,3,FALSE)</f>
        <v>0.9169435215946844</v>
      </c>
      <c r="F256" s="141">
        <f>VLOOKUP(A256,'I G 2019'!$A$6:$C$350,3,FALSE)</f>
        <v>0.13305205488709984</v>
      </c>
      <c r="G256" s="141">
        <f>VLOOKUP(A256,CGR!$S$11:$T$355,2,FALSE)</f>
        <v>1</v>
      </c>
      <c r="H256" s="155">
        <f>VLOOKUP(A256,TM!$C$2:$E$346,3,FALSE)</f>
        <v>0.69240000000000002</v>
      </c>
      <c r="I256" s="141">
        <f>VLOOKUP(A256,'IRPi 2019'!$A$6:$C$350,3,FALSE)</f>
        <v>0.99951257534804672</v>
      </c>
      <c r="J256" s="141">
        <f>VLOOKUP(A256,'R E I 2019'!$A$4:$C$348,3,FALSE)</f>
        <v>0.94445000000000001</v>
      </c>
      <c r="K256" s="141">
        <f t="shared" si="26"/>
        <v>0</v>
      </c>
      <c r="L256" s="148">
        <f t="shared" si="30"/>
        <v>80</v>
      </c>
      <c r="M256" s="149">
        <f t="shared" si="31"/>
        <v>48</v>
      </c>
      <c r="N256" s="141">
        <f t="shared" si="27"/>
        <v>0</v>
      </c>
      <c r="O256" s="106">
        <f t="shared" si="28"/>
        <v>0</v>
      </c>
      <c r="P256" s="150">
        <f t="shared" si="29"/>
        <v>0</v>
      </c>
      <c r="Q256" s="88"/>
      <c r="R256" s="91"/>
      <c r="S256" s="111"/>
      <c r="T256" s="111"/>
    </row>
    <row r="257" spans="1:20" x14ac:dyDescent="0.25">
      <c r="A257" s="100">
        <v>13303</v>
      </c>
      <c r="B257" s="51">
        <v>4</v>
      </c>
      <c r="C257" s="100" t="s">
        <v>218</v>
      </c>
      <c r="D257" s="51">
        <f>VLOOKUP(A257,Previsional!$A$4:$G$348,Previsional!$G$2,FALSE)</f>
        <v>0</v>
      </c>
      <c r="E257" s="141">
        <f>VLOOKUP(A257,'PATENTES SINIM 2019'!$A$6:$C$350,3,FALSE)</f>
        <v>0.94982078853046592</v>
      </c>
      <c r="F257" s="141">
        <f>VLOOKUP(A257,'I G 2019'!$A$6:$C$350,3,FALSE)</f>
        <v>0.28775004566861706</v>
      </c>
      <c r="G257" s="141">
        <f>VLOOKUP(A257,CGR!$S$11:$T$355,2,FALSE)</f>
        <v>1</v>
      </c>
      <c r="H257" s="155">
        <f>VLOOKUP(A257,TM!$C$2:$E$346,3,FALSE)</f>
        <v>0.74880000000000002</v>
      </c>
      <c r="I257" s="141">
        <f>VLOOKUP(A257,'IRPi 2019'!$A$6:$C$350,3,FALSE)</f>
        <v>1</v>
      </c>
      <c r="J257" s="141">
        <f>VLOOKUP(A257,'R E I 2019'!$A$4:$C$348,3,FALSE)</f>
        <v>1</v>
      </c>
      <c r="K257" s="141">
        <f t="shared" si="26"/>
        <v>0</v>
      </c>
      <c r="L257" s="148">
        <f t="shared" si="30"/>
        <v>80</v>
      </c>
      <c r="M257" s="149">
        <f t="shared" si="31"/>
        <v>48</v>
      </c>
      <c r="N257" s="141">
        <f t="shared" si="27"/>
        <v>0</v>
      </c>
      <c r="O257" s="106">
        <f t="shared" si="28"/>
        <v>0</v>
      </c>
      <c r="P257" s="150">
        <f t="shared" si="29"/>
        <v>0</v>
      </c>
      <c r="Q257" s="88"/>
      <c r="S257" s="111"/>
      <c r="T257" s="111"/>
    </row>
    <row r="258" spans="1:20" x14ac:dyDescent="0.25">
      <c r="A258" s="100">
        <v>13502</v>
      </c>
      <c r="B258" s="51">
        <v>4</v>
      </c>
      <c r="C258" s="100" t="s">
        <v>217</v>
      </c>
      <c r="D258" s="51">
        <f>VLOOKUP(A258,Previsional!$A$4:$G$348,Previsional!$G$2,FALSE)</f>
        <v>0</v>
      </c>
      <c r="E258" s="141">
        <f>VLOOKUP(A258,'PATENTES SINIM 2019'!$A$6:$C$350,3,FALSE)</f>
        <v>0</v>
      </c>
      <c r="F258" s="141">
        <f>VLOOKUP(A258,'I G 2019'!$A$6:$C$350,3,FALSE)</f>
        <v>0.43504916968467472</v>
      </c>
      <c r="G258" s="141">
        <f>VLOOKUP(A258,CGR!$S$11:$T$355,2,FALSE)</f>
        <v>1</v>
      </c>
      <c r="H258" s="155">
        <f>VLOOKUP(A258,TM!$C$2:$E$346,3,FALSE)</f>
        <v>0.51449999999999996</v>
      </c>
      <c r="I258" s="141">
        <f>VLOOKUP(A258,'IRPi 2019'!$A$6:$C$350,3,FALSE)</f>
        <v>1</v>
      </c>
      <c r="J258" s="141">
        <f>VLOOKUP(A258,'R E I 2019'!$A$4:$C$348,3,FALSE)</f>
        <v>0.74015000000000009</v>
      </c>
      <c r="K258" s="141">
        <f t="shared" si="26"/>
        <v>0</v>
      </c>
      <c r="L258" s="148">
        <f t="shared" si="30"/>
        <v>80</v>
      </c>
      <c r="M258" s="149">
        <f t="shared" si="31"/>
        <v>48</v>
      </c>
      <c r="N258" s="141">
        <f t="shared" si="27"/>
        <v>0</v>
      </c>
      <c r="O258" s="106">
        <f t="shared" si="28"/>
        <v>0</v>
      </c>
      <c r="P258" s="150">
        <f t="shared" si="29"/>
        <v>0</v>
      </c>
      <c r="Q258" s="88"/>
      <c r="S258" s="111"/>
      <c r="T258" s="111"/>
    </row>
    <row r="259" spans="1:20" x14ac:dyDescent="0.25">
      <c r="A259" s="100">
        <v>14105</v>
      </c>
      <c r="B259" s="51">
        <v>4</v>
      </c>
      <c r="C259" s="100" t="s">
        <v>235</v>
      </c>
      <c r="D259" s="51">
        <f>VLOOKUP(A259,Previsional!$A$4:$G$348,Previsional!$G$2,FALSE)</f>
        <v>0</v>
      </c>
      <c r="E259" s="141">
        <f>VLOOKUP(A259,'PATENTES SINIM 2019'!$A$6:$C$350,3,FALSE)</f>
        <v>0.76829268292682928</v>
      </c>
      <c r="F259" s="141">
        <f>VLOOKUP(A259,'I G 2019'!$A$6:$C$350,3,FALSE)</f>
        <v>8.3781723961253995E-2</v>
      </c>
      <c r="G259" s="141">
        <f>VLOOKUP(A259,CGR!$S$11:$T$355,2,FALSE)</f>
        <v>1</v>
      </c>
      <c r="H259" s="155">
        <f>VLOOKUP(A259,TM!$C$2:$E$346,3,FALSE)</f>
        <v>0.88470000000000004</v>
      </c>
      <c r="I259" s="141">
        <f>VLOOKUP(A259,'IRPi 2019'!$A$6:$C$350,3,FALSE)</f>
        <v>1</v>
      </c>
      <c r="J259" s="141">
        <f>VLOOKUP(A259,'R E I 2019'!$A$4:$C$348,3,FALSE)</f>
        <v>1</v>
      </c>
      <c r="K259" s="141">
        <f t="shared" si="26"/>
        <v>0</v>
      </c>
      <c r="L259" s="148">
        <f t="shared" si="30"/>
        <v>80</v>
      </c>
      <c r="M259" s="149">
        <f t="shared" si="31"/>
        <v>48</v>
      </c>
      <c r="N259" s="141">
        <f t="shared" si="27"/>
        <v>0</v>
      </c>
      <c r="O259" s="106">
        <f t="shared" si="28"/>
        <v>0</v>
      </c>
      <c r="P259" s="150">
        <f t="shared" si="29"/>
        <v>0</v>
      </c>
      <c r="Q259" s="80"/>
      <c r="R259" s="63"/>
      <c r="S259" s="111"/>
      <c r="T259" s="111"/>
    </row>
    <row r="260" spans="1:20" ht="15.75" thickBot="1" x14ac:dyDescent="0.3">
      <c r="A260" s="100">
        <v>14106</v>
      </c>
      <c r="B260" s="137">
        <v>4</v>
      </c>
      <c r="C260" s="100" t="s">
        <v>234</v>
      </c>
      <c r="D260" s="51">
        <f>VLOOKUP(A260,Previsional!$A$4:$G$348,Previsional!$G$2,FALSE)</f>
        <v>0</v>
      </c>
      <c r="E260" s="141">
        <f>VLOOKUP(A260,'PATENTES SINIM 2019'!$A$6:$C$350,3,FALSE)</f>
        <v>0.61324786324786329</v>
      </c>
      <c r="F260" s="141">
        <f>VLOOKUP(A260,'I G 2019'!$A$6:$C$350,3,FALSE)</f>
        <v>0.13696700785748026</v>
      </c>
      <c r="G260" s="141">
        <f>VLOOKUP(A260,CGR!$S$11:$T$355,2,FALSE)</f>
        <v>1</v>
      </c>
      <c r="H260" s="155">
        <f>VLOOKUP(A260,TM!$C$2:$E$346,3,FALSE)</f>
        <v>0.73170000000000002</v>
      </c>
      <c r="I260" s="141">
        <f>VLOOKUP(A260,'IRPi 2019'!$A$6:$C$350,3,FALSE)</f>
        <v>1</v>
      </c>
      <c r="J260" s="141">
        <f>VLOOKUP(A260,'R E I 2019'!$A$4:$C$348,3,FALSE)</f>
        <v>0.72924999999999995</v>
      </c>
      <c r="K260" s="141">
        <f t="shared" si="26"/>
        <v>0</v>
      </c>
      <c r="L260" s="148">
        <f t="shared" si="30"/>
        <v>80</v>
      </c>
      <c r="M260" s="149">
        <f t="shared" si="31"/>
        <v>48</v>
      </c>
      <c r="N260" s="141">
        <f t="shared" si="27"/>
        <v>0</v>
      </c>
      <c r="O260" s="106">
        <f t="shared" si="28"/>
        <v>0</v>
      </c>
      <c r="P260" s="150">
        <f t="shared" si="29"/>
        <v>0</v>
      </c>
      <c r="Q260" s="138"/>
      <c r="R260" s="139"/>
      <c r="S260" s="111"/>
      <c r="T260" s="111"/>
    </row>
    <row r="261" spans="1:20" ht="15.75" thickTop="1" x14ac:dyDescent="0.25">
      <c r="A261" s="100">
        <v>5201</v>
      </c>
      <c r="B261" s="135">
        <v>5</v>
      </c>
      <c r="C261" s="100" t="s">
        <v>238</v>
      </c>
      <c r="D261" s="51">
        <f>VLOOKUP(A261,Previsional!$A$4:$G$348,Previsional!$G$2,FALSE)</f>
        <v>1</v>
      </c>
      <c r="E261" s="141">
        <f>VLOOKUP(A261,'PATENTES SINIM 2019'!$A$6:$C$350,3,FALSE)</f>
        <v>0</v>
      </c>
      <c r="F261" s="141">
        <f>VLOOKUP(A261,'I G 2019'!$A$6:$C$350,3,FALSE)</f>
        <v>1.9897915916305117E-2</v>
      </c>
      <c r="G261" s="141">
        <f>VLOOKUP(A261,CGR!$S$11:$T$355,2,FALSE)</f>
        <v>1</v>
      </c>
      <c r="H261" s="155">
        <f>VLOOKUP(A261,TM!$C$2:$E$346,3,FALSE)</f>
        <v>0.87749999999999995</v>
      </c>
      <c r="I261" s="141">
        <f>VLOOKUP(A261,'IRPi 2019'!$A$6:$C$350,3,FALSE)</f>
        <v>1</v>
      </c>
      <c r="J261" s="141">
        <f>VLOOKUP(A261,'R E I 2019'!$A$4:$C$348,3,FALSE)</f>
        <v>1</v>
      </c>
      <c r="K261" s="141">
        <f>SUMPRODUCT($E$13:$J$13,E261:J261)*D261</f>
        <v>0.95100000000000007</v>
      </c>
      <c r="L261" s="148">
        <f t="shared" ref="L261:L292" si="32">_xlfn.RANK.EQ(K261,$K$261:$K$369,0)</f>
        <v>1</v>
      </c>
      <c r="M261" s="149">
        <f t="shared" ref="M261:M292" si="33">$E$8</f>
        <v>55</v>
      </c>
      <c r="N261" s="141">
        <f t="shared" si="27"/>
        <v>0.95100000000000007</v>
      </c>
      <c r="O261" s="106">
        <f t="shared" si="28"/>
        <v>2.4057934996820643E-2</v>
      </c>
      <c r="P261" s="150">
        <f t="shared" si="29"/>
        <v>115929621.74352041</v>
      </c>
      <c r="Q261" s="88"/>
      <c r="R261" s="91"/>
      <c r="S261" s="111"/>
      <c r="T261" s="111"/>
    </row>
    <row r="262" spans="1:20" x14ac:dyDescent="0.25">
      <c r="A262" s="100">
        <v>12402</v>
      </c>
      <c r="B262" s="51">
        <v>5</v>
      </c>
      <c r="C262" s="100" t="s">
        <v>257</v>
      </c>
      <c r="D262" s="51">
        <f>VLOOKUP(A262,Previsional!$A$4:$G$348,Previsional!$G$2,FALSE)</f>
        <v>1</v>
      </c>
      <c r="E262" s="141">
        <f>VLOOKUP(A262,'PATENTES SINIM 2019'!$A$6:$C$350,3,FALSE)</f>
        <v>1</v>
      </c>
      <c r="F262" s="141">
        <f>VLOOKUP(A262,'I G 2019'!$A$6:$C$350,3,FALSE)</f>
        <v>8.9529380572839296E-2</v>
      </c>
      <c r="G262" s="141">
        <f>VLOOKUP(A262,CGR!$S$11:$T$355,2,FALSE)</f>
        <v>1</v>
      </c>
      <c r="H262" s="155">
        <f>VLOOKUP(A262,TM!$C$2:$E$346,3,FALSE)</f>
        <v>0.94950000000000001</v>
      </c>
      <c r="I262" s="141">
        <f>VLOOKUP(A262,'IRPi 2019'!$A$6:$C$350,3,FALSE)</f>
        <v>1</v>
      </c>
      <c r="J262" s="141">
        <f>VLOOKUP(A262,'R E I 2019'!$A$4:$C$348,3,FALSE)</f>
        <v>1</v>
      </c>
      <c r="K262" s="141">
        <f t="shared" ref="K262:K293" si="34">SUMPRODUCT($E$12:$J$12,E262:J262)*D262</f>
        <v>0.76480734514320992</v>
      </c>
      <c r="L262" s="148">
        <f t="shared" si="32"/>
        <v>2</v>
      </c>
      <c r="M262" s="149">
        <f t="shared" si="33"/>
        <v>55</v>
      </c>
      <c r="N262" s="141">
        <f t="shared" si="27"/>
        <v>0.76480734514320992</v>
      </c>
      <c r="O262" s="106">
        <f t="shared" si="28"/>
        <v>1.9347723863876249E-2</v>
      </c>
      <c r="P262" s="150">
        <f t="shared" si="29"/>
        <v>93232204.236717537</v>
      </c>
      <c r="Q262" s="88"/>
      <c r="S262" s="111"/>
      <c r="T262" s="111"/>
    </row>
    <row r="263" spans="1:20" x14ac:dyDescent="0.25">
      <c r="A263" s="100">
        <v>7105</v>
      </c>
      <c r="B263" s="51">
        <v>5</v>
      </c>
      <c r="C263" s="100" t="s">
        <v>268</v>
      </c>
      <c r="D263" s="51">
        <f>VLOOKUP(A263,Previsional!$A$4:$G$348,Previsional!$G$2,FALSE)</f>
        <v>1</v>
      </c>
      <c r="E263" s="141">
        <f>VLOOKUP(A263,'PATENTES SINIM 2019'!$A$6:$C$350,3,FALSE)</f>
        <v>0.95923261390887293</v>
      </c>
      <c r="F263" s="141">
        <f>VLOOKUP(A263,'I G 2019'!$A$6:$C$350,3,FALSE)</f>
        <v>0.31540000289419695</v>
      </c>
      <c r="G263" s="141">
        <f>VLOOKUP(A263,CGR!$S$11:$T$355,2,FALSE)</f>
        <v>1</v>
      </c>
      <c r="H263" s="155">
        <f>VLOOKUP(A263,TM!$C$2:$E$346,3,FALSE)</f>
        <v>0.65880000000000005</v>
      </c>
      <c r="I263" s="141">
        <f>VLOOKUP(A263,'IRPi 2019'!$A$6:$C$350,3,FALSE)</f>
        <v>1</v>
      </c>
      <c r="J263" s="141">
        <f>VLOOKUP(A263,'R E I 2019'!$A$4:$C$348,3,FALSE)</f>
        <v>1</v>
      </c>
      <c r="K263" s="141">
        <f t="shared" si="34"/>
        <v>0.76340141559165486</v>
      </c>
      <c r="L263" s="148">
        <f t="shared" si="32"/>
        <v>3</v>
      </c>
      <c r="M263" s="149">
        <f t="shared" si="33"/>
        <v>55</v>
      </c>
      <c r="N263" s="141">
        <f t="shared" si="27"/>
        <v>0.76340141559165486</v>
      </c>
      <c r="O263" s="106">
        <f t="shared" si="28"/>
        <v>1.9312157342570867E-2</v>
      </c>
      <c r="P263" s="150">
        <f t="shared" si="29"/>
        <v>93060817.400639936</v>
      </c>
      <c r="Q263" s="88"/>
      <c r="R263" s="91"/>
      <c r="S263" s="111"/>
      <c r="T263" s="111"/>
    </row>
    <row r="264" spans="1:20" x14ac:dyDescent="0.25">
      <c r="A264" s="100">
        <v>16305</v>
      </c>
      <c r="B264" s="51">
        <v>5</v>
      </c>
      <c r="C264" s="100" t="s">
        <v>270</v>
      </c>
      <c r="D264" s="51">
        <f>VLOOKUP(A264,Previsional!$A$4:$G$348,Previsional!$G$2,FALSE)</f>
        <v>1</v>
      </c>
      <c r="E264" s="141">
        <f>VLOOKUP(A264,'PATENTES SINIM 2019'!$A$6:$C$350,3,FALSE)</f>
        <v>1</v>
      </c>
      <c r="F264" s="141">
        <f>VLOOKUP(A264,'I G 2019'!$A$6:$C$350,3,FALSE)</f>
        <v>0.22360435150498739</v>
      </c>
      <c r="G264" s="141">
        <f>VLOOKUP(A264,CGR!$S$11:$T$355,2,FALSE)</f>
        <v>1</v>
      </c>
      <c r="H264" s="155">
        <f>VLOOKUP(A264,TM!$C$2:$E$346,3,FALSE)</f>
        <v>0.70279999999999998</v>
      </c>
      <c r="I264" s="141">
        <f>VLOOKUP(A264,'IRPi 2019'!$A$6:$C$350,3,FALSE)</f>
        <v>0.99629065032050723</v>
      </c>
      <c r="J264" s="141">
        <f>VLOOKUP(A264,'R E I 2019'!$A$4:$C$348,3,FALSE)</f>
        <v>1</v>
      </c>
      <c r="K264" s="141">
        <f t="shared" si="34"/>
        <v>0.76113562039227223</v>
      </c>
      <c r="L264" s="148">
        <f t="shared" si="32"/>
        <v>4</v>
      </c>
      <c r="M264" s="149">
        <f t="shared" si="33"/>
        <v>55</v>
      </c>
      <c r="N264" s="141">
        <f t="shared" si="27"/>
        <v>0.76113562039227223</v>
      </c>
      <c r="O264" s="106">
        <f t="shared" si="28"/>
        <v>1.9254838358740312E-2</v>
      </c>
      <c r="P264" s="150">
        <f t="shared" si="29"/>
        <v>92784610.481173351</v>
      </c>
      <c r="Q264" s="88"/>
      <c r="S264" s="111"/>
      <c r="T264" s="111"/>
    </row>
    <row r="265" spans="1:20" x14ac:dyDescent="0.25">
      <c r="A265" s="100">
        <v>14108</v>
      </c>
      <c r="B265" s="51">
        <v>5</v>
      </c>
      <c r="C265" s="100" t="s">
        <v>285</v>
      </c>
      <c r="D265" s="51">
        <f>VLOOKUP(A265,Previsional!$A$4:$G$348,Previsional!$G$2,FALSE)</f>
        <v>1</v>
      </c>
      <c r="E265" s="141">
        <f>VLOOKUP(A265,'PATENTES SINIM 2019'!$A$6:$C$350,3,FALSE)</f>
        <v>0.86854005167958659</v>
      </c>
      <c r="F265" s="141">
        <f>VLOOKUP(A265,'I G 2019'!$A$6:$C$350,3,FALSE)</f>
        <v>0.21442602630761368</v>
      </c>
      <c r="G265" s="141">
        <f>VLOOKUP(A265,CGR!$S$11:$T$355,2,FALSE)</f>
        <v>1</v>
      </c>
      <c r="H265" s="155">
        <f>VLOOKUP(A265,TM!$C$2:$E$346,3,FALSE)</f>
        <v>0.98380000000000001</v>
      </c>
      <c r="I265" s="141">
        <f>VLOOKUP(A265,'IRPi 2019'!$A$6:$C$350,3,FALSE)</f>
        <v>1</v>
      </c>
      <c r="J265" s="141">
        <f>VLOOKUP(A265,'R E I 2019'!$A$4:$C$348,3,FALSE)</f>
        <v>1</v>
      </c>
      <c r="K265" s="141">
        <f t="shared" si="34"/>
        <v>0.75516552466475872</v>
      </c>
      <c r="L265" s="148">
        <f t="shared" si="32"/>
        <v>5</v>
      </c>
      <c r="M265" s="149">
        <f t="shared" si="33"/>
        <v>55</v>
      </c>
      <c r="N265" s="141">
        <f t="shared" si="27"/>
        <v>0.75516552466475872</v>
      </c>
      <c r="O265" s="106">
        <f t="shared" si="28"/>
        <v>1.9103809783622208E-2</v>
      </c>
      <c r="P265" s="150">
        <f t="shared" si="29"/>
        <v>92056838.725691497</v>
      </c>
      <c r="Q265" s="88"/>
      <c r="S265" s="111"/>
      <c r="T265" s="111"/>
    </row>
    <row r="266" spans="1:20" x14ac:dyDescent="0.25">
      <c r="A266" s="100">
        <v>16304</v>
      </c>
      <c r="B266" s="51">
        <v>5</v>
      </c>
      <c r="C266" s="100" t="s">
        <v>289</v>
      </c>
      <c r="D266" s="51">
        <f>VLOOKUP(A266,Previsional!$A$4:$G$348,Previsional!$G$2,FALSE)</f>
        <v>1</v>
      </c>
      <c r="E266" s="141">
        <f>VLOOKUP(A266,'PATENTES SINIM 2019'!$A$6:$C$350,3,FALSE)</f>
        <v>1</v>
      </c>
      <c r="F266" s="141">
        <f>VLOOKUP(A266,'I G 2019'!$A$6:$C$350,3,FALSE)</f>
        <v>7.7947001714899891E-2</v>
      </c>
      <c r="G266" s="141">
        <f>VLOOKUP(A266,CGR!$S$11:$T$355,2,FALSE)</f>
        <v>1</v>
      </c>
      <c r="H266" s="155">
        <f>VLOOKUP(A266,TM!$C$2:$E$346,3,FALSE)</f>
        <v>0.89319999999999999</v>
      </c>
      <c r="I266" s="141">
        <f>VLOOKUP(A266,'IRPi 2019'!$A$6:$C$350,3,FALSE)</f>
        <v>1</v>
      </c>
      <c r="J266" s="141">
        <f>VLOOKUP(A266,'R E I 2019'!$A$4:$C$348,3,FALSE)</f>
        <v>1</v>
      </c>
      <c r="K266" s="141">
        <f t="shared" si="34"/>
        <v>0.75346675042872502</v>
      </c>
      <c r="L266" s="148">
        <f t="shared" si="32"/>
        <v>6</v>
      </c>
      <c r="M266" s="149">
        <f t="shared" si="33"/>
        <v>55</v>
      </c>
      <c r="N266" s="141">
        <f t="shared" si="27"/>
        <v>0.75346675042872502</v>
      </c>
      <c r="O266" s="106">
        <f t="shared" si="28"/>
        <v>1.9060835020063036E-2</v>
      </c>
      <c r="P266" s="150">
        <f t="shared" si="29"/>
        <v>91849753.284460127</v>
      </c>
      <c r="Q266" s="88"/>
      <c r="S266" s="111"/>
      <c r="T266" s="111"/>
    </row>
    <row r="267" spans="1:20" x14ac:dyDescent="0.25">
      <c r="A267" s="100">
        <v>6302</v>
      </c>
      <c r="B267" s="51">
        <v>5</v>
      </c>
      <c r="C267" s="100" t="s">
        <v>315</v>
      </c>
      <c r="D267" s="51">
        <f>VLOOKUP(A267,Previsional!$A$4:$G$348,Previsional!$G$2,FALSE)</f>
        <v>1</v>
      </c>
      <c r="E267" s="141">
        <f>VLOOKUP(A267,'PATENTES SINIM 2019'!$A$6:$C$350,3,FALSE)</f>
        <v>0.95346062052505964</v>
      </c>
      <c r="F267" s="141">
        <f>VLOOKUP(A267,'I G 2019'!$A$6:$C$350,3,FALSE)</f>
        <v>0.10319992448683693</v>
      </c>
      <c r="G267" s="141">
        <f>VLOOKUP(A267,CGR!$S$11:$T$355,2,FALSE)</f>
        <v>1</v>
      </c>
      <c r="H267" s="155">
        <f>VLOOKUP(A267,TM!$C$2:$E$346,3,FALSE)</f>
        <v>0.95450000000000002</v>
      </c>
      <c r="I267" s="141">
        <f>VLOOKUP(A267,'IRPi 2019'!$A$6:$C$350,3,FALSE)</f>
        <v>1</v>
      </c>
      <c r="J267" s="141">
        <f>VLOOKUP(A267,'R E I 2019'!$A$4:$C$348,3,FALSE)</f>
        <v>1</v>
      </c>
      <c r="K267" s="141">
        <f t="shared" si="34"/>
        <v>0.75268619830548023</v>
      </c>
      <c r="L267" s="148">
        <f t="shared" si="32"/>
        <v>7</v>
      </c>
      <c r="M267" s="149">
        <f t="shared" si="33"/>
        <v>55</v>
      </c>
      <c r="N267" s="141">
        <f t="shared" si="27"/>
        <v>0.75268619830548023</v>
      </c>
      <c r="O267" s="106">
        <f t="shared" si="28"/>
        <v>1.9041088992468237E-2</v>
      </c>
      <c r="P267" s="150">
        <f t="shared" si="29"/>
        <v>91754601.746711582</v>
      </c>
      <c r="Q267" s="88"/>
      <c r="S267" s="111"/>
      <c r="T267" s="111"/>
    </row>
    <row r="268" spans="1:20" x14ac:dyDescent="0.25">
      <c r="A268" s="100">
        <v>7106</v>
      </c>
      <c r="B268" s="51">
        <v>5</v>
      </c>
      <c r="C268" s="100" t="s">
        <v>239</v>
      </c>
      <c r="D268" s="51">
        <f>VLOOKUP(A268,Previsional!$A$4:$G$348,Previsional!$G$2,FALSE)</f>
        <v>1</v>
      </c>
      <c r="E268" s="141">
        <f>VLOOKUP(A268,'PATENTES SINIM 2019'!$A$6:$C$350,3,FALSE)</f>
        <v>0.81229773462783172</v>
      </c>
      <c r="F268" s="141">
        <f>VLOOKUP(A268,'I G 2019'!$A$6:$C$350,3,FALSE)</f>
        <v>0.75746050611767646</v>
      </c>
      <c r="G268" s="141">
        <f>VLOOKUP(A268,CGR!$S$11:$T$355,2,FALSE)</f>
        <v>1</v>
      </c>
      <c r="H268" s="155">
        <f>VLOOKUP(A268,TM!$C$2:$E$346,3,FALSE)</f>
        <v>0.1792</v>
      </c>
      <c r="I268" s="141">
        <f>VLOOKUP(A268,'IRPi 2019'!$A$6:$C$350,3,FALSE)</f>
        <v>1</v>
      </c>
      <c r="J268" s="141">
        <f>VLOOKUP(A268,'R E I 2019'!$A$4:$C$348,3,FALSE)</f>
        <v>0.9375</v>
      </c>
      <c r="K268" s="141">
        <f t="shared" si="34"/>
        <v>0.74742433364916028</v>
      </c>
      <c r="L268" s="148">
        <f t="shared" si="32"/>
        <v>8</v>
      </c>
      <c r="M268" s="149">
        <f t="shared" si="33"/>
        <v>55</v>
      </c>
      <c r="N268" s="141">
        <f t="shared" si="27"/>
        <v>0.74742433364916028</v>
      </c>
      <c r="O268" s="106">
        <f t="shared" si="28"/>
        <v>1.8907976902180317E-2</v>
      </c>
      <c r="P268" s="150">
        <f t="shared" si="29"/>
        <v>91113165.385751784</v>
      </c>
      <c r="Q268" s="88"/>
      <c r="S268" s="111"/>
      <c r="T268" s="111"/>
    </row>
    <row r="269" spans="1:20" x14ac:dyDescent="0.25">
      <c r="A269" s="100">
        <v>7109</v>
      </c>
      <c r="B269" s="51">
        <v>5</v>
      </c>
      <c r="C269" s="100" t="s">
        <v>244</v>
      </c>
      <c r="D269" s="51">
        <f>VLOOKUP(A269,Previsional!$A$4:$G$348,Previsional!$G$2,FALSE)</f>
        <v>1</v>
      </c>
      <c r="E269" s="141">
        <f>VLOOKUP(A269,'PATENTES SINIM 2019'!$A$6:$C$350,3,FALSE)</f>
        <v>0.89776046738072057</v>
      </c>
      <c r="F269" s="141">
        <f>VLOOKUP(A269,'I G 2019'!$A$6:$C$350,3,FALSE)</f>
        <v>0.19753498830056249</v>
      </c>
      <c r="G269" s="141">
        <f>VLOOKUP(A269,CGR!$S$11:$T$355,2,FALSE)</f>
        <v>1</v>
      </c>
      <c r="H269" s="155">
        <f>VLOOKUP(A269,TM!$C$2:$E$346,3,FALSE)</f>
        <v>0.89029999999999998</v>
      </c>
      <c r="I269" s="141">
        <f>VLOOKUP(A269,'IRPi 2019'!$A$6:$C$350,3,FALSE)</f>
        <v>1</v>
      </c>
      <c r="J269" s="141">
        <f>VLOOKUP(A269,'R E I 2019'!$A$4:$C$348,3,FALSE)</f>
        <v>1</v>
      </c>
      <c r="K269" s="141">
        <f t="shared" si="34"/>
        <v>0.74714491065839295</v>
      </c>
      <c r="L269" s="148">
        <f t="shared" si="32"/>
        <v>9</v>
      </c>
      <c r="M269" s="149">
        <f t="shared" si="33"/>
        <v>55</v>
      </c>
      <c r="N269" s="141">
        <f t="shared" si="27"/>
        <v>0.74714491065839295</v>
      </c>
      <c r="O269" s="106">
        <f t="shared" si="28"/>
        <v>1.8900908195399562E-2</v>
      </c>
      <c r="P269" s="150">
        <f t="shared" si="29"/>
        <v>91079102.923474073</v>
      </c>
      <c r="Q269" s="88"/>
      <c r="S269" s="111"/>
      <c r="T269" s="111"/>
    </row>
    <row r="270" spans="1:20" x14ac:dyDescent="0.25">
      <c r="A270" s="100">
        <v>7403</v>
      </c>
      <c r="B270" s="51">
        <v>5</v>
      </c>
      <c r="C270" s="100" t="s">
        <v>295</v>
      </c>
      <c r="D270" s="51">
        <f>VLOOKUP(A270,Previsional!$A$4:$G$348,Previsional!$G$2,FALSE)</f>
        <v>1</v>
      </c>
      <c r="E270" s="141">
        <f>VLOOKUP(A270,'PATENTES SINIM 2019'!$A$6:$C$350,3,FALSE)</f>
        <v>0.99845679012345678</v>
      </c>
      <c r="F270" s="141">
        <f>VLOOKUP(A270,'I G 2019'!$A$6:$C$350,3,FALSE)</f>
        <v>0.12823042633811463</v>
      </c>
      <c r="G270" s="141">
        <f>VLOOKUP(A270,CGR!$S$11:$T$355,2,FALSE)</f>
        <v>1</v>
      </c>
      <c r="H270" s="155">
        <f>VLOOKUP(A270,TM!$C$2:$E$346,3,FALSE)</f>
        <v>0.75670000000000004</v>
      </c>
      <c r="I270" s="141">
        <f>VLOOKUP(A270,'IRPi 2019'!$A$6:$C$350,3,FALSE)</f>
        <v>1</v>
      </c>
      <c r="J270" s="141">
        <f>VLOOKUP(A270,'R E I 2019'!$A$4:$C$348,3,FALSE)</f>
        <v>1</v>
      </c>
      <c r="K270" s="141">
        <f t="shared" si="34"/>
        <v>0.74502248312773856</v>
      </c>
      <c r="L270" s="148">
        <f t="shared" si="32"/>
        <v>10</v>
      </c>
      <c r="M270" s="149">
        <f t="shared" si="33"/>
        <v>55</v>
      </c>
      <c r="N270" s="141">
        <f t="shared" si="27"/>
        <v>0.74502248312773856</v>
      </c>
      <c r="O270" s="106">
        <f t="shared" si="28"/>
        <v>1.8847216057052616E-2</v>
      </c>
      <c r="P270" s="150">
        <f t="shared" si="29"/>
        <v>90820372.933140948</v>
      </c>
      <c r="Q270" s="88"/>
      <c r="R270" s="91"/>
      <c r="S270" s="111"/>
      <c r="T270" s="111"/>
    </row>
    <row r="271" spans="1:20" x14ac:dyDescent="0.25">
      <c r="A271" s="100">
        <v>6203</v>
      </c>
      <c r="B271" s="51">
        <v>5</v>
      </c>
      <c r="C271" s="100" t="s">
        <v>286</v>
      </c>
      <c r="D271" s="51">
        <f>VLOOKUP(A271,Previsional!$A$4:$G$348,Previsional!$G$2,FALSE)</f>
        <v>1</v>
      </c>
      <c r="E271" s="141">
        <f>VLOOKUP(A271,'PATENTES SINIM 2019'!$A$6:$C$350,3,FALSE)</f>
        <v>0.87003610108303253</v>
      </c>
      <c r="F271" s="141">
        <f>VLOOKUP(A271,'I G 2019'!$A$6:$C$350,3,FALSE)</f>
        <v>0.25920878049740476</v>
      </c>
      <c r="G271" s="141">
        <f>VLOOKUP(A271,CGR!$S$11:$T$355,2,FALSE)</f>
        <v>1</v>
      </c>
      <c r="H271" s="155">
        <f>VLOOKUP(A271,TM!$C$2:$E$346,3,FALSE)</f>
        <v>0.83420000000000005</v>
      </c>
      <c r="I271" s="141">
        <f>VLOOKUP(A271,'IRPi 2019'!$A$6:$C$350,3,FALSE)</f>
        <v>1</v>
      </c>
      <c r="J271" s="141">
        <f>VLOOKUP(A271,'R E I 2019'!$A$4:$C$348,3,FALSE)</f>
        <v>1</v>
      </c>
      <c r="K271" s="141">
        <f t="shared" si="34"/>
        <v>0.74444483050341259</v>
      </c>
      <c r="L271" s="148">
        <f t="shared" si="32"/>
        <v>11</v>
      </c>
      <c r="M271" s="149">
        <f t="shared" si="33"/>
        <v>55</v>
      </c>
      <c r="N271" s="141">
        <f t="shared" si="27"/>
        <v>0.74444483050341259</v>
      </c>
      <c r="O271" s="106">
        <f t="shared" si="28"/>
        <v>1.8832602882197961E-2</v>
      </c>
      <c r="P271" s="150">
        <f t="shared" si="29"/>
        <v>90749955.425005034</v>
      </c>
      <c r="Q271" s="88"/>
      <c r="S271" s="111"/>
      <c r="T271" s="111"/>
    </row>
    <row r="272" spans="1:20" x14ac:dyDescent="0.25">
      <c r="A272" s="100">
        <v>16205</v>
      </c>
      <c r="B272" s="51">
        <v>5</v>
      </c>
      <c r="C272" s="100" t="s">
        <v>265</v>
      </c>
      <c r="D272" s="51">
        <f>VLOOKUP(A272,Previsional!$A$4:$G$348,Previsional!$G$2,FALSE)</f>
        <v>1</v>
      </c>
      <c r="E272" s="141">
        <f>VLOOKUP(A272,'PATENTES SINIM 2019'!$A$6:$C$350,3,FALSE)</f>
        <v>1</v>
      </c>
      <c r="F272" s="141">
        <f>VLOOKUP(A272,'I G 2019'!$A$6:$C$350,3,FALSE)</f>
        <v>4.6724322529905937E-2</v>
      </c>
      <c r="G272" s="141">
        <f>VLOOKUP(A272,CGR!$S$11:$T$355,2,FALSE)</f>
        <v>1</v>
      </c>
      <c r="H272" s="155">
        <f>VLOOKUP(A272,TM!$C$2:$E$346,3,FALSE)</f>
        <v>0.84989999999999999</v>
      </c>
      <c r="I272" s="141">
        <f>VLOOKUP(A272,'IRPi 2019'!$A$6:$C$350,3,FALSE)</f>
        <v>1</v>
      </c>
      <c r="J272" s="141">
        <f>VLOOKUP(A272,'R E I 2019'!$A$4:$C$348,3,FALSE)</f>
        <v>1</v>
      </c>
      <c r="K272" s="141">
        <f t="shared" si="34"/>
        <v>0.73916608063247646</v>
      </c>
      <c r="L272" s="148">
        <f t="shared" si="32"/>
        <v>12</v>
      </c>
      <c r="M272" s="149">
        <f t="shared" si="33"/>
        <v>55</v>
      </c>
      <c r="N272" s="141">
        <f t="shared" si="27"/>
        <v>0.73916608063247646</v>
      </c>
      <c r="O272" s="106">
        <f t="shared" si="28"/>
        <v>1.8699063637971403E-2</v>
      </c>
      <c r="P272" s="150">
        <f t="shared" si="29"/>
        <v>90106460.708058372</v>
      </c>
      <c r="Q272" s="88"/>
      <c r="R272" s="91"/>
      <c r="S272" s="111"/>
      <c r="T272" s="111"/>
    </row>
    <row r="273" spans="1:20" x14ac:dyDescent="0.25">
      <c r="A273" s="100">
        <v>7303</v>
      </c>
      <c r="B273" s="51">
        <v>5</v>
      </c>
      <c r="C273" s="100" t="s">
        <v>243</v>
      </c>
      <c r="D273" s="51">
        <f>VLOOKUP(A273,Previsional!$A$4:$G$348,Previsional!$G$2,FALSE)</f>
        <v>1</v>
      </c>
      <c r="E273" s="141">
        <f>VLOOKUP(A273,'PATENTES SINIM 2019'!$A$6:$C$350,3,FALSE)</f>
        <v>0.95178571428571423</v>
      </c>
      <c r="F273" s="141">
        <f>VLOOKUP(A273,'I G 2019'!$A$6:$C$350,3,FALSE)</f>
        <v>0.1486041645410773</v>
      </c>
      <c r="G273" s="141">
        <f>VLOOKUP(A273,CGR!$S$11:$T$355,2,FALSE)</f>
        <v>1</v>
      </c>
      <c r="H273" s="155">
        <f>VLOOKUP(A273,TM!$C$2:$E$346,3,FALSE)</f>
        <v>0.76980000000000004</v>
      </c>
      <c r="I273" s="141">
        <f>VLOOKUP(A273,'IRPi 2019'!$A$6:$C$350,3,FALSE)</f>
        <v>1</v>
      </c>
      <c r="J273" s="141">
        <f>VLOOKUP(A273,'R E I 2019'!$A$4:$C$348,3,FALSE)</f>
        <v>1</v>
      </c>
      <c r="K273" s="141">
        <f t="shared" si="34"/>
        <v>0.73574604113526931</v>
      </c>
      <c r="L273" s="148">
        <f t="shared" si="32"/>
        <v>13</v>
      </c>
      <c r="M273" s="149">
        <f t="shared" si="33"/>
        <v>55</v>
      </c>
      <c r="N273" s="141">
        <f t="shared" si="27"/>
        <v>0.73574604113526931</v>
      </c>
      <c r="O273" s="106">
        <f t="shared" si="28"/>
        <v>1.8612545143849038E-2</v>
      </c>
      <c r="P273" s="150">
        <f t="shared" si="29"/>
        <v>89689548.105262235</v>
      </c>
      <c r="Q273" s="88"/>
      <c r="R273" s="88"/>
      <c r="S273" s="111"/>
      <c r="T273" s="111"/>
    </row>
    <row r="274" spans="1:20" x14ac:dyDescent="0.25">
      <c r="A274" s="100">
        <v>5705</v>
      </c>
      <c r="B274" s="51">
        <v>5</v>
      </c>
      <c r="C274" s="100" t="s">
        <v>277</v>
      </c>
      <c r="D274" s="51">
        <f>VLOOKUP(A274,Previsional!$A$4:$G$348,Previsional!$G$2,FALSE)</f>
        <v>1</v>
      </c>
      <c r="E274" s="141">
        <f>VLOOKUP(A274,'PATENTES SINIM 2019'!$A$6:$C$350,3,FALSE)</f>
        <v>0.95952380952380956</v>
      </c>
      <c r="F274" s="141">
        <f>VLOOKUP(A274,'I G 2019'!$A$6:$C$350,3,FALSE)</f>
        <v>9.7597815035202179E-2</v>
      </c>
      <c r="G274" s="141">
        <f>VLOOKUP(A274,CGR!$S$11:$T$355,2,FALSE)</f>
        <v>1</v>
      </c>
      <c r="H274" s="155">
        <f>VLOOKUP(A274,TM!$C$2:$E$346,3,FALSE)</f>
        <v>0.83979999999999999</v>
      </c>
      <c r="I274" s="141">
        <f>VLOOKUP(A274,'IRPi 2019'!$A$6:$C$350,3,FALSE)</f>
        <v>1</v>
      </c>
      <c r="J274" s="141">
        <f>VLOOKUP(A274,'R E I 2019'!$A$4:$C$348,3,FALSE)</f>
        <v>0.95284999999999997</v>
      </c>
      <c r="K274" s="141">
        <f t="shared" si="34"/>
        <v>0.73384528709213392</v>
      </c>
      <c r="L274" s="148">
        <f t="shared" si="32"/>
        <v>14</v>
      </c>
      <c r="M274" s="149">
        <f t="shared" si="33"/>
        <v>55</v>
      </c>
      <c r="N274" s="141">
        <f t="shared" si="27"/>
        <v>0.73384528709213392</v>
      </c>
      <c r="O274" s="106">
        <f t="shared" si="28"/>
        <v>1.8564460793465552E-2</v>
      </c>
      <c r="P274" s="150">
        <f t="shared" si="29"/>
        <v>89457840.747482881</v>
      </c>
      <c r="Q274" s="88"/>
      <c r="S274" s="111"/>
      <c r="T274" s="111"/>
    </row>
    <row r="275" spans="1:20" x14ac:dyDescent="0.25">
      <c r="A275" s="100">
        <v>7108</v>
      </c>
      <c r="B275" s="51">
        <v>5</v>
      </c>
      <c r="C275" s="100" t="s">
        <v>240</v>
      </c>
      <c r="D275" s="51">
        <f>VLOOKUP(A275,Previsional!$A$4:$G$348,Previsional!$G$2,FALSE)</f>
        <v>1</v>
      </c>
      <c r="E275" s="141">
        <f>VLOOKUP(A275,'PATENTES SINIM 2019'!$A$6:$C$350,3,FALSE)</f>
        <v>0.69484536082474224</v>
      </c>
      <c r="F275" s="141">
        <f>VLOOKUP(A275,'I G 2019'!$A$6:$C$350,3,FALSE)</f>
        <v>0.42813240912171208</v>
      </c>
      <c r="G275" s="141">
        <f>VLOOKUP(A275,CGR!$S$11:$T$355,2,FALSE)</f>
        <v>1</v>
      </c>
      <c r="H275" s="155">
        <f>VLOOKUP(A275,TM!$C$2:$E$346,3,FALSE)</f>
        <v>0.88090000000000002</v>
      </c>
      <c r="I275" s="141">
        <f>VLOOKUP(A275,'IRPi 2019'!$A$6:$C$350,3,FALSE)</f>
        <v>1</v>
      </c>
      <c r="J275" s="141">
        <f>VLOOKUP(A275,'R E I 2019'!$A$4:$C$348,3,FALSE)</f>
        <v>1</v>
      </c>
      <c r="K275" s="141">
        <f t="shared" si="34"/>
        <v>0.73236397856908786</v>
      </c>
      <c r="L275" s="148">
        <f t="shared" si="32"/>
        <v>15</v>
      </c>
      <c r="M275" s="149">
        <f t="shared" si="33"/>
        <v>55</v>
      </c>
      <c r="N275" s="141">
        <f t="shared" si="27"/>
        <v>0.73236397856908786</v>
      </c>
      <c r="O275" s="106">
        <f t="shared" si="28"/>
        <v>1.852698737163834E-2</v>
      </c>
      <c r="P275" s="150">
        <f t="shared" si="29"/>
        <v>89277264.999047369</v>
      </c>
      <c r="Q275" s="88"/>
      <c r="S275" s="111"/>
      <c r="T275" s="111"/>
    </row>
    <row r="276" spans="1:20" x14ac:dyDescent="0.25">
      <c r="A276" s="100">
        <v>11303</v>
      </c>
      <c r="B276" s="51">
        <v>5</v>
      </c>
      <c r="C276" s="100" t="s">
        <v>242</v>
      </c>
      <c r="D276" s="51">
        <f>VLOOKUP(A276,Previsional!$A$4:$G$348,Previsional!$G$2,FALSE)</f>
        <v>1</v>
      </c>
      <c r="E276" s="141">
        <f>VLOOKUP(A276,'PATENTES SINIM 2019'!$A$6:$C$350,3,FALSE)</f>
        <v>0.9726027397260274</v>
      </c>
      <c r="F276" s="141">
        <f>VLOOKUP(A276,'I G 2019'!$A$6:$C$350,3,FALSE)</f>
        <v>2.6640665428685067E-2</v>
      </c>
      <c r="G276" s="141">
        <f>VLOOKUP(A276,CGR!$S$11:$T$355,2,FALSE)</f>
        <v>1</v>
      </c>
      <c r="H276" s="155">
        <f>VLOOKUP(A276,TM!$C$2:$E$346,3,FALSE)</f>
        <v>0.89900000000000002</v>
      </c>
      <c r="I276" s="141">
        <f>VLOOKUP(A276,'IRPi 2019'!$A$6:$C$350,3,FALSE)</f>
        <v>1</v>
      </c>
      <c r="J276" s="141">
        <f>VLOOKUP(A276,'R E I 2019'!$A$4:$C$348,3,FALSE)</f>
        <v>1</v>
      </c>
      <c r="K276" s="141">
        <f t="shared" si="34"/>
        <v>0.73192112526128095</v>
      </c>
      <c r="L276" s="148">
        <f t="shared" si="32"/>
        <v>16</v>
      </c>
      <c r="M276" s="149">
        <f t="shared" si="33"/>
        <v>55</v>
      </c>
      <c r="N276" s="141">
        <f t="shared" si="27"/>
        <v>0.73192112526128095</v>
      </c>
      <c r="O276" s="106">
        <f t="shared" si="28"/>
        <v>1.8515784284264685E-2</v>
      </c>
      <c r="P276" s="150">
        <f t="shared" si="29"/>
        <v>89223279.913388133</v>
      </c>
      <c r="Q276" s="88"/>
      <c r="S276" s="111"/>
      <c r="T276" s="111"/>
    </row>
    <row r="277" spans="1:20" x14ac:dyDescent="0.25">
      <c r="A277" s="100">
        <v>4302</v>
      </c>
      <c r="B277" s="51">
        <v>5</v>
      </c>
      <c r="C277" s="100" t="s">
        <v>313</v>
      </c>
      <c r="D277" s="51">
        <f>VLOOKUP(A277,Previsional!$A$4:$G$348,Previsional!$G$2,FALSE)</f>
        <v>1</v>
      </c>
      <c r="E277" s="141">
        <f>VLOOKUP(A277,'PATENTES SINIM 2019'!$A$6:$C$350,3,FALSE)</f>
        <v>0.99345335515548283</v>
      </c>
      <c r="F277" s="141">
        <f>VLOOKUP(A277,'I G 2019'!$A$6:$C$350,3,FALSE)</f>
        <v>9.7918175834483756E-2</v>
      </c>
      <c r="G277" s="141">
        <f>VLOOKUP(A277,CGR!$S$11:$T$355,2,FALSE)</f>
        <v>1</v>
      </c>
      <c r="H277" s="155">
        <f>VLOOKUP(A277,TM!$C$2:$E$346,3,FALSE)</f>
        <v>0.72940000000000005</v>
      </c>
      <c r="I277" s="141">
        <f>VLOOKUP(A277,'IRPi 2019'!$A$6:$C$350,3,FALSE)</f>
        <v>1</v>
      </c>
      <c r="J277" s="141">
        <f>VLOOKUP(A277,'R E I 2019'!$A$4:$C$348,3,FALSE)</f>
        <v>1</v>
      </c>
      <c r="K277" s="141">
        <f t="shared" si="34"/>
        <v>0.73159821826304006</v>
      </c>
      <c r="L277" s="148">
        <f t="shared" si="32"/>
        <v>17</v>
      </c>
      <c r="M277" s="149">
        <f t="shared" si="33"/>
        <v>55</v>
      </c>
      <c r="N277" s="141">
        <f t="shared" si="27"/>
        <v>0.73159821826304006</v>
      </c>
      <c r="O277" s="106">
        <f t="shared" si="28"/>
        <v>1.8507615540233457E-2</v>
      </c>
      <c r="P277" s="150">
        <f t="shared" si="29"/>
        <v>89183916.626149014</v>
      </c>
      <c r="Q277" s="88"/>
      <c r="S277" s="111"/>
      <c r="T277" s="111"/>
    </row>
    <row r="278" spans="1:20" x14ac:dyDescent="0.25">
      <c r="A278" s="100">
        <v>7107</v>
      </c>
      <c r="B278" s="51">
        <v>5</v>
      </c>
      <c r="C278" s="100" t="s">
        <v>322</v>
      </c>
      <c r="D278" s="51">
        <f>VLOOKUP(A278,Previsional!$A$4:$G$348,Previsional!$G$2,FALSE)</f>
        <v>1</v>
      </c>
      <c r="E278" s="141">
        <f>VLOOKUP(A278,'PATENTES SINIM 2019'!$A$6:$C$350,3,FALSE)</f>
        <v>0.82795698924731187</v>
      </c>
      <c r="F278" s="141">
        <f>VLOOKUP(A278,'I G 2019'!$A$6:$C$350,3,FALSE)</f>
        <v>0.29199918266238817</v>
      </c>
      <c r="G278" s="141">
        <f>VLOOKUP(A278,CGR!$S$11:$T$355,2,FALSE)</f>
        <v>1</v>
      </c>
      <c r="H278" s="155">
        <f>VLOOKUP(A278,TM!$C$2:$E$346,3,FALSE)</f>
        <v>0.78159999999999996</v>
      </c>
      <c r="I278" s="141">
        <f>VLOOKUP(A278,'IRPi 2019'!$A$6:$C$350,3,FALSE)</f>
        <v>1</v>
      </c>
      <c r="J278" s="141">
        <f>VLOOKUP(A278,'R E I 2019'!$A$4:$C$348,3,FALSE)</f>
        <v>1</v>
      </c>
      <c r="K278" s="141">
        <f t="shared" si="34"/>
        <v>0.73002474190215627</v>
      </c>
      <c r="L278" s="148">
        <f t="shared" si="32"/>
        <v>18</v>
      </c>
      <c r="M278" s="149">
        <f t="shared" si="33"/>
        <v>55</v>
      </c>
      <c r="N278" s="141">
        <f t="shared" si="27"/>
        <v>0.73002474190215627</v>
      </c>
      <c r="O278" s="106">
        <f t="shared" si="28"/>
        <v>1.8467810501317395E-2</v>
      </c>
      <c r="P278" s="150">
        <f t="shared" si="29"/>
        <v>88992105.35449852</v>
      </c>
      <c r="Q278" s="88"/>
      <c r="S278" s="111"/>
      <c r="T278" s="111"/>
    </row>
    <row r="279" spans="1:20" x14ac:dyDescent="0.25">
      <c r="A279" s="100">
        <v>3302</v>
      </c>
      <c r="B279" s="51">
        <v>5</v>
      </c>
      <c r="C279" s="100" t="s">
        <v>328</v>
      </c>
      <c r="D279" s="51">
        <f>VLOOKUP(A279,Previsional!$A$4:$G$348,Previsional!$G$2,FALSE)</f>
        <v>1</v>
      </c>
      <c r="E279" s="141">
        <f>VLOOKUP(A279,'PATENTES SINIM 2019'!$A$6:$C$350,3,FALSE)</f>
        <v>0.90434782608695652</v>
      </c>
      <c r="F279" s="141">
        <f>VLOOKUP(A279,'I G 2019'!$A$6:$C$350,3,FALSE)</f>
        <v>0.10955783987968301</v>
      </c>
      <c r="G279" s="141">
        <f>VLOOKUP(A279,CGR!$S$11:$T$355,2,FALSE)</f>
        <v>1</v>
      </c>
      <c r="H279" s="155">
        <f>VLOOKUP(A279,TM!$C$2:$E$346,3,FALSE)</f>
        <v>0.88490000000000002</v>
      </c>
      <c r="I279" s="141">
        <f>VLOOKUP(A279,'IRPi 2019'!$A$6:$C$350,3,FALSE)</f>
        <v>1</v>
      </c>
      <c r="J279" s="141">
        <f>VLOOKUP(A279,'R E I 2019'!$A$4:$C$348,3,FALSE)</f>
        <v>1</v>
      </c>
      <c r="K279" s="141">
        <f t="shared" si="34"/>
        <v>0.72664619910035566</v>
      </c>
      <c r="L279" s="148">
        <f t="shared" si="32"/>
        <v>19</v>
      </c>
      <c r="M279" s="149">
        <f t="shared" si="33"/>
        <v>55</v>
      </c>
      <c r="N279" s="141">
        <f t="shared" si="27"/>
        <v>0.72664619910035566</v>
      </c>
      <c r="O279" s="106">
        <f t="shared" si="28"/>
        <v>1.8382341770392375E-2</v>
      </c>
      <c r="P279" s="150">
        <f t="shared" si="29"/>
        <v>88580251.317635179</v>
      </c>
      <c r="Q279" s="88"/>
      <c r="R279" s="91"/>
      <c r="S279" s="111"/>
      <c r="T279" s="111"/>
    </row>
    <row r="280" spans="1:20" x14ac:dyDescent="0.25">
      <c r="A280" s="100">
        <v>4303</v>
      </c>
      <c r="B280" s="51">
        <v>5</v>
      </c>
      <c r="C280" s="100" t="s">
        <v>252</v>
      </c>
      <c r="D280" s="51">
        <f>VLOOKUP(A280,Previsional!$A$4:$G$348,Previsional!$G$2,FALSE)</f>
        <v>1</v>
      </c>
      <c r="E280" s="141">
        <f>VLOOKUP(A280,'PATENTES SINIM 2019'!$A$6:$C$350,3,FALSE)</f>
        <v>0.9275461380724539</v>
      </c>
      <c r="F280" s="141">
        <f>VLOOKUP(A280,'I G 2019'!$A$6:$C$350,3,FALSE)</f>
        <v>0.11042131488184997</v>
      </c>
      <c r="G280" s="141">
        <f>VLOOKUP(A280,CGR!$S$11:$T$355,2,FALSE)</f>
        <v>1</v>
      </c>
      <c r="H280" s="155">
        <f>VLOOKUP(A280,TM!$C$2:$E$346,3,FALSE)</f>
        <v>0.82709999999999995</v>
      </c>
      <c r="I280" s="141">
        <f>VLOOKUP(A280,'IRPi 2019'!$A$6:$C$350,3,FALSE)</f>
        <v>0.99937882384782595</v>
      </c>
      <c r="J280" s="141">
        <f>VLOOKUP(A280,'R E I 2019'!$A$4:$C$348,3,FALSE)</f>
        <v>1</v>
      </c>
      <c r="K280" s="141">
        <f t="shared" si="34"/>
        <v>0.72628041823821265</v>
      </c>
      <c r="L280" s="148">
        <f t="shared" si="32"/>
        <v>20</v>
      </c>
      <c r="M280" s="149">
        <f t="shared" si="33"/>
        <v>55</v>
      </c>
      <c r="N280" s="141">
        <f t="shared" si="27"/>
        <v>0.72628041823821265</v>
      </c>
      <c r="O280" s="106">
        <f t="shared" si="28"/>
        <v>1.8373088424225689E-2</v>
      </c>
      <c r="P280" s="150">
        <f t="shared" si="29"/>
        <v>88535661.583682224</v>
      </c>
      <c r="Q280" s="88"/>
      <c r="S280" s="111"/>
      <c r="T280" s="111"/>
    </row>
    <row r="281" spans="1:20" x14ac:dyDescent="0.25">
      <c r="A281" s="100">
        <v>8109</v>
      </c>
      <c r="B281" s="51">
        <v>5</v>
      </c>
      <c r="C281" s="100" t="s">
        <v>310</v>
      </c>
      <c r="D281" s="51">
        <f>VLOOKUP(A281,Previsional!$A$4:$G$348,Previsional!$G$2,FALSE)</f>
        <v>1</v>
      </c>
      <c r="E281" s="141">
        <f>VLOOKUP(A281,'PATENTES SINIM 2019'!$A$6:$C$350,3,FALSE)</f>
        <v>0.98490566037735849</v>
      </c>
      <c r="F281" s="141">
        <f>VLOOKUP(A281,'I G 2019'!$A$6:$C$350,3,FALSE)</f>
        <v>9.6856067210771724E-2</v>
      </c>
      <c r="G281" s="141">
        <f>VLOOKUP(A281,CGR!$S$11:$T$355,2,FALSE)</f>
        <v>1</v>
      </c>
      <c r="H281" s="155">
        <f>VLOOKUP(A281,TM!$C$2:$E$346,3,FALSE)</f>
        <v>0.70369999999999999</v>
      </c>
      <c r="I281" s="141">
        <f>VLOOKUP(A281,'IRPi 2019'!$A$6:$C$350,3,FALSE)</f>
        <v>1</v>
      </c>
      <c r="J281" s="141">
        <f>VLOOKUP(A281,'R E I 2019'!$A$4:$C$348,3,FALSE)</f>
        <v>1</v>
      </c>
      <c r="K281" s="141">
        <f t="shared" si="34"/>
        <v>0.72448599793476842</v>
      </c>
      <c r="L281" s="148">
        <f t="shared" si="32"/>
        <v>21</v>
      </c>
      <c r="M281" s="149">
        <f t="shared" si="33"/>
        <v>55</v>
      </c>
      <c r="N281" s="141">
        <f t="shared" ref="N281:N344" si="35">IF(L281&lt;=M281,K281,0)</f>
        <v>0.72448599793476842</v>
      </c>
      <c r="O281" s="106">
        <f t="shared" ref="O281:O344" si="36">N281/VLOOKUP(B281,$C$17:$D$21,2,FALSE)</f>
        <v>1.8327694053019341E-2</v>
      </c>
      <c r="P281" s="150">
        <f t="shared" ref="P281:P344" si="37">VLOOKUP(B281,$C$17:$E$21,3,FALSE)*O281</f>
        <v>88316916.613096341</v>
      </c>
      <c r="Q281" s="88"/>
      <c r="S281" s="111"/>
      <c r="T281" s="111"/>
    </row>
    <row r="282" spans="1:20" x14ac:dyDescent="0.25">
      <c r="A282" s="100">
        <v>7203</v>
      </c>
      <c r="B282" s="51">
        <v>5</v>
      </c>
      <c r="C282" s="100" t="s">
        <v>246</v>
      </c>
      <c r="D282" s="51">
        <f>VLOOKUP(A282,Previsional!$A$4:$G$348,Previsional!$G$2,FALSE)</f>
        <v>1</v>
      </c>
      <c r="E282" s="141">
        <f>VLOOKUP(A282,'PATENTES SINIM 2019'!$A$6:$C$350,3,FALSE)</f>
        <v>0.93404634581105173</v>
      </c>
      <c r="F282" s="141">
        <f>VLOOKUP(A282,'I G 2019'!$A$6:$C$350,3,FALSE)</f>
        <v>0.11767847939178093</v>
      </c>
      <c r="G282" s="141">
        <f>VLOOKUP(A282,CGR!$S$11:$T$355,2,FALSE)</f>
        <v>1</v>
      </c>
      <c r="H282" s="155">
        <f>VLOOKUP(A282,TM!$C$2:$E$346,3,FALSE)</f>
        <v>0.78380000000000005</v>
      </c>
      <c r="I282" s="141">
        <f>VLOOKUP(A282,'IRPi 2019'!$A$6:$C$350,3,FALSE)</f>
        <v>1</v>
      </c>
      <c r="J282" s="141">
        <f>VLOOKUP(A282,'R E I 2019'!$A$4:$C$348,3,FALSE)</f>
        <v>1</v>
      </c>
      <c r="K282" s="141">
        <f t="shared" si="34"/>
        <v>0.72390584088181331</v>
      </c>
      <c r="L282" s="148">
        <f t="shared" si="32"/>
        <v>22</v>
      </c>
      <c r="M282" s="149">
        <f t="shared" si="33"/>
        <v>55</v>
      </c>
      <c r="N282" s="141">
        <f t="shared" si="35"/>
        <v>0.72390584088181331</v>
      </c>
      <c r="O282" s="106">
        <f t="shared" si="36"/>
        <v>1.831301752234853E-2</v>
      </c>
      <c r="P282" s="150">
        <f t="shared" si="37"/>
        <v>88246193.807942897</v>
      </c>
      <c r="Q282" s="88"/>
      <c r="S282" s="111"/>
      <c r="T282" s="111"/>
    </row>
    <row r="283" spans="1:20" x14ac:dyDescent="0.25">
      <c r="A283" s="100">
        <v>12102</v>
      </c>
      <c r="B283" s="51">
        <v>5</v>
      </c>
      <c r="C283" s="100" t="s">
        <v>249</v>
      </c>
      <c r="D283" s="51">
        <f>VLOOKUP(A283,Previsional!$A$4:$G$348,Previsional!$G$2,FALSE)</f>
        <v>1</v>
      </c>
      <c r="E283" s="141">
        <f>VLOOKUP(A283,'PATENTES SINIM 2019'!$A$6:$C$350,3,FALSE)</f>
        <v>1</v>
      </c>
      <c r="F283" s="141">
        <f>VLOOKUP(A283,'I G 2019'!$A$6:$C$350,3,FALSE)</f>
        <v>3.87114308374596E-2</v>
      </c>
      <c r="G283" s="141">
        <f>VLOOKUP(A283,CGR!$S$11:$T$355,2,FALSE)</f>
        <v>1</v>
      </c>
      <c r="H283" s="155">
        <f>VLOOKUP(A283,TM!$C$2:$E$346,3,FALSE)</f>
        <v>0.72909999999999997</v>
      </c>
      <c r="I283" s="141">
        <f>VLOOKUP(A283,'IRPi 2019'!$A$6:$C$350,3,FALSE)</f>
        <v>1</v>
      </c>
      <c r="J283" s="141">
        <f>VLOOKUP(A283,'R E I 2019'!$A$4:$C$348,3,FALSE)</f>
        <v>1</v>
      </c>
      <c r="K283" s="141">
        <f t="shared" si="34"/>
        <v>0.71904285770936505</v>
      </c>
      <c r="L283" s="148">
        <f t="shared" si="32"/>
        <v>23</v>
      </c>
      <c r="M283" s="149">
        <f t="shared" si="33"/>
        <v>55</v>
      </c>
      <c r="N283" s="141">
        <f t="shared" si="35"/>
        <v>0.71904285770936505</v>
      </c>
      <c r="O283" s="106">
        <f t="shared" si="36"/>
        <v>1.8189996141640442E-2</v>
      </c>
      <c r="P283" s="150">
        <f t="shared" si="37"/>
        <v>87653382.241458118</v>
      </c>
      <c r="Q283" s="88"/>
      <c r="R283" s="91"/>
      <c r="S283" s="111"/>
      <c r="T283" s="111"/>
    </row>
    <row r="284" spans="1:20" x14ac:dyDescent="0.25">
      <c r="A284" s="100">
        <v>12303</v>
      </c>
      <c r="B284" s="51">
        <v>5</v>
      </c>
      <c r="C284" s="100" t="s">
        <v>255</v>
      </c>
      <c r="D284" s="51">
        <f>VLOOKUP(A284,Previsional!$A$4:$G$348,Previsional!$G$2,FALSE)</f>
        <v>1</v>
      </c>
      <c r="E284" s="141">
        <f>VLOOKUP(A284,'PATENTES SINIM 2019'!$A$6:$C$350,3,FALSE)</f>
        <v>1</v>
      </c>
      <c r="F284" s="141">
        <f>VLOOKUP(A284,'I G 2019'!$A$6:$C$350,3,FALSE)</f>
        <v>2.7829581000633898E-2</v>
      </c>
      <c r="G284" s="141">
        <f>VLOOKUP(A284,CGR!$S$11:$T$355,2,FALSE)</f>
        <v>1</v>
      </c>
      <c r="H284" s="155">
        <f>VLOOKUP(A284,TM!$C$2:$E$346,3,FALSE)</f>
        <v>0.74570000000000003</v>
      </c>
      <c r="I284" s="141">
        <f>VLOOKUP(A284,'IRPi 2019'!$A$6:$C$350,3,FALSE)</f>
        <v>1</v>
      </c>
      <c r="J284" s="141">
        <f>VLOOKUP(A284,'R E I 2019'!$A$4:$C$348,3,FALSE)</f>
        <v>1</v>
      </c>
      <c r="K284" s="141">
        <f t="shared" si="34"/>
        <v>0.71881239525015861</v>
      </c>
      <c r="L284" s="148">
        <f t="shared" si="32"/>
        <v>24</v>
      </c>
      <c r="M284" s="149">
        <f t="shared" si="33"/>
        <v>55</v>
      </c>
      <c r="N284" s="141">
        <f t="shared" si="35"/>
        <v>0.71881239525015861</v>
      </c>
      <c r="O284" s="106">
        <f t="shared" si="36"/>
        <v>1.8184166014550224E-2</v>
      </c>
      <c r="P284" s="150">
        <f t="shared" si="37"/>
        <v>87625288.208101764</v>
      </c>
      <c r="Q284" s="88"/>
      <c r="S284" s="111"/>
      <c r="T284" s="111"/>
    </row>
    <row r="285" spans="1:20" x14ac:dyDescent="0.25">
      <c r="A285" s="100">
        <v>8312</v>
      </c>
      <c r="B285" s="51">
        <v>5</v>
      </c>
      <c r="C285" s="100" t="s">
        <v>306</v>
      </c>
      <c r="D285" s="51">
        <f>VLOOKUP(A285,Previsional!$A$4:$G$348,Previsional!$G$2,FALSE)</f>
        <v>1</v>
      </c>
      <c r="E285" s="141">
        <f>VLOOKUP(A285,'PATENTES SINIM 2019'!$A$6:$C$350,3,FALSE)</f>
        <v>0.97228637413394914</v>
      </c>
      <c r="F285" s="141">
        <f>VLOOKUP(A285,'I G 2019'!$A$6:$C$350,3,FALSE)</f>
        <v>0.13334173482052725</v>
      </c>
      <c r="G285" s="141">
        <f>VLOOKUP(A285,CGR!$S$11:$T$355,2,FALSE)</f>
        <v>1</v>
      </c>
      <c r="H285" s="155">
        <f>VLOOKUP(A285,TM!$C$2:$E$346,3,FALSE)</f>
        <v>0.61429999999999996</v>
      </c>
      <c r="I285" s="141">
        <f>VLOOKUP(A285,'IRPi 2019'!$A$6:$C$350,3,FALSE)</f>
        <v>0.9985930201015496</v>
      </c>
      <c r="J285" s="141">
        <f>VLOOKUP(A285,'R E I 2019'!$A$4:$C$348,3,FALSE)</f>
        <v>1</v>
      </c>
      <c r="K285" s="141">
        <f t="shared" si="34"/>
        <v>0.71571031565709153</v>
      </c>
      <c r="L285" s="148">
        <f t="shared" si="32"/>
        <v>25</v>
      </c>
      <c r="M285" s="149">
        <f t="shared" si="33"/>
        <v>55</v>
      </c>
      <c r="N285" s="141">
        <f t="shared" si="35"/>
        <v>0.71571031565709153</v>
      </c>
      <c r="O285" s="106">
        <f t="shared" si="36"/>
        <v>1.8105691115281063E-2</v>
      </c>
      <c r="P285" s="150">
        <f t="shared" si="37"/>
        <v>87247135.827615365</v>
      </c>
      <c r="Q285" s="88"/>
      <c r="R285" s="88"/>
      <c r="S285" s="111"/>
      <c r="T285" s="111"/>
    </row>
    <row r="286" spans="1:20" x14ac:dyDescent="0.25">
      <c r="A286" s="100">
        <v>9208</v>
      </c>
      <c r="B286" s="51">
        <v>5</v>
      </c>
      <c r="C286" s="100" t="s">
        <v>282</v>
      </c>
      <c r="D286" s="51">
        <f>VLOOKUP(A286,Previsional!$A$4:$G$348,Previsional!$G$2,FALSE)</f>
        <v>1</v>
      </c>
      <c r="E286" s="141">
        <f>VLOOKUP(A286,'PATENTES SINIM 2019'!$A$6:$C$350,3,FALSE)</f>
        <v>0.99867899603698806</v>
      </c>
      <c r="F286" s="141">
        <f>VLOOKUP(A286,'I G 2019'!$A$6:$C$350,3,FALSE)</f>
        <v>5.5522881167197377E-2</v>
      </c>
      <c r="G286" s="141">
        <f>VLOOKUP(A286,CGR!$S$11:$T$355,2,FALSE)</f>
        <v>1</v>
      </c>
      <c r="H286" s="155">
        <f>VLOOKUP(A286,TM!$C$2:$E$346,3,FALSE)</f>
        <v>0.67869999999999997</v>
      </c>
      <c r="I286" s="141">
        <f>VLOOKUP(A286,'IRPi 2019'!$A$6:$C$350,3,FALSE)</f>
        <v>1</v>
      </c>
      <c r="J286" s="141">
        <f>VLOOKUP(A286,'R E I 2019'!$A$4:$C$348,3,FALSE)</f>
        <v>1</v>
      </c>
      <c r="K286" s="141">
        <f t="shared" si="34"/>
        <v>0.71522336890474525</v>
      </c>
      <c r="L286" s="148">
        <f t="shared" si="32"/>
        <v>26</v>
      </c>
      <c r="M286" s="149">
        <f t="shared" si="33"/>
        <v>55</v>
      </c>
      <c r="N286" s="141">
        <f t="shared" si="35"/>
        <v>0.71522336890474525</v>
      </c>
      <c r="O286" s="106">
        <f t="shared" si="36"/>
        <v>1.8093372573414753E-2</v>
      </c>
      <c r="P286" s="150">
        <f t="shared" si="37"/>
        <v>87187775.624872208</v>
      </c>
      <c r="Q286" s="88"/>
      <c r="S286" s="111"/>
      <c r="T286" s="111"/>
    </row>
    <row r="287" spans="1:20" x14ac:dyDescent="0.25">
      <c r="A287" s="100">
        <v>6308</v>
      </c>
      <c r="B287" s="51">
        <v>5</v>
      </c>
      <c r="C287" s="100" t="s">
        <v>271</v>
      </c>
      <c r="D287" s="51">
        <f>VLOOKUP(A287,Previsional!$A$4:$G$348,Previsional!$G$2,FALSE)</f>
        <v>1</v>
      </c>
      <c r="E287" s="141">
        <f>VLOOKUP(A287,'PATENTES SINIM 2019'!$A$6:$C$350,3,FALSE)</f>
        <v>0.89200000000000002</v>
      </c>
      <c r="F287" s="141">
        <f>VLOOKUP(A287,'I G 2019'!$A$6:$C$350,3,FALSE)</f>
        <v>0.15578018731081675</v>
      </c>
      <c r="G287" s="141">
        <f>VLOOKUP(A287,CGR!$S$11:$T$355,2,FALSE)</f>
        <v>1</v>
      </c>
      <c r="H287" s="155">
        <f>VLOOKUP(A287,TM!$C$2:$E$346,3,FALSE)</f>
        <v>0.76039999999999996</v>
      </c>
      <c r="I287" s="141">
        <f>VLOOKUP(A287,'IRPi 2019'!$A$6:$C$350,3,FALSE)</f>
        <v>1</v>
      </c>
      <c r="J287" s="141">
        <f>VLOOKUP(A287,'R E I 2019'!$A$4:$C$348,3,FALSE)</f>
        <v>1</v>
      </c>
      <c r="K287" s="141">
        <f t="shared" si="34"/>
        <v>0.71520504682770425</v>
      </c>
      <c r="L287" s="148">
        <f t="shared" si="32"/>
        <v>27</v>
      </c>
      <c r="M287" s="149">
        <f t="shared" si="33"/>
        <v>55</v>
      </c>
      <c r="N287" s="141">
        <f t="shared" si="35"/>
        <v>0.71520504682770425</v>
      </c>
      <c r="O287" s="106">
        <f t="shared" si="36"/>
        <v>1.8092909070430045E-2</v>
      </c>
      <c r="P287" s="150">
        <f t="shared" si="37"/>
        <v>87185542.111243486</v>
      </c>
      <c r="Q287" s="88"/>
      <c r="S287" s="111"/>
      <c r="T287" s="111"/>
    </row>
    <row r="288" spans="1:20" x14ac:dyDescent="0.25">
      <c r="A288" s="100">
        <v>13504</v>
      </c>
      <c r="B288" s="51">
        <v>5</v>
      </c>
      <c r="C288" s="100" t="s">
        <v>241</v>
      </c>
      <c r="D288" s="51">
        <f>VLOOKUP(A288,Previsional!$A$4:$G$348,Previsional!$G$2,FALSE)</f>
        <v>1</v>
      </c>
      <c r="E288" s="141">
        <f>VLOOKUP(A288,'PATENTES SINIM 2019'!$A$6:$C$350,3,FALSE)</f>
        <v>0.6974358974358974</v>
      </c>
      <c r="F288" s="141">
        <f>VLOOKUP(A288,'I G 2019'!$A$6:$C$350,3,FALSE)</f>
        <v>0.48278188211548573</v>
      </c>
      <c r="G288" s="141">
        <f>VLOOKUP(A288,CGR!$S$11:$T$355,2,FALSE)</f>
        <v>1</v>
      </c>
      <c r="H288" s="155">
        <f>VLOOKUP(A288,TM!$C$2:$E$346,3,FALSE)</f>
        <v>0.65810000000000002</v>
      </c>
      <c r="I288" s="141">
        <f>VLOOKUP(A288,'IRPi 2019'!$A$6:$C$350,3,FALSE)</f>
        <v>1</v>
      </c>
      <c r="J288" s="141">
        <f>VLOOKUP(A288,'R E I 2019'!$A$4:$C$348,3,FALSE)</f>
        <v>1</v>
      </c>
      <c r="K288" s="141">
        <f t="shared" si="34"/>
        <v>0.71351303463143556</v>
      </c>
      <c r="L288" s="148">
        <f t="shared" si="32"/>
        <v>28</v>
      </c>
      <c r="M288" s="149">
        <f t="shared" si="33"/>
        <v>55</v>
      </c>
      <c r="N288" s="141">
        <f t="shared" si="35"/>
        <v>0.71351303463143556</v>
      </c>
      <c r="O288" s="106">
        <f t="shared" si="36"/>
        <v>1.8050105369660688E-2</v>
      </c>
      <c r="P288" s="150">
        <f t="shared" si="37"/>
        <v>86979280.982012317</v>
      </c>
      <c r="Q288" s="88"/>
      <c r="S288" s="111"/>
      <c r="T288" s="111"/>
    </row>
    <row r="289" spans="1:20" x14ac:dyDescent="0.25">
      <c r="A289" s="100">
        <v>7302</v>
      </c>
      <c r="B289" s="51">
        <v>5</v>
      </c>
      <c r="C289" s="100" t="s">
        <v>287</v>
      </c>
      <c r="D289" s="51">
        <f>VLOOKUP(A289,Previsional!$A$4:$G$348,Previsional!$G$2,FALSE)</f>
        <v>1</v>
      </c>
      <c r="E289" s="141">
        <f>VLOOKUP(A289,'PATENTES SINIM 2019'!$A$6:$C$350,3,FALSE)</f>
        <v>0.82495667244367421</v>
      </c>
      <c r="F289" s="141">
        <f>VLOOKUP(A289,'I G 2019'!$A$6:$C$350,3,FALSE)</f>
        <v>0.16760726455597472</v>
      </c>
      <c r="G289" s="141">
        <f>VLOOKUP(A289,CGR!$S$11:$T$355,2,FALSE)</f>
        <v>1</v>
      </c>
      <c r="H289" s="155">
        <f>VLOOKUP(A289,TM!$C$2:$E$346,3,FALSE)</f>
        <v>0.87409999999999999</v>
      </c>
      <c r="I289" s="141">
        <f>VLOOKUP(A289,'IRPi 2019'!$A$6:$C$350,3,FALSE)</f>
        <v>0.99430847582120196</v>
      </c>
      <c r="J289" s="141">
        <f>VLOOKUP(A289,'R E I 2019'!$A$4:$C$348,3,FALSE)</f>
        <v>1</v>
      </c>
      <c r="K289" s="141">
        <f t="shared" si="34"/>
        <v>0.7114670752853397</v>
      </c>
      <c r="L289" s="148">
        <f t="shared" si="32"/>
        <v>29</v>
      </c>
      <c r="M289" s="149">
        <f t="shared" si="33"/>
        <v>55</v>
      </c>
      <c r="N289" s="141">
        <f t="shared" si="35"/>
        <v>0.7114670752853397</v>
      </c>
      <c r="O289" s="106">
        <f t="shared" si="36"/>
        <v>1.7998347686217456E-2</v>
      </c>
      <c r="P289" s="150">
        <f t="shared" si="37"/>
        <v>86729872.682227328</v>
      </c>
      <c r="Q289" s="88"/>
      <c r="S289" s="111"/>
      <c r="T289" s="111"/>
    </row>
    <row r="290" spans="1:20" x14ac:dyDescent="0.25">
      <c r="A290" s="100">
        <v>6307</v>
      </c>
      <c r="B290" s="51">
        <v>5</v>
      </c>
      <c r="C290" s="100" t="s">
        <v>294</v>
      </c>
      <c r="D290" s="51">
        <f>VLOOKUP(A290,Previsional!$A$4:$G$348,Previsional!$G$2,FALSE)</f>
        <v>1</v>
      </c>
      <c r="E290" s="141">
        <f>VLOOKUP(A290,'PATENTES SINIM 2019'!$A$6:$C$350,3,FALSE)</f>
        <v>0.93513513513513513</v>
      </c>
      <c r="F290" s="141">
        <f>VLOOKUP(A290,'I G 2019'!$A$6:$C$350,3,FALSE)</f>
        <v>0.18830836338707135</v>
      </c>
      <c r="G290" s="141">
        <f>VLOOKUP(A290,CGR!$S$11:$T$355,2,FALSE)</f>
        <v>1</v>
      </c>
      <c r="H290" s="155">
        <f>VLOOKUP(A290,TM!$C$2:$E$346,3,FALSE)</f>
        <v>0.57289999999999996</v>
      </c>
      <c r="I290" s="141">
        <f>VLOOKUP(A290,'IRPi 2019'!$A$6:$C$350,3,FALSE)</f>
        <v>1</v>
      </c>
      <c r="J290" s="141">
        <f>VLOOKUP(A290,'R E I 2019'!$A$4:$C$348,3,FALSE)</f>
        <v>1</v>
      </c>
      <c r="K290" s="141">
        <f t="shared" si="34"/>
        <v>0.71030938814406519</v>
      </c>
      <c r="L290" s="148">
        <f t="shared" si="32"/>
        <v>30</v>
      </c>
      <c r="M290" s="149">
        <f t="shared" si="33"/>
        <v>55</v>
      </c>
      <c r="N290" s="141">
        <f t="shared" si="35"/>
        <v>0.71030938814406519</v>
      </c>
      <c r="O290" s="106">
        <f t="shared" si="36"/>
        <v>1.7969061080548226E-2</v>
      </c>
      <c r="P290" s="150">
        <f t="shared" si="37"/>
        <v>86588747.306427866</v>
      </c>
      <c r="Q290" s="88"/>
      <c r="S290" s="111"/>
      <c r="T290" s="111"/>
    </row>
    <row r="291" spans="1:20" x14ac:dyDescent="0.25">
      <c r="A291" s="100">
        <v>16302</v>
      </c>
      <c r="B291" s="51">
        <v>5</v>
      </c>
      <c r="C291" s="100" t="s">
        <v>292</v>
      </c>
      <c r="D291" s="51">
        <f>VLOOKUP(A291,Previsional!$A$4:$G$348,Previsional!$G$2,FALSE)</f>
        <v>1</v>
      </c>
      <c r="E291" s="141">
        <f>VLOOKUP(A291,'PATENTES SINIM 2019'!$A$6:$C$350,3,FALSE)</f>
        <v>0.94334975369458129</v>
      </c>
      <c r="F291" s="141">
        <f>VLOOKUP(A291,'I G 2019'!$A$6:$C$350,3,FALSE)</f>
        <v>9.922528375061429E-2</v>
      </c>
      <c r="G291" s="141">
        <f>VLOOKUP(A291,CGR!$S$11:$T$355,2,FALSE)</f>
        <v>1</v>
      </c>
      <c r="H291" s="155">
        <f>VLOOKUP(A291,TM!$C$2:$E$346,3,FALSE)</f>
        <v>0.69540000000000002</v>
      </c>
      <c r="I291" s="141">
        <f>VLOOKUP(A291,'IRPi 2019'!$A$6:$C$350,3,FALSE)</f>
        <v>1</v>
      </c>
      <c r="J291" s="141">
        <f>VLOOKUP(A291,'R E I 2019'!$A$4:$C$348,3,FALSE)</f>
        <v>1</v>
      </c>
      <c r="K291" s="141">
        <f t="shared" si="34"/>
        <v>0.70928873473075704</v>
      </c>
      <c r="L291" s="148">
        <f t="shared" si="32"/>
        <v>31</v>
      </c>
      <c r="M291" s="149">
        <f t="shared" si="33"/>
        <v>55</v>
      </c>
      <c r="N291" s="141">
        <f t="shared" si="35"/>
        <v>0.70928873473075704</v>
      </c>
      <c r="O291" s="106">
        <f t="shared" si="36"/>
        <v>1.7943241087412947E-2</v>
      </c>
      <c r="P291" s="150">
        <f t="shared" si="37"/>
        <v>86464326.734255359</v>
      </c>
      <c r="Q291" s="88"/>
      <c r="S291" s="111"/>
      <c r="T291" s="111"/>
    </row>
    <row r="292" spans="1:20" x14ac:dyDescent="0.25">
      <c r="A292" s="100">
        <v>9117</v>
      </c>
      <c r="B292" s="51">
        <v>5</v>
      </c>
      <c r="C292" s="100" t="s">
        <v>297</v>
      </c>
      <c r="D292" s="51">
        <f>VLOOKUP(A292,Previsional!$A$4:$G$348,Previsional!$G$2,FALSE)</f>
        <v>1</v>
      </c>
      <c r="E292" s="141">
        <f>VLOOKUP(A292,'PATENTES SINIM 2019'!$A$6:$C$350,3,FALSE)</f>
        <v>0.99819168173598549</v>
      </c>
      <c r="F292" s="141">
        <f>VLOOKUP(A292,'I G 2019'!$A$6:$C$350,3,FALSE)</f>
        <v>5.0385616113561925E-2</v>
      </c>
      <c r="G292" s="141">
        <f>VLOOKUP(A292,CGR!$S$11:$T$355,2,FALSE)</f>
        <v>1</v>
      </c>
      <c r="H292" s="155">
        <f>VLOOKUP(A292,TM!$C$2:$E$346,3,FALSE)</f>
        <v>0.63919999999999999</v>
      </c>
      <c r="I292" s="141">
        <f>VLOOKUP(A292,'IRPi 2019'!$A$6:$C$350,3,FALSE)</f>
        <v>1</v>
      </c>
      <c r="J292" s="141">
        <f>VLOOKUP(A292,'R E I 2019'!$A$4:$C$348,3,FALSE)</f>
        <v>1</v>
      </c>
      <c r="K292" s="141">
        <f t="shared" si="34"/>
        <v>0.70784349263598545</v>
      </c>
      <c r="L292" s="148">
        <f t="shared" si="32"/>
        <v>32</v>
      </c>
      <c r="M292" s="149">
        <f t="shared" si="33"/>
        <v>55</v>
      </c>
      <c r="N292" s="141">
        <f t="shared" si="35"/>
        <v>0.70784349263598545</v>
      </c>
      <c r="O292" s="106">
        <f t="shared" si="36"/>
        <v>1.7906680056528949E-2</v>
      </c>
      <c r="P292" s="150">
        <f t="shared" si="37"/>
        <v>86288147.586647928</v>
      </c>
      <c r="Q292" s="88"/>
      <c r="S292" s="111"/>
      <c r="T292" s="111"/>
    </row>
    <row r="293" spans="1:20" x14ac:dyDescent="0.25">
      <c r="A293" s="100">
        <v>9113</v>
      </c>
      <c r="B293" s="51">
        <v>5</v>
      </c>
      <c r="C293" s="100" t="s">
        <v>288</v>
      </c>
      <c r="D293" s="51">
        <f>VLOOKUP(A293,Previsional!$A$4:$G$348,Previsional!$G$2,FALSE)</f>
        <v>1</v>
      </c>
      <c r="E293" s="141">
        <f>VLOOKUP(A293,'PATENTES SINIM 2019'!$A$6:$C$350,3,FALSE)</f>
        <v>1</v>
      </c>
      <c r="F293" s="141">
        <f>VLOOKUP(A293,'I G 2019'!$A$6:$C$350,3,FALSE)</f>
        <v>6.0439605546658837E-2</v>
      </c>
      <c r="G293" s="141">
        <f>VLOOKUP(A293,CGR!$S$11:$T$355,2,FALSE)</f>
        <v>1</v>
      </c>
      <c r="H293" s="155">
        <f>VLOOKUP(A293,TM!$C$2:$E$346,3,FALSE)</f>
        <v>0.61329999999999996</v>
      </c>
      <c r="I293" s="141">
        <f>VLOOKUP(A293,'IRPi 2019'!$A$6:$C$350,3,FALSE)</f>
        <v>1</v>
      </c>
      <c r="J293" s="141">
        <f>VLOOKUP(A293,'R E I 2019'!$A$4:$C$348,3,FALSE)</f>
        <v>1</v>
      </c>
      <c r="K293" s="141">
        <f t="shared" si="34"/>
        <v>0.70710490138666482</v>
      </c>
      <c r="L293" s="148">
        <f t="shared" ref="L293:L324" si="38">_xlfn.RANK.EQ(K293,$K$261:$K$369,0)</f>
        <v>33</v>
      </c>
      <c r="M293" s="149">
        <f t="shared" ref="M293:M324" si="39">$E$8</f>
        <v>55</v>
      </c>
      <c r="N293" s="141">
        <f t="shared" si="35"/>
        <v>0.70710490138666482</v>
      </c>
      <c r="O293" s="106">
        <f t="shared" si="36"/>
        <v>1.788799553469364E-2</v>
      </c>
      <c r="P293" s="150">
        <f t="shared" si="37"/>
        <v>86198111.199521929</v>
      </c>
      <c r="Q293" s="88"/>
      <c r="S293" s="111"/>
      <c r="T293" s="111"/>
    </row>
    <row r="294" spans="1:20" x14ac:dyDescent="0.25">
      <c r="A294" s="100">
        <v>6309</v>
      </c>
      <c r="B294" s="51">
        <v>5</v>
      </c>
      <c r="C294" s="100" t="s">
        <v>264</v>
      </c>
      <c r="D294" s="51">
        <f>VLOOKUP(A294,Previsional!$A$4:$G$348,Previsional!$G$2,FALSE)</f>
        <v>1</v>
      </c>
      <c r="E294" s="141">
        <f>VLOOKUP(A294,'PATENTES SINIM 2019'!$A$6:$C$350,3,FALSE)</f>
        <v>1</v>
      </c>
      <c r="F294" s="141">
        <f>VLOOKUP(A294,'I G 2019'!$A$6:$C$350,3,FALSE)</f>
        <v>0.15181060157755163</v>
      </c>
      <c r="G294" s="141">
        <f>VLOOKUP(A294,CGR!$S$11:$T$355,2,FALSE)</f>
        <v>1</v>
      </c>
      <c r="H294" s="155">
        <f>VLOOKUP(A294,TM!$C$2:$E$346,3,FALSE)</f>
        <v>0.436</v>
      </c>
      <c r="I294" s="141">
        <f>VLOOKUP(A294,'IRPi 2019'!$A$6:$C$350,3,FALSE)</f>
        <v>1</v>
      </c>
      <c r="J294" s="141">
        <f>VLOOKUP(A294,'R E I 2019'!$A$4:$C$348,3,FALSE)</f>
        <v>1</v>
      </c>
      <c r="K294" s="141">
        <f t="shared" ref="K294:K325" si="40">SUMPRODUCT($E$12:$J$12,E294:J294)*D294</f>
        <v>0.70335265039438799</v>
      </c>
      <c r="L294" s="148">
        <f t="shared" si="38"/>
        <v>34</v>
      </c>
      <c r="M294" s="149">
        <f t="shared" si="39"/>
        <v>55</v>
      </c>
      <c r="N294" s="141">
        <f t="shared" si="35"/>
        <v>0.70335265039438799</v>
      </c>
      <c r="O294" s="106">
        <f t="shared" si="36"/>
        <v>1.7793072915909255E-2</v>
      </c>
      <c r="P294" s="150">
        <f t="shared" si="37"/>
        <v>85740701.064693958</v>
      </c>
      <c r="Q294" s="88"/>
      <c r="S294" s="111"/>
      <c r="T294" s="111"/>
    </row>
    <row r="295" spans="1:20" x14ac:dyDescent="0.25">
      <c r="A295" s="100">
        <v>16104</v>
      </c>
      <c r="B295" s="51">
        <v>5</v>
      </c>
      <c r="C295" s="100" t="s">
        <v>302</v>
      </c>
      <c r="D295" s="51">
        <f>VLOOKUP(A295,Previsional!$A$4:$G$348,Previsional!$G$2,FALSE)</f>
        <v>1</v>
      </c>
      <c r="E295" s="141">
        <f>VLOOKUP(A295,'PATENTES SINIM 2019'!$A$6:$C$350,3,FALSE)</f>
        <v>0.89863013698630134</v>
      </c>
      <c r="F295" s="141">
        <f>VLOOKUP(A295,'I G 2019'!$A$6:$C$350,3,FALSE)</f>
        <v>6.7585965324981262E-2</v>
      </c>
      <c r="G295" s="141">
        <f>VLOOKUP(A295,CGR!$S$11:$T$355,2,FALSE)</f>
        <v>1</v>
      </c>
      <c r="H295" s="155">
        <f>VLOOKUP(A295,TM!$C$2:$E$346,3,FALSE)</f>
        <v>0.80800000000000005</v>
      </c>
      <c r="I295" s="141">
        <f>VLOOKUP(A295,'IRPi 2019'!$A$6:$C$350,3,FALSE)</f>
        <v>1</v>
      </c>
      <c r="J295" s="141">
        <f>VLOOKUP(A295,'R E I 2019'!$A$4:$C$348,3,FALSE)</f>
        <v>1</v>
      </c>
      <c r="K295" s="141">
        <f t="shared" si="40"/>
        <v>0.70261703927645081</v>
      </c>
      <c r="L295" s="148">
        <f t="shared" si="38"/>
        <v>35</v>
      </c>
      <c r="M295" s="149">
        <f t="shared" si="39"/>
        <v>55</v>
      </c>
      <c r="N295" s="141">
        <f t="shared" si="35"/>
        <v>0.70261703927645081</v>
      </c>
      <c r="O295" s="106">
        <f t="shared" si="36"/>
        <v>1.7774463783986783E-2</v>
      </c>
      <c r="P295" s="150">
        <f t="shared" si="37"/>
        <v>85651027.964112684</v>
      </c>
      <c r="Q295" s="88"/>
      <c r="R295" s="91"/>
      <c r="S295" s="111"/>
      <c r="T295" s="111"/>
    </row>
    <row r="296" spans="1:20" x14ac:dyDescent="0.25">
      <c r="A296" s="100">
        <v>10204</v>
      </c>
      <c r="B296" s="110">
        <v>5</v>
      </c>
      <c r="C296" s="100" t="s">
        <v>278</v>
      </c>
      <c r="D296" s="51">
        <f>VLOOKUP(A296,Previsional!$A$4:$G$348,Previsional!$G$2,FALSE)</f>
        <v>1</v>
      </c>
      <c r="E296" s="141">
        <f>VLOOKUP(A296,'PATENTES SINIM 2019'!$A$6:$C$350,3,FALSE)</f>
        <v>0.95959595959595956</v>
      </c>
      <c r="F296" s="141">
        <f>VLOOKUP(A296,'I G 2019'!$A$6:$C$350,3,FALSE)</f>
        <v>2.9695326948403607E-2</v>
      </c>
      <c r="G296" s="141">
        <f>VLOOKUP(A296,CGR!$S$11:$T$355,2,FALSE)</f>
        <v>1</v>
      </c>
      <c r="H296" s="155">
        <f>VLOOKUP(A296,TM!$C$2:$E$346,3,FALSE)</f>
        <v>0.72319999999999995</v>
      </c>
      <c r="I296" s="141">
        <f>VLOOKUP(A296,'IRPi 2019'!$A$6:$C$350,3,FALSE)</f>
        <v>1</v>
      </c>
      <c r="J296" s="141">
        <f>VLOOKUP(A296,'R E I 2019'!$A$4:$C$348,3,FALSE)</f>
        <v>1</v>
      </c>
      <c r="K296" s="141">
        <f t="shared" si="40"/>
        <v>0.7017624175956868</v>
      </c>
      <c r="L296" s="148">
        <f t="shared" si="38"/>
        <v>36</v>
      </c>
      <c r="M296" s="149">
        <f t="shared" si="39"/>
        <v>55</v>
      </c>
      <c r="N296" s="141">
        <f t="shared" si="35"/>
        <v>0.7017624175956868</v>
      </c>
      <c r="O296" s="106">
        <f t="shared" si="36"/>
        <v>1.7752843980787313E-2</v>
      </c>
      <c r="P296" s="150">
        <f t="shared" si="37"/>
        <v>85546847.135316908</v>
      </c>
      <c r="Q296" s="88"/>
      <c r="S296" s="111"/>
      <c r="T296" s="111"/>
    </row>
    <row r="297" spans="1:20" x14ac:dyDescent="0.25">
      <c r="A297" s="100">
        <v>8104</v>
      </c>
      <c r="B297" s="51">
        <v>5</v>
      </c>
      <c r="C297" s="100" t="s">
        <v>305</v>
      </c>
      <c r="D297" s="51">
        <f>VLOOKUP(A297,Previsional!$A$4:$G$348,Previsional!$G$2,FALSE)</f>
        <v>1</v>
      </c>
      <c r="E297" s="141">
        <f>VLOOKUP(A297,'PATENTES SINIM 2019'!$A$6:$C$350,3,FALSE)</f>
        <v>0.99078341013824889</v>
      </c>
      <c r="F297" s="141">
        <f>VLOOKUP(A297,'I G 2019'!$A$6:$C$350,3,FALSE)</f>
        <v>7.9701378527478037E-2</v>
      </c>
      <c r="G297" s="141">
        <f>VLOOKUP(A297,CGR!$S$11:$T$355,2,FALSE)</f>
        <v>0.8214285714285714</v>
      </c>
      <c r="H297" s="155">
        <f>VLOOKUP(A297,TM!$C$2:$E$346,3,FALSE)</f>
        <v>0.74439999999999995</v>
      </c>
      <c r="I297" s="141">
        <f>VLOOKUP(A297,'IRPi 2019'!$A$6:$C$350,3,FALSE)</f>
        <v>1</v>
      </c>
      <c r="J297" s="141">
        <f>VLOOKUP(A297,'R E I 2019'!$A$4:$C$348,3,FALSE)</f>
        <v>1</v>
      </c>
      <c r="K297" s="141">
        <f t="shared" si="40"/>
        <v>0.70157382389454237</v>
      </c>
      <c r="L297" s="148">
        <f t="shared" si="38"/>
        <v>37</v>
      </c>
      <c r="M297" s="149">
        <f t="shared" si="39"/>
        <v>55</v>
      </c>
      <c r="N297" s="141">
        <f t="shared" si="35"/>
        <v>0.70157382389454237</v>
      </c>
      <c r="O297" s="106">
        <f t="shared" si="36"/>
        <v>1.7748073029154356E-2</v>
      </c>
      <c r="P297" s="150">
        <f t="shared" si="37"/>
        <v>85523857.023395896</v>
      </c>
      <c r="Q297" s="88"/>
      <c r="S297" s="111"/>
      <c r="T297" s="111"/>
    </row>
    <row r="298" spans="1:20" x14ac:dyDescent="0.25">
      <c r="A298" s="100">
        <v>11302</v>
      </c>
      <c r="B298" s="51">
        <v>5</v>
      </c>
      <c r="C298" s="100" t="s">
        <v>334</v>
      </c>
      <c r="D298" s="51">
        <f>VLOOKUP(A298,Previsional!$A$4:$G$348,Previsional!$G$2,FALSE)</f>
        <v>1</v>
      </c>
      <c r="E298" s="141">
        <f>VLOOKUP(A298,'PATENTES SINIM 2019'!$A$6:$C$350,3,FALSE)</f>
        <v>0.94827586206896552</v>
      </c>
      <c r="F298" s="141">
        <f>VLOOKUP(A298,'I G 2019'!$A$6:$C$350,3,FALSE)</f>
        <v>1.7642540792749965E-2</v>
      </c>
      <c r="G298" s="141">
        <f>VLOOKUP(A298,CGR!$S$11:$T$355,2,FALSE)</f>
        <v>1</v>
      </c>
      <c r="H298" s="155">
        <f>VLOOKUP(A298,TM!$C$2:$E$346,3,FALSE)</f>
        <v>0.75860000000000005</v>
      </c>
      <c r="I298" s="141">
        <f>VLOOKUP(A298,'IRPi 2019'!$A$6:$C$350,3,FALSE)</f>
        <v>1</v>
      </c>
      <c r="J298" s="141">
        <f>VLOOKUP(A298,'R E I 2019'!$A$4:$C$348,3,FALSE)</f>
        <v>1</v>
      </c>
      <c r="K298" s="141">
        <f t="shared" si="40"/>
        <v>0.70009718692232559</v>
      </c>
      <c r="L298" s="148">
        <f t="shared" si="38"/>
        <v>38</v>
      </c>
      <c r="M298" s="149">
        <f t="shared" si="39"/>
        <v>55</v>
      </c>
      <c r="N298" s="141">
        <f t="shared" si="35"/>
        <v>0.70009718692232559</v>
      </c>
      <c r="O298" s="106">
        <f t="shared" si="36"/>
        <v>1.7710717785945636E-2</v>
      </c>
      <c r="P298" s="150">
        <f t="shared" si="37"/>
        <v>85343850.750376344</v>
      </c>
      <c r="Q298" s="88"/>
      <c r="S298" s="111"/>
      <c r="T298" s="111"/>
    </row>
    <row r="299" spans="1:20" x14ac:dyDescent="0.25">
      <c r="A299" s="100">
        <v>10207</v>
      </c>
      <c r="B299" s="51">
        <v>5</v>
      </c>
      <c r="C299" s="100" t="s">
        <v>304</v>
      </c>
      <c r="D299" s="51">
        <f>VLOOKUP(A299,Previsional!$A$4:$G$348,Previsional!$G$2,FALSE)</f>
        <v>1</v>
      </c>
      <c r="E299" s="141">
        <f>VLOOKUP(A299,'PATENTES SINIM 2019'!$A$6:$C$350,3,FALSE)</f>
        <v>0.92546583850931674</v>
      </c>
      <c r="F299" s="141">
        <f>VLOOKUP(A299,'I G 2019'!$A$6:$C$350,3,FALSE)</f>
        <v>3.0031028148020618E-2</v>
      </c>
      <c r="G299" s="141">
        <f>VLOOKUP(A299,CGR!$S$11:$T$355,2,FALSE)</f>
        <v>1</v>
      </c>
      <c r="H299" s="155">
        <f>VLOOKUP(A299,TM!$C$2:$E$346,3,FALSE)</f>
        <v>0.79879999999999995</v>
      </c>
      <c r="I299" s="141">
        <f>VLOOKUP(A299,'IRPi 2019'!$A$6:$C$350,3,FALSE)</f>
        <v>1</v>
      </c>
      <c r="J299" s="141">
        <f>VLOOKUP(A299,'R E I 2019'!$A$4:$C$348,3,FALSE)</f>
        <v>0.9375</v>
      </c>
      <c r="K299" s="141">
        <f t="shared" si="40"/>
        <v>0.69811580051526612</v>
      </c>
      <c r="L299" s="148">
        <f t="shared" si="38"/>
        <v>39</v>
      </c>
      <c r="M299" s="149">
        <f t="shared" si="39"/>
        <v>55</v>
      </c>
      <c r="N299" s="141">
        <f t="shared" si="35"/>
        <v>0.69811580051526612</v>
      </c>
      <c r="O299" s="106">
        <f t="shared" si="36"/>
        <v>1.7660593637276213E-2</v>
      </c>
      <c r="P299" s="150">
        <f t="shared" si="37"/>
        <v>85102314.0766664</v>
      </c>
      <c r="Q299" s="88"/>
      <c r="R299" s="91"/>
      <c r="S299" s="111"/>
      <c r="T299" s="111"/>
    </row>
    <row r="300" spans="1:20" x14ac:dyDescent="0.25">
      <c r="A300" s="100">
        <v>4304</v>
      </c>
      <c r="B300" s="51">
        <v>5</v>
      </c>
      <c r="C300" s="100" t="s">
        <v>298</v>
      </c>
      <c r="D300" s="51">
        <f>VLOOKUP(A300,Previsional!$A$4:$G$348,Previsional!$G$2,FALSE)</f>
        <v>1</v>
      </c>
      <c r="E300" s="141">
        <f>VLOOKUP(A300,'PATENTES SINIM 2019'!$A$6:$C$350,3,FALSE)</f>
        <v>0.90874524714828897</v>
      </c>
      <c r="F300" s="141">
        <f>VLOOKUP(A300,'I G 2019'!$A$6:$C$350,3,FALSE)</f>
        <v>0.15523107860745441</v>
      </c>
      <c r="G300" s="141">
        <f>VLOOKUP(A300,CGR!$S$11:$T$355,2,FALSE)</f>
        <v>1</v>
      </c>
      <c r="H300" s="155">
        <f>VLOOKUP(A300,TM!$C$2:$E$346,3,FALSE)</f>
        <v>0.57130000000000003</v>
      </c>
      <c r="I300" s="141">
        <f>VLOOKUP(A300,'IRPi 2019'!$A$6:$C$350,3,FALSE)</f>
        <v>1</v>
      </c>
      <c r="J300" s="141">
        <f>VLOOKUP(A300,'R E I 2019'!$A$4:$C$348,3,FALSE)</f>
        <v>1</v>
      </c>
      <c r="K300" s="141">
        <f t="shared" si="40"/>
        <v>0.69256360615376478</v>
      </c>
      <c r="L300" s="148">
        <f t="shared" si="38"/>
        <v>40</v>
      </c>
      <c r="M300" s="149">
        <f t="shared" si="39"/>
        <v>55</v>
      </c>
      <c r="N300" s="141">
        <f t="shared" si="35"/>
        <v>0.69256360615376478</v>
      </c>
      <c r="O300" s="106">
        <f t="shared" si="36"/>
        <v>1.7520136927456326E-2</v>
      </c>
      <c r="P300" s="150">
        <f t="shared" si="37"/>
        <v>84425485.693727016</v>
      </c>
      <c r="Q300" s="88"/>
      <c r="S300" s="111"/>
      <c r="T300" s="111"/>
    </row>
    <row r="301" spans="1:20" x14ac:dyDescent="0.25">
      <c r="A301" s="100">
        <v>9206</v>
      </c>
      <c r="B301" s="51">
        <v>5</v>
      </c>
      <c r="C301" s="100" t="s">
        <v>320</v>
      </c>
      <c r="D301" s="51">
        <f>VLOOKUP(A301,Previsional!$A$4:$G$348,Previsional!$G$2,FALSE)</f>
        <v>1</v>
      </c>
      <c r="E301" s="141">
        <f>VLOOKUP(A301,'PATENTES SINIM 2019'!$A$6:$C$350,3,FALSE)</f>
        <v>0.9598930481283422</v>
      </c>
      <c r="F301" s="141">
        <f>VLOOKUP(A301,'I G 2019'!$A$6:$C$350,3,FALSE)</f>
        <v>8.3171723882901408E-2</v>
      </c>
      <c r="G301" s="141">
        <f>VLOOKUP(A301,CGR!$S$11:$T$355,2,FALSE)</f>
        <v>1</v>
      </c>
      <c r="H301" s="155">
        <f>VLOOKUP(A301,TM!$C$2:$E$346,3,FALSE)</f>
        <v>0.57140000000000002</v>
      </c>
      <c r="I301" s="141">
        <f>VLOOKUP(A301,'IRPi 2019'!$A$6:$C$350,3,FALSE)</f>
        <v>1</v>
      </c>
      <c r="J301" s="141">
        <f>VLOOKUP(A301,'R E I 2019'!$A$4:$C$348,3,FALSE)</f>
        <v>1</v>
      </c>
      <c r="K301" s="141">
        <f t="shared" si="40"/>
        <v>0.69246549781564515</v>
      </c>
      <c r="L301" s="148">
        <f t="shared" si="38"/>
        <v>41</v>
      </c>
      <c r="M301" s="149">
        <f t="shared" si="39"/>
        <v>55</v>
      </c>
      <c r="N301" s="141">
        <f t="shared" si="35"/>
        <v>0.69246549781564515</v>
      </c>
      <c r="O301" s="106">
        <f t="shared" si="36"/>
        <v>1.7517655030483532E-2</v>
      </c>
      <c r="P301" s="150">
        <f t="shared" si="37"/>
        <v>84413526.006526083</v>
      </c>
      <c r="Q301" s="88"/>
      <c r="S301" s="111"/>
      <c r="T301" s="111"/>
    </row>
    <row r="302" spans="1:20" x14ac:dyDescent="0.25">
      <c r="A302" s="100">
        <v>6205</v>
      </c>
      <c r="B302" s="51">
        <v>5</v>
      </c>
      <c r="C302" s="100" t="s">
        <v>324</v>
      </c>
      <c r="D302" s="51">
        <f>VLOOKUP(A302,Previsional!$A$4:$G$348,Previsional!$G$2,FALSE)</f>
        <v>1</v>
      </c>
      <c r="E302" s="141">
        <f>VLOOKUP(A302,'PATENTES SINIM 2019'!$A$6:$C$350,3,FALSE)</f>
        <v>0.94797687861271673</v>
      </c>
      <c r="F302" s="141">
        <f>VLOOKUP(A302,'I G 2019'!$A$6:$C$350,3,FALSE)</f>
        <v>6.0441549277217232E-2</v>
      </c>
      <c r="G302" s="141">
        <f>VLOOKUP(A302,CGR!$S$11:$T$355,2,FALSE)</f>
        <v>1</v>
      </c>
      <c r="H302" s="155">
        <f>VLOOKUP(A302,TM!$C$2:$E$346,3,FALSE)</f>
        <v>0.65390000000000004</v>
      </c>
      <c r="I302" s="141">
        <f>VLOOKUP(A302,'IRPi 2019'!$A$6:$C$350,3,FALSE)</f>
        <v>1</v>
      </c>
      <c r="J302" s="141">
        <f>VLOOKUP(A302,'R E I 2019'!$A$4:$C$348,3,FALSE)</f>
        <v>0.91369999999999996</v>
      </c>
      <c r="K302" s="141">
        <f t="shared" si="40"/>
        <v>0.69067229483375514</v>
      </c>
      <c r="L302" s="148">
        <f t="shared" si="38"/>
        <v>42</v>
      </c>
      <c r="M302" s="149">
        <f t="shared" si="39"/>
        <v>55</v>
      </c>
      <c r="N302" s="141">
        <f t="shared" si="35"/>
        <v>0.69067229483375514</v>
      </c>
      <c r="O302" s="106">
        <f t="shared" si="36"/>
        <v>1.7472291454485197E-2</v>
      </c>
      <c r="P302" s="150">
        <f t="shared" si="37"/>
        <v>84194929.430921599</v>
      </c>
      <c r="Q302" s="88"/>
      <c r="S302" s="111"/>
      <c r="T302" s="111"/>
    </row>
    <row r="303" spans="1:20" x14ac:dyDescent="0.25">
      <c r="A303" s="100">
        <v>7305</v>
      </c>
      <c r="B303" s="51">
        <v>5</v>
      </c>
      <c r="C303" s="100" t="s">
        <v>254</v>
      </c>
      <c r="D303" s="51">
        <f>VLOOKUP(A303,Previsional!$A$4:$G$348,Previsional!$G$2,FALSE)</f>
        <v>1</v>
      </c>
      <c r="E303" s="141">
        <f>VLOOKUP(A303,'PATENTES SINIM 2019'!$A$6:$C$350,3,FALSE)</f>
        <v>0.66415094339622638</v>
      </c>
      <c r="F303" s="141">
        <f>VLOOKUP(A303,'I G 2019'!$A$6:$C$350,3,FALSE)</f>
        <v>0.297570029868582</v>
      </c>
      <c r="G303" s="141">
        <f>VLOOKUP(A303,CGR!$S$11:$T$355,2,FALSE)</f>
        <v>1</v>
      </c>
      <c r="H303" s="155">
        <f>VLOOKUP(A303,TM!$C$2:$E$346,3,FALSE)</f>
        <v>0.88200000000000001</v>
      </c>
      <c r="I303" s="141">
        <f>VLOOKUP(A303,'IRPi 2019'!$A$6:$C$350,3,FALSE)</f>
        <v>0.98958755727264924</v>
      </c>
      <c r="J303" s="141">
        <f>VLOOKUP(A303,'R E I 2019'!$A$4:$C$348,3,FALSE)</f>
        <v>1</v>
      </c>
      <c r="K303" s="141">
        <f t="shared" si="40"/>
        <v>0.68862471551945714</v>
      </c>
      <c r="L303" s="148">
        <f t="shared" si="38"/>
        <v>43</v>
      </c>
      <c r="M303" s="149">
        <f t="shared" si="39"/>
        <v>55</v>
      </c>
      <c r="N303" s="141">
        <f t="shared" si="35"/>
        <v>0.68862471551945714</v>
      </c>
      <c r="O303" s="106">
        <f t="shared" si="36"/>
        <v>1.7420492789875085E-2</v>
      </c>
      <c r="P303" s="150">
        <f t="shared" si="37"/>
        <v>83945323.652376458</v>
      </c>
      <c r="Q303" s="88"/>
      <c r="S303" s="111"/>
      <c r="T303" s="111"/>
    </row>
    <row r="304" spans="1:20" x14ac:dyDescent="0.25">
      <c r="A304" s="100">
        <v>14203</v>
      </c>
      <c r="B304" s="51">
        <v>5</v>
      </c>
      <c r="C304" s="100" t="s">
        <v>266</v>
      </c>
      <c r="D304" s="51">
        <f>VLOOKUP(A304,Previsional!$A$4:$G$348,Previsional!$G$2,FALSE)</f>
        <v>1</v>
      </c>
      <c r="E304" s="141">
        <f>VLOOKUP(A304,'PATENTES SINIM 2019'!$A$6:$C$350,3,FALSE)</f>
        <v>0.7720588235294118</v>
      </c>
      <c r="F304" s="141">
        <f>VLOOKUP(A304,'I G 2019'!$A$6:$C$350,3,FALSE)</f>
        <v>0.19814856083283397</v>
      </c>
      <c r="G304" s="141">
        <f>VLOOKUP(A304,CGR!$S$11:$T$355,2,FALSE)</f>
        <v>1</v>
      </c>
      <c r="H304" s="155">
        <f>VLOOKUP(A304,TM!$C$2:$E$346,3,FALSE)</f>
        <v>0.78990000000000005</v>
      </c>
      <c r="I304" s="141">
        <f>VLOOKUP(A304,'IRPi 2019'!$A$6:$C$350,3,FALSE)</f>
        <v>1</v>
      </c>
      <c r="J304" s="141">
        <f>VLOOKUP(A304,'R E I 2019'!$A$4:$C$348,3,FALSE)</f>
        <v>1</v>
      </c>
      <c r="K304" s="141">
        <f t="shared" si="40"/>
        <v>0.68824272844350265</v>
      </c>
      <c r="L304" s="148">
        <f t="shared" si="38"/>
        <v>44</v>
      </c>
      <c r="M304" s="149">
        <f t="shared" si="39"/>
        <v>55</v>
      </c>
      <c r="N304" s="141">
        <f t="shared" si="35"/>
        <v>0.68824272844350265</v>
      </c>
      <c r="O304" s="106">
        <f t="shared" si="36"/>
        <v>1.7410829466801545E-2</v>
      </c>
      <c r="P304" s="150">
        <f t="shared" si="37"/>
        <v>83898758.334578022</v>
      </c>
      <c r="Q304" s="88"/>
      <c r="S304" s="111"/>
      <c r="T304" s="111"/>
    </row>
    <row r="305" spans="1:20" x14ac:dyDescent="0.25">
      <c r="A305" s="100">
        <v>7104</v>
      </c>
      <c r="B305" s="51">
        <v>5</v>
      </c>
      <c r="C305" s="100" t="s">
        <v>259</v>
      </c>
      <c r="D305" s="51">
        <f>VLOOKUP(A305,Previsional!$A$4:$G$348,Previsional!$G$2,FALSE)</f>
        <v>1</v>
      </c>
      <c r="E305" s="141">
        <f>VLOOKUP(A305,'PATENTES SINIM 2019'!$A$6:$C$350,3,FALSE)</f>
        <v>0.78448275862068961</v>
      </c>
      <c r="F305" s="141">
        <f>VLOOKUP(A305,'I G 2019'!$A$6:$C$350,3,FALSE)</f>
        <v>9.0843283417797613E-2</v>
      </c>
      <c r="G305" s="141">
        <f>VLOOKUP(A305,CGR!$S$11:$T$355,2,FALSE)</f>
        <v>1</v>
      </c>
      <c r="H305" s="155">
        <f>VLOOKUP(A305,TM!$C$2:$E$346,3,FALSE)</f>
        <v>0.93959999999999999</v>
      </c>
      <c r="I305" s="141">
        <f>VLOOKUP(A305,'IRPi 2019'!$A$6:$C$350,3,FALSE)</f>
        <v>1</v>
      </c>
      <c r="J305" s="141">
        <f>VLOOKUP(A305,'R E I 2019'!$A$4:$C$348,3,FALSE)</f>
        <v>1</v>
      </c>
      <c r="K305" s="141">
        <f t="shared" si="40"/>
        <v>0.68821978637169079</v>
      </c>
      <c r="L305" s="148">
        <f t="shared" si="38"/>
        <v>45</v>
      </c>
      <c r="M305" s="149">
        <f t="shared" si="39"/>
        <v>55</v>
      </c>
      <c r="N305" s="141">
        <f t="shared" si="35"/>
        <v>0.68821978637169079</v>
      </c>
      <c r="O305" s="106">
        <f t="shared" si="36"/>
        <v>1.7410249089438407E-2</v>
      </c>
      <c r="P305" s="150">
        <f t="shared" si="37"/>
        <v>83895961.630364388</v>
      </c>
      <c r="Q305" s="88"/>
      <c r="S305" s="111"/>
      <c r="T305" s="111"/>
    </row>
    <row r="306" spans="1:20" x14ac:dyDescent="0.25">
      <c r="A306" s="100">
        <v>7307</v>
      </c>
      <c r="B306" s="51">
        <v>5</v>
      </c>
      <c r="C306" s="100" t="s">
        <v>332</v>
      </c>
      <c r="D306" s="51">
        <f>VLOOKUP(A306,Previsional!$A$4:$G$348,Previsional!$G$2,FALSE)</f>
        <v>1</v>
      </c>
      <c r="E306" s="141">
        <f>VLOOKUP(A306,'PATENTES SINIM 2019'!$A$6:$C$350,3,FALSE)</f>
        <v>0.94362416107382552</v>
      </c>
      <c r="F306" s="141">
        <f>VLOOKUP(A306,'I G 2019'!$A$6:$C$350,3,FALSE)</f>
        <v>0.22757307679863442</v>
      </c>
      <c r="G306" s="141">
        <f>VLOOKUP(A306,CGR!$S$11:$T$355,2,FALSE)</f>
        <v>1</v>
      </c>
      <c r="H306" s="155">
        <f>VLOOKUP(A306,TM!$C$2:$E$346,3,FALSE)</f>
        <v>0.34410000000000002</v>
      </c>
      <c r="I306" s="141">
        <f>VLOOKUP(A306,'IRPi 2019'!$A$6:$C$350,3,FALSE)</f>
        <v>0.98546604078879352</v>
      </c>
      <c r="J306" s="141">
        <f>VLOOKUP(A306,'R E I 2019'!$A$4:$C$348,3,FALSE)</f>
        <v>1</v>
      </c>
      <c r="K306" s="141">
        <f t="shared" si="40"/>
        <v>0.68805002761493717</v>
      </c>
      <c r="L306" s="148">
        <f t="shared" si="38"/>
        <v>46</v>
      </c>
      <c r="M306" s="149">
        <f t="shared" si="39"/>
        <v>55</v>
      </c>
      <c r="N306" s="141">
        <f t="shared" si="35"/>
        <v>0.68805002761493717</v>
      </c>
      <c r="O306" s="106">
        <f t="shared" si="36"/>
        <v>1.7405954615058682E-2</v>
      </c>
      <c r="P306" s="150">
        <f t="shared" si="37"/>
        <v>83875267.552069873</v>
      </c>
      <c r="Q306" s="88"/>
      <c r="S306" s="111"/>
      <c r="T306" s="111"/>
    </row>
    <row r="307" spans="1:20" x14ac:dyDescent="0.25">
      <c r="A307" s="100">
        <v>9106</v>
      </c>
      <c r="B307" s="51">
        <v>5</v>
      </c>
      <c r="C307" s="100" t="s">
        <v>301</v>
      </c>
      <c r="D307" s="51">
        <f>VLOOKUP(A307,Previsional!$A$4:$G$348,Previsional!$G$2,FALSE)</f>
        <v>1</v>
      </c>
      <c r="E307" s="141">
        <f>VLOOKUP(A307,'PATENTES SINIM 2019'!$A$6:$C$350,3,FALSE)</f>
        <v>0.86896551724137927</v>
      </c>
      <c r="F307" s="141">
        <f>VLOOKUP(A307,'I G 2019'!$A$6:$C$350,3,FALSE)</f>
        <v>7.6594865013068128E-2</v>
      </c>
      <c r="G307" s="141">
        <f>VLOOKUP(A307,CGR!$S$11:$T$355,2,FALSE)</f>
        <v>1</v>
      </c>
      <c r="H307" s="155">
        <f>VLOOKUP(A307,TM!$C$2:$E$346,3,FALSE)</f>
        <v>0.76819999999999999</v>
      </c>
      <c r="I307" s="141">
        <f>VLOOKUP(A307,'IRPi 2019'!$A$6:$C$350,3,FALSE)</f>
        <v>1</v>
      </c>
      <c r="J307" s="141">
        <f>VLOOKUP(A307,'R E I 2019'!$A$4:$C$348,3,FALSE)</f>
        <v>0.93442500000000006</v>
      </c>
      <c r="K307" s="141">
        <f t="shared" si="40"/>
        <v>0.68523789728774975</v>
      </c>
      <c r="L307" s="148">
        <f t="shared" si="38"/>
        <v>47</v>
      </c>
      <c r="M307" s="149">
        <f t="shared" si="39"/>
        <v>55</v>
      </c>
      <c r="N307" s="141">
        <f t="shared" si="35"/>
        <v>0.68523789728774975</v>
      </c>
      <c r="O307" s="106">
        <f t="shared" si="36"/>
        <v>1.7334814711153255E-2</v>
      </c>
      <c r="P307" s="150">
        <f t="shared" si="37"/>
        <v>83532460.81692338</v>
      </c>
      <c r="Q307" s="88"/>
      <c r="S307" s="111"/>
      <c r="T307" s="111"/>
    </row>
    <row r="308" spans="1:20" x14ac:dyDescent="0.25">
      <c r="A308" s="100">
        <v>1403</v>
      </c>
      <c r="B308" s="51">
        <v>5</v>
      </c>
      <c r="C308" s="100" t="s">
        <v>333</v>
      </c>
      <c r="D308" s="51">
        <f>VLOOKUP(A308,Previsional!$A$4:$G$348,Previsional!$G$2,FALSE)</f>
        <v>1</v>
      </c>
      <c r="E308" s="141">
        <f>VLOOKUP(A308,'PATENTES SINIM 2019'!$A$6:$C$350,3,FALSE)</f>
        <v>1</v>
      </c>
      <c r="F308" s="141">
        <f>VLOOKUP(A308,'I G 2019'!$A$6:$C$350,3,FALSE)</f>
        <v>4.1571437289319765E-2</v>
      </c>
      <c r="G308" s="141">
        <f>VLOOKUP(A308,CGR!$S$11:$T$355,2,FALSE)</f>
        <v>1</v>
      </c>
      <c r="H308" s="155">
        <f>VLOOKUP(A308,TM!$C$2:$E$346,3,FALSE)</f>
        <v>0.60050000000000003</v>
      </c>
      <c r="I308" s="141">
        <f>VLOOKUP(A308,'IRPi 2019'!$A$6:$C$350,3,FALSE)</f>
        <v>0.99968553872969823</v>
      </c>
      <c r="J308" s="141">
        <f>VLOOKUP(A308,'R E I 2019'!$A$4:$C$348,3,FALSE)</f>
        <v>0.66325000000000001</v>
      </c>
      <c r="K308" s="141">
        <f t="shared" si="40"/>
        <v>0.6836146362588148</v>
      </c>
      <c r="L308" s="148">
        <f t="shared" si="38"/>
        <v>48</v>
      </c>
      <c r="M308" s="149">
        <f t="shared" si="39"/>
        <v>55</v>
      </c>
      <c r="N308" s="141">
        <f t="shared" si="35"/>
        <v>0.6836146362588148</v>
      </c>
      <c r="O308" s="106">
        <f t="shared" si="36"/>
        <v>1.729375024394296E-2</v>
      </c>
      <c r="P308" s="150">
        <f t="shared" si="37"/>
        <v>83334580.651754677</v>
      </c>
      <c r="Q308" s="88"/>
      <c r="S308" s="111"/>
      <c r="T308" s="111"/>
    </row>
    <row r="309" spans="1:20" x14ac:dyDescent="0.25">
      <c r="A309" s="100">
        <v>9111</v>
      </c>
      <c r="B309" s="51">
        <v>5</v>
      </c>
      <c r="C309" s="100" t="s">
        <v>308</v>
      </c>
      <c r="D309" s="51">
        <f>VLOOKUP(A309,Previsional!$A$4:$G$348,Previsional!$G$2,FALSE)</f>
        <v>1</v>
      </c>
      <c r="E309" s="141">
        <f>VLOOKUP(A309,'PATENTES SINIM 2019'!$A$6:$C$350,3,FALSE)</f>
        <v>0.93947730398899587</v>
      </c>
      <c r="F309" s="141">
        <f>VLOOKUP(A309,'I G 2019'!$A$6:$C$350,3,FALSE)</f>
        <v>9.3167750939311386E-2</v>
      </c>
      <c r="G309" s="141">
        <f>VLOOKUP(A309,CGR!$S$11:$T$355,2,FALSE)</f>
        <v>1</v>
      </c>
      <c r="H309" s="155">
        <f>VLOOKUP(A309,TM!$C$2:$E$346,3,FALSE)</f>
        <v>0.53969999999999996</v>
      </c>
      <c r="I309" s="141">
        <f>VLOOKUP(A309,'IRPi 2019'!$A$6:$C$350,3,FALSE)</f>
        <v>1</v>
      </c>
      <c r="J309" s="141">
        <f>VLOOKUP(A309,'R E I 2019'!$A$4:$C$348,3,FALSE)</f>
        <v>1</v>
      </c>
      <c r="K309" s="141">
        <f t="shared" si="40"/>
        <v>0.68306399413097652</v>
      </c>
      <c r="L309" s="148">
        <f t="shared" si="38"/>
        <v>49</v>
      </c>
      <c r="M309" s="149">
        <f t="shared" si="39"/>
        <v>55</v>
      </c>
      <c r="N309" s="141">
        <f t="shared" si="35"/>
        <v>0.68306399413097652</v>
      </c>
      <c r="O309" s="106">
        <f t="shared" si="36"/>
        <v>1.7279820367478139E-2</v>
      </c>
      <c r="P309" s="150">
        <f t="shared" si="37"/>
        <v>83267455.800444126</v>
      </c>
      <c r="Q309" s="88"/>
      <c r="S309" s="111"/>
      <c r="T309" s="111"/>
    </row>
    <row r="310" spans="1:20" x14ac:dyDescent="0.25">
      <c r="A310" s="100">
        <v>2202</v>
      </c>
      <c r="B310" s="51">
        <v>5</v>
      </c>
      <c r="C310" s="100" t="s">
        <v>325</v>
      </c>
      <c r="D310" s="51">
        <f>VLOOKUP(A310,Previsional!$A$4:$G$348,Previsional!$G$2,FALSE)</f>
        <v>1</v>
      </c>
      <c r="E310" s="141">
        <f>VLOOKUP(A310,'PATENTES SINIM 2019'!$A$6:$C$350,3,FALSE)</f>
        <v>1</v>
      </c>
      <c r="F310" s="141">
        <f>VLOOKUP(A310,'I G 2019'!$A$6:$C$350,3,FALSE)</f>
        <v>0.1210614905881561</v>
      </c>
      <c r="G310" s="141">
        <f>VLOOKUP(A310,CGR!$S$11:$T$355,2,FALSE)</f>
        <v>1</v>
      </c>
      <c r="H310" s="155">
        <f>VLOOKUP(A310,TM!$C$2:$E$346,3,FALSE)</f>
        <v>0.3392</v>
      </c>
      <c r="I310" s="141">
        <f>VLOOKUP(A310,'IRPi 2019'!$A$6:$C$350,3,FALSE)</f>
        <v>1</v>
      </c>
      <c r="J310" s="141">
        <f>VLOOKUP(A310,'R E I 2019'!$A$4:$C$348,3,FALSE)</f>
        <v>1</v>
      </c>
      <c r="K310" s="141">
        <f t="shared" si="40"/>
        <v>0.68114537264703912</v>
      </c>
      <c r="L310" s="148">
        <f t="shared" si="38"/>
        <v>50</v>
      </c>
      <c r="M310" s="149">
        <f t="shared" si="39"/>
        <v>55</v>
      </c>
      <c r="N310" s="141">
        <f t="shared" si="35"/>
        <v>0.68114537264703912</v>
      </c>
      <c r="O310" s="106">
        <f t="shared" si="36"/>
        <v>1.7231284015276172E-2</v>
      </c>
      <c r="P310" s="150">
        <f t="shared" si="37"/>
        <v>83033570.350494742</v>
      </c>
      <c r="Q310" s="88"/>
      <c r="S310" s="111"/>
      <c r="T310" s="111"/>
    </row>
    <row r="311" spans="1:20" x14ac:dyDescent="0.25">
      <c r="A311" s="100">
        <v>16106</v>
      </c>
      <c r="B311" s="51">
        <v>5</v>
      </c>
      <c r="C311" s="100" t="s">
        <v>274</v>
      </c>
      <c r="D311" s="51">
        <f>VLOOKUP(A311,Previsional!$A$4:$G$348,Previsional!$G$2,FALSE)</f>
        <v>1</v>
      </c>
      <c r="E311" s="141">
        <f>VLOOKUP(A311,'PATENTES SINIM 2019'!$A$6:$C$350,3,FALSE)</f>
        <v>0.92</v>
      </c>
      <c r="F311" s="141">
        <f>VLOOKUP(A311,'I G 2019'!$A$6:$C$350,3,FALSE)</f>
        <v>0.11791514360303224</v>
      </c>
      <c r="G311" s="141">
        <f>VLOOKUP(A311,CGR!$S$11:$T$355,2,FALSE)</f>
        <v>1</v>
      </c>
      <c r="H311" s="155">
        <f>VLOOKUP(A311,TM!$C$2:$E$346,3,FALSE)</f>
        <v>0.53080000000000005</v>
      </c>
      <c r="I311" s="141">
        <f>VLOOKUP(A311,'IRPi 2019'!$A$6:$C$350,3,FALSE)</f>
        <v>1</v>
      </c>
      <c r="J311" s="141">
        <f>VLOOKUP(A311,'R E I 2019'!$A$4:$C$348,3,FALSE)</f>
        <v>1</v>
      </c>
      <c r="K311" s="141">
        <f t="shared" si="40"/>
        <v>0.68109878590075823</v>
      </c>
      <c r="L311" s="148">
        <f t="shared" si="38"/>
        <v>51</v>
      </c>
      <c r="M311" s="149">
        <f t="shared" si="39"/>
        <v>55</v>
      </c>
      <c r="N311" s="141">
        <f t="shared" si="35"/>
        <v>0.68109878590075823</v>
      </c>
      <c r="O311" s="106">
        <f t="shared" si="36"/>
        <v>1.7230105486449949E-2</v>
      </c>
      <c r="P311" s="150">
        <f t="shared" si="37"/>
        <v>83027891.292792737</v>
      </c>
      <c r="Q311" s="88"/>
      <c r="S311" s="111"/>
      <c r="T311" s="111"/>
    </row>
    <row r="312" spans="1:20" x14ac:dyDescent="0.25">
      <c r="A312" s="100">
        <v>16105</v>
      </c>
      <c r="B312" s="51">
        <v>5</v>
      </c>
      <c r="C312" s="100" t="s">
        <v>248</v>
      </c>
      <c r="D312" s="51">
        <f>VLOOKUP(A312,Previsional!$A$4:$G$348,Previsional!$G$2,FALSE)</f>
        <v>1</v>
      </c>
      <c r="E312" s="141">
        <f>VLOOKUP(A312,'PATENTES SINIM 2019'!$A$6:$C$350,3,FALSE)</f>
        <v>0.88260869565217392</v>
      </c>
      <c r="F312" s="141">
        <f>VLOOKUP(A312,'I G 2019'!$A$6:$C$350,3,FALSE)</f>
        <v>0.2951279645295255</v>
      </c>
      <c r="G312" s="141">
        <f>VLOOKUP(A312,CGR!$S$11:$T$355,2,FALSE)</f>
        <v>1</v>
      </c>
      <c r="H312" s="155">
        <f>VLOOKUP(A312,TM!$C$2:$E$346,3,FALSE)</f>
        <v>0.32090000000000002</v>
      </c>
      <c r="I312" s="141">
        <f>VLOOKUP(A312,'IRPi 2019'!$A$6:$C$350,3,FALSE)</f>
        <v>1</v>
      </c>
      <c r="J312" s="141">
        <f>VLOOKUP(A312,'R E I 2019'!$A$4:$C$348,3,FALSE)</f>
        <v>1</v>
      </c>
      <c r="K312" s="141">
        <f t="shared" si="40"/>
        <v>0.6808300346106424</v>
      </c>
      <c r="L312" s="148">
        <f t="shared" si="38"/>
        <v>52</v>
      </c>
      <c r="M312" s="149">
        <f t="shared" si="39"/>
        <v>55</v>
      </c>
      <c r="N312" s="141">
        <f t="shared" si="35"/>
        <v>0.6808300346106424</v>
      </c>
      <c r="O312" s="106">
        <f t="shared" si="36"/>
        <v>1.722330674715666E-2</v>
      </c>
      <c r="P312" s="150">
        <f t="shared" si="37"/>
        <v>82995129.741366655</v>
      </c>
      <c r="Q312" s="88"/>
      <c r="S312" s="111"/>
      <c r="T312" s="111"/>
    </row>
    <row r="313" spans="1:20" x14ac:dyDescent="0.25">
      <c r="A313" s="100">
        <v>15102</v>
      </c>
      <c r="B313" s="51">
        <v>5</v>
      </c>
      <c r="C313" s="100" t="s">
        <v>309</v>
      </c>
      <c r="D313" s="51">
        <f>VLOOKUP(A313,Previsional!$A$4:$G$348,Previsional!$G$2,FALSE)</f>
        <v>1</v>
      </c>
      <c r="E313" s="141">
        <f>VLOOKUP(A313,'PATENTES SINIM 2019'!$A$6:$C$350,3,FALSE)</f>
        <v>1</v>
      </c>
      <c r="F313" s="141">
        <f>VLOOKUP(A313,'I G 2019'!$A$6:$C$350,3,FALSE)</f>
        <v>7.0596898843391195E-2</v>
      </c>
      <c r="G313" s="141">
        <f>VLOOKUP(A313,CGR!$S$11:$T$355,2,FALSE)</f>
        <v>1</v>
      </c>
      <c r="H313" s="155">
        <f>VLOOKUP(A313,TM!$C$2:$E$346,3,FALSE)</f>
        <v>0.42259999999999998</v>
      </c>
      <c r="I313" s="141">
        <f>VLOOKUP(A313,'IRPi 2019'!$A$6:$C$350,3,FALSE)</f>
        <v>1</v>
      </c>
      <c r="J313" s="141">
        <f>VLOOKUP(A313,'R E I 2019'!$A$4:$C$348,3,FALSE)</f>
        <v>0.9375</v>
      </c>
      <c r="K313" s="141">
        <f t="shared" si="40"/>
        <v>0.67791422471084772</v>
      </c>
      <c r="L313" s="148">
        <f t="shared" si="38"/>
        <v>53</v>
      </c>
      <c r="M313" s="149">
        <f t="shared" si="39"/>
        <v>55</v>
      </c>
      <c r="N313" s="141">
        <f t="shared" si="35"/>
        <v>0.67791422471084772</v>
      </c>
      <c r="O313" s="106">
        <f t="shared" si="36"/>
        <v>1.7149544007900776E-2</v>
      </c>
      <c r="P313" s="150">
        <f t="shared" si="37"/>
        <v>82639684.169590414</v>
      </c>
      <c r="Q313" s="88"/>
      <c r="S313" s="111"/>
      <c r="T313" s="111"/>
    </row>
    <row r="314" spans="1:20" x14ac:dyDescent="0.25">
      <c r="A314" s="100">
        <v>12103</v>
      </c>
      <c r="B314" s="51">
        <v>5</v>
      </c>
      <c r="C314" s="100" t="s">
        <v>245</v>
      </c>
      <c r="D314" s="51">
        <f>VLOOKUP(A314,Previsional!$A$4:$G$348,Previsional!$G$2,FALSE)</f>
        <v>1</v>
      </c>
      <c r="E314" s="141">
        <f>VLOOKUP(A314,'PATENTES SINIM 2019'!$A$6:$C$350,3,FALSE)</f>
        <v>0.92592592592592593</v>
      </c>
      <c r="F314" s="141">
        <f>VLOOKUP(A314,'I G 2019'!$A$6:$C$350,3,FALSE)</f>
        <v>7.8925454115889679E-2</v>
      </c>
      <c r="G314" s="141">
        <f>VLOOKUP(A314,CGR!$S$11:$T$355,2,FALSE)</f>
        <v>1</v>
      </c>
      <c r="H314" s="155">
        <f>VLOOKUP(A314,TM!$C$2:$E$346,3,FALSE)</f>
        <v>0.56010000000000004</v>
      </c>
      <c r="I314" s="141">
        <f>VLOOKUP(A314,'IRPi 2019'!$A$6:$C$350,3,FALSE)</f>
        <v>0.99906325955917175</v>
      </c>
      <c r="J314" s="141">
        <f>VLOOKUP(A314,'R E I 2019'!$A$4:$C$348,3,FALSE)</f>
        <v>1</v>
      </c>
      <c r="K314" s="141">
        <f t="shared" si="40"/>
        <v>0.67777360058100511</v>
      </c>
      <c r="L314" s="148">
        <f t="shared" si="38"/>
        <v>54</v>
      </c>
      <c r="M314" s="149">
        <f t="shared" si="39"/>
        <v>55</v>
      </c>
      <c r="N314" s="141">
        <f t="shared" si="35"/>
        <v>0.67777360058100511</v>
      </c>
      <c r="O314" s="106">
        <f t="shared" si="36"/>
        <v>1.714598656712818E-2</v>
      </c>
      <c r="P314" s="150">
        <f t="shared" si="37"/>
        <v>82622541.685699061</v>
      </c>
      <c r="Q314" s="88"/>
      <c r="S314" s="111"/>
      <c r="T314" s="111"/>
    </row>
    <row r="315" spans="1:20" x14ac:dyDescent="0.25">
      <c r="A315" s="100">
        <v>15202</v>
      </c>
      <c r="B315" s="51">
        <v>5</v>
      </c>
      <c r="C315" s="100" t="s">
        <v>321</v>
      </c>
      <c r="D315" s="51">
        <f>VLOOKUP(A315,Previsional!$A$4:$G$348,Previsional!$G$2,FALSE)</f>
        <v>1</v>
      </c>
      <c r="E315" s="141">
        <f>VLOOKUP(A315,'PATENTES SINIM 2019'!$A$6:$C$350,3,FALSE)</f>
        <v>1</v>
      </c>
      <c r="F315" s="141">
        <f>VLOOKUP(A315,'I G 2019'!$A$6:$C$350,3,FALSE)</f>
        <v>2.8548714784314255E-2</v>
      </c>
      <c r="G315" s="141">
        <f>VLOOKUP(A315,CGR!$S$11:$T$355,2,FALSE)</f>
        <v>1</v>
      </c>
      <c r="H315" s="155">
        <f>VLOOKUP(A315,TM!$C$2:$E$346,3,FALSE)</f>
        <v>0.46800000000000003</v>
      </c>
      <c r="I315" s="141">
        <f>VLOOKUP(A315,'IRPi 2019'!$A$6:$C$350,3,FALSE)</f>
        <v>1</v>
      </c>
      <c r="J315" s="141">
        <f>VLOOKUP(A315,'R E I 2019'!$A$4:$C$348,3,FALSE)</f>
        <v>1</v>
      </c>
      <c r="K315" s="141">
        <f t="shared" si="40"/>
        <v>0.67733717869607868</v>
      </c>
      <c r="L315" s="148">
        <f t="shared" si="38"/>
        <v>55</v>
      </c>
      <c r="M315" s="149">
        <f t="shared" si="39"/>
        <v>55</v>
      </c>
      <c r="N315" s="141">
        <f t="shared" si="35"/>
        <v>0.67733717869607868</v>
      </c>
      <c r="O315" s="106">
        <f t="shared" si="36"/>
        <v>1.7134946178759356E-2</v>
      </c>
      <c r="P315" s="150">
        <f t="shared" si="37"/>
        <v>82569340.60889557</v>
      </c>
      <c r="Q315" s="88"/>
      <c r="R315" s="91"/>
      <c r="S315" s="111"/>
      <c r="T315" s="111"/>
    </row>
    <row r="316" spans="1:20" x14ac:dyDescent="0.25">
      <c r="A316" s="100">
        <v>7408</v>
      </c>
      <c r="B316" s="51">
        <v>5</v>
      </c>
      <c r="C316" s="100" t="s">
        <v>327</v>
      </c>
      <c r="D316" s="51">
        <f>VLOOKUP(A316,Previsional!$A$4:$G$348,Previsional!$G$2,FALSE)</f>
        <v>1</v>
      </c>
      <c r="E316" s="141">
        <f>VLOOKUP(A316,'PATENTES SINIM 2019'!$A$6:$C$350,3,FALSE)</f>
        <v>0.84947643979057597</v>
      </c>
      <c r="F316" s="141">
        <f>VLOOKUP(A316,'I G 2019'!$A$6:$C$350,3,FALSE)</f>
        <v>0.12796022692831768</v>
      </c>
      <c r="G316" s="141">
        <f>VLOOKUP(A316,CGR!$S$11:$T$355,2,FALSE)</f>
        <v>1</v>
      </c>
      <c r="H316" s="155">
        <f>VLOOKUP(A316,TM!$C$2:$E$346,3,FALSE)</f>
        <v>0.63729999999999998</v>
      </c>
      <c r="I316" s="141">
        <f>VLOOKUP(A316,'IRPi 2019'!$A$6:$C$350,3,FALSE)</f>
        <v>1</v>
      </c>
      <c r="J316" s="141">
        <f>VLOOKUP(A316,'R E I 2019'!$A$4:$C$348,3,FALSE)</f>
        <v>1</v>
      </c>
      <c r="K316" s="141">
        <f t="shared" si="40"/>
        <v>0.67490181065878108</v>
      </c>
      <c r="L316" s="148">
        <f t="shared" si="38"/>
        <v>56</v>
      </c>
      <c r="M316" s="149">
        <f t="shared" si="39"/>
        <v>55</v>
      </c>
      <c r="N316" s="141">
        <f t="shared" si="35"/>
        <v>0</v>
      </c>
      <c r="O316" s="106">
        <f t="shared" si="36"/>
        <v>0</v>
      </c>
      <c r="P316" s="150">
        <f t="shared" si="37"/>
        <v>0</v>
      </c>
      <c r="Q316" s="88"/>
      <c r="R316" s="91"/>
      <c r="S316" s="111"/>
      <c r="T316" s="111"/>
    </row>
    <row r="317" spans="1:20" x14ac:dyDescent="0.25">
      <c r="A317" s="100">
        <v>8302</v>
      </c>
      <c r="B317" s="51">
        <v>5</v>
      </c>
      <c r="C317" s="100" t="s">
        <v>303</v>
      </c>
      <c r="D317" s="51">
        <f>VLOOKUP(A317,Previsional!$A$4:$G$348,Previsional!$G$2,FALSE)</f>
        <v>1</v>
      </c>
      <c r="E317" s="141">
        <f>VLOOKUP(A317,'PATENTES SINIM 2019'!$A$6:$C$350,3,FALSE)</f>
        <v>0.92715231788079466</v>
      </c>
      <c r="F317" s="141">
        <f>VLOOKUP(A317,'I G 2019'!$A$6:$C$350,3,FALSE)</f>
        <v>0.14459171719057523</v>
      </c>
      <c r="G317" s="141">
        <f>VLOOKUP(A317,CGR!$S$11:$T$355,2,FALSE)</f>
        <v>0.8571428571428571</v>
      </c>
      <c r="H317" s="155">
        <f>VLOOKUP(A317,TM!$C$2:$E$346,3,FALSE)</f>
        <v>0.56510000000000005</v>
      </c>
      <c r="I317" s="141">
        <f>VLOOKUP(A317,'IRPi 2019'!$A$6:$C$350,3,FALSE)</f>
        <v>1</v>
      </c>
      <c r="J317" s="141">
        <f>VLOOKUP(A317,'R E I 2019'!$A$4:$C$348,3,FALSE)</f>
        <v>1</v>
      </c>
      <c r="K317" s="141">
        <f t="shared" si="40"/>
        <v>0.67398766912735064</v>
      </c>
      <c r="L317" s="148">
        <f t="shared" si="38"/>
        <v>57</v>
      </c>
      <c r="M317" s="149">
        <f t="shared" si="39"/>
        <v>55</v>
      </c>
      <c r="N317" s="141">
        <f t="shared" si="35"/>
        <v>0</v>
      </c>
      <c r="O317" s="106">
        <f t="shared" si="36"/>
        <v>0</v>
      </c>
      <c r="P317" s="150">
        <f t="shared" si="37"/>
        <v>0</v>
      </c>
      <c r="Q317" s="88"/>
      <c r="S317" s="111"/>
      <c r="T317" s="111"/>
    </row>
    <row r="318" spans="1:20" x14ac:dyDescent="0.25">
      <c r="A318" s="100">
        <v>7103</v>
      </c>
      <c r="B318" s="51">
        <v>5</v>
      </c>
      <c r="C318" s="100" t="s">
        <v>342</v>
      </c>
      <c r="D318" s="51">
        <f>VLOOKUP(A318,Previsional!$A$4:$G$348,Previsional!$G$2,FALSE)</f>
        <v>1</v>
      </c>
      <c r="E318" s="141">
        <f>VLOOKUP(A318,'PATENTES SINIM 2019'!$A$6:$C$350,3,FALSE)</f>
        <v>0.96946564885496178</v>
      </c>
      <c r="F318" s="141">
        <f>VLOOKUP(A318,'I G 2019'!$A$6:$C$350,3,FALSE)</f>
        <v>8.50840484632822E-2</v>
      </c>
      <c r="G318" s="141">
        <f>VLOOKUP(A318,CGR!$S$11:$T$355,2,FALSE)</f>
        <v>1</v>
      </c>
      <c r="H318" s="155">
        <f>VLOOKUP(A318,TM!$C$2:$E$346,3,FALSE)</f>
        <v>0.41310000000000002</v>
      </c>
      <c r="I318" s="141">
        <f>VLOOKUP(A318,'IRPi 2019'!$A$6:$C$350,3,FALSE)</f>
        <v>0.99597986016472206</v>
      </c>
      <c r="J318" s="141">
        <f>VLOOKUP(A318,'R E I 2019'!$A$4:$C$348,3,FALSE)</f>
        <v>1</v>
      </c>
      <c r="K318" s="141">
        <f t="shared" si="40"/>
        <v>0.67234798222329328</v>
      </c>
      <c r="L318" s="148">
        <f t="shared" si="38"/>
        <v>58</v>
      </c>
      <c r="M318" s="149">
        <f t="shared" si="39"/>
        <v>55</v>
      </c>
      <c r="N318" s="141">
        <f t="shared" si="35"/>
        <v>0</v>
      </c>
      <c r="O318" s="106">
        <f t="shared" si="36"/>
        <v>0</v>
      </c>
      <c r="P318" s="150">
        <f t="shared" si="37"/>
        <v>0</v>
      </c>
      <c r="Q318" s="88"/>
      <c r="S318" s="111"/>
      <c r="T318" s="111"/>
    </row>
    <row r="319" spans="1:20" x14ac:dyDescent="0.25">
      <c r="A319" s="100">
        <v>8309</v>
      </c>
      <c r="B319" s="51">
        <v>5</v>
      </c>
      <c r="C319" s="100" t="s">
        <v>253</v>
      </c>
      <c r="D319" s="51">
        <f>VLOOKUP(A319,Previsional!$A$4:$G$348,Previsional!$G$2,FALSE)</f>
        <v>1</v>
      </c>
      <c r="E319" s="141">
        <f>VLOOKUP(A319,'PATENTES SINIM 2019'!$A$6:$C$350,3,FALSE)</f>
        <v>0.94573643410852715</v>
      </c>
      <c r="F319" s="141">
        <f>VLOOKUP(A319,'I G 2019'!$A$6:$C$350,3,FALSE)</f>
        <v>7.997369453112993E-2</v>
      </c>
      <c r="G319" s="141">
        <f>VLOOKUP(A319,CGR!$S$11:$T$355,2,FALSE)</f>
        <v>1</v>
      </c>
      <c r="H319" s="155">
        <f>VLOOKUP(A319,TM!$C$2:$E$346,3,FALSE)</f>
        <v>0.47460000000000002</v>
      </c>
      <c r="I319" s="141">
        <f>VLOOKUP(A319,'IRPi 2019'!$A$6:$C$350,3,FALSE)</f>
        <v>1</v>
      </c>
      <c r="J319" s="141">
        <f>VLOOKUP(A319,'R E I 2019'!$A$4:$C$348,3,FALSE)</f>
        <v>1</v>
      </c>
      <c r="K319" s="141">
        <f t="shared" si="40"/>
        <v>0.67219117557076702</v>
      </c>
      <c r="L319" s="148">
        <f t="shared" si="38"/>
        <v>59</v>
      </c>
      <c r="M319" s="149">
        <f t="shared" si="39"/>
        <v>55</v>
      </c>
      <c r="N319" s="141">
        <f t="shared" si="35"/>
        <v>0</v>
      </c>
      <c r="O319" s="106">
        <f t="shared" si="36"/>
        <v>0</v>
      </c>
      <c r="P319" s="150">
        <f t="shared" si="37"/>
        <v>0</v>
      </c>
      <c r="Q319" s="88"/>
      <c r="S319" s="111"/>
      <c r="T319" s="111"/>
    </row>
    <row r="320" spans="1:20" x14ac:dyDescent="0.25">
      <c r="A320" s="100">
        <v>4305</v>
      </c>
      <c r="B320" s="51">
        <v>5</v>
      </c>
      <c r="C320" s="100" t="s">
        <v>281</v>
      </c>
      <c r="D320" s="51">
        <f>VLOOKUP(A320,Previsional!$A$4:$G$348,Previsional!$G$2,FALSE)</f>
        <v>1</v>
      </c>
      <c r="E320" s="141">
        <f>VLOOKUP(A320,'PATENTES SINIM 2019'!$A$6:$C$350,3,FALSE)</f>
        <v>0.96875</v>
      </c>
      <c r="F320" s="141">
        <f>VLOOKUP(A320,'I G 2019'!$A$6:$C$350,3,FALSE)</f>
        <v>0.11963628196524641</v>
      </c>
      <c r="G320" s="141">
        <f>VLOOKUP(A320,CGR!$S$11:$T$355,2,FALSE)</f>
        <v>1</v>
      </c>
      <c r="H320" s="155">
        <f>VLOOKUP(A320,TM!$C$2:$E$346,3,FALSE)</f>
        <v>0.3483</v>
      </c>
      <c r="I320" s="141">
        <f>VLOOKUP(A320,'IRPi 2019'!$A$6:$C$350,3,FALSE)</f>
        <v>1</v>
      </c>
      <c r="J320" s="141">
        <f>VLOOKUP(A320,'R E I 2019'!$A$4:$C$348,3,FALSE)</f>
        <v>1</v>
      </c>
      <c r="K320" s="141">
        <f t="shared" si="40"/>
        <v>0.67121657049131167</v>
      </c>
      <c r="L320" s="148">
        <f t="shared" si="38"/>
        <v>60</v>
      </c>
      <c r="M320" s="149">
        <f t="shared" si="39"/>
        <v>55</v>
      </c>
      <c r="N320" s="141">
        <f t="shared" si="35"/>
        <v>0</v>
      </c>
      <c r="O320" s="106">
        <f t="shared" si="36"/>
        <v>0</v>
      </c>
      <c r="P320" s="150">
        <f t="shared" si="37"/>
        <v>0</v>
      </c>
      <c r="Q320" s="88"/>
      <c r="S320" s="111"/>
      <c r="T320" s="111"/>
    </row>
    <row r="321" spans="1:20" x14ac:dyDescent="0.25">
      <c r="A321" s="100">
        <v>9121</v>
      </c>
      <c r="B321" s="51">
        <v>5</v>
      </c>
      <c r="C321" s="100" t="s">
        <v>311</v>
      </c>
      <c r="D321" s="51">
        <f>VLOOKUP(A321,Previsional!$A$4:$G$348,Previsional!$G$2,FALSE)</f>
        <v>1</v>
      </c>
      <c r="E321" s="141">
        <f>VLOOKUP(A321,'PATENTES SINIM 2019'!$A$6:$C$350,3,FALSE)</f>
        <v>0.80487804878048785</v>
      </c>
      <c r="F321" s="141">
        <f>VLOOKUP(A321,'I G 2019'!$A$6:$C$350,3,FALSE)</f>
        <v>0.14919549994994025</v>
      </c>
      <c r="G321" s="141">
        <f>VLOOKUP(A321,CGR!$S$11:$T$355,2,FALSE)</f>
        <v>1</v>
      </c>
      <c r="H321" s="155">
        <f>VLOOKUP(A321,TM!$C$2:$E$346,3,FALSE)</f>
        <v>0.68069999999999997</v>
      </c>
      <c r="I321" s="141">
        <f>VLOOKUP(A321,'IRPi 2019'!$A$6:$C$350,3,FALSE)</f>
        <v>1</v>
      </c>
      <c r="J321" s="141">
        <f>VLOOKUP(A321,'R E I 2019'!$A$4:$C$348,3,FALSE)</f>
        <v>1</v>
      </c>
      <c r="K321" s="141">
        <f t="shared" si="40"/>
        <v>0.67111119206065584</v>
      </c>
      <c r="L321" s="148">
        <f t="shared" si="38"/>
        <v>61</v>
      </c>
      <c r="M321" s="149">
        <f t="shared" si="39"/>
        <v>55</v>
      </c>
      <c r="N321" s="141">
        <f t="shared" si="35"/>
        <v>0</v>
      </c>
      <c r="O321" s="106">
        <f t="shared" si="36"/>
        <v>0</v>
      </c>
      <c r="P321" s="150">
        <f t="shared" si="37"/>
        <v>0</v>
      </c>
      <c r="Q321" s="88"/>
      <c r="S321" s="111"/>
      <c r="T321" s="111"/>
    </row>
    <row r="322" spans="1:20" x14ac:dyDescent="0.25">
      <c r="A322" s="100">
        <v>8313</v>
      </c>
      <c r="B322" s="51">
        <v>5</v>
      </c>
      <c r="C322" s="100" t="s">
        <v>276</v>
      </c>
      <c r="D322" s="51">
        <f>VLOOKUP(A322,Previsional!$A$4:$G$348,Previsional!$G$2,FALSE)</f>
        <v>1</v>
      </c>
      <c r="E322" s="141">
        <f>VLOOKUP(A322,'PATENTES SINIM 2019'!$A$6:$C$350,3,FALSE)</f>
        <v>0.8573619631901841</v>
      </c>
      <c r="F322" s="141">
        <f>VLOOKUP(A322,'I G 2019'!$A$6:$C$350,3,FALSE)</f>
        <v>0.16395403211303353</v>
      </c>
      <c r="G322" s="141">
        <f>VLOOKUP(A322,CGR!$S$11:$T$355,2,FALSE)</f>
        <v>1</v>
      </c>
      <c r="H322" s="155">
        <f>VLOOKUP(A322,TM!$C$2:$E$346,3,FALSE)</f>
        <v>0.48609999999999998</v>
      </c>
      <c r="I322" s="141">
        <f>VLOOKUP(A322,'IRPi 2019'!$A$6:$C$350,3,FALSE)</f>
        <v>1</v>
      </c>
      <c r="J322" s="141">
        <f>VLOOKUP(A322,'R E I 2019'!$A$4:$C$348,3,FALSE)</f>
        <v>1</v>
      </c>
      <c r="K322" s="141">
        <f t="shared" si="40"/>
        <v>0.66398019514482287</v>
      </c>
      <c r="L322" s="148">
        <f t="shared" si="38"/>
        <v>62</v>
      </c>
      <c r="M322" s="149">
        <f t="shared" si="39"/>
        <v>55</v>
      </c>
      <c r="N322" s="141">
        <f t="shared" si="35"/>
        <v>0</v>
      </c>
      <c r="O322" s="106">
        <f t="shared" si="36"/>
        <v>0</v>
      </c>
      <c r="P322" s="150">
        <f t="shared" si="37"/>
        <v>0</v>
      </c>
      <c r="Q322" s="88"/>
      <c r="S322" s="111"/>
      <c r="T322" s="111"/>
    </row>
    <row r="323" spans="1:20" x14ac:dyDescent="0.25">
      <c r="A323" s="100">
        <v>13505</v>
      </c>
      <c r="B323" s="51">
        <v>5</v>
      </c>
      <c r="C323" s="100" t="s">
        <v>251</v>
      </c>
      <c r="D323" s="51">
        <f>VLOOKUP(A323,Previsional!$A$4:$G$348,Previsional!$G$2,FALSE)</f>
        <v>1</v>
      </c>
      <c r="E323" s="141">
        <f>VLOOKUP(A323,'PATENTES SINIM 2019'!$A$6:$C$350,3,FALSE)</f>
        <v>0.8443804034582133</v>
      </c>
      <c r="F323" s="141">
        <f>VLOOKUP(A323,'I G 2019'!$A$6:$C$350,3,FALSE)</f>
        <v>0.15034922770295159</v>
      </c>
      <c r="G323" s="141">
        <f>VLOOKUP(A323,CGR!$S$11:$T$355,2,FALSE)</f>
        <v>1</v>
      </c>
      <c r="H323" s="155">
        <f>VLOOKUP(A323,TM!$C$2:$E$346,3,FALSE)</f>
        <v>0.52490000000000003</v>
      </c>
      <c r="I323" s="141">
        <f>VLOOKUP(A323,'IRPi 2019'!$A$6:$C$350,3,FALSE)</f>
        <v>1</v>
      </c>
      <c r="J323" s="141">
        <f>VLOOKUP(A323,'R E I 2019'!$A$4:$C$348,3,FALSE)</f>
        <v>1</v>
      </c>
      <c r="K323" s="141">
        <f t="shared" si="40"/>
        <v>0.66185544813611263</v>
      </c>
      <c r="L323" s="148">
        <f t="shared" si="38"/>
        <v>65</v>
      </c>
      <c r="M323" s="149">
        <f t="shared" si="39"/>
        <v>55</v>
      </c>
      <c r="N323" s="141">
        <f t="shared" si="35"/>
        <v>0</v>
      </c>
      <c r="O323" s="106">
        <f t="shared" si="36"/>
        <v>0</v>
      </c>
      <c r="P323" s="150">
        <f t="shared" si="37"/>
        <v>0</v>
      </c>
      <c r="Q323" s="88"/>
      <c r="S323" s="111"/>
      <c r="T323" s="111"/>
    </row>
    <row r="324" spans="1:20" x14ac:dyDescent="0.25">
      <c r="A324" s="100">
        <v>4202</v>
      </c>
      <c r="B324" s="51">
        <v>5</v>
      </c>
      <c r="C324" s="100" t="s">
        <v>247</v>
      </c>
      <c r="D324" s="51">
        <f>VLOOKUP(A324,Previsional!$A$4:$G$348,Previsional!$G$2,FALSE)</f>
        <v>1</v>
      </c>
      <c r="E324" s="141">
        <f>VLOOKUP(A324,'PATENTES SINIM 2019'!$A$6:$C$350,3,FALSE)</f>
        <v>0.92374727668845313</v>
      </c>
      <c r="F324" s="141">
        <f>VLOOKUP(A324,'I G 2019'!$A$6:$C$350,3,FALSE)</f>
        <v>0.12700878732063489</v>
      </c>
      <c r="G324" s="141">
        <f>VLOOKUP(A324,CGR!$S$11:$T$355,2,FALSE)</f>
        <v>1</v>
      </c>
      <c r="H324" s="155">
        <f>VLOOKUP(A324,TM!$C$2:$E$346,3,FALSE)</f>
        <v>0.39229999999999998</v>
      </c>
      <c r="I324" s="141">
        <f>VLOOKUP(A324,'IRPi 2019'!$A$6:$C$350,3,FALSE)</f>
        <v>1</v>
      </c>
      <c r="J324" s="141">
        <f>VLOOKUP(A324,'R E I 2019'!$A$4:$C$348,3,FALSE)</f>
        <v>1</v>
      </c>
      <c r="K324" s="141">
        <f t="shared" si="40"/>
        <v>0.66390874367111741</v>
      </c>
      <c r="L324" s="148">
        <f t="shared" si="38"/>
        <v>63</v>
      </c>
      <c r="M324" s="149">
        <f t="shared" si="39"/>
        <v>55</v>
      </c>
      <c r="N324" s="141">
        <f t="shared" si="35"/>
        <v>0</v>
      </c>
      <c r="O324" s="106">
        <f t="shared" si="36"/>
        <v>0</v>
      </c>
      <c r="P324" s="150">
        <f t="shared" si="37"/>
        <v>0</v>
      </c>
      <c r="Q324" s="88"/>
      <c r="S324" s="111"/>
      <c r="T324" s="111"/>
    </row>
    <row r="325" spans="1:20" x14ac:dyDescent="0.25">
      <c r="A325" s="100">
        <v>7405</v>
      </c>
      <c r="B325" s="51">
        <v>5</v>
      </c>
      <c r="C325" s="100" t="s">
        <v>262</v>
      </c>
      <c r="D325" s="51">
        <f>VLOOKUP(A325,Previsional!$A$4:$G$348,Previsional!$G$2,FALSE)</f>
        <v>1</v>
      </c>
      <c r="E325" s="141">
        <f>VLOOKUP(A325,'PATENTES SINIM 2019'!$A$6:$C$350,3,FALSE)</f>
        <v>0.73711340206185572</v>
      </c>
      <c r="F325" s="141">
        <f>VLOOKUP(A325,'I G 2019'!$A$6:$C$350,3,FALSE)</f>
        <v>0.17453904472439655</v>
      </c>
      <c r="G325" s="141">
        <f>VLOOKUP(A325,CGR!$S$11:$T$355,2,FALSE)</f>
        <v>1</v>
      </c>
      <c r="H325" s="155">
        <f>VLOOKUP(A325,TM!$C$2:$E$346,3,FALSE)</f>
        <v>0.71509999999999996</v>
      </c>
      <c r="I325" s="141">
        <f>VLOOKUP(A325,'IRPi 2019'!$A$6:$C$350,3,FALSE)</f>
        <v>1</v>
      </c>
      <c r="J325" s="141">
        <f>VLOOKUP(A325,'R E I 2019'!$A$4:$C$348,3,FALSE)</f>
        <v>1</v>
      </c>
      <c r="K325" s="141">
        <f t="shared" si="40"/>
        <v>0.65888945190274872</v>
      </c>
      <c r="L325" s="148">
        <f t="shared" ref="L325:L356" si="41">_xlfn.RANK.EQ(K325,$K$261:$K$369,0)</f>
        <v>66</v>
      </c>
      <c r="M325" s="149">
        <f t="shared" ref="M325:M356" si="42">$E$8</f>
        <v>55</v>
      </c>
      <c r="N325" s="141">
        <f t="shared" si="35"/>
        <v>0</v>
      </c>
      <c r="O325" s="106">
        <f t="shared" si="36"/>
        <v>0</v>
      </c>
      <c r="P325" s="150">
        <f t="shared" si="37"/>
        <v>0</v>
      </c>
      <c r="Q325" s="88"/>
      <c r="S325" s="111"/>
      <c r="T325" s="111"/>
    </row>
    <row r="326" spans="1:20" x14ac:dyDescent="0.25">
      <c r="A326" s="100">
        <v>16207</v>
      </c>
      <c r="B326" s="51">
        <v>5</v>
      </c>
      <c r="C326" s="100" t="s">
        <v>314</v>
      </c>
      <c r="D326" s="51">
        <f>VLOOKUP(A326,Previsional!$A$4:$G$348,Previsional!$G$2,FALSE)</f>
        <v>1</v>
      </c>
      <c r="E326" s="141">
        <f>VLOOKUP(A326,'PATENTES SINIM 2019'!$A$6:$C$350,3,FALSE)</f>
        <v>0.9555555555555556</v>
      </c>
      <c r="F326" s="141">
        <f>VLOOKUP(A326,'I G 2019'!$A$6:$C$350,3,FALSE)</f>
        <v>4.938395239290494E-2</v>
      </c>
      <c r="G326" s="141">
        <f>VLOOKUP(A326,CGR!$S$11:$T$355,2,FALSE)</f>
        <v>1</v>
      </c>
      <c r="H326" s="155">
        <f>VLOOKUP(A326,TM!$C$2:$E$346,3,FALSE)</f>
        <v>0.40110000000000001</v>
      </c>
      <c r="I326" s="141">
        <f>VLOOKUP(A326,'IRPi 2019'!$A$6:$C$350,3,FALSE)</f>
        <v>1</v>
      </c>
      <c r="J326" s="141">
        <f>VLOOKUP(A326,'R E I 2019'!$A$4:$C$348,3,FALSE)</f>
        <v>1</v>
      </c>
      <c r="K326" s="141">
        <f t="shared" ref="K326:K357" si="43">SUMPRODUCT($E$12:$J$12,E326:J326)*D326</f>
        <v>0.65695543254267075</v>
      </c>
      <c r="L326" s="148">
        <f t="shared" si="41"/>
        <v>67</v>
      </c>
      <c r="M326" s="149">
        <f t="shared" si="42"/>
        <v>55</v>
      </c>
      <c r="N326" s="141">
        <f t="shared" si="35"/>
        <v>0</v>
      </c>
      <c r="O326" s="106">
        <f t="shared" si="36"/>
        <v>0</v>
      </c>
      <c r="P326" s="150">
        <f t="shared" si="37"/>
        <v>0</v>
      </c>
      <c r="Q326" s="88"/>
      <c r="S326" s="111"/>
      <c r="T326" s="111"/>
    </row>
    <row r="327" spans="1:20" x14ac:dyDescent="0.25">
      <c r="A327" s="100">
        <v>16204</v>
      </c>
      <c r="B327" s="51">
        <v>5</v>
      </c>
      <c r="C327" s="100" t="s">
        <v>331</v>
      </c>
      <c r="D327" s="51">
        <f>VLOOKUP(A327,Previsional!$A$4:$G$348,Previsional!$G$2,FALSE)</f>
        <v>1</v>
      </c>
      <c r="E327" s="141">
        <f>VLOOKUP(A327,'PATENTES SINIM 2019'!$A$6:$C$350,3,FALSE)</f>
        <v>0.95918367346938771</v>
      </c>
      <c r="F327" s="141">
        <f>VLOOKUP(A327,'I G 2019'!$A$6:$C$350,3,FALSE)</f>
        <v>6.2890448606777755E-2</v>
      </c>
      <c r="G327" s="141">
        <f>VLOOKUP(A327,CGR!$S$11:$T$355,2,FALSE)</f>
        <v>1</v>
      </c>
      <c r="H327" s="155">
        <f>VLOOKUP(A327,TM!$C$2:$E$346,3,FALSE)</f>
        <v>0.34560000000000002</v>
      </c>
      <c r="I327" s="141">
        <f>VLOOKUP(A327,'IRPi 2019'!$A$6:$C$350,3,FALSE)</f>
        <v>1</v>
      </c>
      <c r="J327" s="141">
        <f>VLOOKUP(A327,'R E I 2019'!$A$4:$C$348,3,FALSE)</f>
        <v>1</v>
      </c>
      <c r="K327" s="141">
        <f t="shared" si="43"/>
        <v>0.6532768978659802</v>
      </c>
      <c r="L327" s="148">
        <f t="shared" si="41"/>
        <v>69</v>
      </c>
      <c r="M327" s="149">
        <f t="shared" si="42"/>
        <v>55</v>
      </c>
      <c r="N327" s="141">
        <f t="shared" si="35"/>
        <v>0</v>
      </c>
      <c r="O327" s="106">
        <f t="shared" si="36"/>
        <v>0</v>
      </c>
      <c r="P327" s="150">
        <f t="shared" si="37"/>
        <v>0</v>
      </c>
      <c r="Q327" s="88"/>
      <c r="S327" s="111"/>
      <c r="T327" s="111"/>
    </row>
    <row r="328" spans="1:20" x14ac:dyDescent="0.25">
      <c r="A328" s="100">
        <v>15201</v>
      </c>
      <c r="B328" s="51">
        <v>5</v>
      </c>
      <c r="C328" s="100" t="s">
        <v>293</v>
      </c>
      <c r="D328" s="51">
        <f>VLOOKUP(A328,Previsional!$A$4:$G$348,Previsional!$G$2,FALSE)</f>
        <v>1</v>
      </c>
      <c r="E328" s="141">
        <f>VLOOKUP(A328,'PATENTES SINIM 2019'!$A$6:$C$350,3,FALSE)</f>
        <v>0.97297297297297303</v>
      </c>
      <c r="F328" s="141">
        <f>VLOOKUP(A328,'I G 2019'!$A$6:$C$350,3,FALSE)</f>
        <v>5.1226124473864536E-2</v>
      </c>
      <c r="G328" s="141">
        <f>VLOOKUP(A328,CGR!$S$11:$T$355,2,FALSE)</f>
        <v>1</v>
      </c>
      <c r="H328" s="155">
        <f>VLOOKUP(A328,TM!$C$2:$E$346,3,FALSE)</f>
        <v>0.32579999999999998</v>
      </c>
      <c r="I328" s="141">
        <f>VLOOKUP(A328,'IRPi 2019'!$A$6:$C$350,3,FALSE)</f>
        <v>1</v>
      </c>
      <c r="J328" s="141">
        <f>VLOOKUP(A328,'R E I 2019'!$A$4:$C$348,3,FALSE)</f>
        <v>1</v>
      </c>
      <c r="K328" s="141">
        <f t="shared" si="43"/>
        <v>0.65221707165900678</v>
      </c>
      <c r="L328" s="148">
        <f t="shared" si="41"/>
        <v>70</v>
      </c>
      <c r="M328" s="149">
        <f t="shared" si="42"/>
        <v>55</v>
      </c>
      <c r="N328" s="141">
        <f t="shared" si="35"/>
        <v>0</v>
      </c>
      <c r="O328" s="106">
        <f t="shared" si="36"/>
        <v>0</v>
      </c>
      <c r="P328" s="150">
        <f t="shared" si="37"/>
        <v>0</v>
      </c>
      <c r="Q328" s="88"/>
      <c r="R328" s="91"/>
      <c r="S328" s="111"/>
      <c r="T328" s="111"/>
    </row>
    <row r="329" spans="1:20" x14ac:dyDescent="0.25">
      <c r="A329" s="100">
        <v>7202</v>
      </c>
      <c r="B329" s="51">
        <v>5</v>
      </c>
      <c r="C329" s="100" t="s">
        <v>258</v>
      </c>
      <c r="D329" s="51">
        <f>VLOOKUP(A329,Previsional!$A$4:$G$348,Previsional!$G$2,FALSE)</f>
        <v>1</v>
      </c>
      <c r="E329" s="141">
        <f>VLOOKUP(A329,'PATENTES SINIM 2019'!$A$6:$C$350,3,FALSE)</f>
        <v>0.83890577507598785</v>
      </c>
      <c r="F329" s="141">
        <f>VLOOKUP(A329,'I G 2019'!$A$6:$C$350,3,FALSE)</f>
        <v>8.9179628928156868E-2</v>
      </c>
      <c r="G329" s="141">
        <f>VLOOKUP(A329,CGR!$S$11:$T$355,2,FALSE)</f>
        <v>1</v>
      </c>
      <c r="H329" s="155">
        <f>VLOOKUP(A329,TM!$C$2:$E$346,3,FALSE)</f>
        <v>0.54459999999999997</v>
      </c>
      <c r="I329" s="141">
        <f>VLOOKUP(A329,'IRPi 2019'!$A$6:$C$350,3,FALSE)</f>
        <v>1</v>
      </c>
      <c r="J329" s="141">
        <f>VLOOKUP(A329,'R E I 2019'!$A$4:$C$348,3,FALSE)</f>
        <v>1</v>
      </c>
      <c r="K329" s="141">
        <f t="shared" si="43"/>
        <v>0.64760192850863507</v>
      </c>
      <c r="L329" s="148">
        <f t="shared" si="41"/>
        <v>72</v>
      </c>
      <c r="M329" s="149">
        <f t="shared" si="42"/>
        <v>55</v>
      </c>
      <c r="N329" s="141">
        <f t="shared" si="35"/>
        <v>0</v>
      </c>
      <c r="O329" s="106">
        <f t="shared" si="36"/>
        <v>0</v>
      </c>
      <c r="P329" s="150">
        <f t="shared" si="37"/>
        <v>0</v>
      </c>
      <c r="Q329" s="88"/>
      <c r="S329" s="111"/>
      <c r="T329" s="111"/>
    </row>
    <row r="330" spans="1:20" x14ac:dyDescent="0.25">
      <c r="A330" s="100">
        <v>1404</v>
      </c>
      <c r="B330" s="51">
        <v>5</v>
      </c>
      <c r="C330" s="100" t="s">
        <v>261</v>
      </c>
      <c r="D330" s="51">
        <f>VLOOKUP(A330,Previsional!$A$4:$G$348,Previsional!$G$2,FALSE)</f>
        <v>1</v>
      </c>
      <c r="E330" s="141">
        <f>VLOOKUP(A330,'PATENTES SINIM 2019'!$A$6:$C$350,3,FALSE)</f>
        <v>0.94285714285714284</v>
      </c>
      <c r="F330" s="141">
        <f>VLOOKUP(A330,'I G 2019'!$A$6:$C$350,3,FALSE)</f>
        <v>7.775964495391631E-2</v>
      </c>
      <c r="G330" s="141">
        <f>VLOOKUP(A330,CGR!$S$11:$T$355,2,FALSE)</f>
        <v>1</v>
      </c>
      <c r="H330" s="155">
        <f>VLOOKUP(A330,TM!$C$2:$E$346,3,FALSE)</f>
        <v>0.32229999999999998</v>
      </c>
      <c r="I330" s="141">
        <f>VLOOKUP(A330,'IRPi 2019'!$A$6:$C$350,3,FALSE)</f>
        <v>1</v>
      </c>
      <c r="J330" s="141">
        <f>VLOOKUP(A330,'R E I 2019'!$A$4:$C$348,3,FALSE)</f>
        <v>1</v>
      </c>
      <c r="K330" s="141">
        <f t="shared" si="43"/>
        <v>0.64778491123847914</v>
      </c>
      <c r="L330" s="148">
        <f t="shared" si="41"/>
        <v>71</v>
      </c>
      <c r="M330" s="149">
        <f t="shared" si="42"/>
        <v>55</v>
      </c>
      <c r="N330" s="141">
        <f t="shared" si="35"/>
        <v>0</v>
      </c>
      <c r="O330" s="106">
        <f t="shared" si="36"/>
        <v>0</v>
      </c>
      <c r="P330" s="150">
        <f t="shared" si="37"/>
        <v>0</v>
      </c>
      <c r="Q330" s="88"/>
      <c r="R330" s="91"/>
      <c r="S330" s="111"/>
      <c r="T330" s="111"/>
    </row>
    <row r="331" spans="1:20" x14ac:dyDescent="0.25">
      <c r="A331" s="100">
        <v>5404</v>
      </c>
      <c r="B331" s="51">
        <v>5</v>
      </c>
      <c r="C331" s="100" t="s">
        <v>256</v>
      </c>
      <c r="D331" s="51">
        <f>VLOOKUP(A331,Previsional!$A$4:$G$348,Previsional!$G$2,FALSE)</f>
        <v>1</v>
      </c>
      <c r="E331" s="141">
        <f>VLOOKUP(A331,'PATENTES SINIM 2019'!$A$6:$C$350,3,FALSE)</f>
        <v>0.80846325167037858</v>
      </c>
      <c r="F331" s="141">
        <f>VLOOKUP(A331,'I G 2019'!$A$6:$C$350,3,FALSE)</f>
        <v>0.21558323610800836</v>
      </c>
      <c r="G331" s="141">
        <f>VLOOKUP(A331,CGR!$S$11:$T$355,2,FALSE)</f>
        <v>1</v>
      </c>
      <c r="H331" s="155">
        <f>VLOOKUP(A331,TM!$C$2:$E$346,3,FALSE)</f>
        <v>0.39739999999999998</v>
      </c>
      <c r="I331" s="141">
        <f>VLOOKUP(A331,'IRPi 2019'!$A$6:$C$350,3,FALSE)</f>
        <v>1</v>
      </c>
      <c r="J331" s="141">
        <f>VLOOKUP(A331,'R E I 2019'!$A$4:$C$348,3,FALSE)</f>
        <v>1</v>
      </c>
      <c r="K331" s="141">
        <f t="shared" si="43"/>
        <v>0.64646794711163458</v>
      </c>
      <c r="L331" s="148">
        <f t="shared" si="41"/>
        <v>73</v>
      </c>
      <c r="M331" s="149">
        <f t="shared" si="42"/>
        <v>55</v>
      </c>
      <c r="N331" s="141">
        <f t="shared" si="35"/>
        <v>0</v>
      </c>
      <c r="O331" s="106">
        <f t="shared" si="36"/>
        <v>0</v>
      </c>
      <c r="P331" s="150">
        <f t="shared" si="37"/>
        <v>0</v>
      </c>
      <c r="Q331" s="88"/>
      <c r="S331" s="111"/>
      <c r="T331" s="111"/>
    </row>
    <row r="332" spans="1:20" x14ac:dyDescent="0.25">
      <c r="A332" s="100">
        <v>8207</v>
      </c>
      <c r="B332" s="51">
        <v>5</v>
      </c>
      <c r="C332" s="100" t="s">
        <v>337</v>
      </c>
      <c r="D332" s="51">
        <f>VLOOKUP(A332,Previsional!$A$4:$G$348,Previsional!$G$2,FALSE)</f>
        <v>1</v>
      </c>
      <c r="E332" s="141">
        <f>VLOOKUP(A332,'PATENTES SINIM 2019'!$A$6:$C$350,3,FALSE)</f>
        <v>0.90406976744186052</v>
      </c>
      <c r="F332" s="141">
        <f>VLOOKUP(A332,'I G 2019'!$A$6:$C$350,3,FALSE)</f>
        <v>7.0498244274008623E-2</v>
      </c>
      <c r="G332" s="141">
        <f>VLOOKUP(A332,CGR!$S$11:$T$355,2,FALSE)</f>
        <v>1</v>
      </c>
      <c r="H332" s="155">
        <f>VLOOKUP(A332,TM!$C$2:$E$346,3,FALSE)</f>
        <v>0.41260000000000002</v>
      </c>
      <c r="I332" s="141">
        <f>VLOOKUP(A332,'IRPi 2019'!$A$6:$C$350,3,FALSE)</f>
        <v>1</v>
      </c>
      <c r="J332" s="141">
        <f>VLOOKUP(A332,'R E I 2019'!$A$4:$C$348,3,FALSE)</f>
        <v>1</v>
      </c>
      <c r="K332" s="141">
        <f t="shared" si="43"/>
        <v>0.64593897967315339</v>
      </c>
      <c r="L332" s="148">
        <f t="shared" si="41"/>
        <v>74</v>
      </c>
      <c r="M332" s="149">
        <f t="shared" si="42"/>
        <v>55</v>
      </c>
      <c r="N332" s="141">
        <f t="shared" si="35"/>
        <v>0</v>
      </c>
      <c r="O332" s="106">
        <f t="shared" si="36"/>
        <v>0</v>
      </c>
      <c r="P332" s="150">
        <f t="shared" si="37"/>
        <v>0</v>
      </c>
      <c r="Q332" s="88"/>
      <c r="S332" s="111"/>
      <c r="T332" s="111"/>
    </row>
    <row r="333" spans="1:20" x14ac:dyDescent="0.25">
      <c r="A333" s="100">
        <v>9102</v>
      </c>
      <c r="B333" s="51">
        <v>5</v>
      </c>
      <c r="C333" s="100" t="s">
        <v>330</v>
      </c>
      <c r="D333" s="51">
        <f>VLOOKUP(A333,Previsional!$A$4:$G$348,Previsional!$G$2,FALSE)</f>
        <v>1</v>
      </c>
      <c r="E333" s="141">
        <f>VLOOKUP(A333,'PATENTES SINIM 2019'!$A$6:$C$350,3,FALSE)</f>
        <v>0.89874857792946528</v>
      </c>
      <c r="F333" s="141">
        <f>VLOOKUP(A333,'I G 2019'!$A$6:$C$350,3,FALSE)</f>
        <v>7.774124345082184E-2</v>
      </c>
      <c r="G333" s="141">
        <f>VLOOKUP(A333,CGR!$S$11:$T$355,2,FALSE)</f>
        <v>1</v>
      </c>
      <c r="H333" s="155">
        <f>VLOOKUP(A333,TM!$C$2:$E$346,3,FALSE)</f>
        <v>0.40989999999999999</v>
      </c>
      <c r="I333" s="141">
        <f>VLOOKUP(A333,'IRPi 2019'!$A$6:$C$350,3,FALSE)</f>
        <v>1</v>
      </c>
      <c r="J333" s="141">
        <f>VLOOKUP(A333,'R E I 2019'!$A$4:$C$348,3,FALSE)</f>
        <v>1</v>
      </c>
      <c r="K333" s="141">
        <f t="shared" si="43"/>
        <v>0.6454823131380184</v>
      </c>
      <c r="L333" s="148">
        <f t="shared" si="41"/>
        <v>75</v>
      </c>
      <c r="M333" s="149">
        <f t="shared" si="42"/>
        <v>55</v>
      </c>
      <c r="N333" s="141">
        <f t="shared" si="35"/>
        <v>0</v>
      </c>
      <c r="O333" s="106">
        <f t="shared" si="36"/>
        <v>0</v>
      </c>
      <c r="P333" s="150">
        <f t="shared" si="37"/>
        <v>0</v>
      </c>
      <c r="Q333" s="88"/>
      <c r="S333" s="111"/>
      <c r="T333" s="111"/>
    </row>
    <row r="334" spans="1:20" x14ac:dyDescent="0.25">
      <c r="A334" s="100">
        <v>9118</v>
      </c>
      <c r="B334" s="51">
        <v>5</v>
      </c>
      <c r="C334" s="100" t="s">
        <v>283</v>
      </c>
      <c r="D334" s="51">
        <f>VLOOKUP(A334,Previsional!$A$4:$G$348,Previsional!$G$2,FALSE)</f>
        <v>1</v>
      </c>
      <c r="E334" s="141">
        <f>VLOOKUP(A334,'PATENTES SINIM 2019'!$A$6:$C$350,3,FALSE)</f>
        <v>0.87755102040816324</v>
      </c>
      <c r="F334" s="141">
        <f>VLOOKUP(A334,'I G 2019'!$A$6:$C$350,3,FALSE)</f>
        <v>6.8094611669425931E-2</v>
      </c>
      <c r="G334" s="141">
        <f>VLOOKUP(A334,CGR!$S$11:$T$355,2,FALSE)</f>
        <v>1</v>
      </c>
      <c r="H334" s="155">
        <f>VLOOKUP(A334,TM!$C$2:$E$346,3,FALSE)</f>
        <v>0.44800000000000001</v>
      </c>
      <c r="I334" s="141">
        <f>VLOOKUP(A334,'IRPi 2019'!$A$6:$C$350,3,FALSE)</f>
        <v>1</v>
      </c>
      <c r="J334" s="141">
        <f>VLOOKUP(A334,'R E I 2019'!$A$4:$C$348,3,FALSE)</f>
        <v>1</v>
      </c>
      <c r="K334" s="141">
        <f t="shared" si="43"/>
        <v>0.64136651006021372</v>
      </c>
      <c r="L334" s="148">
        <f t="shared" si="41"/>
        <v>76</v>
      </c>
      <c r="M334" s="149">
        <f t="shared" si="42"/>
        <v>55</v>
      </c>
      <c r="N334" s="141">
        <f t="shared" si="35"/>
        <v>0</v>
      </c>
      <c r="O334" s="106">
        <f t="shared" si="36"/>
        <v>0</v>
      </c>
      <c r="P334" s="150">
        <f t="shared" si="37"/>
        <v>0</v>
      </c>
      <c r="Q334" s="88"/>
      <c r="S334" s="111"/>
      <c r="T334" s="111"/>
    </row>
    <row r="335" spans="1:20" x14ac:dyDescent="0.25">
      <c r="A335" s="100">
        <v>8314</v>
      </c>
      <c r="B335" s="51">
        <v>5</v>
      </c>
      <c r="C335" s="100" t="s">
        <v>250</v>
      </c>
      <c r="D335" s="51">
        <f>VLOOKUP(A335,Previsional!$A$4:$G$348,Previsional!$G$2,FALSE)</f>
        <v>1</v>
      </c>
      <c r="E335" s="141">
        <f>VLOOKUP(A335,'PATENTES SINIM 2019'!$A$6:$C$350,3,FALSE)</f>
        <v>0.94202898550724634</v>
      </c>
      <c r="F335" s="141">
        <f>VLOOKUP(A335,'I G 2019'!$A$6:$C$350,3,FALSE)</f>
        <v>9.4325488333562441E-2</v>
      </c>
      <c r="G335" s="141">
        <f>VLOOKUP(A335,CGR!$S$11:$T$355,2,FALSE)</f>
        <v>1</v>
      </c>
      <c r="H335" s="155">
        <f>VLOOKUP(A335,TM!$C$2:$E$346,3,FALSE)</f>
        <v>0.2429</v>
      </c>
      <c r="I335" s="141">
        <f>VLOOKUP(A335,'IRPi 2019'!$A$6:$C$350,3,FALSE)</f>
        <v>1</v>
      </c>
      <c r="J335" s="141">
        <f>VLOOKUP(A335,'R E I 2019'!$A$4:$C$348,3,FALSE)</f>
        <v>1</v>
      </c>
      <c r="K335" s="141">
        <f t="shared" si="43"/>
        <v>0.63972651701092687</v>
      </c>
      <c r="L335" s="148">
        <f t="shared" si="41"/>
        <v>77</v>
      </c>
      <c r="M335" s="149">
        <f t="shared" si="42"/>
        <v>55</v>
      </c>
      <c r="N335" s="141">
        <f t="shared" si="35"/>
        <v>0</v>
      </c>
      <c r="O335" s="106">
        <f t="shared" si="36"/>
        <v>0</v>
      </c>
      <c r="P335" s="150">
        <f t="shared" si="37"/>
        <v>0</v>
      </c>
      <c r="Q335" s="88"/>
      <c r="S335" s="111"/>
      <c r="T335" s="111"/>
    </row>
    <row r="336" spans="1:20" x14ac:dyDescent="0.25">
      <c r="A336" s="100">
        <v>7110</v>
      </c>
      <c r="B336" s="51">
        <v>5</v>
      </c>
      <c r="C336" s="100" t="s">
        <v>263</v>
      </c>
      <c r="D336" s="51">
        <f>VLOOKUP(A336,Previsional!$A$4:$G$348,Previsional!$G$2,FALSE)</f>
        <v>1</v>
      </c>
      <c r="E336" s="141">
        <f>VLOOKUP(A336,'PATENTES SINIM 2019'!$A$6:$C$350,3,FALSE)</f>
        <v>0.80654761904761907</v>
      </c>
      <c r="F336" s="141">
        <f>VLOOKUP(A336,'I G 2019'!$A$6:$C$350,3,FALSE)</f>
        <v>0.17031156501538494</v>
      </c>
      <c r="G336" s="141">
        <f>VLOOKUP(A336,CGR!$S$11:$T$355,2,FALSE)</f>
        <v>1</v>
      </c>
      <c r="H336" s="155">
        <f>VLOOKUP(A336,TM!$C$2:$E$346,3,FALSE)</f>
        <v>0.39579999999999999</v>
      </c>
      <c r="I336" s="141">
        <f>VLOOKUP(A336,'IRPi 2019'!$A$6:$C$350,3,FALSE)</f>
        <v>1</v>
      </c>
      <c r="J336" s="141">
        <f>VLOOKUP(A336,'R E I 2019'!$A$4:$C$348,3,FALSE)</f>
        <v>1</v>
      </c>
      <c r="K336" s="141">
        <f t="shared" si="43"/>
        <v>0.63423955792051301</v>
      </c>
      <c r="L336" s="148">
        <f t="shared" si="41"/>
        <v>78</v>
      </c>
      <c r="M336" s="149">
        <f t="shared" si="42"/>
        <v>55</v>
      </c>
      <c r="N336" s="141">
        <f t="shared" si="35"/>
        <v>0</v>
      </c>
      <c r="O336" s="106">
        <f t="shared" si="36"/>
        <v>0</v>
      </c>
      <c r="P336" s="150">
        <f t="shared" si="37"/>
        <v>0</v>
      </c>
      <c r="Q336" s="91"/>
      <c r="S336" s="111"/>
      <c r="T336" s="111"/>
    </row>
    <row r="337" spans="1:20" x14ac:dyDescent="0.25">
      <c r="A337" s="100">
        <v>9205</v>
      </c>
      <c r="B337" s="51">
        <v>5</v>
      </c>
      <c r="C337" s="100" t="s">
        <v>296</v>
      </c>
      <c r="D337" s="51">
        <f>VLOOKUP(A337,Previsional!$A$4:$G$348,Previsional!$G$2,FALSE)</f>
        <v>1</v>
      </c>
      <c r="E337" s="141">
        <f>VLOOKUP(A337,'PATENTES SINIM 2019'!$A$6:$C$350,3,FALSE)</f>
        <v>0.93274853801169588</v>
      </c>
      <c r="F337" s="141">
        <f>VLOOKUP(A337,'I G 2019'!$A$6:$C$350,3,FALSE)</f>
        <v>4.9352565708761127E-2</v>
      </c>
      <c r="G337" s="141">
        <f>VLOOKUP(A337,CGR!$S$11:$T$355,2,FALSE)</f>
        <v>1</v>
      </c>
      <c r="H337" s="155">
        <f>VLOOKUP(A337,TM!$C$2:$E$346,3,FALSE)</f>
        <v>0.29720000000000002</v>
      </c>
      <c r="I337" s="141">
        <f>VLOOKUP(A337,'IRPi 2019'!$A$6:$C$350,3,FALSE)</f>
        <v>1</v>
      </c>
      <c r="J337" s="141">
        <f>VLOOKUP(A337,'R E I 2019'!$A$4:$C$348,3,FALSE)</f>
        <v>0.97924999999999995</v>
      </c>
      <c r="K337" s="141">
        <f t="shared" si="43"/>
        <v>0.63234262973128386</v>
      </c>
      <c r="L337" s="148">
        <f t="shared" si="41"/>
        <v>79</v>
      </c>
      <c r="M337" s="149">
        <f t="shared" si="42"/>
        <v>55</v>
      </c>
      <c r="N337" s="141">
        <f t="shared" si="35"/>
        <v>0</v>
      </c>
      <c r="O337" s="106">
        <f t="shared" si="36"/>
        <v>0</v>
      </c>
      <c r="P337" s="150">
        <f t="shared" si="37"/>
        <v>0</v>
      </c>
      <c r="Q337" s="88"/>
      <c r="S337" s="111"/>
      <c r="T337" s="111"/>
    </row>
    <row r="338" spans="1:20" x14ac:dyDescent="0.25">
      <c r="A338" s="100">
        <v>8204</v>
      </c>
      <c r="B338" s="51">
        <v>5</v>
      </c>
      <c r="C338" s="100" t="s">
        <v>290</v>
      </c>
      <c r="D338" s="51">
        <f>VLOOKUP(A338,Previsional!$A$4:$G$348,Previsional!$G$2,FALSE)</f>
        <v>1</v>
      </c>
      <c r="E338" s="141">
        <f>VLOOKUP(A338,'PATENTES SINIM 2019'!$A$6:$C$350,3,FALSE)</f>
        <v>0.8833333333333333</v>
      </c>
      <c r="F338" s="141">
        <f>VLOOKUP(A338,'I G 2019'!$A$6:$C$350,3,FALSE)</f>
        <v>5.3335694540510917E-2</v>
      </c>
      <c r="G338" s="141">
        <f>VLOOKUP(A338,CGR!$S$11:$T$355,2,FALSE)</f>
        <v>1</v>
      </c>
      <c r="H338" s="155">
        <f>VLOOKUP(A338,TM!$C$2:$E$346,3,FALSE)</f>
        <v>0.38679999999999998</v>
      </c>
      <c r="I338" s="141">
        <f>VLOOKUP(A338,'IRPi 2019'!$A$6:$C$350,3,FALSE)</f>
        <v>1</v>
      </c>
      <c r="J338" s="141">
        <f>VLOOKUP(A338,'R E I 2019'!$A$4:$C$348,3,FALSE)</f>
        <v>1</v>
      </c>
      <c r="K338" s="141">
        <f t="shared" si="43"/>
        <v>0.63052059030179441</v>
      </c>
      <c r="L338" s="148">
        <f t="shared" si="41"/>
        <v>80</v>
      </c>
      <c r="M338" s="149">
        <f t="shared" si="42"/>
        <v>55</v>
      </c>
      <c r="N338" s="141">
        <f t="shared" si="35"/>
        <v>0</v>
      </c>
      <c r="O338" s="106">
        <f t="shared" si="36"/>
        <v>0</v>
      </c>
      <c r="P338" s="150">
        <f t="shared" si="37"/>
        <v>0</v>
      </c>
      <c r="Q338" s="88"/>
      <c r="S338" s="111"/>
      <c r="T338" s="111"/>
    </row>
    <row r="339" spans="1:20" x14ac:dyDescent="0.25">
      <c r="A339" s="100">
        <v>9116</v>
      </c>
      <c r="B339" s="51">
        <v>5</v>
      </c>
      <c r="C339" s="100" t="s">
        <v>275</v>
      </c>
      <c r="D339" s="51">
        <f>VLOOKUP(A339,Previsional!$A$4:$G$348,Previsional!$G$2,FALSE)</f>
        <v>1</v>
      </c>
      <c r="E339" s="141">
        <f>VLOOKUP(A339,'PATENTES SINIM 2019'!$A$6:$C$350,3,FALSE)</f>
        <v>0.85256410256410253</v>
      </c>
      <c r="F339" s="141">
        <f>VLOOKUP(A339,'I G 2019'!$A$6:$C$350,3,FALSE)</f>
        <v>4.5726594716541044E-2</v>
      </c>
      <c r="G339" s="141">
        <f>VLOOKUP(A339,CGR!$S$11:$T$355,2,FALSE)</f>
        <v>1</v>
      </c>
      <c r="H339" s="155">
        <f>VLOOKUP(A339,TM!$C$2:$E$346,3,FALSE)</f>
        <v>0.45300000000000001</v>
      </c>
      <c r="I339" s="141">
        <f>VLOOKUP(A339,'IRPi 2019'!$A$6:$C$350,3,FALSE)</f>
        <v>1</v>
      </c>
      <c r="J339" s="141">
        <f>VLOOKUP(A339,'R E I 2019'!$A$4:$C$348,3,FALSE)</f>
        <v>0.99872499999999997</v>
      </c>
      <c r="K339" s="141">
        <f t="shared" si="43"/>
        <v>0.62771533457657114</v>
      </c>
      <c r="L339" s="148">
        <f t="shared" si="41"/>
        <v>81</v>
      </c>
      <c r="M339" s="149">
        <f t="shared" si="42"/>
        <v>55</v>
      </c>
      <c r="N339" s="141">
        <f t="shared" si="35"/>
        <v>0</v>
      </c>
      <c r="O339" s="106">
        <f t="shared" si="36"/>
        <v>0</v>
      </c>
      <c r="P339" s="150">
        <f t="shared" si="37"/>
        <v>0</v>
      </c>
      <c r="Q339" s="88"/>
      <c r="S339" s="111"/>
      <c r="T339" s="111"/>
    </row>
    <row r="340" spans="1:20" x14ac:dyDescent="0.25">
      <c r="A340" s="100">
        <v>16203</v>
      </c>
      <c r="B340" s="51">
        <v>5</v>
      </c>
      <c r="C340" s="100" t="s">
        <v>344</v>
      </c>
      <c r="D340" s="51">
        <f>VLOOKUP(A340,Previsional!$A$4:$G$348,Previsional!$G$2,FALSE)</f>
        <v>1</v>
      </c>
      <c r="E340" s="141">
        <f>VLOOKUP(A340,'PATENTES SINIM 2019'!$A$6:$C$350,3,FALSE)</f>
        <v>0.66608493310063988</v>
      </c>
      <c r="F340" s="141">
        <f>VLOOKUP(A340,'I G 2019'!$A$6:$C$350,3,FALSE)</f>
        <v>0.10482363601832725</v>
      </c>
      <c r="G340" s="141">
        <f>VLOOKUP(A340,CGR!$S$11:$T$355,2,FALSE)</f>
        <v>1</v>
      </c>
      <c r="H340" s="155">
        <f>VLOOKUP(A340,TM!$C$2:$E$346,3,FALSE)</f>
        <v>0.74839999999999995</v>
      </c>
      <c r="I340" s="141">
        <f>VLOOKUP(A340,'IRPi 2019'!$A$6:$C$350,3,FALSE)</f>
        <v>1</v>
      </c>
      <c r="J340" s="141">
        <f>VLOOKUP(A340,'R E I 2019'!$A$4:$C$348,3,FALSE)</f>
        <v>1</v>
      </c>
      <c r="K340" s="141">
        <f t="shared" si="43"/>
        <v>0.62159563558980591</v>
      </c>
      <c r="L340" s="148">
        <f t="shared" si="41"/>
        <v>82</v>
      </c>
      <c r="M340" s="149">
        <f t="shared" si="42"/>
        <v>55</v>
      </c>
      <c r="N340" s="141">
        <f t="shared" si="35"/>
        <v>0</v>
      </c>
      <c r="O340" s="106">
        <f t="shared" si="36"/>
        <v>0</v>
      </c>
      <c r="P340" s="150">
        <f t="shared" si="37"/>
        <v>0</v>
      </c>
      <c r="Q340" s="88"/>
      <c r="S340" s="111"/>
      <c r="T340" s="111"/>
    </row>
    <row r="341" spans="1:20" x14ac:dyDescent="0.25">
      <c r="A341" s="100">
        <v>1402</v>
      </c>
      <c r="B341" s="51">
        <v>5</v>
      </c>
      <c r="C341" s="100" t="s">
        <v>260</v>
      </c>
      <c r="D341" s="51">
        <f>VLOOKUP(A341,Previsional!$A$4:$G$348,Previsional!$G$2,FALSE)</f>
        <v>1</v>
      </c>
      <c r="E341" s="141">
        <f>VLOOKUP(A341,'PATENTES SINIM 2019'!$A$6:$C$350,3,FALSE)</f>
        <v>0.76086956521739135</v>
      </c>
      <c r="F341" s="141">
        <f>VLOOKUP(A341,'I G 2019'!$A$6:$C$350,3,FALSE)</f>
        <v>8.9764544544475543E-3</v>
      </c>
      <c r="G341" s="141">
        <f>VLOOKUP(A341,CGR!$S$11:$T$355,2,FALSE)</f>
        <v>1</v>
      </c>
      <c r="H341" s="155">
        <f>VLOOKUP(A341,TM!$C$2:$E$346,3,FALSE)</f>
        <v>0.68069999999999997</v>
      </c>
      <c r="I341" s="141">
        <f>VLOOKUP(A341,'IRPi 2019'!$A$6:$C$350,3,FALSE)</f>
        <v>1</v>
      </c>
      <c r="J341" s="141">
        <f>VLOOKUP(A341,'R E I 2019'!$A$4:$C$348,3,FALSE)</f>
        <v>1</v>
      </c>
      <c r="K341" s="141">
        <f t="shared" si="43"/>
        <v>0.62065346143969891</v>
      </c>
      <c r="L341" s="148">
        <f t="shared" si="41"/>
        <v>83</v>
      </c>
      <c r="M341" s="149">
        <f t="shared" si="42"/>
        <v>55</v>
      </c>
      <c r="N341" s="141">
        <f t="shared" si="35"/>
        <v>0</v>
      </c>
      <c r="O341" s="106">
        <f t="shared" si="36"/>
        <v>0</v>
      </c>
      <c r="P341" s="150">
        <f t="shared" si="37"/>
        <v>0</v>
      </c>
      <c r="Q341" s="88"/>
      <c r="S341" s="111"/>
      <c r="T341" s="111"/>
    </row>
    <row r="342" spans="1:20" x14ac:dyDescent="0.25">
      <c r="A342" s="100">
        <v>6109</v>
      </c>
      <c r="B342" s="51">
        <v>5</v>
      </c>
      <c r="C342" s="100" t="s">
        <v>284</v>
      </c>
      <c r="D342" s="51">
        <f>VLOOKUP(A342,Previsional!$A$4:$G$348,Previsional!$G$2,FALSE)</f>
        <v>1</v>
      </c>
      <c r="E342" s="141">
        <f>VLOOKUP(A342,'PATENTES SINIM 2019'!$A$6:$C$350,3,FALSE)</f>
        <v>0.66063348416289591</v>
      </c>
      <c r="F342" s="141">
        <f>VLOOKUP(A342,'I G 2019'!$A$6:$C$350,3,FALSE)</f>
        <v>0.17661106325290293</v>
      </c>
      <c r="G342" s="141">
        <f>VLOOKUP(A342,CGR!$S$11:$T$355,2,FALSE)</f>
        <v>1</v>
      </c>
      <c r="H342" s="155">
        <f>VLOOKUP(A342,TM!$C$2:$E$346,3,FALSE)</f>
        <v>0.61680000000000001</v>
      </c>
      <c r="I342" s="141">
        <f>VLOOKUP(A342,'IRPi 2019'!$A$6:$C$350,3,FALSE)</f>
        <v>1</v>
      </c>
      <c r="J342" s="141">
        <f>VLOOKUP(A342,'R E I 2019'!$A$4:$C$348,3,FALSE)</f>
        <v>1</v>
      </c>
      <c r="K342" s="141">
        <f t="shared" si="43"/>
        <v>0.61789448527023938</v>
      </c>
      <c r="L342" s="148">
        <f t="shared" si="41"/>
        <v>84</v>
      </c>
      <c r="M342" s="149">
        <f t="shared" si="42"/>
        <v>55</v>
      </c>
      <c r="N342" s="141">
        <f t="shared" si="35"/>
        <v>0</v>
      </c>
      <c r="O342" s="106">
        <f t="shared" si="36"/>
        <v>0</v>
      </c>
      <c r="P342" s="150">
        <f t="shared" si="37"/>
        <v>0</v>
      </c>
      <c r="Q342" s="88"/>
      <c r="S342" s="111"/>
      <c r="T342" s="111"/>
    </row>
    <row r="343" spans="1:20" x14ac:dyDescent="0.25">
      <c r="A343" s="100">
        <v>6206</v>
      </c>
      <c r="B343" s="51">
        <v>5</v>
      </c>
      <c r="C343" s="100" t="s">
        <v>300</v>
      </c>
      <c r="D343" s="51">
        <f>VLOOKUP(A343,Previsional!$A$4:$G$348,Previsional!$G$2,FALSE)</f>
        <v>1</v>
      </c>
      <c r="E343" s="141">
        <f>VLOOKUP(A343,'PATENTES SINIM 2019'!$A$6:$C$350,3,FALSE)</f>
        <v>0.90035587188612098</v>
      </c>
      <c r="F343" s="141">
        <f>VLOOKUP(A343,'I G 2019'!$A$6:$C$350,3,FALSE)</f>
        <v>6.5329522527924594E-2</v>
      </c>
      <c r="G343" s="141">
        <f>VLOOKUP(A343,CGR!$S$11:$T$355,2,FALSE)</f>
        <v>0.7142857142857143</v>
      </c>
      <c r="H343" s="155">
        <f>VLOOKUP(A343,TM!$C$2:$E$346,3,FALSE)</f>
        <v>0.46089999999999998</v>
      </c>
      <c r="I343" s="141">
        <f>VLOOKUP(A343,'IRPi 2019'!$A$6:$C$350,3,FALSE)</f>
        <v>1</v>
      </c>
      <c r="J343" s="141">
        <f>VLOOKUP(A343,'R E I 2019'!$A$4:$C$348,3,FALSE)</f>
        <v>1</v>
      </c>
      <c r="K343" s="141">
        <f t="shared" si="43"/>
        <v>0.60773479293498067</v>
      </c>
      <c r="L343" s="148">
        <f t="shared" si="41"/>
        <v>87</v>
      </c>
      <c r="M343" s="149">
        <f t="shared" si="42"/>
        <v>55</v>
      </c>
      <c r="N343" s="141">
        <f t="shared" si="35"/>
        <v>0</v>
      </c>
      <c r="O343" s="106">
        <f t="shared" si="36"/>
        <v>0</v>
      </c>
      <c r="P343" s="150">
        <f t="shared" si="37"/>
        <v>0</v>
      </c>
      <c r="Q343" s="88"/>
      <c r="S343" s="111"/>
      <c r="T343" s="111"/>
    </row>
    <row r="344" spans="1:20" x14ac:dyDescent="0.25">
      <c r="A344" s="100">
        <v>16107</v>
      </c>
      <c r="B344" s="51">
        <v>5</v>
      </c>
      <c r="C344" s="100" t="s">
        <v>340</v>
      </c>
      <c r="D344" s="51">
        <f>VLOOKUP(A344,Previsional!$A$4:$G$348,Previsional!$G$2,FALSE)</f>
        <v>1</v>
      </c>
      <c r="E344" s="141">
        <f>VLOOKUP(A344,'PATENTES SINIM 2019'!$A$6:$C$350,3,FALSE)</f>
        <v>0.73163565132223307</v>
      </c>
      <c r="F344" s="141">
        <f>VLOOKUP(A344,'I G 2019'!$A$6:$C$350,3,FALSE)</f>
        <v>9.3262381224608393E-2</v>
      </c>
      <c r="G344" s="141">
        <f>VLOOKUP(A344,CGR!$S$11:$T$355,2,FALSE)</f>
        <v>1</v>
      </c>
      <c r="H344" s="155">
        <f>VLOOKUP(A344,TM!$C$2:$E$346,3,FALSE)</f>
        <v>0.56599999999999995</v>
      </c>
      <c r="I344" s="141">
        <f>VLOOKUP(A344,'IRPi 2019'!$A$6:$C$350,3,FALSE)</f>
        <v>1</v>
      </c>
      <c r="J344" s="141">
        <f>VLOOKUP(A344,'R E I 2019'!$A$4:$C$348,3,FALSE)</f>
        <v>0.97924999999999995</v>
      </c>
      <c r="K344" s="141">
        <f t="shared" si="43"/>
        <v>0.61325057326893373</v>
      </c>
      <c r="L344" s="148">
        <f t="shared" si="41"/>
        <v>86</v>
      </c>
      <c r="M344" s="149">
        <f t="shared" si="42"/>
        <v>55</v>
      </c>
      <c r="N344" s="141">
        <f t="shared" si="35"/>
        <v>0</v>
      </c>
      <c r="O344" s="106">
        <f t="shared" si="36"/>
        <v>0</v>
      </c>
      <c r="P344" s="150">
        <f t="shared" si="37"/>
        <v>0</v>
      </c>
      <c r="Q344" s="88"/>
      <c r="S344" s="111"/>
      <c r="T344" s="111"/>
    </row>
    <row r="345" spans="1:20" x14ac:dyDescent="0.25">
      <c r="A345" s="100">
        <v>6113</v>
      </c>
      <c r="B345" s="51">
        <v>5</v>
      </c>
      <c r="C345" s="100" t="s">
        <v>273</v>
      </c>
      <c r="D345" s="51">
        <f>VLOOKUP(A345,Previsional!$A$4:$G$348,Previsional!$G$2,FALSE)</f>
        <v>1</v>
      </c>
      <c r="E345" s="141">
        <f>VLOOKUP(A345,'PATENTES SINIM 2019'!$A$6:$C$350,3,FALSE)</f>
        <v>0.8414814814814815</v>
      </c>
      <c r="F345" s="141">
        <f>VLOOKUP(A345,'I G 2019'!$A$6:$C$350,3,FALSE)</f>
        <v>0.16779486274468433</v>
      </c>
      <c r="G345" s="141">
        <f>VLOOKUP(A345,CGR!$S$11:$T$355,2,FALSE)</f>
        <v>0.7142857142857143</v>
      </c>
      <c r="H345" s="155">
        <f>VLOOKUP(A345,TM!$C$2:$E$346,3,FALSE)</f>
        <v>0.37490000000000001</v>
      </c>
      <c r="I345" s="141">
        <f>VLOOKUP(A345,'IRPi 2019'!$A$6:$C$350,3,FALSE)</f>
        <v>1</v>
      </c>
      <c r="J345" s="141">
        <f>VLOOKUP(A345,'R E I 2019'!$A$4:$C$348,3,FALSE)</f>
        <v>1</v>
      </c>
      <c r="K345" s="141">
        <f t="shared" si="43"/>
        <v>0.59984509134754682</v>
      </c>
      <c r="L345" s="148">
        <f t="shared" si="41"/>
        <v>88</v>
      </c>
      <c r="M345" s="149">
        <f t="shared" si="42"/>
        <v>55</v>
      </c>
      <c r="N345" s="141">
        <f t="shared" ref="N345:N369" si="44">IF(L345&lt;=M345,K345,0)</f>
        <v>0</v>
      </c>
      <c r="O345" s="106">
        <f t="shared" ref="O345:O369" si="45">N345/VLOOKUP(B345,$C$17:$D$21,2,FALSE)</f>
        <v>0</v>
      </c>
      <c r="P345" s="150">
        <f t="shared" ref="P345:P369" si="46">VLOOKUP(B345,$C$17:$E$21,3,FALSE)*O345</f>
        <v>0</v>
      </c>
      <c r="Q345" s="88"/>
      <c r="S345" s="111"/>
      <c r="T345" s="111"/>
    </row>
    <row r="346" spans="1:20" x14ac:dyDescent="0.25">
      <c r="A346" s="100">
        <v>8308</v>
      </c>
      <c r="B346" s="51">
        <v>5</v>
      </c>
      <c r="C346" s="100" t="s">
        <v>316</v>
      </c>
      <c r="D346" s="51">
        <f>VLOOKUP(A346,Previsional!$A$4:$G$348,Previsional!$G$2,FALSE)</f>
        <v>1</v>
      </c>
      <c r="E346" s="141">
        <f>VLOOKUP(A346,'PATENTES SINIM 2019'!$A$6:$C$350,3,FALSE)</f>
        <v>0.80281690140845074</v>
      </c>
      <c r="F346" s="141">
        <f>VLOOKUP(A346,'I G 2019'!$A$6:$C$350,3,FALSE)</f>
        <v>5.3381048984779939E-2</v>
      </c>
      <c r="G346" s="141">
        <f>VLOOKUP(A346,CGR!$S$11:$T$355,2,FALSE)</f>
        <v>1</v>
      </c>
      <c r="H346" s="155">
        <f>VLOOKUP(A346,TM!$C$2:$E$346,3,FALSE)</f>
        <v>0.36859999999999998</v>
      </c>
      <c r="I346" s="141">
        <f>VLOOKUP(A346,'IRPi 2019'!$A$6:$C$350,3,FALSE)</f>
        <v>0.99887583905911426</v>
      </c>
      <c r="J346" s="141">
        <f>VLOOKUP(A346,'R E I 2019'!$A$4:$C$348,3,FALSE)</f>
        <v>1</v>
      </c>
      <c r="K346" s="141">
        <f t="shared" si="43"/>
        <v>0.59956496969210848</v>
      </c>
      <c r="L346" s="148">
        <f t="shared" si="41"/>
        <v>89</v>
      </c>
      <c r="M346" s="149">
        <f t="shared" si="42"/>
        <v>55</v>
      </c>
      <c r="N346" s="141">
        <f t="shared" si="44"/>
        <v>0</v>
      </c>
      <c r="O346" s="106">
        <f t="shared" si="45"/>
        <v>0</v>
      </c>
      <c r="P346" s="150">
        <f t="shared" si="46"/>
        <v>0</v>
      </c>
      <c r="Q346" s="88"/>
      <c r="S346" s="111"/>
      <c r="T346" s="111"/>
    </row>
    <row r="347" spans="1:20" x14ac:dyDescent="0.25">
      <c r="A347" s="100">
        <v>14102</v>
      </c>
      <c r="B347" s="51">
        <v>5</v>
      </c>
      <c r="C347" s="100" t="s">
        <v>269</v>
      </c>
      <c r="D347" s="51">
        <f>VLOOKUP(A347,Previsional!$A$4:$G$348,Previsional!$G$2,FALSE)</f>
        <v>1</v>
      </c>
      <c r="E347" s="141">
        <f>VLOOKUP(A347,'PATENTES SINIM 2019'!$A$6:$C$350,3,FALSE)</f>
        <v>0.65648854961832059</v>
      </c>
      <c r="F347" s="141">
        <f>VLOOKUP(A347,'I G 2019'!$A$6:$C$350,3,FALSE)</f>
        <v>2.8519137217945498E-2</v>
      </c>
      <c r="G347" s="141">
        <f>VLOOKUP(A347,CGR!$S$11:$T$355,2,FALSE)</f>
        <v>1</v>
      </c>
      <c r="H347" s="155">
        <f>VLOOKUP(A347,TM!$C$2:$E$346,3,FALSE)</f>
        <v>0.72399999999999998</v>
      </c>
      <c r="I347" s="141">
        <f>VLOOKUP(A347,'IRPi 2019'!$A$6:$C$350,3,FALSE)</f>
        <v>1</v>
      </c>
      <c r="J347" s="141">
        <f>VLOOKUP(A347,'R E I 2019'!$A$4:$C$348,3,FALSE)</f>
        <v>1</v>
      </c>
      <c r="K347" s="141">
        <f t="shared" si="43"/>
        <v>0.59550077667089862</v>
      </c>
      <c r="L347" s="148">
        <f t="shared" si="41"/>
        <v>90</v>
      </c>
      <c r="M347" s="149">
        <f t="shared" si="42"/>
        <v>55</v>
      </c>
      <c r="N347" s="141">
        <f t="shared" si="44"/>
        <v>0</v>
      </c>
      <c r="O347" s="106">
        <f t="shared" si="45"/>
        <v>0</v>
      </c>
      <c r="P347" s="150">
        <f t="shared" si="46"/>
        <v>0</v>
      </c>
      <c r="Q347" s="88"/>
      <c r="S347" s="111"/>
      <c r="T347" s="111"/>
    </row>
    <row r="348" spans="1:20" x14ac:dyDescent="0.25">
      <c r="A348" s="100">
        <v>10209</v>
      </c>
      <c r="B348" s="51">
        <v>5</v>
      </c>
      <c r="C348" s="100" t="s">
        <v>318</v>
      </c>
      <c r="D348" s="51">
        <f>VLOOKUP(A348,Previsional!$A$4:$G$348,Previsional!$G$2,FALSE)</f>
        <v>1</v>
      </c>
      <c r="E348" s="141">
        <f>VLOOKUP(A348,'PATENTES SINIM 2019'!$A$6:$C$350,3,FALSE)</f>
        <v>0.54693877551020409</v>
      </c>
      <c r="F348" s="141">
        <f>VLOOKUP(A348,'I G 2019'!$A$6:$C$350,3,FALSE)</f>
        <v>5.1942945669656418E-2</v>
      </c>
      <c r="G348" s="141">
        <f>VLOOKUP(A348,CGR!$S$11:$T$355,2,FALSE)</f>
        <v>1</v>
      </c>
      <c r="H348" s="155">
        <f>VLOOKUP(A348,TM!$C$2:$E$346,3,FALSE)</f>
        <v>0.93069999999999997</v>
      </c>
      <c r="I348" s="141">
        <f>VLOOKUP(A348,'IRPi 2019'!$A$6:$C$350,3,FALSE)</f>
        <v>1</v>
      </c>
      <c r="J348" s="141">
        <f>VLOOKUP(A348,'R E I 2019'!$A$4:$C$348,3,FALSE)</f>
        <v>1</v>
      </c>
      <c r="K348" s="141">
        <f t="shared" si="43"/>
        <v>0.59401930784598556</v>
      </c>
      <c r="L348" s="148">
        <f t="shared" si="41"/>
        <v>91</v>
      </c>
      <c r="M348" s="149">
        <f t="shared" si="42"/>
        <v>55</v>
      </c>
      <c r="N348" s="141">
        <f t="shared" si="44"/>
        <v>0</v>
      </c>
      <c r="O348" s="106">
        <f t="shared" si="45"/>
        <v>0</v>
      </c>
      <c r="P348" s="150">
        <f t="shared" si="46"/>
        <v>0</v>
      </c>
      <c r="Q348" s="88"/>
      <c r="S348" s="111"/>
      <c r="T348" s="111"/>
    </row>
    <row r="349" spans="1:20" x14ac:dyDescent="0.25">
      <c r="A349" s="100">
        <v>9207</v>
      </c>
      <c r="B349" s="51">
        <v>5</v>
      </c>
      <c r="C349" s="100" t="s">
        <v>346</v>
      </c>
      <c r="D349" s="51">
        <f>VLOOKUP(A349,Previsional!$A$4:$G$348,Previsional!$G$2,FALSE)</f>
        <v>1</v>
      </c>
      <c r="E349" s="141">
        <f>VLOOKUP(A349,'PATENTES SINIM 2019'!$A$6:$C$350,3,FALSE)</f>
        <v>0.7847533632286996</v>
      </c>
      <c r="F349" s="141">
        <f>VLOOKUP(A349,'I G 2019'!$A$6:$C$350,3,FALSE)</f>
        <v>5.53490908669243E-2</v>
      </c>
      <c r="G349" s="141">
        <f>VLOOKUP(A349,CGR!$S$11:$T$355,2,FALSE)</f>
        <v>1</v>
      </c>
      <c r="H349" s="155">
        <f>VLOOKUP(A349,TM!$C$2:$E$346,3,FALSE)</f>
        <v>0.40639999999999998</v>
      </c>
      <c r="I349" s="141">
        <f>VLOOKUP(A349,'IRPi 2019'!$A$6:$C$350,3,FALSE)</f>
        <v>1</v>
      </c>
      <c r="J349" s="141">
        <f>VLOOKUP(A349,'R E I 2019'!$A$4:$C$348,3,FALSE)</f>
        <v>0.75</v>
      </c>
      <c r="K349" s="141">
        <f t="shared" si="43"/>
        <v>0.58696094984677594</v>
      </c>
      <c r="L349" s="148">
        <f t="shared" si="41"/>
        <v>92</v>
      </c>
      <c r="M349" s="149">
        <f t="shared" si="42"/>
        <v>55</v>
      </c>
      <c r="N349" s="141">
        <f t="shared" si="44"/>
        <v>0</v>
      </c>
      <c r="O349" s="106">
        <f t="shared" si="45"/>
        <v>0</v>
      </c>
      <c r="P349" s="150">
        <f t="shared" si="46"/>
        <v>0</v>
      </c>
      <c r="Q349" s="88"/>
      <c r="S349" s="111"/>
      <c r="T349" s="111"/>
    </row>
    <row r="350" spans="1:20" x14ac:dyDescent="0.25">
      <c r="A350" s="100">
        <v>9105</v>
      </c>
      <c r="B350" s="51">
        <v>5</v>
      </c>
      <c r="C350" s="100" t="s">
        <v>299</v>
      </c>
      <c r="D350" s="51">
        <f>VLOOKUP(A350,Previsional!$A$4:$G$348,Previsional!$G$2,FALSE)</f>
        <v>1</v>
      </c>
      <c r="E350" s="141">
        <f>VLOOKUP(A350,'PATENTES SINIM 2019'!$A$6:$C$350,3,FALSE)</f>
        <v>0.62226640159045721</v>
      </c>
      <c r="F350" s="141">
        <f>VLOOKUP(A350,'I G 2019'!$A$6:$C$350,3,FALSE)</f>
        <v>8.7318759343573929E-2</v>
      </c>
      <c r="G350" s="141">
        <f>VLOOKUP(A350,CGR!$S$11:$T$355,2,FALSE)</f>
        <v>1</v>
      </c>
      <c r="H350" s="155">
        <f>VLOOKUP(A350,TM!$C$2:$E$346,3,FALSE)</f>
        <v>0.52710000000000001</v>
      </c>
      <c r="I350" s="141">
        <f>VLOOKUP(A350,'IRPi 2019'!$A$6:$C$350,3,FALSE)</f>
        <v>1</v>
      </c>
      <c r="J350" s="141">
        <f>VLOOKUP(A350,'R E I 2019'!$A$4:$C$348,3,FALSE)</f>
        <v>1</v>
      </c>
      <c r="K350" s="141">
        <f t="shared" si="43"/>
        <v>0.5686879303925535</v>
      </c>
      <c r="L350" s="148">
        <f t="shared" si="41"/>
        <v>93</v>
      </c>
      <c r="M350" s="149">
        <f t="shared" si="42"/>
        <v>55</v>
      </c>
      <c r="N350" s="141">
        <f t="shared" si="44"/>
        <v>0</v>
      </c>
      <c r="O350" s="106">
        <f t="shared" si="45"/>
        <v>0</v>
      </c>
      <c r="P350" s="150">
        <f t="shared" si="46"/>
        <v>0</v>
      </c>
      <c r="Q350" s="88"/>
      <c r="S350" s="111"/>
      <c r="T350" s="111"/>
    </row>
    <row r="351" spans="1:20" x14ac:dyDescent="0.25">
      <c r="A351" s="100">
        <v>8307</v>
      </c>
      <c r="B351" s="51">
        <v>5</v>
      </c>
      <c r="C351" s="100" t="s">
        <v>291</v>
      </c>
      <c r="D351" s="51">
        <f>VLOOKUP(A351,Previsional!$A$4:$G$348,Previsional!$G$2,FALSE)</f>
        <v>1</v>
      </c>
      <c r="E351" s="141">
        <f>VLOOKUP(A351,'PATENTES SINIM 2019'!$A$6:$C$350,3,FALSE)</f>
        <v>0.68367346938775508</v>
      </c>
      <c r="F351" s="141">
        <f>VLOOKUP(A351,'I G 2019'!$A$6:$C$350,3,FALSE)</f>
        <v>0.1503230768618494</v>
      </c>
      <c r="G351" s="141">
        <f>VLOOKUP(A351,CGR!$S$11:$T$355,2,FALSE)</f>
        <v>1</v>
      </c>
      <c r="H351" s="155">
        <f>VLOOKUP(A351,TM!$C$2:$E$346,3,FALSE)</f>
        <v>0.26069999999999999</v>
      </c>
      <c r="I351" s="141">
        <f>VLOOKUP(A351,'IRPi 2019'!$A$6:$C$350,3,FALSE)</f>
        <v>1</v>
      </c>
      <c r="J351" s="141">
        <f>VLOOKUP(A351,'R E I 2019'!$A$4:$C$348,3,FALSE)</f>
        <v>0.9375</v>
      </c>
      <c r="K351" s="141">
        <f t="shared" si="43"/>
        <v>0.56284648350117661</v>
      </c>
      <c r="L351" s="148">
        <f t="shared" si="41"/>
        <v>94</v>
      </c>
      <c r="M351" s="149">
        <f t="shared" si="42"/>
        <v>55</v>
      </c>
      <c r="N351" s="141">
        <f t="shared" si="44"/>
        <v>0</v>
      </c>
      <c r="O351" s="106">
        <f t="shared" si="45"/>
        <v>0</v>
      </c>
      <c r="P351" s="150">
        <f t="shared" si="46"/>
        <v>0</v>
      </c>
      <c r="Q351" s="88"/>
      <c r="S351" s="111"/>
      <c r="T351" s="111"/>
    </row>
    <row r="352" spans="1:20" x14ac:dyDescent="0.25">
      <c r="A352" s="100">
        <v>11203</v>
      </c>
      <c r="B352" s="51">
        <v>5</v>
      </c>
      <c r="C352" s="100" t="s">
        <v>279</v>
      </c>
      <c r="D352" s="51">
        <f>VLOOKUP(A352,Previsional!$A$4:$G$348,Previsional!$G$2,FALSE)</f>
        <v>1</v>
      </c>
      <c r="E352" s="141">
        <f>VLOOKUP(A352,'PATENTES SINIM 2019'!$A$6:$C$350,3,FALSE)</f>
        <v>0.46250000000000002</v>
      </c>
      <c r="F352" s="141">
        <f>VLOOKUP(A352,'I G 2019'!$A$6:$C$350,3,FALSE)</f>
        <v>0.14440527636577816</v>
      </c>
      <c r="G352" s="141">
        <f>VLOOKUP(A352,CGR!$S$11:$T$355,2,FALSE)</f>
        <v>1</v>
      </c>
      <c r="H352" s="155">
        <f>VLOOKUP(A352,TM!$C$2:$E$346,3,FALSE)</f>
        <v>0.73619999999999997</v>
      </c>
      <c r="I352" s="141">
        <f>VLOOKUP(A352,'IRPi 2019'!$A$6:$C$350,3,FALSE)</f>
        <v>1</v>
      </c>
      <c r="J352" s="141">
        <f>VLOOKUP(A352,'R E I 2019'!$A$4:$C$348,3,FALSE)</f>
        <v>1</v>
      </c>
      <c r="K352" s="141">
        <f t="shared" si="43"/>
        <v>0.55840631909144456</v>
      </c>
      <c r="L352" s="148">
        <f t="shared" si="41"/>
        <v>95</v>
      </c>
      <c r="M352" s="149">
        <f t="shared" si="42"/>
        <v>55</v>
      </c>
      <c r="N352" s="141">
        <f t="shared" si="44"/>
        <v>0</v>
      </c>
      <c r="O352" s="106">
        <f t="shared" si="45"/>
        <v>0</v>
      </c>
      <c r="P352" s="150">
        <f t="shared" si="46"/>
        <v>0</v>
      </c>
      <c r="Q352" s="88"/>
      <c r="S352" s="111"/>
      <c r="T352" s="111"/>
    </row>
    <row r="353" spans="1:20" x14ac:dyDescent="0.25">
      <c r="A353" s="100">
        <v>5104</v>
      </c>
      <c r="B353" s="51">
        <v>5</v>
      </c>
      <c r="C353" s="100" t="s">
        <v>319</v>
      </c>
      <c r="D353" s="51">
        <f>VLOOKUP(A353,Previsional!$A$4:$G$348,Previsional!$G$2,FALSE)</f>
        <v>1</v>
      </c>
      <c r="E353" s="141">
        <f>VLOOKUP(A353,'PATENTES SINIM 2019'!$A$6:$C$350,3,FALSE)</f>
        <v>0.89855072463768115</v>
      </c>
      <c r="F353" s="141">
        <f>VLOOKUP(A353,'I G 2019'!$A$6:$C$350,3,FALSE)</f>
        <v>5.004620356699916E-2</v>
      </c>
      <c r="G353" s="141">
        <f>VLOOKUP(A353,CGR!$S$11:$T$355,2,FALSE)</f>
        <v>1</v>
      </c>
      <c r="H353" s="155">
        <f>VLOOKUP(A353,TM!$C$2:$E$346,3,FALSE)</f>
        <v>0.25019999999999998</v>
      </c>
      <c r="I353" s="141">
        <f>VLOOKUP(A353,'IRPi 2019'!$A$6:$C$350,3,FALSE)</f>
        <v>1</v>
      </c>
      <c r="J353" s="141">
        <f>VLOOKUP(A353,'R E I 2019'!$A$4:$C$348,3,FALSE)</f>
        <v>1</v>
      </c>
      <c r="K353" s="141">
        <f t="shared" si="43"/>
        <v>0.61453430451493818</v>
      </c>
      <c r="L353" s="148">
        <f t="shared" si="41"/>
        <v>85</v>
      </c>
      <c r="M353" s="149">
        <f t="shared" si="42"/>
        <v>55</v>
      </c>
      <c r="N353" s="141">
        <f t="shared" si="44"/>
        <v>0</v>
      </c>
      <c r="O353" s="106">
        <f t="shared" si="45"/>
        <v>0</v>
      </c>
      <c r="P353" s="150">
        <f t="shared" si="46"/>
        <v>0</v>
      </c>
      <c r="Q353" s="88"/>
      <c r="S353" s="111"/>
      <c r="T353" s="111"/>
    </row>
    <row r="354" spans="1:20" x14ac:dyDescent="0.25">
      <c r="A354" s="100">
        <v>9110</v>
      </c>
      <c r="B354" s="51">
        <v>5</v>
      </c>
      <c r="C354" s="100" t="s">
        <v>267</v>
      </c>
      <c r="D354" s="51">
        <f>VLOOKUP(A354,Previsional!$A$4:$G$348,Previsional!$G$2,FALSE)</f>
        <v>1</v>
      </c>
      <c r="E354" s="141">
        <f>VLOOKUP(A354,'PATENTES SINIM 2019'!$A$6:$C$350,3,FALSE)</f>
        <v>0.93788819875776397</v>
      </c>
      <c r="F354" s="141">
        <f>VLOOKUP(A354,'I G 2019'!$A$6:$C$350,3,FALSE)</f>
        <v>4.7234221456333096E-2</v>
      </c>
      <c r="G354" s="141">
        <f>VLOOKUP(A354,CGR!$S$11:$T$355,2,FALSE)</f>
        <v>1</v>
      </c>
      <c r="H354" s="155">
        <f>VLOOKUP(A354,TM!$C$2:$E$346,3,FALSE)</f>
        <v>0.48920000000000002</v>
      </c>
      <c r="I354" s="141">
        <f>VLOOKUP(A354,'IRPi 2019'!$A$6:$C$350,3,FALSE)</f>
        <v>1</v>
      </c>
      <c r="J354" s="141">
        <f>VLOOKUP(A354,'R E I 2019'!$A$4:$C$348,3,FALSE)</f>
        <v>0.98360000000000003</v>
      </c>
      <c r="K354" s="141">
        <f t="shared" si="43"/>
        <v>0.66262942492930066</v>
      </c>
      <c r="L354" s="148">
        <f t="shared" si="41"/>
        <v>64</v>
      </c>
      <c r="M354" s="149">
        <f t="shared" si="42"/>
        <v>55</v>
      </c>
      <c r="N354" s="141">
        <f t="shared" si="44"/>
        <v>0</v>
      </c>
      <c r="O354" s="106">
        <f t="shared" si="45"/>
        <v>0</v>
      </c>
      <c r="P354" s="150">
        <f t="shared" si="46"/>
        <v>0</v>
      </c>
      <c r="Q354" s="88"/>
      <c r="S354" s="111"/>
      <c r="T354" s="111"/>
    </row>
    <row r="355" spans="1:20" x14ac:dyDescent="0.25">
      <c r="A355" s="100">
        <v>8105</v>
      </c>
      <c r="B355" s="51">
        <v>5</v>
      </c>
      <c r="C355" s="100" t="s">
        <v>312</v>
      </c>
      <c r="D355" s="51">
        <f>VLOOKUP(A355,Previsional!$A$4:$G$348,Previsional!$G$2,FALSE)</f>
        <v>1</v>
      </c>
      <c r="E355" s="141">
        <f>VLOOKUP(A355,'PATENTES SINIM 2019'!$A$6:$C$350,3,FALSE)</f>
        <v>0.60336906584992345</v>
      </c>
      <c r="F355" s="141">
        <f>VLOOKUP(A355,'I G 2019'!$A$6:$C$350,3,FALSE)</f>
        <v>0.11674795341569201</v>
      </c>
      <c r="G355" s="141">
        <f>VLOOKUP(A355,CGR!$S$11:$T$355,2,FALSE)</f>
        <v>1</v>
      </c>
      <c r="H355" s="155">
        <f>VLOOKUP(A355,TM!$C$2:$E$346,3,FALSE)</f>
        <v>0.33539999999999998</v>
      </c>
      <c r="I355" s="141">
        <f>VLOOKUP(A355,'IRPi 2019'!$A$6:$C$350,3,FALSE)</f>
        <v>1</v>
      </c>
      <c r="J355" s="141">
        <f>VLOOKUP(A355,'R E I 2019'!$A$4:$C$348,3,FALSE)</f>
        <v>0.75</v>
      </c>
      <c r="K355" s="141">
        <f t="shared" si="43"/>
        <v>0.52817616140139623</v>
      </c>
      <c r="L355" s="148">
        <f t="shared" si="41"/>
        <v>96</v>
      </c>
      <c r="M355" s="149">
        <f t="shared" si="42"/>
        <v>55</v>
      </c>
      <c r="N355" s="141">
        <f t="shared" si="44"/>
        <v>0</v>
      </c>
      <c r="O355" s="106">
        <f t="shared" si="45"/>
        <v>0</v>
      </c>
      <c r="P355" s="150">
        <f t="shared" si="46"/>
        <v>0</v>
      </c>
      <c r="Q355" s="88"/>
      <c r="S355" s="111"/>
      <c r="T355" s="111"/>
    </row>
    <row r="356" spans="1:20" x14ac:dyDescent="0.25">
      <c r="A356" s="100">
        <v>10206</v>
      </c>
      <c r="B356" s="51">
        <v>5</v>
      </c>
      <c r="C356" s="100" t="s">
        <v>280</v>
      </c>
      <c r="D356" s="51">
        <f>VLOOKUP(A356,Previsional!$A$4:$G$348,Previsional!$G$2,FALSE)</f>
        <v>1</v>
      </c>
      <c r="E356" s="141">
        <f>VLOOKUP(A356,'PATENTES SINIM 2019'!$A$6:$C$350,3,FALSE)</f>
        <v>1</v>
      </c>
      <c r="F356" s="141">
        <f>VLOOKUP(A356,'I G 2019'!$A$6:$C$350,3,FALSE)</f>
        <v>4.0712469011530368E-2</v>
      </c>
      <c r="G356" s="141">
        <f>VLOOKUP(A356,CGR!$S$11:$T$355,2,FALSE)</f>
        <v>1</v>
      </c>
      <c r="H356" s="155">
        <f>VLOOKUP(A356,TM!$C$2:$E$346,3,FALSE)</f>
        <v>0.35820000000000002</v>
      </c>
      <c r="I356" s="141">
        <f>VLOOKUP(A356,'IRPi 2019'!$A$6:$C$350,3,FALSE)</f>
        <v>1</v>
      </c>
      <c r="J356" s="141">
        <f>VLOOKUP(A356,'R E I 2019'!$A$4:$C$348,3,FALSE)</f>
        <v>0.84182500000000005</v>
      </c>
      <c r="K356" s="141">
        <f t="shared" si="43"/>
        <v>0.65599936725288266</v>
      </c>
      <c r="L356" s="148">
        <f t="shared" si="41"/>
        <v>68</v>
      </c>
      <c r="M356" s="149">
        <f t="shared" si="42"/>
        <v>55</v>
      </c>
      <c r="N356" s="141">
        <f t="shared" si="44"/>
        <v>0</v>
      </c>
      <c r="O356" s="106">
        <f t="shared" si="45"/>
        <v>0</v>
      </c>
      <c r="P356" s="150">
        <f t="shared" si="46"/>
        <v>0</v>
      </c>
      <c r="Q356" s="88"/>
      <c r="S356" s="111"/>
      <c r="T356" s="111"/>
    </row>
    <row r="357" spans="1:20" x14ac:dyDescent="0.25">
      <c r="A357" s="100">
        <v>4104</v>
      </c>
      <c r="B357" s="51">
        <v>5</v>
      </c>
      <c r="C357" s="100" t="s">
        <v>326</v>
      </c>
      <c r="D357" s="51">
        <f>VLOOKUP(A357,Previsional!$A$4:$G$348,Previsional!$G$2,FALSE)</f>
        <v>0</v>
      </c>
      <c r="E357" s="141">
        <f>VLOOKUP(A357,'PATENTES SINIM 2019'!$A$6:$C$350,3,FALSE)</f>
        <v>0.9464285714285714</v>
      </c>
      <c r="F357" s="141">
        <f>VLOOKUP(A357,'I G 2019'!$A$6:$C$350,3,FALSE)</f>
        <v>0.2880553070188005</v>
      </c>
      <c r="G357" s="141">
        <f>VLOOKUP(A357,CGR!$S$11:$T$355,2,FALSE)</f>
        <v>1</v>
      </c>
      <c r="H357" s="155">
        <f>VLOOKUP(A357,TM!$C$2:$E$346,3,FALSE)</f>
        <v>0.68840000000000001</v>
      </c>
      <c r="I357" s="141">
        <f>VLOOKUP(A357,'IRPi 2019'!$A$6:$C$350,3,FALSE)</f>
        <v>0.99898655347374454</v>
      </c>
      <c r="J357" s="141">
        <f>VLOOKUP(A357,'R E I 2019'!$A$4:$C$348,3,FALSE)</f>
        <v>1</v>
      </c>
      <c r="K357" s="141">
        <f t="shared" si="43"/>
        <v>0</v>
      </c>
      <c r="L357" s="148">
        <f t="shared" ref="L357:L369" si="47">_xlfn.RANK.EQ(K357,$K$261:$K$369,0)</f>
        <v>97</v>
      </c>
      <c r="M357" s="149">
        <f t="shared" ref="M357:M369" si="48">$E$8</f>
        <v>55</v>
      </c>
      <c r="N357" s="141">
        <f t="shared" si="44"/>
        <v>0</v>
      </c>
      <c r="O357" s="106">
        <f t="shared" si="45"/>
        <v>0</v>
      </c>
      <c r="P357" s="150">
        <f t="shared" si="46"/>
        <v>0</v>
      </c>
      <c r="Q357" s="88"/>
      <c r="S357" s="111"/>
      <c r="T357" s="111"/>
    </row>
    <row r="358" spans="1:20" x14ac:dyDescent="0.25">
      <c r="A358" s="100">
        <v>4204</v>
      </c>
      <c r="B358" s="51">
        <v>5</v>
      </c>
      <c r="C358" s="100" t="s">
        <v>307</v>
      </c>
      <c r="D358" s="51">
        <f>VLOOKUP(A358,Previsional!$A$4:$G$348,Previsional!$G$2,FALSE)</f>
        <v>0</v>
      </c>
      <c r="E358" s="141">
        <f>VLOOKUP(A358,'PATENTES SINIM 2019'!$A$6:$C$350,3,FALSE)</f>
        <v>0.87305699481865284</v>
      </c>
      <c r="F358" s="141">
        <f>VLOOKUP(A358,'I G 2019'!$A$6:$C$350,3,FALSE)</f>
        <v>0.36716229935610006</v>
      </c>
      <c r="G358" s="141">
        <f>VLOOKUP(A358,CGR!$S$11:$T$355,2,FALSE)</f>
        <v>1</v>
      </c>
      <c r="H358" s="155">
        <f>VLOOKUP(A358,TM!$C$2:$E$346,3,FALSE)</f>
        <v>0.83489999999999998</v>
      </c>
      <c r="I358" s="141">
        <f>VLOOKUP(A358,'IRPi 2019'!$A$6:$C$350,3,FALSE)</f>
        <v>0.96006812544464371</v>
      </c>
      <c r="J358" s="141">
        <f>VLOOKUP(A358,'R E I 2019'!$A$4:$C$348,3,FALSE)</f>
        <v>0.9375</v>
      </c>
      <c r="K358" s="141">
        <f t="shared" ref="K358:K369" si="49">SUMPRODUCT($E$12:$J$12,E358:J358)*D358</f>
        <v>0</v>
      </c>
      <c r="L358" s="148">
        <f t="shared" si="47"/>
        <v>97</v>
      </c>
      <c r="M358" s="149">
        <f t="shared" si="48"/>
        <v>55</v>
      </c>
      <c r="N358" s="141">
        <f t="shared" si="44"/>
        <v>0</v>
      </c>
      <c r="O358" s="106">
        <f t="shared" si="45"/>
        <v>0</v>
      </c>
      <c r="P358" s="150">
        <f t="shared" si="46"/>
        <v>0</v>
      </c>
      <c r="Q358" s="88"/>
      <c r="S358" s="111"/>
      <c r="T358" s="111"/>
    </row>
    <row r="359" spans="1:20" x14ac:dyDescent="0.25">
      <c r="A359" s="100">
        <v>6204</v>
      </c>
      <c r="B359" s="51">
        <v>5</v>
      </c>
      <c r="C359" s="100" t="s">
        <v>323</v>
      </c>
      <c r="D359" s="51">
        <f>VLOOKUP(A359,Previsional!$A$4:$G$348,Previsional!$G$2,FALSE)</f>
        <v>0</v>
      </c>
      <c r="E359" s="141">
        <f>VLOOKUP(A359,'PATENTES SINIM 2019'!$A$6:$C$350,3,FALSE)</f>
        <v>0.98653198653198648</v>
      </c>
      <c r="F359" s="141">
        <f>VLOOKUP(A359,'I G 2019'!$A$6:$C$350,3,FALSE)</f>
        <v>0.2020529255732274</v>
      </c>
      <c r="G359" s="141">
        <f>VLOOKUP(A359,CGR!$S$11:$T$355,2,FALSE)</f>
        <v>1</v>
      </c>
      <c r="H359" s="155">
        <f>VLOOKUP(A359,TM!$C$2:$E$346,3,FALSE)</f>
        <v>0.77949999999999997</v>
      </c>
      <c r="I359" s="141">
        <f>VLOOKUP(A359,'IRPi 2019'!$A$6:$C$350,3,FALSE)</f>
        <v>1</v>
      </c>
      <c r="J359" s="141">
        <f>VLOOKUP(A359,'R E I 2019'!$A$4:$C$348,3,FALSE)</f>
        <v>0.95825000000000005</v>
      </c>
      <c r="K359" s="141">
        <f t="shared" si="49"/>
        <v>0</v>
      </c>
      <c r="L359" s="148">
        <f t="shared" si="47"/>
        <v>97</v>
      </c>
      <c r="M359" s="149">
        <f t="shared" si="48"/>
        <v>55</v>
      </c>
      <c r="N359" s="141">
        <f t="shared" si="44"/>
        <v>0</v>
      </c>
      <c r="O359" s="106">
        <f t="shared" si="45"/>
        <v>0</v>
      </c>
      <c r="P359" s="150">
        <f t="shared" si="46"/>
        <v>0</v>
      </c>
      <c r="Q359" s="88"/>
      <c r="S359" s="111"/>
      <c r="T359" s="111"/>
    </row>
    <row r="360" spans="1:20" x14ac:dyDescent="0.25">
      <c r="A360" s="100">
        <v>6304</v>
      </c>
      <c r="B360" s="51">
        <v>5</v>
      </c>
      <c r="C360" s="100" t="s">
        <v>272</v>
      </c>
      <c r="D360" s="51">
        <f>VLOOKUP(A360,Previsional!$A$4:$G$348,Previsional!$G$2,FALSE)</f>
        <v>0</v>
      </c>
      <c r="E360" s="141">
        <f>VLOOKUP(A360,'PATENTES SINIM 2019'!$A$6:$C$350,3,FALSE)</f>
        <v>0.6306954436450839</v>
      </c>
      <c r="F360" s="141">
        <f>VLOOKUP(A360,'I G 2019'!$A$6:$C$350,3,FALSE)</f>
        <v>0.15952580446940601</v>
      </c>
      <c r="G360" s="141">
        <f>VLOOKUP(A360,CGR!$S$11:$T$355,2,FALSE)</f>
        <v>1</v>
      </c>
      <c r="H360" s="155">
        <f>VLOOKUP(A360,TM!$C$2:$E$346,3,FALSE)</f>
        <v>0.49049999999999999</v>
      </c>
      <c r="I360" s="141">
        <f>VLOOKUP(A360,'IRPi 2019'!$A$6:$C$350,3,FALSE)</f>
        <v>1</v>
      </c>
      <c r="J360" s="141">
        <f>VLOOKUP(A360,'R E I 2019'!$A$4:$C$348,3,FALSE)</f>
        <v>1</v>
      </c>
      <c r="K360" s="141">
        <f t="shared" si="49"/>
        <v>0</v>
      </c>
      <c r="L360" s="148">
        <f t="shared" si="47"/>
        <v>97</v>
      </c>
      <c r="M360" s="149">
        <f t="shared" si="48"/>
        <v>55</v>
      </c>
      <c r="N360" s="141">
        <f t="shared" si="44"/>
        <v>0</v>
      </c>
      <c r="O360" s="106">
        <f t="shared" si="45"/>
        <v>0</v>
      </c>
      <c r="P360" s="150">
        <f t="shared" si="46"/>
        <v>0</v>
      </c>
      <c r="Q360" s="88"/>
      <c r="S360" s="111"/>
      <c r="T360" s="111"/>
    </row>
    <row r="361" spans="1:20" x14ac:dyDescent="0.25">
      <c r="A361" s="100">
        <v>7402</v>
      </c>
      <c r="B361" s="51">
        <v>5</v>
      </c>
      <c r="C361" s="100" t="s">
        <v>339</v>
      </c>
      <c r="D361" s="51">
        <f>VLOOKUP(A361,Previsional!$A$4:$G$348,Previsional!$G$2,FALSE)</f>
        <v>0</v>
      </c>
      <c r="E361" s="141">
        <f>VLOOKUP(A361,'PATENTES SINIM 2019'!$A$6:$C$350,3,FALSE)</f>
        <v>0.74704142011834318</v>
      </c>
      <c r="F361" s="141">
        <f>VLOOKUP(A361,'I G 2019'!$A$6:$C$350,3,FALSE)</f>
        <v>0.1720349865811425</v>
      </c>
      <c r="G361" s="141">
        <f>VLOOKUP(A361,CGR!$S$11:$T$355,2,FALSE)</f>
        <v>1</v>
      </c>
      <c r="H361" s="155">
        <f>VLOOKUP(A361,TM!$C$2:$E$346,3,FALSE)</f>
        <v>0.59179999999999999</v>
      </c>
      <c r="I361" s="141">
        <f>VLOOKUP(A361,'IRPi 2019'!$A$6:$C$350,3,FALSE)</f>
        <v>0.98185978543531294</v>
      </c>
      <c r="J361" s="141">
        <f>VLOOKUP(A361,'R E I 2019'!$A$4:$C$348,3,FALSE)</f>
        <v>1</v>
      </c>
      <c r="K361" s="141">
        <f t="shared" si="49"/>
        <v>0</v>
      </c>
      <c r="L361" s="148">
        <f t="shared" si="47"/>
        <v>97</v>
      </c>
      <c r="M361" s="149">
        <f t="shared" si="48"/>
        <v>55</v>
      </c>
      <c r="N361" s="141">
        <f t="shared" si="44"/>
        <v>0</v>
      </c>
      <c r="O361" s="106">
        <f t="shared" si="45"/>
        <v>0</v>
      </c>
      <c r="P361" s="150">
        <f t="shared" si="46"/>
        <v>0</v>
      </c>
      <c r="Q361" s="88"/>
      <c r="S361" s="111"/>
      <c r="T361" s="111"/>
    </row>
    <row r="362" spans="1:20" x14ac:dyDescent="0.25">
      <c r="A362" s="100">
        <v>7407</v>
      </c>
      <c r="B362" s="51">
        <v>5</v>
      </c>
      <c r="C362" s="100" t="s">
        <v>338</v>
      </c>
      <c r="D362" s="51">
        <f>VLOOKUP(A362,Previsional!$A$4:$G$348,Previsional!$G$2,FALSE)</f>
        <v>0</v>
      </c>
      <c r="E362" s="141">
        <f>VLOOKUP(A362,'PATENTES SINIM 2019'!$A$6:$C$350,3,FALSE)</f>
        <v>0.46176470588235297</v>
      </c>
      <c r="F362" s="141">
        <f>VLOOKUP(A362,'I G 2019'!$A$6:$C$350,3,FALSE)</f>
        <v>8.8621590796989363E-2</v>
      </c>
      <c r="G362" s="141">
        <f>VLOOKUP(A362,CGR!$S$11:$T$355,2,FALSE)</f>
        <v>1</v>
      </c>
      <c r="H362" s="155">
        <f>VLOOKUP(A362,TM!$C$2:$E$346,3,FALSE)</f>
        <v>0.94630000000000003</v>
      </c>
      <c r="I362" s="141">
        <f>VLOOKUP(A362,'IRPi 2019'!$A$6:$C$350,3,FALSE)</f>
        <v>1</v>
      </c>
      <c r="J362" s="141">
        <f>VLOOKUP(A362,'R E I 2019'!$A$4:$C$348,3,FALSE)</f>
        <v>0.9375</v>
      </c>
      <c r="K362" s="141">
        <f t="shared" si="49"/>
        <v>0</v>
      </c>
      <c r="L362" s="148">
        <f t="shared" si="47"/>
        <v>97</v>
      </c>
      <c r="M362" s="149">
        <f t="shared" si="48"/>
        <v>55</v>
      </c>
      <c r="N362" s="141">
        <f t="shared" si="44"/>
        <v>0</v>
      </c>
      <c r="O362" s="106">
        <f t="shared" si="45"/>
        <v>0</v>
      </c>
      <c r="P362" s="150">
        <f t="shared" si="46"/>
        <v>0</v>
      </c>
      <c r="Q362" s="88"/>
      <c r="S362" s="111"/>
      <c r="T362" s="111"/>
    </row>
    <row r="363" spans="1:20" x14ac:dyDescent="0.25">
      <c r="A363" s="100">
        <v>16202</v>
      </c>
      <c r="B363" s="51">
        <v>5</v>
      </c>
      <c r="C363" s="100" t="s">
        <v>345</v>
      </c>
      <c r="D363" s="51">
        <f>VLOOKUP(A363,Previsional!$A$4:$G$348,Previsional!$G$2,FALSE)</f>
        <v>0</v>
      </c>
      <c r="E363" s="141">
        <f>VLOOKUP(A363,'PATENTES SINIM 2019'!$A$6:$C$350,3,FALSE)</f>
        <v>0.97714285714285709</v>
      </c>
      <c r="F363" s="141">
        <f>VLOOKUP(A363,'I G 2019'!$A$6:$C$350,3,FALSE)</f>
        <v>6.3311995816457842E-2</v>
      </c>
      <c r="G363" s="141">
        <f>VLOOKUP(A363,CGR!$S$11:$T$355,2,FALSE)</f>
        <v>1</v>
      </c>
      <c r="H363" s="155">
        <f>VLOOKUP(A363,TM!$C$2:$E$346,3,FALSE)</f>
        <v>0.90059999999999996</v>
      </c>
      <c r="I363" s="141">
        <f>VLOOKUP(A363,'IRPi 2019'!$A$6:$C$350,3,FALSE)</f>
        <v>1</v>
      </c>
      <c r="J363" s="141">
        <f>VLOOKUP(A363,'R E I 2019'!$A$4:$C$348,3,FALSE)</f>
        <v>0.89575000000000005</v>
      </c>
      <c r="K363" s="141">
        <f t="shared" si="49"/>
        <v>0</v>
      </c>
      <c r="L363" s="148">
        <f t="shared" si="47"/>
        <v>97</v>
      </c>
      <c r="M363" s="149">
        <f t="shared" si="48"/>
        <v>55</v>
      </c>
      <c r="N363" s="141">
        <f t="shared" si="44"/>
        <v>0</v>
      </c>
      <c r="O363" s="106">
        <f t="shared" si="45"/>
        <v>0</v>
      </c>
      <c r="P363" s="150">
        <f t="shared" si="46"/>
        <v>0</v>
      </c>
      <c r="Q363" s="88"/>
      <c r="S363" s="111"/>
      <c r="T363" s="111"/>
    </row>
    <row r="364" spans="1:20" x14ac:dyDescent="0.25">
      <c r="A364" s="100">
        <v>16303</v>
      </c>
      <c r="B364" s="51">
        <v>5</v>
      </c>
      <c r="C364" s="100" t="s">
        <v>317</v>
      </c>
      <c r="D364" s="51">
        <f>VLOOKUP(A364,Previsional!$A$4:$G$348,Previsional!$G$2,FALSE)</f>
        <v>0</v>
      </c>
      <c r="E364" s="141">
        <f>VLOOKUP(A364,'PATENTES SINIM 2019'!$A$6:$C$350,3,FALSE)</f>
        <v>0.72222222222222221</v>
      </c>
      <c r="F364" s="141">
        <f>VLOOKUP(A364,'I G 2019'!$A$6:$C$350,3,FALSE)</f>
        <v>6.9819502961310231E-2</v>
      </c>
      <c r="G364" s="141">
        <f>VLOOKUP(A364,CGR!$S$11:$T$355,2,FALSE)</f>
        <v>1</v>
      </c>
      <c r="H364" s="155">
        <f>VLOOKUP(A364,TM!$C$2:$E$346,3,FALSE)</f>
        <v>0.88029999999999997</v>
      </c>
      <c r="I364" s="141">
        <f>VLOOKUP(A364,'IRPi 2019'!$A$6:$C$350,3,FALSE)</f>
        <v>1</v>
      </c>
      <c r="J364" s="141">
        <f>VLOOKUP(A364,'R E I 2019'!$A$4:$C$348,3,FALSE)</f>
        <v>1</v>
      </c>
      <c r="K364" s="141">
        <f t="shared" si="49"/>
        <v>0</v>
      </c>
      <c r="L364" s="148">
        <f t="shared" si="47"/>
        <v>97</v>
      </c>
      <c r="M364" s="149">
        <f t="shared" si="48"/>
        <v>55</v>
      </c>
      <c r="N364" s="141">
        <f t="shared" si="44"/>
        <v>0</v>
      </c>
      <c r="O364" s="106">
        <f t="shared" si="45"/>
        <v>0</v>
      </c>
      <c r="P364" s="150">
        <f t="shared" si="46"/>
        <v>0</v>
      </c>
      <c r="Q364" s="88"/>
      <c r="S364" s="111"/>
      <c r="T364" s="111"/>
    </row>
    <row r="365" spans="1:20" x14ac:dyDescent="0.25">
      <c r="A365" s="100">
        <v>16108</v>
      </c>
      <c r="B365" s="51">
        <v>5</v>
      </c>
      <c r="C365" s="100" t="s">
        <v>336</v>
      </c>
      <c r="D365" s="51">
        <f>VLOOKUP(A365,Previsional!$A$4:$G$348,Previsional!$G$2,FALSE)</f>
        <v>0</v>
      </c>
      <c r="E365" s="141">
        <f>VLOOKUP(A365,'PATENTES SINIM 2019'!$A$6:$C$350,3,FALSE)</f>
        <v>1</v>
      </c>
      <c r="F365" s="141">
        <f>VLOOKUP(A365,'I G 2019'!$A$6:$C$350,3,FALSE)</f>
        <v>6.4488198711512665E-2</v>
      </c>
      <c r="G365" s="141">
        <f>VLOOKUP(A365,CGR!$S$11:$T$355,2,FALSE)</f>
        <v>1</v>
      </c>
      <c r="H365" s="155">
        <f>VLOOKUP(A365,TM!$C$2:$E$346,3,FALSE)</f>
        <v>0.53800000000000003</v>
      </c>
      <c r="I365" s="141">
        <f>VLOOKUP(A365,'IRPi 2019'!$A$6:$C$350,3,FALSE)</f>
        <v>0.99993685009432454</v>
      </c>
      <c r="J365" s="141">
        <f>VLOOKUP(A365,'R E I 2019'!$A$4:$C$348,3,FALSE)</f>
        <v>1</v>
      </c>
      <c r="K365" s="141">
        <f t="shared" si="49"/>
        <v>0</v>
      </c>
      <c r="L365" s="148">
        <f t="shared" si="47"/>
        <v>97</v>
      </c>
      <c r="M365" s="149">
        <f t="shared" si="48"/>
        <v>55</v>
      </c>
      <c r="N365" s="141">
        <f t="shared" si="44"/>
        <v>0</v>
      </c>
      <c r="O365" s="106">
        <f t="shared" si="45"/>
        <v>0</v>
      </c>
      <c r="P365" s="150">
        <f t="shared" si="46"/>
        <v>0</v>
      </c>
      <c r="Q365" s="88"/>
      <c r="S365" s="111"/>
      <c r="T365" s="111"/>
    </row>
    <row r="366" spans="1:20" x14ac:dyDescent="0.25">
      <c r="A366" s="100">
        <v>9104</v>
      </c>
      <c r="B366" s="51">
        <v>5</v>
      </c>
      <c r="C366" s="100" t="s">
        <v>343</v>
      </c>
      <c r="D366" s="51">
        <f>VLOOKUP(A366,Previsional!$A$4:$G$348,Previsional!$G$2,FALSE)</f>
        <v>0</v>
      </c>
      <c r="E366" s="141">
        <f>VLOOKUP(A366,'PATENTES SINIM 2019'!$A$6:$C$350,3,FALSE)</f>
        <v>1</v>
      </c>
      <c r="F366" s="141">
        <f>VLOOKUP(A366,'I G 2019'!$A$6:$C$350,3,FALSE)</f>
        <v>6.0812457717993589E-2</v>
      </c>
      <c r="G366" s="141">
        <f>VLOOKUP(A366,CGR!$S$11:$T$355,2,FALSE)</f>
        <v>0.7142857142857143</v>
      </c>
      <c r="H366" s="155">
        <f>VLOOKUP(A366,TM!$C$2:$E$346,3,FALSE)</f>
        <v>0.39560000000000001</v>
      </c>
      <c r="I366" s="141">
        <f>VLOOKUP(A366,'IRPi 2019'!$A$6:$C$350,3,FALSE)</f>
        <v>1</v>
      </c>
      <c r="J366" s="141">
        <f>VLOOKUP(A366,'R E I 2019'!$A$4:$C$348,3,FALSE)</f>
        <v>1</v>
      </c>
      <c r="K366" s="141">
        <f t="shared" si="49"/>
        <v>0</v>
      </c>
      <c r="L366" s="148">
        <f t="shared" si="47"/>
        <v>97</v>
      </c>
      <c r="M366" s="149">
        <f t="shared" si="48"/>
        <v>55</v>
      </c>
      <c r="N366" s="141">
        <f t="shared" si="44"/>
        <v>0</v>
      </c>
      <c r="O366" s="106">
        <f t="shared" si="45"/>
        <v>0</v>
      </c>
      <c r="P366" s="150">
        <f t="shared" si="46"/>
        <v>0</v>
      </c>
      <c r="Q366" s="88"/>
      <c r="S366" s="111"/>
      <c r="T366" s="111"/>
    </row>
    <row r="367" spans="1:20" x14ac:dyDescent="0.25">
      <c r="A367" s="100">
        <v>9204</v>
      </c>
      <c r="B367" s="51">
        <v>5</v>
      </c>
      <c r="C367" s="100" t="s">
        <v>341</v>
      </c>
      <c r="D367" s="51">
        <f>VLOOKUP(A367,Previsional!$A$4:$G$348,Previsional!$G$2,FALSE)</f>
        <v>0</v>
      </c>
      <c r="E367" s="141">
        <f>VLOOKUP(A367,'PATENTES SINIM 2019'!$A$6:$C$350,3,FALSE)</f>
        <v>0.82203389830508478</v>
      </c>
      <c r="F367" s="141">
        <f>VLOOKUP(A367,'I G 2019'!$A$6:$C$350,3,FALSE)</f>
        <v>5.8787369608312726E-2</v>
      </c>
      <c r="G367" s="141">
        <f>VLOOKUP(A367,CGR!$S$11:$T$355,2,FALSE)</f>
        <v>1</v>
      </c>
      <c r="H367" s="155">
        <f>VLOOKUP(A367,TM!$C$2:$E$346,3,FALSE)</f>
        <v>0.52639999999999998</v>
      </c>
      <c r="I367" s="141">
        <f>VLOOKUP(A367,'IRPi 2019'!$A$6:$C$350,3,FALSE)</f>
        <v>1</v>
      </c>
      <c r="J367" s="141">
        <f>VLOOKUP(A367,'R E I 2019'!$A$4:$C$348,3,FALSE)</f>
        <v>1</v>
      </c>
      <c r="K367" s="141">
        <f t="shared" si="49"/>
        <v>0</v>
      </c>
      <c r="L367" s="148">
        <f t="shared" si="47"/>
        <v>97</v>
      </c>
      <c r="M367" s="149">
        <f t="shared" si="48"/>
        <v>55</v>
      </c>
      <c r="N367" s="141">
        <f t="shared" si="44"/>
        <v>0</v>
      </c>
      <c r="O367" s="106">
        <f t="shared" si="45"/>
        <v>0</v>
      </c>
      <c r="P367" s="150">
        <f t="shared" si="46"/>
        <v>0</v>
      </c>
      <c r="Q367" s="88"/>
      <c r="S367" s="111"/>
      <c r="T367" s="111"/>
    </row>
    <row r="368" spans="1:20" x14ac:dyDescent="0.25">
      <c r="A368" s="100">
        <v>10306</v>
      </c>
      <c r="B368" s="51">
        <v>5</v>
      </c>
      <c r="C368" s="100" t="s">
        <v>335</v>
      </c>
      <c r="D368" s="51">
        <f>VLOOKUP(A368,Previsional!$A$4:$G$348,Previsional!$G$2,FALSE)</f>
        <v>0</v>
      </c>
      <c r="E368" s="141">
        <f>VLOOKUP(A368,'PATENTES SINIM 2019'!$A$6:$C$350,3,FALSE)</f>
        <v>0.96621621621621623</v>
      </c>
      <c r="F368" s="141">
        <f>VLOOKUP(A368,'I G 2019'!$A$6:$C$350,3,FALSE)</f>
        <v>7.870110232811707E-2</v>
      </c>
      <c r="G368" s="141">
        <f>VLOOKUP(A368,CGR!$S$11:$T$355,2,FALSE)</f>
        <v>1</v>
      </c>
      <c r="H368" s="155">
        <f>VLOOKUP(A368,TM!$C$2:$E$346,3,FALSE)</f>
        <v>0.92400000000000004</v>
      </c>
      <c r="I368" s="141">
        <f>VLOOKUP(A368,'IRPi 2019'!$A$6:$C$350,3,FALSE)</f>
        <v>1</v>
      </c>
      <c r="J368" s="141">
        <f>VLOOKUP(A368,'R E I 2019'!$A$4:$C$348,3,FALSE)</f>
        <v>1</v>
      </c>
      <c r="K368" s="141">
        <f t="shared" si="49"/>
        <v>0</v>
      </c>
      <c r="L368" s="148">
        <f t="shared" si="47"/>
        <v>97</v>
      </c>
      <c r="M368" s="149">
        <f t="shared" si="48"/>
        <v>55</v>
      </c>
      <c r="N368" s="141">
        <f t="shared" si="44"/>
        <v>0</v>
      </c>
      <c r="O368" s="106">
        <f t="shared" si="45"/>
        <v>0</v>
      </c>
      <c r="P368" s="150">
        <f t="shared" si="46"/>
        <v>0</v>
      </c>
      <c r="Q368" s="88"/>
      <c r="S368" s="111"/>
      <c r="T368" s="111"/>
    </row>
    <row r="369" spans="1:20" x14ac:dyDescent="0.25">
      <c r="A369" s="100">
        <v>11102</v>
      </c>
      <c r="B369" s="51">
        <v>5</v>
      </c>
      <c r="C369" s="100" t="s">
        <v>329</v>
      </c>
      <c r="D369" s="51">
        <f>VLOOKUP(A369,Previsional!$A$4:$G$348,Previsional!$G$2,FALSE)</f>
        <v>0</v>
      </c>
      <c r="E369" s="141">
        <f>VLOOKUP(A369,'PATENTES SINIM 2019'!$A$6:$C$350,3,FALSE)</f>
        <v>0.90909090909090906</v>
      </c>
      <c r="F369" s="141">
        <f>VLOOKUP(A369,'I G 2019'!$A$6:$C$350,3,FALSE)</f>
        <v>6.3205721670907239E-2</v>
      </c>
      <c r="G369" s="141">
        <f>VLOOKUP(A369,CGR!$S$11:$T$355,2,FALSE)</f>
        <v>-1</v>
      </c>
      <c r="H369" s="155">
        <f>VLOOKUP(A369,TM!$C$2:$E$346,3,FALSE)</f>
        <v>0.4496</v>
      </c>
      <c r="I369" s="141">
        <f>VLOOKUP(A369,'IRPi 2019'!$A$6:$C$350,3,FALSE)</f>
        <v>1</v>
      </c>
      <c r="J369" s="141">
        <f>VLOOKUP(A369,'R E I 2019'!$A$4:$C$348,3,FALSE)</f>
        <v>0.91290000000000004</v>
      </c>
      <c r="K369" s="141">
        <f t="shared" si="49"/>
        <v>0</v>
      </c>
      <c r="L369" s="148">
        <f t="shared" si="47"/>
        <v>97</v>
      </c>
      <c r="M369" s="149">
        <f t="shared" si="48"/>
        <v>55</v>
      </c>
      <c r="N369" s="141">
        <f t="shared" si="44"/>
        <v>0</v>
      </c>
      <c r="O369" s="106">
        <f t="shared" si="45"/>
        <v>0</v>
      </c>
      <c r="P369" s="150">
        <f t="shared" si="46"/>
        <v>0</v>
      </c>
      <c r="Q369" s="88"/>
      <c r="S369" s="111"/>
      <c r="T369" s="111"/>
    </row>
    <row r="370" spans="1:20" x14ac:dyDescent="0.25">
      <c r="D370" s="39">
        <f t="shared" ref="D370:K370" si="50">SUM(D25:D369)</f>
        <v>286</v>
      </c>
      <c r="E370" s="176">
        <f t="shared" si="50"/>
        <v>287.94749281086871</v>
      </c>
      <c r="F370" s="176">
        <f t="shared" si="50"/>
        <v>66.271674841411738</v>
      </c>
      <c r="G370" s="176">
        <f t="shared" si="50"/>
        <v>339.46428571428572</v>
      </c>
      <c r="H370" s="176">
        <f t="shared" si="50"/>
        <v>243.19730000000013</v>
      </c>
      <c r="I370" s="176">
        <f t="shared" si="50"/>
        <v>344</v>
      </c>
      <c r="J370" s="176">
        <f t="shared" si="50"/>
        <v>337.72384999999991</v>
      </c>
      <c r="K370" s="176">
        <f t="shared" si="50"/>
        <v>199.14965372261742</v>
      </c>
    </row>
  </sheetData>
  <sheetProtection algorithmName="SHA-512" hashValue="LEvwyvnrBQrPOtzMEK2w6FZWFvCeaif2kegGBfiK2HNlqNnseOwq27imfgBjMfkcuIqCJ2g9CqsV0T7K3DtPbA==" saltValue="3wkPqKeprTat6rstxklTtQ==" spinCount="100000" sheet="1" objects="1" scenarios="1"/>
  <sortState ref="A261:T369">
    <sortCondition descending="1" ref="N261:N369"/>
  </sortState>
  <customSheetViews>
    <customSheetView guid="{C161FBD6-4D6D-479D-BA1B-7F17229048A5}" showPageBreaks="1" printArea="1" showAutoFilter="1" topLeftCell="A7">
      <selection activeCell="G18" sqref="G18"/>
      <pageMargins left="0.70866141732283472" right="0.70866141732283472" top="0.74803149606299213" bottom="0.74803149606299213" header="0.31496062992125984" footer="0.31496062992125984"/>
      <pageSetup scale="90" orientation="landscape" r:id="rId1"/>
      <autoFilter ref="A24:R370">
        <sortState ref="A25:R370">
          <sortCondition ref="B25:B370"/>
          <sortCondition ref="L25:L370"/>
        </sortState>
      </autoFilter>
    </customSheetView>
  </customSheetViews>
  <mergeCells count="2">
    <mergeCell ref="C12:D12"/>
    <mergeCell ref="C13:D13"/>
  </mergeCells>
  <conditionalFormatting sqref="C4:C10">
    <cfRule type="colorScale" priority="8">
      <colorScale>
        <cfvo type="min"/>
        <cfvo type="percentile" val="50"/>
        <cfvo type="max"/>
        <color theme="4" tint="0.79998168889431442"/>
        <color theme="4" tint="0.39997558519241921"/>
        <color theme="4" tint="-0.499984740745262"/>
      </colorScale>
    </cfRule>
  </conditionalFormatting>
  <conditionalFormatting sqref="B339:B369 B25:B337">
    <cfRule type="colorScale" priority="7">
      <colorScale>
        <cfvo type="min"/>
        <cfvo type="percentile" val="50"/>
        <cfvo type="max"/>
        <color theme="4" tint="0.79998168889431442"/>
        <color theme="4" tint="0.39997558519241921"/>
        <color theme="4" tint="-0.499984740745262"/>
      </colorScale>
    </cfRule>
  </conditionalFormatting>
  <conditionalFormatting sqref="C17:C21">
    <cfRule type="colorScale" priority="6">
      <colorScale>
        <cfvo type="min"/>
        <cfvo type="percentile" val="50"/>
        <cfvo type="max"/>
        <color theme="4" tint="0.79998168889431442"/>
        <color theme="4" tint="0.39997558519241921"/>
        <color theme="4" tint="-0.499984740745262"/>
      </colorScale>
    </cfRule>
  </conditionalFormatting>
  <conditionalFormatting sqref="H4:H8 H10">
    <cfRule type="colorScale" priority="9">
      <colorScale>
        <cfvo type="min"/>
        <cfvo type="percentile" val="50"/>
        <cfvo type="max"/>
        <color rgb="FFF8696B"/>
        <color rgb="FFFFEB84"/>
        <color rgb="FF63BE7B"/>
      </colorScale>
    </cfRule>
  </conditionalFormatting>
  <conditionalFormatting sqref="L12:L13 K14">
    <cfRule type="colorScale" priority="10">
      <colorScale>
        <cfvo type="min"/>
        <cfvo type="percentile" val="50"/>
        <cfvo type="max"/>
        <color rgb="FFF8696B"/>
        <color rgb="FFFFEB84"/>
        <color rgb="FF63BE7B"/>
      </colorScale>
    </cfRule>
  </conditionalFormatting>
  <conditionalFormatting sqref="B338">
    <cfRule type="colorScale" priority="5">
      <colorScale>
        <cfvo type="min"/>
        <cfvo type="percentile" val="50"/>
        <cfvo type="max"/>
        <color theme="4" tint="0.79998168889431442"/>
        <color theme="4" tint="0.39997558519241921"/>
        <color theme="4" tint="-0.499984740745262"/>
      </colorScale>
    </cfRule>
  </conditionalFormatting>
  <pageMargins left="0.70866141732283472" right="0.70866141732283472" top="0.74803149606299213" bottom="0.74803149606299213" header="0.31496062992125984" footer="0.31496062992125984"/>
  <pageSetup scale="90" orientation="landscape"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filterMode="1"/>
  <dimension ref="A1:G350"/>
  <sheetViews>
    <sheetView topLeftCell="A288" workbookViewId="0">
      <selection activeCell="D10" sqref="D10"/>
    </sheetView>
  </sheetViews>
  <sheetFormatPr baseColWidth="10" defaultRowHeight="15" x14ac:dyDescent="0.25"/>
  <cols>
    <col min="1" max="1" width="8.28515625" bestFit="1" customWidth="1"/>
    <col min="3" max="3" width="22" bestFit="1" customWidth="1"/>
    <col min="4" max="4" width="16.28515625" customWidth="1"/>
    <col min="5" max="5" width="16" customWidth="1"/>
    <col min="6" max="6" width="11.42578125" customWidth="1"/>
    <col min="7" max="7" width="16.28515625" bestFit="1" customWidth="1"/>
  </cols>
  <sheetData>
    <row r="1" spans="1:7" s="32" customFormat="1" x14ac:dyDescent="0.25"/>
    <row r="2" spans="1:7" s="203" customFormat="1" x14ac:dyDescent="0.25">
      <c r="D2" s="2">
        <f>'FIGEM 2021'!I22</f>
        <v>16062562000</v>
      </c>
      <c r="E2" s="151">
        <f>SUM(E6:E350)</f>
        <v>16062562000</v>
      </c>
      <c r="G2" s="151">
        <f>SUM(G6:G350)</f>
        <v>16062562000</v>
      </c>
    </row>
    <row r="3" spans="1:7" s="203" customFormat="1" x14ac:dyDescent="0.25">
      <c r="E3" s="151">
        <f>D2-E2</f>
        <v>0</v>
      </c>
    </row>
    <row r="4" spans="1:7" s="32" customFormat="1" x14ac:dyDescent="0.25"/>
    <row r="5" spans="1:7" ht="30" x14ac:dyDescent="0.25">
      <c r="A5" s="124" t="s">
        <v>0</v>
      </c>
      <c r="B5" s="124" t="s">
        <v>1</v>
      </c>
      <c r="C5" s="124" t="s">
        <v>2</v>
      </c>
      <c r="D5" s="124" t="s">
        <v>392</v>
      </c>
      <c r="E5" s="124" t="s">
        <v>1134</v>
      </c>
      <c r="F5" s="124" t="s">
        <v>1135</v>
      </c>
      <c r="G5" s="124" t="s">
        <v>1136</v>
      </c>
    </row>
    <row r="6" spans="1:7" x14ac:dyDescent="0.25">
      <c r="A6" s="100">
        <v>11201</v>
      </c>
      <c r="B6" s="51">
        <v>4</v>
      </c>
      <c r="C6" s="100" t="s">
        <v>156</v>
      </c>
      <c r="D6" s="205">
        <f>VLOOKUP(A6,'FIGEM 2021'!$A$25:$P$369,16,FALSE)</f>
        <v>82783855.901609942</v>
      </c>
      <c r="E6" s="206">
        <f t="shared" ref="E6:E69" si="0">ROUND(D6,0)</f>
        <v>82783856</v>
      </c>
      <c r="F6" s="207">
        <f t="shared" ref="F6:F69" si="1">E6-D6</f>
        <v>9.8390057682991028E-2</v>
      </c>
      <c r="G6" s="151">
        <f t="shared" ref="G6:G69" si="2">E6+IF($E$3=0,0,-IF(_xlfn.RANK.EQ(F6,$F$6:$F$350,IF(E3&gt;=0,0,1))&lt;=ABS($E$3),1,0)*$E$3/ABS($E$3))</f>
        <v>82783856</v>
      </c>
    </row>
    <row r="7" spans="1:7" hidden="1" x14ac:dyDescent="0.25">
      <c r="A7" s="100">
        <v>5602</v>
      </c>
      <c r="B7" s="51">
        <v>4</v>
      </c>
      <c r="C7" s="100" t="s">
        <v>193</v>
      </c>
      <c r="D7" s="205">
        <f>VLOOKUP(A7,'FIGEM 2021'!$A$25:$P$369,16,FALSE)</f>
        <v>0</v>
      </c>
      <c r="E7" s="206">
        <f t="shared" si="0"/>
        <v>0</v>
      </c>
      <c r="F7" s="207">
        <f t="shared" si="1"/>
        <v>0</v>
      </c>
      <c r="G7" s="151">
        <f t="shared" si="2"/>
        <v>0</v>
      </c>
    </row>
    <row r="8" spans="1:7" hidden="1" x14ac:dyDescent="0.25">
      <c r="A8" s="100">
        <v>13502</v>
      </c>
      <c r="B8" s="51">
        <v>4</v>
      </c>
      <c r="C8" s="100" t="s">
        <v>217</v>
      </c>
      <c r="D8" s="205">
        <f>VLOOKUP(A8,'FIGEM 2021'!$A$25:$P$369,16,FALSE)</f>
        <v>0</v>
      </c>
      <c r="E8" s="206">
        <f t="shared" si="0"/>
        <v>0</v>
      </c>
      <c r="F8" s="207">
        <f t="shared" si="1"/>
        <v>0</v>
      </c>
      <c r="G8" s="151">
        <f t="shared" si="2"/>
        <v>0</v>
      </c>
    </row>
    <row r="9" spans="1:7" hidden="1" x14ac:dyDescent="0.25">
      <c r="A9" s="100">
        <v>8314</v>
      </c>
      <c r="B9" s="51">
        <v>5</v>
      </c>
      <c r="C9" s="100" t="s">
        <v>250</v>
      </c>
      <c r="D9" s="205">
        <f>VLOOKUP(A9,'FIGEM 2021'!$A$25:$P$369,16,FALSE)</f>
        <v>0</v>
      </c>
      <c r="E9" s="206">
        <f t="shared" si="0"/>
        <v>0</v>
      </c>
      <c r="F9" s="207">
        <f t="shared" si="1"/>
        <v>0</v>
      </c>
      <c r="G9" s="151">
        <f t="shared" si="2"/>
        <v>0</v>
      </c>
    </row>
    <row r="10" spans="1:7" x14ac:dyDescent="0.25">
      <c r="A10" s="100">
        <v>3302</v>
      </c>
      <c r="B10" s="51">
        <v>5</v>
      </c>
      <c r="C10" s="100" t="s">
        <v>328</v>
      </c>
      <c r="D10" s="205">
        <f>VLOOKUP(A10,'FIGEM 2021'!$A$25:$P$369,16,FALSE)</f>
        <v>88580251.317635179</v>
      </c>
      <c r="E10" s="206">
        <f t="shared" si="0"/>
        <v>88580251</v>
      </c>
      <c r="F10" s="207">
        <f t="shared" si="1"/>
        <v>-0.317635178565979</v>
      </c>
      <c r="G10" s="151">
        <f t="shared" si="2"/>
        <v>88580251</v>
      </c>
    </row>
    <row r="11" spans="1:7" hidden="1" x14ac:dyDescent="0.25">
      <c r="A11" s="100">
        <v>1107</v>
      </c>
      <c r="B11" s="51">
        <v>2</v>
      </c>
      <c r="C11" s="100" t="s">
        <v>69</v>
      </c>
      <c r="D11" s="205">
        <f>VLOOKUP(A11,'FIGEM 2021'!$A$25:$P$369,16,FALSE)</f>
        <v>0</v>
      </c>
      <c r="E11" s="206">
        <f t="shared" si="0"/>
        <v>0</v>
      </c>
      <c r="F11" s="207">
        <f t="shared" si="1"/>
        <v>0</v>
      </c>
      <c r="G11" s="151">
        <f t="shared" si="2"/>
        <v>0</v>
      </c>
    </row>
    <row r="12" spans="1:7" hidden="1" x14ac:dyDescent="0.25">
      <c r="A12" s="100">
        <v>10202</v>
      </c>
      <c r="B12" s="51">
        <v>3</v>
      </c>
      <c r="C12" s="100" t="s">
        <v>103</v>
      </c>
      <c r="D12" s="205">
        <f>VLOOKUP(A12,'FIGEM 2021'!$A$25:$P$369,16,FALSE)</f>
        <v>0</v>
      </c>
      <c r="E12" s="206">
        <f t="shared" si="0"/>
        <v>0</v>
      </c>
      <c r="F12" s="207">
        <f t="shared" si="1"/>
        <v>0</v>
      </c>
      <c r="G12" s="151">
        <f t="shared" si="2"/>
        <v>0</v>
      </c>
    </row>
    <row r="13" spans="1:7" hidden="1" x14ac:dyDescent="0.25">
      <c r="A13" s="100">
        <v>4103</v>
      </c>
      <c r="B13" s="51">
        <v>3</v>
      </c>
      <c r="C13" s="100" t="s">
        <v>88</v>
      </c>
      <c r="D13" s="205">
        <f>VLOOKUP(A13,'FIGEM 2021'!$A$25:$P$369,16,FALSE)</f>
        <v>0</v>
      </c>
      <c r="E13" s="206">
        <f t="shared" si="0"/>
        <v>0</v>
      </c>
      <c r="F13" s="207">
        <f t="shared" si="1"/>
        <v>0</v>
      </c>
      <c r="G13" s="151">
        <f t="shared" si="2"/>
        <v>0</v>
      </c>
    </row>
    <row r="14" spans="1:7" hidden="1" x14ac:dyDescent="0.25">
      <c r="A14" s="100">
        <v>9201</v>
      </c>
      <c r="B14" s="51">
        <v>3</v>
      </c>
      <c r="C14" s="100" t="s">
        <v>137</v>
      </c>
      <c r="D14" s="205">
        <f>VLOOKUP(A14,'FIGEM 2021'!$A$25:$P$369,16,FALSE)</f>
        <v>0</v>
      </c>
      <c r="E14" s="206">
        <f t="shared" si="0"/>
        <v>0</v>
      </c>
      <c r="F14" s="207">
        <f t="shared" si="1"/>
        <v>0</v>
      </c>
      <c r="G14" s="151">
        <f t="shared" si="2"/>
        <v>0</v>
      </c>
    </row>
    <row r="15" spans="1:7" hidden="1" x14ac:dyDescent="0.25">
      <c r="A15" s="100">
        <v>2101</v>
      </c>
      <c r="B15" s="51">
        <v>1</v>
      </c>
      <c r="C15" s="100" t="s">
        <v>28</v>
      </c>
      <c r="D15" s="205">
        <f>VLOOKUP(A15,'FIGEM 2021'!$A$25:$P$369,16,FALSE)</f>
        <v>0</v>
      </c>
      <c r="E15" s="206">
        <f t="shared" si="0"/>
        <v>0</v>
      </c>
      <c r="F15" s="207">
        <f t="shared" si="1"/>
        <v>0</v>
      </c>
      <c r="G15" s="151">
        <f t="shared" si="2"/>
        <v>0</v>
      </c>
    </row>
    <row r="16" spans="1:7" hidden="1" x14ac:dyDescent="0.25">
      <c r="A16" s="100">
        <v>8302</v>
      </c>
      <c r="B16" s="51">
        <v>5</v>
      </c>
      <c r="C16" s="100" t="s">
        <v>303</v>
      </c>
      <c r="D16" s="205">
        <f>VLOOKUP(A16,'FIGEM 2021'!$A$25:$P$369,16,FALSE)</f>
        <v>0</v>
      </c>
      <c r="E16" s="206">
        <f t="shared" si="0"/>
        <v>0</v>
      </c>
      <c r="F16" s="207">
        <f t="shared" si="1"/>
        <v>0</v>
      </c>
      <c r="G16" s="151">
        <f t="shared" si="2"/>
        <v>0</v>
      </c>
    </row>
    <row r="17" spans="1:7" x14ac:dyDescent="0.25">
      <c r="A17" s="100">
        <v>8202</v>
      </c>
      <c r="B17" s="51">
        <v>4</v>
      </c>
      <c r="C17" s="100" t="s">
        <v>196</v>
      </c>
      <c r="D17" s="205">
        <f>VLOOKUP(A17,'FIGEM 2021'!$A$25:$P$369,16,FALSE)</f>
        <v>85598196.118009806</v>
      </c>
      <c r="E17" s="206">
        <f t="shared" si="0"/>
        <v>85598196</v>
      </c>
      <c r="F17" s="207">
        <f t="shared" si="1"/>
        <v>-0.11800980567932129</v>
      </c>
      <c r="G17" s="151">
        <f t="shared" si="2"/>
        <v>85598196</v>
      </c>
    </row>
    <row r="18" spans="1:7" x14ac:dyDescent="0.25">
      <c r="A18" s="100">
        <v>15101</v>
      </c>
      <c r="B18" s="51">
        <v>2</v>
      </c>
      <c r="C18" s="100" t="s">
        <v>59</v>
      </c>
      <c r="D18" s="205">
        <f>VLOOKUP(A18,'FIGEM 2021'!$A$25:$P$369,16,FALSE)</f>
        <v>129197340.07261063</v>
      </c>
      <c r="E18" s="206">
        <f t="shared" si="0"/>
        <v>129197340</v>
      </c>
      <c r="F18" s="207">
        <f t="shared" si="1"/>
        <v>-7.2610631585121155E-2</v>
      </c>
      <c r="G18" s="151">
        <f t="shared" si="2"/>
        <v>129197340</v>
      </c>
    </row>
    <row r="19" spans="1:7" hidden="1" x14ac:dyDescent="0.25">
      <c r="A19" s="100">
        <v>13402</v>
      </c>
      <c r="B19" s="51">
        <v>2</v>
      </c>
      <c r="C19" s="100" t="s">
        <v>80</v>
      </c>
      <c r="D19" s="205">
        <f>VLOOKUP(A19,'FIGEM 2021'!$A$25:$P$369,16,FALSE)</f>
        <v>0</v>
      </c>
      <c r="E19" s="206">
        <f t="shared" si="0"/>
        <v>0</v>
      </c>
      <c r="F19" s="207">
        <f t="shared" si="1"/>
        <v>0</v>
      </c>
      <c r="G19" s="151">
        <f t="shared" si="2"/>
        <v>0</v>
      </c>
    </row>
    <row r="20" spans="1:7" x14ac:dyDescent="0.25">
      <c r="A20" s="100">
        <v>16102</v>
      </c>
      <c r="B20" s="51">
        <v>4</v>
      </c>
      <c r="C20" s="100" t="s">
        <v>220</v>
      </c>
      <c r="D20" s="205">
        <f>VLOOKUP(A20,'FIGEM 2021'!$A$25:$P$369,16,FALSE)</f>
        <v>82710584.239140168</v>
      </c>
      <c r="E20" s="206">
        <f t="shared" si="0"/>
        <v>82710584</v>
      </c>
      <c r="F20" s="207">
        <f t="shared" si="1"/>
        <v>-0.23914016783237457</v>
      </c>
      <c r="G20" s="151">
        <f t="shared" si="2"/>
        <v>82710584</v>
      </c>
    </row>
    <row r="21" spans="1:7" hidden="1" x14ac:dyDescent="0.25">
      <c r="A21" s="100">
        <v>5402</v>
      </c>
      <c r="B21" s="51">
        <v>4</v>
      </c>
      <c r="C21" s="100" t="s">
        <v>191</v>
      </c>
      <c r="D21" s="205">
        <f>VLOOKUP(A21,'FIGEM 2021'!$A$25:$P$369,16,FALSE)</f>
        <v>0</v>
      </c>
      <c r="E21" s="206">
        <f t="shared" si="0"/>
        <v>0</v>
      </c>
      <c r="F21" s="207">
        <f t="shared" si="1"/>
        <v>0</v>
      </c>
      <c r="G21" s="151">
        <f t="shared" si="2"/>
        <v>0</v>
      </c>
    </row>
    <row r="22" spans="1:7" x14ac:dyDescent="0.25">
      <c r="A22" s="100">
        <v>12201</v>
      </c>
      <c r="B22" s="51">
        <v>4</v>
      </c>
      <c r="C22" s="100" t="s">
        <v>222</v>
      </c>
      <c r="D22" s="205">
        <f>VLOOKUP(A22,'FIGEM 2021'!$A$25:$P$369,16,FALSE)</f>
        <v>83108855.142867818</v>
      </c>
      <c r="E22" s="206">
        <f t="shared" si="0"/>
        <v>83108855</v>
      </c>
      <c r="F22" s="207">
        <f t="shared" si="1"/>
        <v>-0.14286781847476959</v>
      </c>
      <c r="G22" s="151">
        <f t="shared" si="2"/>
        <v>83108855</v>
      </c>
    </row>
    <row r="23" spans="1:7" x14ac:dyDescent="0.25">
      <c r="A23" s="100">
        <v>8303</v>
      </c>
      <c r="B23" s="51">
        <v>3</v>
      </c>
      <c r="C23" s="100" t="s">
        <v>110</v>
      </c>
      <c r="D23" s="205">
        <f>VLOOKUP(A23,'FIGEM 2021'!$A$25:$P$369,16,FALSE)</f>
        <v>108670858.40946996</v>
      </c>
      <c r="E23" s="206">
        <f t="shared" si="0"/>
        <v>108670858</v>
      </c>
      <c r="F23" s="207">
        <f t="shared" si="1"/>
        <v>-0.40946996212005615</v>
      </c>
      <c r="G23" s="151">
        <f t="shared" si="2"/>
        <v>108670858</v>
      </c>
    </row>
    <row r="24" spans="1:7" x14ac:dyDescent="0.25">
      <c r="A24" s="100">
        <v>2201</v>
      </c>
      <c r="B24" s="51">
        <v>2</v>
      </c>
      <c r="C24" s="100" t="s">
        <v>73</v>
      </c>
      <c r="D24" s="205">
        <f>VLOOKUP(A24,'FIGEM 2021'!$A$25:$P$369,16,FALSE)</f>
        <v>124882652.73501743</v>
      </c>
      <c r="E24" s="206">
        <f t="shared" si="0"/>
        <v>124882653</v>
      </c>
      <c r="F24" s="207">
        <f t="shared" si="1"/>
        <v>0.26498256623744965</v>
      </c>
      <c r="G24" s="151">
        <f t="shared" si="2"/>
        <v>124882653</v>
      </c>
    </row>
    <row r="25" spans="1:7" x14ac:dyDescent="0.25">
      <c r="A25" s="100">
        <v>10102</v>
      </c>
      <c r="B25" s="51">
        <v>4</v>
      </c>
      <c r="C25" s="100" t="s">
        <v>171</v>
      </c>
      <c r="D25" s="205">
        <f>VLOOKUP(A25,'FIGEM 2021'!$A$25:$P$369,16,FALSE)</f>
        <v>80023845.019626066</v>
      </c>
      <c r="E25" s="206">
        <f t="shared" si="0"/>
        <v>80023845</v>
      </c>
      <c r="F25" s="207">
        <f t="shared" si="1"/>
        <v>-1.9626066088676453E-2</v>
      </c>
      <c r="G25" s="151">
        <f t="shared" si="2"/>
        <v>80023845</v>
      </c>
    </row>
    <row r="26" spans="1:7" hidden="1" x14ac:dyDescent="0.25">
      <c r="A26" s="100">
        <v>3102</v>
      </c>
      <c r="B26" s="51">
        <v>3</v>
      </c>
      <c r="C26" s="100" t="s">
        <v>86</v>
      </c>
      <c r="D26" s="205">
        <f>VLOOKUP(A26,'FIGEM 2021'!$A$25:$P$369,16,FALSE)</f>
        <v>0</v>
      </c>
      <c r="E26" s="206">
        <f t="shared" si="0"/>
        <v>0</v>
      </c>
      <c r="F26" s="207">
        <f t="shared" si="1"/>
        <v>0</v>
      </c>
      <c r="G26" s="151">
        <f t="shared" si="2"/>
        <v>0</v>
      </c>
    </row>
    <row r="27" spans="1:7" x14ac:dyDescent="0.25">
      <c r="A27" s="100">
        <v>5502</v>
      </c>
      <c r="B27" s="51">
        <v>2</v>
      </c>
      <c r="C27" s="100" t="s">
        <v>365</v>
      </c>
      <c r="D27" s="205">
        <f>VLOOKUP(A27,'FIGEM 2021'!$A$25:$P$369,16,FALSE)</f>
        <v>123693247.50316076</v>
      </c>
      <c r="E27" s="206">
        <f t="shared" si="0"/>
        <v>123693248</v>
      </c>
      <c r="F27" s="207">
        <f t="shared" si="1"/>
        <v>0.496839240193367</v>
      </c>
      <c r="G27" s="151">
        <f t="shared" si="2"/>
        <v>123693248</v>
      </c>
    </row>
    <row r="28" spans="1:7" x14ac:dyDescent="0.25">
      <c r="A28" s="100">
        <v>13403</v>
      </c>
      <c r="B28" s="51">
        <v>4</v>
      </c>
      <c r="C28" s="100" t="s">
        <v>231</v>
      </c>
      <c r="D28" s="205">
        <f>VLOOKUP(A28,'FIGEM 2021'!$A$25:$P$369,16,FALSE)</f>
        <v>83858925.195069999</v>
      </c>
      <c r="E28" s="206">
        <f t="shared" si="0"/>
        <v>83858925</v>
      </c>
      <c r="F28" s="207">
        <f t="shared" si="1"/>
        <v>-0.19506999850273132</v>
      </c>
      <c r="G28" s="151">
        <f t="shared" si="2"/>
        <v>83858925</v>
      </c>
    </row>
    <row r="29" spans="1:7" x14ac:dyDescent="0.25">
      <c r="A29" s="100">
        <v>5302</v>
      </c>
      <c r="B29" s="51">
        <v>4</v>
      </c>
      <c r="C29" s="100" t="s">
        <v>154</v>
      </c>
      <c r="D29" s="205">
        <f>VLOOKUP(A29,'FIGEM 2021'!$A$25:$P$369,16,FALSE)</f>
        <v>83542311.983069032</v>
      </c>
      <c r="E29" s="206">
        <f t="shared" si="0"/>
        <v>83542312</v>
      </c>
      <c r="F29" s="207">
        <f t="shared" si="1"/>
        <v>1.6930967569351196E-2</v>
      </c>
      <c r="G29" s="151">
        <f t="shared" si="2"/>
        <v>83542312</v>
      </c>
    </row>
    <row r="30" spans="1:7" x14ac:dyDescent="0.25">
      <c r="A30" s="100">
        <v>15102</v>
      </c>
      <c r="B30" s="51">
        <v>5</v>
      </c>
      <c r="C30" s="100" t="s">
        <v>309</v>
      </c>
      <c r="D30" s="205">
        <f>VLOOKUP(A30,'FIGEM 2021'!$A$25:$P$369,16,FALSE)</f>
        <v>82639684.169590414</v>
      </c>
      <c r="E30" s="206">
        <f t="shared" si="0"/>
        <v>82639684</v>
      </c>
      <c r="F30" s="207">
        <f t="shared" si="1"/>
        <v>-0.16959041357040405</v>
      </c>
      <c r="G30" s="151">
        <f t="shared" si="2"/>
        <v>82639684</v>
      </c>
    </row>
    <row r="31" spans="1:7" hidden="1" x14ac:dyDescent="0.25">
      <c r="A31" s="100">
        <v>1402</v>
      </c>
      <c r="B31" s="51">
        <v>5</v>
      </c>
      <c r="C31" s="100" t="s">
        <v>260</v>
      </c>
      <c r="D31" s="205">
        <f>VLOOKUP(A31,'FIGEM 2021'!$A$25:$P$369,16,FALSE)</f>
        <v>0</v>
      </c>
      <c r="E31" s="206">
        <f t="shared" si="0"/>
        <v>0</v>
      </c>
      <c r="F31" s="207">
        <f t="shared" si="1"/>
        <v>0</v>
      </c>
      <c r="G31" s="151">
        <f t="shared" si="2"/>
        <v>0</v>
      </c>
    </row>
    <row r="32" spans="1:7" hidden="1" x14ac:dyDescent="0.25">
      <c r="A32" s="100">
        <v>4202</v>
      </c>
      <c r="B32" s="51">
        <v>5</v>
      </c>
      <c r="C32" s="100" t="s">
        <v>247</v>
      </c>
      <c r="D32" s="205">
        <f>VLOOKUP(A32,'FIGEM 2021'!$A$25:$P$369,16,FALSE)</f>
        <v>0</v>
      </c>
      <c r="E32" s="206">
        <f t="shared" si="0"/>
        <v>0</v>
      </c>
      <c r="F32" s="207">
        <f t="shared" si="1"/>
        <v>0</v>
      </c>
      <c r="G32" s="151">
        <f t="shared" si="2"/>
        <v>0</v>
      </c>
    </row>
    <row r="33" spans="1:7" hidden="1" x14ac:dyDescent="0.25">
      <c r="A33" s="100">
        <v>8203</v>
      </c>
      <c r="B33" s="51">
        <v>3</v>
      </c>
      <c r="C33" s="100" t="s">
        <v>114</v>
      </c>
      <c r="D33" s="205">
        <f>VLOOKUP(A33,'FIGEM 2021'!$A$25:$P$369,16,FALSE)</f>
        <v>0</v>
      </c>
      <c r="E33" s="206">
        <f t="shared" si="0"/>
        <v>0</v>
      </c>
      <c r="F33" s="207">
        <f t="shared" si="1"/>
        <v>0</v>
      </c>
      <c r="G33" s="151">
        <f t="shared" si="2"/>
        <v>0</v>
      </c>
    </row>
    <row r="34" spans="1:7" hidden="1" x14ac:dyDescent="0.25">
      <c r="A34" s="100">
        <v>9102</v>
      </c>
      <c r="B34" s="51">
        <v>5</v>
      </c>
      <c r="C34" s="100" t="s">
        <v>330</v>
      </c>
      <c r="D34" s="205">
        <f>VLOOKUP(A34,'FIGEM 2021'!$A$25:$P$369,16,FALSE)</f>
        <v>0</v>
      </c>
      <c r="E34" s="206">
        <f t="shared" si="0"/>
        <v>0</v>
      </c>
      <c r="F34" s="207">
        <f t="shared" si="1"/>
        <v>0</v>
      </c>
      <c r="G34" s="151">
        <f t="shared" si="2"/>
        <v>0</v>
      </c>
    </row>
    <row r="35" spans="1:7" x14ac:dyDescent="0.25">
      <c r="A35" s="100">
        <v>5603</v>
      </c>
      <c r="B35" s="51">
        <v>2</v>
      </c>
      <c r="C35" s="100" t="s">
        <v>81</v>
      </c>
      <c r="D35" s="205">
        <f>VLOOKUP(A35,'FIGEM 2021'!$A$25:$P$369,16,FALSE)</f>
        <v>125848842.24267942</v>
      </c>
      <c r="E35" s="206">
        <f t="shared" si="0"/>
        <v>125848842</v>
      </c>
      <c r="F35" s="207">
        <f t="shared" si="1"/>
        <v>-0.2426794171333313</v>
      </c>
      <c r="G35" s="151">
        <f t="shared" si="2"/>
        <v>125848842</v>
      </c>
    </row>
    <row r="36" spans="1:7" x14ac:dyDescent="0.25">
      <c r="A36" s="100">
        <v>5102</v>
      </c>
      <c r="B36" s="51">
        <v>4</v>
      </c>
      <c r="C36" s="100" t="s">
        <v>151</v>
      </c>
      <c r="D36" s="205">
        <f>VLOOKUP(A36,'FIGEM 2021'!$A$25:$P$369,16,FALSE)</f>
        <v>89274906.788035646</v>
      </c>
      <c r="E36" s="206">
        <f t="shared" si="0"/>
        <v>89274907</v>
      </c>
      <c r="F36" s="207">
        <f t="shared" si="1"/>
        <v>0.21196435391902924</v>
      </c>
      <c r="G36" s="151">
        <f t="shared" si="2"/>
        <v>89274907</v>
      </c>
    </row>
    <row r="37" spans="1:7" x14ac:dyDescent="0.25">
      <c r="A37" s="100">
        <v>10201</v>
      </c>
      <c r="B37" s="51">
        <v>3</v>
      </c>
      <c r="C37" s="100" t="s">
        <v>121</v>
      </c>
      <c r="D37" s="205">
        <f>VLOOKUP(A37,'FIGEM 2021'!$A$25:$P$369,16,FALSE)</f>
        <v>110937679.02205616</v>
      </c>
      <c r="E37" s="206">
        <f t="shared" si="0"/>
        <v>110937679</v>
      </c>
      <c r="F37" s="207">
        <f t="shared" si="1"/>
        <v>-2.2056162357330322E-2</v>
      </c>
      <c r="G37" s="151">
        <f t="shared" si="2"/>
        <v>110937679</v>
      </c>
    </row>
    <row r="38" spans="1:7" hidden="1" x14ac:dyDescent="0.25">
      <c r="A38" s="100">
        <v>5702</v>
      </c>
      <c r="B38" s="51">
        <v>4</v>
      </c>
      <c r="C38" s="100" t="s">
        <v>159</v>
      </c>
      <c r="D38" s="205">
        <f>VLOOKUP(A38,'FIGEM 2021'!$A$25:$P$369,16,FALSE)</f>
        <v>0</v>
      </c>
      <c r="E38" s="206">
        <f t="shared" si="0"/>
        <v>0</v>
      </c>
      <c r="F38" s="207">
        <f t="shared" si="1"/>
        <v>0</v>
      </c>
      <c r="G38" s="151">
        <f t="shared" si="2"/>
        <v>0</v>
      </c>
    </row>
    <row r="39" spans="1:7" hidden="1" x14ac:dyDescent="0.25">
      <c r="A39" s="100">
        <v>7201</v>
      </c>
      <c r="B39" s="51">
        <v>3</v>
      </c>
      <c r="C39" s="100" t="s">
        <v>101</v>
      </c>
      <c r="D39" s="205">
        <f>VLOOKUP(A39,'FIGEM 2021'!$A$25:$P$369,16,FALSE)</f>
        <v>0</v>
      </c>
      <c r="E39" s="206">
        <f t="shared" si="0"/>
        <v>0</v>
      </c>
      <c r="F39" s="207">
        <f t="shared" si="1"/>
        <v>0</v>
      </c>
      <c r="G39" s="151">
        <f t="shared" si="2"/>
        <v>0</v>
      </c>
    </row>
    <row r="40" spans="1:7" x14ac:dyDescent="0.25">
      <c r="A40" s="100">
        <v>13102</v>
      </c>
      <c r="B40" s="51">
        <v>1</v>
      </c>
      <c r="C40" s="100" t="s">
        <v>21</v>
      </c>
      <c r="D40" s="205">
        <f>VLOOKUP(A40,'FIGEM 2021'!$A$25:$P$369,16,FALSE)</f>
        <v>60965328.641612709</v>
      </c>
      <c r="E40" s="206">
        <f t="shared" si="0"/>
        <v>60965329</v>
      </c>
      <c r="F40" s="207">
        <f t="shared" si="1"/>
        <v>0.358387291431427</v>
      </c>
      <c r="G40" s="151">
        <f t="shared" si="2"/>
        <v>60965329</v>
      </c>
    </row>
    <row r="41" spans="1:7" hidden="1" x14ac:dyDescent="0.25">
      <c r="A41" s="100">
        <v>13103</v>
      </c>
      <c r="B41" s="51">
        <v>1</v>
      </c>
      <c r="C41" s="100" t="s">
        <v>46</v>
      </c>
      <c r="D41" s="205">
        <f>VLOOKUP(A41,'FIGEM 2021'!$A$25:$P$369,16,FALSE)</f>
        <v>0</v>
      </c>
      <c r="E41" s="206">
        <f t="shared" si="0"/>
        <v>0</v>
      </c>
      <c r="F41" s="207">
        <f t="shared" si="1"/>
        <v>0</v>
      </c>
      <c r="G41" s="151">
        <f t="shared" si="2"/>
        <v>0</v>
      </c>
    </row>
    <row r="42" spans="1:7" x14ac:dyDescent="0.25">
      <c r="A42" s="100">
        <v>10401</v>
      </c>
      <c r="B42" s="51">
        <v>4</v>
      </c>
      <c r="C42" s="100" t="s">
        <v>209</v>
      </c>
      <c r="D42" s="205">
        <f>VLOOKUP(A42,'FIGEM 2021'!$A$25:$P$369,16,FALSE)</f>
        <v>82161707.356049165</v>
      </c>
      <c r="E42" s="206">
        <f t="shared" si="0"/>
        <v>82161707</v>
      </c>
      <c r="F42" s="207">
        <f t="shared" si="1"/>
        <v>-0.35604916512966156</v>
      </c>
      <c r="G42" s="151">
        <f t="shared" si="2"/>
        <v>82161707</v>
      </c>
    </row>
    <row r="43" spans="1:7" hidden="1" x14ac:dyDescent="0.25">
      <c r="A43" s="100">
        <v>7202</v>
      </c>
      <c r="B43" s="51">
        <v>5</v>
      </c>
      <c r="C43" s="100" t="s">
        <v>258</v>
      </c>
      <c r="D43" s="205">
        <f>VLOOKUP(A43,'FIGEM 2021'!$A$25:$P$369,16,FALSE)</f>
        <v>0</v>
      </c>
      <c r="E43" s="206">
        <f t="shared" si="0"/>
        <v>0</v>
      </c>
      <c r="F43" s="207">
        <f t="shared" si="1"/>
        <v>0</v>
      </c>
      <c r="G43" s="151">
        <f t="shared" si="2"/>
        <v>0</v>
      </c>
    </row>
    <row r="44" spans="1:7" x14ac:dyDescent="0.25">
      <c r="A44" s="100">
        <v>3201</v>
      </c>
      <c r="B44" s="51">
        <v>3</v>
      </c>
      <c r="C44" s="100" t="s">
        <v>132</v>
      </c>
      <c r="D44" s="205">
        <f>VLOOKUP(A44,'FIGEM 2021'!$A$25:$P$369,16,FALSE)</f>
        <v>114272004.31485775</v>
      </c>
      <c r="E44" s="206">
        <f t="shared" si="0"/>
        <v>114272004</v>
      </c>
      <c r="F44" s="207">
        <f t="shared" si="1"/>
        <v>-0.31485775113105774</v>
      </c>
      <c r="G44" s="151">
        <f t="shared" si="2"/>
        <v>114272004</v>
      </c>
    </row>
    <row r="45" spans="1:7" x14ac:dyDescent="0.25">
      <c r="A45" s="100">
        <v>6302</v>
      </c>
      <c r="B45" s="51">
        <v>5</v>
      </c>
      <c r="C45" s="100" t="s">
        <v>315</v>
      </c>
      <c r="D45" s="205">
        <f>VLOOKUP(A45,'FIGEM 2021'!$A$25:$P$369,16,FALSE)</f>
        <v>91754601.746711582</v>
      </c>
      <c r="E45" s="206">
        <f t="shared" si="0"/>
        <v>91754602</v>
      </c>
      <c r="F45" s="207">
        <f t="shared" si="1"/>
        <v>0.25328841805458069</v>
      </c>
      <c r="G45" s="151">
        <f t="shared" si="2"/>
        <v>91754602</v>
      </c>
    </row>
    <row r="46" spans="1:7" x14ac:dyDescent="0.25">
      <c r="A46" s="100">
        <v>8103</v>
      </c>
      <c r="B46" s="51">
        <v>1</v>
      </c>
      <c r="C46" s="100" t="s">
        <v>39</v>
      </c>
      <c r="D46" s="205">
        <f>VLOOKUP(A46,'FIGEM 2021'!$A$25:$P$369,16,FALSE)</f>
        <v>65563125.973923288</v>
      </c>
      <c r="E46" s="206">
        <f t="shared" si="0"/>
        <v>65563126</v>
      </c>
      <c r="F46" s="207">
        <f t="shared" si="1"/>
        <v>2.6076711714267731E-2</v>
      </c>
      <c r="G46" s="151">
        <f t="shared" si="2"/>
        <v>65563126</v>
      </c>
    </row>
    <row r="47" spans="1:7" x14ac:dyDescent="0.25">
      <c r="A47" s="100">
        <v>11401</v>
      </c>
      <c r="B47" s="51">
        <v>4</v>
      </c>
      <c r="C47" s="100" t="s">
        <v>160</v>
      </c>
      <c r="D47" s="205">
        <f>VLOOKUP(A47,'FIGEM 2021'!$A$25:$P$369,16,FALSE)</f>
        <v>81499461.793007478</v>
      </c>
      <c r="E47" s="206">
        <f t="shared" si="0"/>
        <v>81499462</v>
      </c>
      <c r="F47" s="207">
        <f t="shared" si="1"/>
        <v>0.20699252188205719</v>
      </c>
      <c r="G47" s="151">
        <f t="shared" si="2"/>
        <v>81499462</v>
      </c>
    </row>
    <row r="48" spans="1:7" x14ac:dyDescent="0.25">
      <c r="A48" s="100">
        <v>16101</v>
      </c>
      <c r="B48" s="51">
        <v>2</v>
      </c>
      <c r="C48" s="100" t="s">
        <v>70</v>
      </c>
      <c r="D48" s="205">
        <f>VLOOKUP(A48,'FIGEM 2021'!$A$25:$P$369,16,FALSE)</f>
        <v>127011585.74039495</v>
      </c>
      <c r="E48" s="206">
        <f t="shared" si="0"/>
        <v>127011586</v>
      </c>
      <c r="F48" s="207">
        <f t="shared" si="1"/>
        <v>0.2596050500869751</v>
      </c>
      <c r="G48" s="151">
        <f t="shared" si="2"/>
        <v>127011586</v>
      </c>
    </row>
    <row r="49" spans="1:7" x14ac:dyDescent="0.25">
      <c r="A49" s="100">
        <v>16103</v>
      </c>
      <c r="B49" s="51">
        <v>2</v>
      </c>
      <c r="C49" s="100" t="s">
        <v>72</v>
      </c>
      <c r="D49" s="205">
        <f>VLOOKUP(A49,'FIGEM 2021'!$A$25:$P$369,16,FALSE)</f>
        <v>120421403.34436612</v>
      </c>
      <c r="E49" s="206">
        <f t="shared" si="0"/>
        <v>120421403</v>
      </c>
      <c r="F49" s="207">
        <f t="shared" si="1"/>
        <v>-0.34436611831188202</v>
      </c>
      <c r="G49" s="151">
        <f t="shared" si="2"/>
        <v>120421403</v>
      </c>
    </row>
    <row r="50" spans="1:7" hidden="1" x14ac:dyDescent="0.25">
      <c r="A50" s="100">
        <v>6303</v>
      </c>
      <c r="B50" s="51">
        <v>4</v>
      </c>
      <c r="C50" s="100" t="s">
        <v>236</v>
      </c>
      <c r="D50" s="205">
        <f>VLOOKUP(A50,'FIGEM 2021'!$A$25:$P$369,16,FALSE)</f>
        <v>0</v>
      </c>
      <c r="E50" s="206">
        <f t="shared" si="0"/>
        <v>0</v>
      </c>
      <c r="F50" s="207">
        <f t="shared" si="1"/>
        <v>0</v>
      </c>
      <c r="G50" s="151">
        <f t="shared" si="2"/>
        <v>0</v>
      </c>
    </row>
    <row r="51" spans="1:7" hidden="1" x14ac:dyDescent="0.25">
      <c r="A51" s="100">
        <v>9121</v>
      </c>
      <c r="B51" s="51">
        <v>5</v>
      </c>
      <c r="C51" s="100" t="s">
        <v>311</v>
      </c>
      <c r="D51" s="205">
        <f>VLOOKUP(A51,'FIGEM 2021'!$A$25:$P$369,16,FALSE)</f>
        <v>0</v>
      </c>
      <c r="E51" s="206">
        <f t="shared" si="0"/>
        <v>0</v>
      </c>
      <c r="F51" s="207">
        <f t="shared" si="1"/>
        <v>0</v>
      </c>
      <c r="G51" s="151">
        <f t="shared" si="2"/>
        <v>0</v>
      </c>
    </row>
    <row r="52" spans="1:7" ht="15.75" hidden="1" thickBot="1" x14ac:dyDescent="0.3">
      <c r="A52" s="100">
        <v>10203</v>
      </c>
      <c r="B52" s="137">
        <v>4</v>
      </c>
      <c r="C52" s="136" t="s">
        <v>161</v>
      </c>
      <c r="D52" s="205">
        <f>VLOOKUP(A52,'FIGEM 2021'!$A$25:$P$369,16,FALSE)</f>
        <v>0</v>
      </c>
      <c r="E52" s="206">
        <f t="shared" si="0"/>
        <v>0</v>
      </c>
      <c r="F52" s="207">
        <f t="shared" si="1"/>
        <v>0</v>
      </c>
      <c r="G52" s="151">
        <f t="shared" si="2"/>
        <v>0</v>
      </c>
    </row>
    <row r="53" spans="1:7" x14ac:dyDescent="0.25">
      <c r="A53" s="100">
        <v>11202</v>
      </c>
      <c r="B53" s="135">
        <v>4</v>
      </c>
      <c r="C53" s="134" t="s">
        <v>210</v>
      </c>
      <c r="D53" s="205">
        <f>VLOOKUP(A53,'FIGEM 2021'!$A$25:$P$369,16,FALSE)</f>
        <v>81868570.185795173</v>
      </c>
      <c r="E53" s="206">
        <f t="shared" si="0"/>
        <v>81868570</v>
      </c>
      <c r="F53" s="207">
        <f t="shared" si="1"/>
        <v>-0.18579517304897308</v>
      </c>
      <c r="G53" s="151">
        <f t="shared" si="2"/>
        <v>81868570</v>
      </c>
    </row>
    <row r="54" spans="1:7" hidden="1" x14ac:dyDescent="0.25">
      <c r="A54" s="100">
        <v>16202</v>
      </c>
      <c r="B54" s="51">
        <v>5</v>
      </c>
      <c r="C54" s="100" t="s">
        <v>345</v>
      </c>
      <c r="D54" s="205">
        <f>VLOOKUP(A54,'FIGEM 2021'!$A$25:$P$369,16,FALSE)</f>
        <v>0</v>
      </c>
      <c r="E54" s="206">
        <f t="shared" si="0"/>
        <v>0</v>
      </c>
      <c r="F54" s="207">
        <f t="shared" si="1"/>
        <v>0</v>
      </c>
      <c r="G54" s="151">
        <f t="shared" si="2"/>
        <v>0</v>
      </c>
    </row>
    <row r="55" spans="1:7" x14ac:dyDescent="0.25">
      <c r="A55" s="100">
        <v>10103</v>
      </c>
      <c r="B55" s="51">
        <v>4</v>
      </c>
      <c r="C55" s="100" t="s">
        <v>230</v>
      </c>
      <c r="D55" s="205">
        <f>VLOOKUP(A55,'FIGEM 2021'!$A$25:$P$369,16,FALSE)</f>
        <v>79215499.465947226</v>
      </c>
      <c r="E55" s="206">
        <f t="shared" si="0"/>
        <v>79215499</v>
      </c>
      <c r="F55" s="207">
        <f t="shared" si="1"/>
        <v>-0.465947225689888</v>
      </c>
      <c r="G55" s="151">
        <f t="shared" si="2"/>
        <v>79215499</v>
      </c>
    </row>
    <row r="56" spans="1:7" x14ac:dyDescent="0.25">
      <c r="A56" s="100">
        <v>11301</v>
      </c>
      <c r="B56" s="51">
        <v>4</v>
      </c>
      <c r="C56" s="100" t="s">
        <v>221</v>
      </c>
      <c r="D56" s="205">
        <f>VLOOKUP(A56,'FIGEM 2021'!$A$25:$P$369,16,FALSE)</f>
        <v>80660067.085021093</v>
      </c>
      <c r="E56" s="206">
        <f t="shared" si="0"/>
        <v>80660067</v>
      </c>
      <c r="F56" s="207">
        <f t="shared" si="1"/>
        <v>-8.5021093487739563E-2</v>
      </c>
      <c r="G56" s="151">
        <f t="shared" si="2"/>
        <v>80660067</v>
      </c>
    </row>
    <row r="57" spans="1:7" x14ac:dyDescent="0.25">
      <c r="A57" s="100">
        <v>6102</v>
      </c>
      <c r="B57" s="51">
        <v>4</v>
      </c>
      <c r="C57" s="100" t="s">
        <v>149</v>
      </c>
      <c r="D57" s="205">
        <f>VLOOKUP(A57,'FIGEM 2021'!$A$25:$P$369,16,FALSE)</f>
        <v>85128501.969359398</v>
      </c>
      <c r="E57" s="206">
        <f t="shared" si="0"/>
        <v>85128502</v>
      </c>
      <c r="F57" s="207">
        <f t="shared" si="1"/>
        <v>3.0640602111816406E-2</v>
      </c>
      <c r="G57" s="151">
        <f t="shared" si="2"/>
        <v>85128502</v>
      </c>
    </row>
    <row r="58" spans="1:7" hidden="1" x14ac:dyDescent="0.25">
      <c r="A58" s="100">
        <v>16203</v>
      </c>
      <c r="B58" s="51">
        <v>5</v>
      </c>
      <c r="C58" s="100" t="s">
        <v>344</v>
      </c>
      <c r="D58" s="205">
        <f>VLOOKUP(A58,'FIGEM 2021'!$A$25:$P$369,16,FALSE)</f>
        <v>0</v>
      </c>
      <c r="E58" s="206">
        <f t="shared" si="0"/>
        <v>0</v>
      </c>
      <c r="F58" s="207">
        <f t="shared" si="1"/>
        <v>0</v>
      </c>
      <c r="G58" s="151">
        <f t="shared" si="2"/>
        <v>0</v>
      </c>
    </row>
    <row r="59" spans="1:7" hidden="1" x14ac:dyDescent="0.25">
      <c r="A59" s="100">
        <v>11101</v>
      </c>
      <c r="B59" s="51">
        <v>2</v>
      </c>
      <c r="C59" s="100" t="s">
        <v>53</v>
      </c>
      <c r="D59" s="205">
        <f>VLOOKUP(A59,'FIGEM 2021'!$A$25:$P$369,16,FALSE)</f>
        <v>0</v>
      </c>
      <c r="E59" s="206">
        <f t="shared" si="0"/>
        <v>0</v>
      </c>
      <c r="F59" s="207">
        <f t="shared" si="1"/>
        <v>0</v>
      </c>
      <c r="G59" s="151">
        <f t="shared" si="2"/>
        <v>0</v>
      </c>
    </row>
    <row r="60" spans="1:7" x14ac:dyDescent="0.25">
      <c r="A60" s="100">
        <v>16302</v>
      </c>
      <c r="B60" s="51">
        <v>5</v>
      </c>
      <c r="C60" s="100" t="s">
        <v>292</v>
      </c>
      <c r="D60" s="205">
        <f>VLOOKUP(A60,'FIGEM 2021'!$A$25:$P$369,16,FALSE)</f>
        <v>86464326.734255359</v>
      </c>
      <c r="E60" s="206">
        <f t="shared" si="0"/>
        <v>86464327</v>
      </c>
      <c r="F60" s="207">
        <f t="shared" si="1"/>
        <v>0.2657446414232254</v>
      </c>
      <c r="G60" s="151">
        <f t="shared" si="2"/>
        <v>86464327</v>
      </c>
    </row>
    <row r="61" spans="1:7" x14ac:dyDescent="0.25">
      <c r="A61" s="100">
        <v>6103</v>
      </c>
      <c r="B61" s="51">
        <v>4</v>
      </c>
      <c r="C61" s="100" t="s">
        <v>176</v>
      </c>
      <c r="D61" s="205">
        <f>VLOOKUP(A61,'FIGEM 2021'!$A$25:$P$369,16,FALSE)</f>
        <v>84416845.204513699</v>
      </c>
      <c r="E61" s="206">
        <f t="shared" si="0"/>
        <v>84416845</v>
      </c>
      <c r="F61" s="207">
        <f t="shared" si="1"/>
        <v>-0.20451369881629944</v>
      </c>
      <c r="G61" s="151">
        <f t="shared" si="2"/>
        <v>84416845</v>
      </c>
    </row>
    <row r="62" spans="1:7" hidden="1" x14ac:dyDescent="0.25">
      <c r="A62" s="100">
        <v>7402</v>
      </c>
      <c r="B62" s="51">
        <v>5</v>
      </c>
      <c r="C62" s="100" t="s">
        <v>339</v>
      </c>
      <c r="D62" s="205">
        <f>VLOOKUP(A62,'FIGEM 2021'!$A$25:$P$369,16,FALSE)</f>
        <v>0</v>
      </c>
      <c r="E62" s="206">
        <f t="shared" si="0"/>
        <v>0</v>
      </c>
      <c r="F62" s="207">
        <f t="shared" si="1"/>
        <v>0</v>
      </c>
      <c r="G62" s="151">
        <f t="shared" si="2"/>
        <v>0</v>
      </c>
    </row>
    <row r="63" spans="1:7" x14ac:dyDescent="0.25">
      <c r="A63" s="100">
        <v>1403</v>
      </c>
      <c r="B63" s="51">
        <v>5</v>
      </c>
      <c r="C63" s="100" t="s">
        <v>333</v>
      </c>
      <c r="D63" s="205">
        <f>VLOOKUP(A63,'FIGEM 2021'!$A$25:$P$369,16,FALSE)</f>
        <v>83334580.651754677</v>
      </c>
      <c r="E63" s="206">
        <f t="shared" si="0"/>
        <v>83334581</v>
      </c>
      <c r="F63" s="207">
        <f t="shared" si="1"/>
        <v>0.34824532270431519</v>
      </c>
      <c r="G63" s="151">
        <f t="shared" si="2"/>
        <v>83334581</v>
      </c>
    </row>
    <row r="64" spans="1:7" x14ac:dyDescent="0.25">
      <c r="A64" s="100">
        <v>13301</v>
      </c>
      <c r="B64" s="51">
        <v>2</v>
      </c>
      <c r="C64" s="100" t="s">
        <v>57</v>
      </c>
      <c r="D64" s="205">
        <f>VLOOKUP(A64,'FIGEM 2021'!$A$25:$P$369,16,FALSE)</f>
        <v>127154069.83810361</v>
      </c>
      <c r="E64" s="206">
        <f t="shared" si="0"/>
        <v>127154070</v>
      </c>
      <c r="F64" s="207">
        <f t="shared" si="1"/>
        <v>0.16189639270305634</v>
      </c>
      <c r="G64" s="151">
        <f t="shared" si="2"/>
        <v>127154070</v>
      </c>
    </row>
    <row r="65" spans="1:7" x14ac:dyDescent="0.25">
      <c r="A65" s="100">
        <v>9202</v>
      </c>
      <c r="B65" s="51">
        <v>3</v>
      </c>
      <c r="C65" s="100" t="s">
        <v>87</v>
      </c>
      <c r="D65" s="205">
        <f>VLOOKUP(A65,'FIGEM 2021'!$A$25:$P$369,16,FALSE)</f>
        <v>121476607.60409679</v>
      </c>
      <c r="E65" s="206">
        <f t="shared" si="0"/>
        <v>121476608</v>
      </c>
      <c r="F65" s="207">
        <f t="shared" si="1"/>
        <v>0.39590321481227875</v>
      </c>
      <c r="G65" s="151">
        <f t="shared" si="2"/>
        <v>121476608</v>
      </c>
    </row>
    <row r="66" spans="1:7" hidden="1" x14ac:dyDescent="0.25">
      <c r="A66" s="100">
        <v>6104</v>
      </c>
      <c r="B66" s="51">
        <v>4</v>
      </c>
      <c r="C66" s="100" t="s">
        <v>195</v>
      </c>
      <c r="D66" s="205">
        <f>VLOOKUP(A66,'FIGEM 2021'!$A$25:$P$369,16,FALSE)</f>
        <v>0</v>
      </c>
      <c r="E66" s="206">
        <f t="shared" si="0"/>
        <v>0</v>
      </c>
      <c r="F66" s="207">
        <f t="shared" si="1"/>
        <v>0</v>
      </c>
      <c r="G66" s="151">
        <f t="shared" si="2"/>
        <v>0</v>
      </c>
    </row>
    <row r="67" spans="1:7" x14ac:dyDescent="0.25">
      <c r="A67" s="100">
        <v>4302</v>
      </c>
      <c r="B67" s="51">
        <v>5</v>
      </c>
      <c r="C67" s="100" t="s">
        <v>313</v>
      </c>
      <c r="D67" s="205">
        <f>VLOOKUP(A67,'FIGEM 2021'!$A$25:$P$369,16,FALSE)</f>
        <v>89183916.626149014</v>
      </c>
      <c r="E67" s="206">
        <f t="shared" si="0"/>
        <v>89183917</v>
      </c>
      <c r="F67" s="207">
        <f t="shared" si="1"/>
        <v>0.3738509863615036</v>
      </c>
      <c r="G67" s="151">
        <f t="shared" si="2"/>
        <v>89183917</v>
      </c>
    </row>
    <row r="68" spans="1:7" x14ac:dyDescent="0.25">
      <c r="A68" s="100">
        <v>8101</v>
      </c>
      <c r="B68" s="51">
        <v>1</v>
      </c>
      <c r="C68" s="100" t="s">
        <v>32</v>
      </c>
      <c r="D68" s="205">
        <f>VLOOKUP(A68,'FIGEM 2021'!$A$25:$P$369,16,FALSE)</f>
        <v>67263652.246247455</v>
      </c>
      <c r="E68" s="206">
        <f t="shared" si="0"/>
        <v>67263652</v>
      </c>
      <c r="F68" s="207">
        <f t="shared" si="1"/>
        <v>-0.24624745547771454</v>
      </c>
      <c r="G68" s="151">
        <f t="shared" si="2"/>
        <v>67263652</v>
      </c>
    </row>
    <row r="69" spans="1:7" x14ac:dyDescent="0.25">
      <c r="A69" s="100">
        <v>13104</v>
      </c>
      <c r="B69" s="51">
        <v>1</v>
      </c>
      <c r="C69" s="100" t="s">
        <v>43</v>
      </c>
      <c r="D69" s="205">
        <f>VLOOKUP(A69,'FIGEM 2021'!$A$25:$P$369,16,FALSE)</f>
        <v>65266534.856710717</v>
      </c>
      <c r="E69" s="206">
        <f t="shared" si="0"/>
        <v>65266535</v>
      </c>
      <c r="F69" s="207">
        <f t="shared" si="1"/>
        <v>0.14328928291797638</v>
      </c>
      <c r="G69" s="151">
        <f t="shared" si="2"/>
        <v>65266535</v>
      </c>
    </row>
    <row r="70" spans="1:7" x14ac:dyDescent="0.25">
      <c r="A70" s="100">
        <v>5103</v>
      </c>
      <c r="B70" s="51">
        <v>2</v>
      </c>
      <c r="C70" s="100" t="s">
        <v>58</v>
      </c>
      <c r="D70" s="205">
        <f>VLOOKUP(A70,'FIGEM 2021'!$A$25:$P$369,16,FALSE)</f>
        <v>123521545.7901828</v>
      </c>
      <c r="E70" s="206">
        <f t="shared" ref="E70:E133" si="3">ROUND(D70,0)</f>
        <v>123521546</v>
      </c>
      <c r="F70" s="207">
        <f t="shared" ref="F70:F133" si="4">E70-D70</f>
        <v>0.20981720089912415</v>
      </c>
      <c r="G70" s="151">
        <f t="shared" ref="G70:G133" si="5">E70+IF($E$3=0,0,-IF(_xlfn.RANK.EQ(F70,$F$6:$F$350,IF(E67&gt;=0,0,1))&lt;=ABS($E$3),1,0)*$E$3/ABS($E$3))</f>
        <v>123521546</v>
      </c>
    </row>
    <row r="71" spans="1:7" hidden="1" x14ac:dyDescent="0.25">
      <c r="A71" s="100">
        <v>7102</v>
      </c>
      <c r="B71" s="51">
        <v>3</v>
      </c>
      <c r="C71" s="100" t="s">
        <v>131</v>
      </c>
      <c r="D71" s="205">
        <f>VLOOKUP(A71,'FIGEM 2021'!$A$25:$P$369,16,FALSE)</f>
        <v>0</v>
      </c>
      <c r="E71" s="206">
        <f t="shared" si="3"/>
        <v>0</v>
      </c>
      <c r="F71" s="207">
        <f t="shared" si="4"/>
        <v>0</v>
      </c>
      <c r="G71" s="151">
        <f t="shared" si="5"/>
        <v>0</v>
      </c>
    </row>
    <row r="72" spans="1:7" hidden="1" x14ac:dyDescent="0.25">
      <c r="A72" s="100">
        <v>8204</v>
      </c>
      <c r="B72" s="51">
        <v>5</v>
      </c>
      <c r="C72" s="100" t="s">
        <v>290</v>
      </c>
      <c r="D72" s="205">
        <f>VLOOKUP(A72,'FIGEM 2021'!$A$25:$P$369,16,FALSE)</f>
        <v>0</v>
      </c>
      <c r="E72" s="206">
        <f t="shared" si="3"/>
        <v>0</v>
      </c>
      <c r="F72" s="207">
        <f t="shared" si="4"/>
        <v>0</v>
      </c>
      <c r="G72" s="151">
        <f t="shared" si="5"/>
        <v>0</v>
      </c>
    </row>
    <row r="73" spans="1:7" hidden="1" x14ac:dyDescent="0.25">
      <c r="A73" s="100">
        <v>3101</v>
      </c>
      <c r="B73" s="51">
        <v>2</v>
      </c>
      <c r="C73" s="100" t="s">
        <v>52</v>
      </c>
      <c r="D73" s="205">
        <f>VLOOKUP(A73,'FIGEM 2021'!$A$25:$P$369,16,FALSE)</f>
        <v>0</v>
      </c>
      <c r="E73" s="206">
        <f t="shared" si="3"/>
        <v>0</v>
      </c>
      <c r="F73" s="207">
        <f t="shared" si="4"/>
        <v>0</v>
      </c>
      <c r="G73" s="151">
        <f t="shared" si="5"/>
        <v>0</v>
      </c>
    </row>
    <row r="74" spans="1:7" x14ac:dyDescent="0.25">
      <c r="A74" s="100">
        <v>4102</v>
      </c>
      <c r="B74" s="51">
        <v>2</v>
      </c>
      <c r="C74" s="100" t="s">
        <v>76</v>
      </c>
      <c r="D74" s="205">
        <f>VLOOKUP(A74,'FIGEM 2021'!$A$25:$P$369,16,FALSE)</f>
        <v>131998612.414774</v>
      </c>
      <c r="E74" s="206">
        <f t="shared" si="3"/>
        <v>131998612</v>
      </c>
      <c r="F74" s="207">
        <f t="shared" si="4"/>
        <v>-0.41477400064468384</v>
      </c>
      <c r="G74" s="151">
        <f t="shared" si="5"/>
        <v>131998612</v>
      </c>
    </row>
    <row r="75" spans="1:7" hidden="1" x14ac:dyDescent="0.25">
      <c r="A75" s="100">
        <v>8102</v>
      </c>
      <c r="B75" s="51">
        <v>2</v>
      </c>
      <c r="C75" s="100" t="s">
        <v>74</v>
      </c>
      <c r="D75" s="205">
        <f>VLOOKUP(A75,'FIGEM 2021'!$A$25:$P$369,16,FALSE)</f>
        <v>0</v>
      </c>
      <c r="E75" s="206">
        <f t="shared" si="3"/>
        <v>0</v>
      </c>
      <c r="F75" s="207">
        <f t="shared" si="4"/>
        <v>0</v>
      </c>
      <c r="G75" s="151">
        <f t="shared" si="5"/>
        <v>0</v>
      </c>
    </row>
    <row r="76" spans="1:7" hidden="1" x14ac:dyDescent="0.25">
      <c r="A76" s="100">
        <v>14102</v>
      </c>
      <c r="B76" s="51">
        <v>5</v>
      </c>
      <c r="C76" s="100" t="s">
        <v>269</v>
      </c>
      <c r="D76" s="205">
        <f>VLOOKUP(A76,'FIGEM 2021'!$A$25:$P$369,16,FALSE)</f>
        <v>0</v>
      </c>
      <c r="E76" s="206">
        <f t="shared" si="3"/>
        <v>0</v>
      </c>
      <c r="F76" s="207">
        <f t="shared" si="4"/>
        <v>0</v>
      </c>
      <c r="G76" s="151">
        <f t="shared" si="5"/>
        <v>0</v>
      </c>
    </row>
    <row r="77" spans="1:7" x14ac:dyDescent="0.25">
      <c r="A77" s="100">
        <v>9103</v>
      </c>
      <c r="B77" s="51">
        <v>4</v>
      </c>
      <c r="C77" s="100" t="s">
        <v>187</v>
      </c>
      <c r="D77" s="205">
        <f>VLOOKUP(A77,'FIGEM 2021'!$A$25:$P$369,16,FALSE)</f>
        <v>84257231.349245325</v>
      </c>
      <c r="E77" s="206">
        <f t="shared" si="3"/>
        <v>84257231</v>
      </c>
      <c r="F77" s="207">
        <f t="shared" si="4"/>
        <v>-0.34924532473087311</v>
      </c>
      <c r="G77" s="151">
        <f t="shared" si="5"/>
        <v>84257231</v>
      </c>
    </row>
    <row r="78" spans="1:7" x14ac:dyDescent="0.25">
      <c r="A78" s="100">
        <v>9203</v>
      </c>
      <c r="B78" s="51">
        <v>3</v>
      </c>
      <c r="C78" s="100" t="s">
        <v>136</v>
      </c>
      <c r="D78" s="205">
        <f>VLOOKUP(A78,'FIGEM 2021'!$A$25:$P$369,16,FALSE)</f>
        <v>117027815.81030743</v>
      </c>
      <c r="E78" s="206">
        <f t="shared" si="3"/>
        <v>117027816</v>
      </c>
      <c r="F78" s="207">
        <f t="shared" si="4"/>
        <v>0.18969257175922394</v>
      </c>
      <c r="G78" s="151">
        <f t="shared" si="5"/>
        <v>117027816</v>
      </c>
    </row>
    <row r="79" spans="1:7" x14ac:dyDescent="0.25">
      <c r="A79" s="100">
        <v>13503</v>
      </c>
      <c r="B79" s="51">
        <v>4</v>
      </c>
      <c r="C79" s="100" t="s">
        <v>157</v>
      </c>
      <c r="D79" s="205">
        <f>VLOOKUP(A79,'FIGEM 2021'!$A$25:$P$369,16,FALSE)</f>
        <v>80347098.600597546</v>
      </c>
      <c r="E79" s="206">
        <f t="shared" si="3"/>
        <v>80347099</v>
      </c>
      <c r="F79" s="207">
        <f t="shared" si="4"/>
        <v>0.39940245449542999</v>
      </c>
      <c r="G79" s="151">
        <f t="shared" si="5"/>
        <v>80347099</v>
      </c>
    </row>
    <row r="80" spans="1:7" x14ac:dyDescent="0.25">
      <c r="A80" s="100">
        <v>10204</v>
      </c>
      <c r="B80" s="110">
        <v>5</v>
      </c>
      <c r="C80" s="100" t="s">
        <v>278</v>
      </c>
      <c r="D80" s="205">
        <f>VLOOKUP(A80,'FIGEM 2021'!$A$25:$P$369,16,FALSE)</f>
        <v>85546847.135316908</v>
      </c>
      <c r="E80" s="206">
        <f t="shared" si="3"/>
        <v>85546847</v>
      </c>
      <c r="F80" s="207">
        <f t="shared" si="4"/>
        <v>-0.13531690835952759</v>
      </c>
      <c r="G80" s="151">
        <f t="shared" si="5"/>
        <v>85546847</v>
      </c>
    </row>
    <row r="81" spans="1:7" hidden="1" x14ac:dyDescent="0.25">
      <c r="A81" s="100">
        <v>8205</v>
      </c>
      <c r="B81" s="51">
        <v>3</v>
      </c>
      <c r="C81" s="100" t="s">
        <v>129</v>
      </c>
      <c r="D81" s="205">
        <f>VLOOKUP(A81,'FIGEM 2021'!$A$25:$P$369,16,FALSE)</f>
        <v>0</v>
      </c>
      <c r="E81" s="206">
        <f t="shared" si="3"/>
        <v>0</v>
      </c>
      <c r="F81" s="207">
        <f t="shared" si="4"/>
        <v>0</v>
      </c>
      <c r="G81" s="151">
        <f t="shared" si="5"/>
        <v>0</v>
      </c>
    </row>
    <row r="82" spans="1:7" hidden="1" x14ac:dyDescent="0.25">
      <c r="A82" s="100">
        <v>9104</v>
      </c>
      <c r="B82" s="51">
        <v>5</v>
      </c>
      <c r="C82" s="100" t="s">
        <v>343</v>
      </c>
      <c r="D82" s="205">
        <f>VLOOKUP(A82,'FIGEM 2021'!$A$25:$P$369,16,FALSE)</f>
        <v>0</v>
      </c>
      <c r="E82" s="206">
        <f t="shared" si="3"/>
        <v>0</v>
      </c>
      <c r="F82" s="207">
        <f t="shared" si="4"/>
        <v>0</v>
      </c>
      <c r="G82" s="151">
        <f t="shared" si="5"/>
        <v>0</v>
      </c>
    </row>
    <row r="83" spans="1:7" hidden="1" x14ac:dyDescent="0.25">
      <c r="A83" s="100">
        <v>7103</v>
      </c>
      <c r="B83" s="51">
        <v>5</v>
      </c>
      <c r="C83" s="100" t="s">
        <v>342</v>
      </c>
      <c r="D83" s="205">
        <f>VLOOKUP(A83,'FIGEM 2021'!$A$25:$P$369,16,FALSE)</f>
        <v>0</v>
      </c>
      <c r="E83" s="206">
        <f t="shared" si="3"/>
        <v>0</v>
      </c>
      <c r="F83" s="207">
        <f t="shared" si="4"/>
        <v>0</v>
      </c>
      <c r="G83" s="151">
        <f t="shared" si="5"/>
        <v>0</v>
      </c>
    </row>
    <row r="84" spans="1:7" hidden="1" x14ac:dyDescent="0.25">
      <c r="A84" s="100">
        <v>7301</v>
      </c>
      <c r="B84" s="51">
        <v>2</v>
      </c>
      <c r="C84" s="100" t="s">
        <v>62</v>
      </c>
      <c r="D84" s="205">
        <f>VLOOKUP(A84,'FIGEM 2021'!$A$25:$P$369,16,FALSE)</f>
        <v>0</v>
      </c>
      <c r="E84" s="206">
        <f t="shared" si="3"/>
        <v>0</v>
      </c>
      <c r="F84" s="207">
        <f t="shared" si="4"/>
        <v>0</v>
      </c>
      <c r="G84" s="151">
        <f t="shared" si="5"/>
        <v>0</v>
      </c>
    </row>
    <row r="85" spans="1:7" x14ac:dyDescent="0.25">
      <c r="A85" s="100">
        <v>10205</v>
      </c>
      <c r="B85" s="51">
        <v>4</v>
      </c>
      <c r="C85" s="100" t="s">
        <v>178</v>
      </c>
      <c r="D85" s="205">
        <f>VLOOKUP(A85,'FIGEM 2021'!$A$25:$P$369,16,FALSE)</f>
        <v>86790922.521060735</v>
      </c>
      <c r="E85" s="206">
        <f t="shared" si="3"/>
        <v>86790923</v>
      </c>
      <c r="F85" s="207">
        <f t="shared" si="4"/>
        <v>0.47893926501274109</v>
      </c>
      <c r="G85" s="151">
        <f t="shared" si="5"/>
        <v>86790923</v>
      </c>
    </row>
    <row r="86" spans="1:7" hidden="1" x14ac:dyDescent="0.25">
      <c r="A86" s="100">
        <v>3202</v>
      </c>
      <c r="B86" s="51">
        <v>4</v>
      </c>
      <c r="C86" s="100" t="s">
        <v>180</v>
      </c>
      <c r="D86" s="205">
        <f>VLOOKUP(A86,'FIGEM 2021'!$A$25:$P$369,16,FALSE)</f>
        <v>0</v>
      </c>
      <c r="E86" s="206">
        <f t="shared" si="3"/>
        <v>0</v>
      </c>
      <c r="F86" s="207">
        <f t="shared" si="4"/>
        <v>0</v>
      </c>
      <c r="G86" s="151">
        <f t="shared" si="5"/>
        <v>0</v>
      </c>
    </row>
    <row r="87" spans="1:7" x14ac:dyDescent="0.25">
      <c r="A87" s="100">
        <v>6105</v>
      </c>
      <c r="B87" s="51">
        <v>3</v>
      </c>
      <c r="C87" s="100" t="s">
        <v>111</v>
      </c>
      <c r="D87" s="205">
        <f>VLOOKUP(A87,'FIGEM 2021'!$A$25:$P$369,16,FALSE)</f>
        <v>113631761.57912941</v>
      </c>
      <c r="E87" s="206">
        <f t="shared" si="3"/>
        <v>113631762</v>
      </c>
      <c r="F87" s="207">
        <f t="shared" si="4"/>
        <v>0.4208705872297287</v>
      </c>
      <c r="G87" s="151">
        <f t="shared" si="5"/>
        <v>113631762</v>
      </c>
    </row>
    <row r="88" spans="1:7" hidden="1" x14ac:dyDescent="0.25">
      <c r="A88" s="100">
        <v>13105</v>
      </c>
      <c r="B88" s="51">
        <v>1</v>
      </c>
      <c r="C88" s="100" t="s">
        <v>49</v>
      </c>
      <c r="D88" s="205">
        <f>VLOOKUP(A88,'FIGEM 2021'!$A$25:$P$369,16,FALSE)</f>
        <v>0</v>
      </c>
      <c r="E88" s="206">
        <f t="shared" si="3"/>
        <v>0</v>
      </c>
      <c r="F88" s="207">
        <f t="shared" si="4"/>
        <v>0</v>
      </c>
      <c r="G88" s="151">
        <f t="shared" si="5"/>
        <v>0</v>
      </c>
    </row>
    <row r="89" spans="1:7" ht="15.75" thickBot="1" x14ac:dyDescent="0.3">
      <c r="A89" s="100">
        <v>16104</v>
      </c>
      <c r="B89" s="137">
        <v>5</v>
      </c>
      <c r="C89" s="136" t="s">
        <v>302</v>
      </c>
      <c r="D89" s="205">
        <f>VLOOKUP(A89,'FIGEM 2021'!$A$25:$P$369,16,FALSE)</f>
        <v>85651027.964112684</v>
      </c>
      <c r="E89" s="206">
        <f t="shared" si="3"/>
        <v>85651028</v>
      </c>
      <c r="F89" s="207">
        <f t="shared" si="4"/>
        <v>3.588731586933136E-2</v>
      </c>
      <c r="G89" s="151">
        <f t="shared" si="5"/>
        <v>85651028</v>
      </c>
    </row>
    <row r="90" spans="1:7" ht="15.75" thickTop="1" x14ac:dyDescent="0.25">
      <c r="A90" s="100">
        <v>13602</v>
      </c>
      <c r="B90" s="135">
        <v>3</v>
      </c>
      <c r="C90" s="134" t="s">
        <v>135</v>
      </c>
      <c r="D90" s="205">
        <f>VLOOKUP(A90,'FIGEM 2021'!$A$25:$P$369,16,FALSE)</f>
        <v>119787057.46746886</v>
      </c>
      <c r="E90" s="206">
        <f t="shared" si="3"/>
        <v>119787057</v>
      </c>
      <c r="F90" s="207">
        <f t="shared" si="4"/>
        <v>-0.46746885776519775</v>
      </c>
      <c r="G90" s="151">
        <f t="shared" si="5"/>
        <v>119787057</v>
      </c>
    </row>
    <row r="91" spans="1:7" x14ac:dyDescent="0.25">
      <c r="A91" s="100">
        <v>5604</v>
      </c>
      <c r="B91" s="51">
        <v>3</v>
      </c>
      <c r="C91" s="100" t="s">
        <v>104</v>
      </c>
      <c r="D91" s="205">
        <f>VLOOKUP(A91,'FIGEM 2021'!$A$25:$P$369,16,FALSE)</f>
        <v>120394013.56207007</v>
      </c>
      <c r="E91" s="206">
        <f t="shared" si="3"/>
        <v>120394014</v>
      </c>
      <c r="F91" s="207">
        <f t="shared" si="4"/>
        <v>0.43792992830276489</v>
      </c>
      <c r="G91" s="151">
        <f t="shared" si="5"/>
        <v>120394014</v>
      </c>
    </row>
    <row r="92" spans="1:7" hidden="1" x14ac:dyDescent="0.25">
      <c r="A92" s="100">
        <v>5605</v>
      </c>
      <c r="B92" s="51">
        <v>2</v>
      </c>
      <c r="C92" s="100" t="s">
        <v>82</v>
      </c>
      <c r="D92" s="205">
        <f>VLOOKUP(A92,'FIGEM 2021'!$A$25:$P$369,16,FALSE)</f>
        <v>0</v>
      </c>
      <c r="E92" s="206">
        <f t="shared" si="3"/>
        <v>0</v>
      </c>
      <c r="F92" s="207">
        <f t="shared" si="4"/>
        <v>0</v>
      </c>
      <c r="G92" s="151">
        <f t="shared" si="5"/>
        <v>0</v>
      </c>
    </row>
    <row r="93" spans="1:7" x14ac:dyDescent="0.25">
      <c r="A93" s="100">
        <v>7104</v>
      </c>
      <c r="B93" s="51">
        <v>5</v>
      </c>
      <c r="C93" s="100" t="s">
        <v>259</v>
      </c>
      <c r="D93" s="205">
        <f>VLOOKUP(A93,'FIGEM 2021'!$A$25:$P$369,16,FALSE)</f>
        <v>83895961.630364388</v>
      </c>
      <c r="E93" s="206">
        <f t="shared" si="3"/>
        <v>83895962</v>
      </c>
      <c r="F93" s="207">
        <f t="shared" si="4"/>
        <v>0.36963561177253723</v>
      </c>
      <c r="G93" s="151">
        <f t="shared" si="5"/>
        <v>83895962</v>
      </c>
    </row>
    <row r="94" spans="1:7" hidden="1" x14ac:dyDescent="0.25">
      <c r="A94" s="100">
        <v>9204</v>
      </c>
      <c r="B94" s="51">
        <v>5</v>
      </c>
      <c r="C94" s="100" t="s">
        <v>341</v>
      </c>
      <c r="D94" s="205">
        <f>VLOOKUP(A94,'FIGEM 2021'!$A$25:$P$369,16,FALSE)</f>
        <v>0</v>
      </c>
      <c r="E94" s="206">
        <f t="shared" si="3"/>
        <v>0</v>
      </c>
      <c r="F94" s="207">
        <f t="shared" si="4"/>
        <v>0</v>
      </c>
      <c r="G94" s="151">
        <f t="shared" si="5"/>
        <v>0</v>
      </c>
    </row>
    <row r="95" spans="1:7" hidden="1" x14ac:dyDescent="0.25">
      <c r="A95" s="100">
        <v>13106</v>
      </c>
      <c r="B95" s="51">
        <v>1</v>
      </c>
      <c r="C95" s="100" t="s">
        <v>23</v>
      </c>
      <c r="D95" s="205">
        <f>VLOOKUP(A95,'FIGEM 2021'!$A$25:$P$369,16,FALSE)</f>
        <v>0</v>
      </c>
      <c r="E95" s="206">
        <f t="shared" si="3"/>
        <v>0</v>
      </c>
      <c r="F95" s="207">
        <f t="shared" si="4"/>
        <v>0</v>
      </c>
      <c r="G95" s="151">
        <f t="shared" si="5"/>
        <v>0</v>
      </c>
    </row>
    <row r="96" spans="1:7" x14ac:dyDescent="0.25">
      <c r="A96" s="100">
        <v>8104</v>
      </c>
      <c r="B96" s="51">
        <v>5</v>
      </c>
      <c r="C96" s="100" t="s">
        <v>305</v>
      </c>
      <c r="D96" s="205">
        <f>VLOOKUP(A96,'FIGEM 2021'!$A$25:$P$369,16,FALSE)</f>
        <v>85523857.023395896</v>
      </c>
      <c r="E96" s="206">
        <f t="shared" si="3"/>
        <v>85523857</v>
      </c>
      <c r="F96" s="207">
        <f t="shared" si="4"/>
        <v>-2.3395895957946777E-2</v>
      </c>
      <c r="G96" s="151">
        <f t="shared" si="5"/>
        <v>85523857</v>
      </c>
    </row>
    <row r="97" spans="1:7" hidden="1" x14ac:dyDescent="0.25">
      <c r="A97" s="100">
        <v>9105</v>
      </c>
      <c r="B97" s="51">
        <v>5</v>
      </c>
      <c r="C97" s="100" t="s">
        <v>299</v>
      </c>
      <c r="D97" s="205">
        <f>VLOOKUP(A97,'FIGEM 2021'!$A$25:$P$369,16,FALSE)</f>
        <v>0</v>
      </c>
      <c r="E97" s="206">
        <f t="shared" si="3"/>
        <v>0</v>
      </c>
      <c r="F97" s="207">
        <f t="shared" si="4"/>
        <v>0</v>
      </c>
      <c r="G97" s="151">
        <f t="shared" si="5"/>
        <v>0</v>
      </c>
    </row>
    <row r="98" spans="1:7" hidden="1" x14ac:dyDescent="0.25">
      <c r="A98" s="100">
        <v>3303</v>
      </c>
      <c r="B98" s="51">
        <v>4</v>
      </c>
      <c r="C98" s="100" t="s">
        <v>158</v>
      </c>
      <c r="D98" s="205">
        <f>VLOOKUP(A98,'FIGEM 2021'!$A$25:$P$369,16,FALSE)</f>
        <v>0</v>
      </c>
      <c r="E98" s="206">
        <f t="shared" si="3"/>
        <v>0</v>
      </c>
      <c r="F98" s="207">
        <f t="shared" si="4"/>
        <v>0</v>
      </c>
      <c r="G98" s="151">
        <f t="shared" si="5"/>
        <v>0</v>
      </c>
    </row>
    <row r="99" spans="1:7" x14ac:dyDescent="0.25">
      <c r="A99" s="100">
        <v>10104</v>
      </c>
      <c r="B99" s="51">
        <v>4</v>
      </c>
      <c r="C99" s="100" t="s">
        <v>186</v>
      </c>
      <c r="D99" s="205">
        <f>VLOOKUP(A99,'FIGEM 2021'!$A$25:$P$369,16,FALSE)</f>
        <v>79518153.311493084</v>
      </c>
      <c r="E99" s="206">
        <f t="shared" si="3"/>
        <v>79518153</v>
      </c>
      <c r="F99" s="207">
        <f t="shared" si="4"/>
        <v>-0.31149308383464813</v>
      </c>
      <c r="G99" s="151">
        <f t="shared" si="5"/>
        <v>79518153</v>
      </c>
    </row>
    <row r="100" spans="1:7" x14ac:dyDescent="0.25">
      <c r="A100" s="100">
        <v>10105</v>
      </c>
      <c r="B100" s="51">
        <v>4</v>
      </c>
      <c r="C100" s="100" t="s">
        <v>182</v>
      </c>
      <c r="D100" s="205">
        <f>VLOOKUP(A100,'FIGEM 2021'!$A$25:$P$369,16,FALSE)</f>
        <v>85026179.369056106</v>
      </c>
      <c r="E100" s="206">
        <f t="shared" si="3"/>
        <v>85026179</v>
      </c>
      <c r="F100" s="207">
        <f t="shared" si="4"/>
        <v>-0.3690561056137085</v>
      </c>
      <c r="G100" s="151">
        <f t="shared" si="5"/>
        <v>85026179</v>
      </c>
    </row>
    <row r="101" spans="1:7" x14ac:dyDescent="0.25">
      <c r="A101" s="100">
        <v>10402</v>
      </c>
      <c r="B101" s="110">
        <v>4</v>
      </c>
      <c r="C101" s="100" t="s">
        <v>199</v>
      </c>
      <c r="D101" s="205">
        <f>VLOOKUP(A101,'FIGEM 2021'!$A$25:$P$369,16,FALSE)</f>
        <v>78994302.210522741</v>
      </c>
      <c r="E101" s="206">
        <f t="shared" si="3"/>
        <v>78994302</v>
      </c>
      <c r="F101" s="207">
        <f t="shared" si="4"/>
        <v>-0.21052274107933044</v>
      </c>
      <c r="G101" s="151">
        <f t="shared" si="5"/>
        <v>78994302</v>
      </c>
    </row>
    <row r="102" spans="1:7" hidden="1" x14ac:dyDescent="0.25">
      <c r="A102" s="100">
        <v>14202</v>
      </c>
      <c r="B102" s="51">
        <v>4</v>
      </c>
      <c r="C102" s="100" t="s">
        <v>177</v>
      </c>
      <c r="D102" s="205">
        <f>VLOOKUP(A102,'FIGEM 2021'!$A$25:$P$369,16,FALSE)</f>
        <v>0</v>
      </c>
      <c r="E102" s="206">
        <f t="shared" si="3"/>
        <v>0</v>
      </c>
      <c r="F102" s="207">
        <f t="shared" si="4"/>
        <v>0</v>
      </c>
      <c r="G102" s="151">
        <f t="shared" si="5"/>
        <v>0</v>
      </c>
    </row>
    <row r="103" spans="1:7" x14ac:dyDescent="0.25">
      <c r="A103" s="100">
        <v>9106</v>
      </c>
      <c r="B103" s="51">
        <v>5</v>
      </c>
      <c r="C103" s="100" t="s">
        <v>301</v>
      </c>
      <c r="D103" s="205">
        <f>VLOOKUP(A103,'FIGEM 2021'!$A$25:$P$369,16,FALSE)</f>
        <v>83532460.81692338</v>
      </c>
      <c r="E103" s="206">
        <f t="shared" si="3"/>
        <v>83532461</v>
      </c>
      <c r="F103" s="207">
        <f t="shared" si="4"/>
        <v>0.18307662010192871</v>
      </c>
      <c r="G103" s="151">
        <f t="shared" si="5"/>
        <v>83532461</v>
      </c>
    </row>
    <row r="104" spans="1:7" x14ac:dyDescent="0.25">
      <c r="A104" s="100">
        <v>15202</v>
      </c>
      <c r="B104" s="51">
        <v>5</v>
      </c>
      <c r="C104" s="100" t="s">
        <v>321</v>
      </c>
      <c r="D104" s="205">
        <f>VLOOKUP(A104,'FIGEM 2021'!$A$25:$P$369,16,FALSE)</f>
        <v>82569340.60889557</v>
      </c>
      <c r="E104" s="206">
        <f t="shared" si="3"/>
        <v>82569341</v>
      </c>
      <c r="F104" s="207">
        <f t="shared" si="4"/>
        <v>0.39110442996025085</v>
      </c>
      <c r="G104" s="151">
        <f t="shared" si="5"/>
        <v>82569341</v>
      </c>
    </row>
    <row r="105" spans="1:7" hidden="1" x14ac:dyDescent="0.25">
      <c r="A105" s="100">
        <v>9107</v>
      </c>
      <c r="B105" s="51">
        <v>3</v>
      </c>
      <c r="C105" s="100" t="s">
        <v>125</v>
      </c>
      <c r="D105" s="205">
        <f>VLOOKUP(A105,'FIGEM 2021'!$A$25:$P$369,16,FALSE)</f>
        <v>0</v>
      </c>
      <c r="E105" s="206">
        <f t="shared" si="3"/>
        <v>0</v>
      </c>
      <c r="F105" s="207">
        <f t="shared" si="4"/>
        <v>0</v>
      </c>
      <c r="G105" s="151">
        <f t="shared" si="5"/>
        <v>0</v>
      </c>
    </row>
    <row r="106" spans="1:7" hidden="1" x14ac:dyDescent="0.25">
      <c r="A106" s="100">
        <v>6106</v>
      </c>
      <c r="B106" s="51">
        <v>3</v>
      </c>
      <c r="C106" s="100" t="s">
        <v>106</v>
      </c>
      <c r="D106" s="205">
        <f>VLOOKUP(A106,'FIGEM 2021'!$A$25:$P$369,16,FALSE)</f>
        <v>0</v>
      </c>
      <c r="E106" s="206">
        <f t="shared" si="3"/>
        <v>0</v>
      </c>
      <c r="F106" s="207">
        <f t="shared" si="4"/>
        <v>0</v>
      </c>
      <c r="G106" s="151">
        <f t="shared" si="5"/>
        <v>0</v>
      </c>
    </row>
    <row r="107" spans="1:7" hidden="1" x14ac:dyDescent="0.25">
      <c r="A107" s="100">
        <v>11203</v>
      </c>
      <c r="B107" s="51">
        <v>5</v>
      </c>
      <c r="C107" s="100" t="s">
        <v>279</v>
      </c>
      <c r="D107" s="205">
        <f>VLOOKUP(A107,'FIGEM 2021'!$A$25:$P$369,16,FALSE)</f>
        <v>0</v>
      </c>
      <c r="E107" s="206">
        <f t="shared" si="3"/>
        <v>0</v>
      </c>
      <c r="F107" s="207">
        <f t="shared" si="4"/>
        <v>0</v>
      </c>
      <c r="G107" s="151">
        <f t="shared" si="5"/>
        <v>0</v>
      </c>
    </row>
    <row r="108" spans="1:7" x14ac:dyDescent="0.25">
      <c r="A108" s="100">
        <v>5503</v>
      </c>
      <c r="B108" s="51">
        <v>3</v>
      </c>
      <c r="C108" s="100" t="s">
        <v>99</v>
      </c>
      <c r="D108" s="205">
        <f>VLOOKUP(A108,'FIGEM 2021'!$A$25:$P$369,16,FALSE)</f>
        <v>114655475.3505449</v>
      </c>
      <c r="E108" s="206">
        <f t="shared" si="3"/>
        <v>114655475</v>
      </c>
      <c r="F108" s="207">
        <f t="shared" si="4"/>
        <v>-0.35054489970207214</v>
      </c>
      <c r="G108" s="151">
        <f t="shared" si="5"/>
        <v>114655475</v>
      </c>
    </row>
    <row r="109" spans="1:7" x14ac:dyDescent="0.25">
      <c r="A109" s="100">
        <v>10403</v>
      </c>
      <c r="B109" s="51">
        <v>4</v>
      </c>
      <c r="C109" s="100" t="s">
        <v>194</v>
      </c>
      <c r="D109" s="205">
        <f>VLOOKUP(A109,'FIGEM 2021'!$A$25:$P$369,16,FALSE)</f>
        <v>81990344.809090704</v>
      </c>
      <c r="E109" s="206">
        <f t="shared" si="3"/>
        <v>81990345</v>
      </c>
      <c r="F109" s="207">
        <f t="shared" si="4"/>
        <v>0.19090929627418518</v>
      </c>
      <c r="G109" s="151">
        <f t="shared" si="5"/>
        <v>81990345</v>
      </c>
    </row>
    <row r="110" spans="1:7" x14ac:dyDescent="0.25">
      <c r="A110" s="100">
        <v>7302</v>
      </c>
      <c r="B110" s="51">
        <v>5</v>
      </c>
      <c r="C110" s="100" t="s">
        <v>287</v>
      </c>
      <c r="D110" s="205">
        <f>VLOOKUP(A110,'FIGEM 2021'!$A$25:$P$369,16,FALSE)</f>
        <v>86729872.682227328</v>
      </c>
      <c r="E110" s="206">
        <f t="shared" si="3"/>
        <v>86729873</v>
      </c>
      <c r="F110" s="207">
        <f t="shared" si="4"/>
        <v>0.31777267158031464</v>
      </c>
      <c r="G110" s="151">
        <f t="shared" si="5"/>
        <v>86729873</v>
      </c>
    </row>
    <row r="111" spans="1:7" x14ac:dyDescent="0.25">
      <c r="A111" s="100">
        <v>8112</v>
      </c>
      <c r="B111" s="51">
        <v>1</v>
      </c>
      <c r="C111" s="100" t="s">
        <v>24</v>
      </c>
      <c r="D111" s="205">
        <f>VLOOKUP(A111,'FIGEM 2021'!$A$25:$P$369,16,FALSE)</f>
        <v>66500920.021713547</v>
      </c>
      <c r="E111" s="206">
        <f t="shared" si="3"/>
        <v>66500920</v>
      </c>
      <c r="F111" s="207">
        <f t="shared" si="4"/>
        <v>-2.171354740858078E-2</v>
      </c>
      <c r="G111" s="151">
        <f t="shared" si="5"/>
        <v>66500920</v>
      </c>
    </row>
    <row r="112" spans="1:7" hidden="1" x14ac:dyDescent="0.25">
      <c r="A112" s="100">
        <v>8105</v>
      </c>
      <c r="B112" s="51">
        <v>5</v>
      </c>
      <c r="C112" s="100" t="s">
        <v>312</v>
      </c>
      <c r="D112" s="205">
        <f>VLOOKUP(A112,'FIGEM 2021'!$A$25:$P$369,16,FALSE)</f>
        <v>0</v>
      </c>
      <c r="E112" s="206">
        <f t="shared" si="3"/>
        <v>0</v>
      </c>
      <c r="F112" s="207">
        <f t="shared" si="4"/>
        <v>0</v>
      </c>
      <c r="G112" s="151">
        <f t="shared" si="5"/>
        <v>0</v>
      </c>
    </row>
    <row r="113" spans="1:7" hidden="1" x14ac:dyDescent="0.25">
      <c r="A113" s="100">
        <v>1404</v>
      </c>
      <c r="B113" s="51">
        <v>5</v>
      </c>
      <c r="C113" s="100" t="s">
        <v>261</v>
      </c>
      <c r="D113" s="205">
        <f>VLOOKUP(A113,'FIGEM 2021'!$A$25:$P$369,16,FALSE)</f>
        <v>0</v>
      </c>
      <c r="E113" s="206">
        <f t="shared" si="3"/>
        <v>0</v>
      </c>
      <c r="F113" s="207">
        <f t="shared" si="4"/>
        <v>0</v>
      </c>
      <c r="G113" s="151">
        <f t="shared" si="5"/>
        <v>0</v>
      </c>
    </row>
    <row r="114" spans="1:7" x14ac:dyDescent="0.25">
      <c r="A114" s="100">
        <v>3304</v>
      </c>
      <c r="B114" s="51">
        <v>4</v>
      </c>
      <c r="C114" s="100" t="s">
        <v>216</v>
      </c>
      <c r="D114" s="205">
        <f>VLOOKUP(A114,'FIGEM 2021'!$A$25:$P$369,16,FALSE)</f>
        <v>79581261.636139318</v>
      </c>
      <c r="E114" s="206">
        <f t="shared" si="3"/>
        <v>79581262</v>
      </c>
      <c r="F114" s="207">
        <f t="shared" si="4"/>
        <v>0.36386068165302277</v>
      </c>
      <c r="G114" s="151">
        <f t="shared" si="5"/>
        <v>79581262</v>
      </c>
    </row>
    <row r="115" spans="1:7" x14ac:dyDescent="0.25">
      <c r="A115" s="100">
        <v>13107</v>
      </c>
      <c r="B115" s="51">
        <v>1</v>
      </c>
      <c r="C115" s="100" t="s">
        <v>11</v>
      </c>
      <c r="D115" s="205">
        <f>VLOOKUP(A115,'FIGEM 2021'!$A$25:$P$369,16,FALSE)</f>
        <v>65305311.852072813</v>
      </c>
      <c r="E115" s="206">
        <f t="shared" si="3"/>
        <v>65305312</v>
      </c>
      <c r="F115" s="207">
        <f t="shared" si="4"/>
        <v>0.1479271873831749</v>
      </c>
      <c r="G115" s="151">
        <f t="shared" si="5"/>
        <v>65305312</v>
      </c>
    </row>
    <row r="116" spans="1:7" hidden="1" x14ac:dyDescent="0.25">
      <c r="A116" s="100">
        <v>4201</v>
      </c>
      <c r="B116" s="51">
        <v>3</v>
      </c>
      <c r="C116" s="100" t="s">
        <v>118</v>
      </c>
      <c r="D116" s="205">
        <f>VLOOKUP(A116,'FIGEM 2021'!$A$25:$P$369,16,FALSE)</f>
        <v>0</v>
      </c>
      <c r="E116" s="206">
        <f t="shared" si="3"/>
        <v>0</v>
      </c>
      <c r="F116" s="207">
        <f t="shared" si="4"/>
        <v>0</v>
      </c>
      <c r="G116" s="151">
        <f t="shared" si="5"/>
        <v>0</v>
      </c>
    </row>
    <row r="117" spans="1:7" hidden="1" x14ac:dyDescent="0.25">
      <c r="A117" s="100">
        <v>13108</v>
      </c>
      <c r="B117" s="51">
        <v>1</v>
      </c>
      <c r="C117" s="100" t="s">
        <v>26</v>
      </c>
      <c r="D117" s="205">
        <f>VLOOKUP(A117,'FIGEM 2021'!$A$25:$P$369,16,FALSE)</f>
        <v>0</v>
      </c>
      <c r="E117" s="206">
        <f t="shared" si="3"/>
        <v>0</v>
      </c>
      <c r="F117" s="207">
        <f t="shared" si="4"/>
        <v>0</v>
      </c>
      <c r="G117" s="151">
        <f t="shared" si="5"/>
        <v>0</v>
      </c>
    </row>
    <row r="118" spans="1:7" hidden="1" x14ac:dyDescent="0.25">
      <c r="A118" s="100">
        <v>1101</v>
      </c>
      <c r="B118" s="51">
        <v>2</v>
      </c>
      <c r="C118" s="100" t="s">
        <v>60</v>
      </c>
      <c r="D118" s="205">
        <f>VLOOKUP(A118,'FIGEM 2021'!$A$25:$P$369,16,FALSE)</f>
        <v>0</v>
      </c>
      <c r="E118" s="206">
        <f t="shared" si="3"/>
        <v>0</v>
      </c>
      <c r="F118" s="207">
        <f t="shared" si="4"/>
        <v>0</v>
      </c>
      <c r="G118" s="151">
        <f t="shared" si="5"/>
        <v>0</v>
      </c>
    </row>
    <row r="119" spans="1:7" hidden="1" x14ac:dyDescent="0.25">
      <c r="A119" s="100">
        <v>13603</v>
      </c>
      <c r="B119" s="51">
        <v>4</v>
      </c>
      <c r="C119" s="100" t="s">
        <v>225</v>
      </c>
      <c r="D119" s="205">
        <f>VLOOKUP(A119,'FIGEM 2021'!$A$25:$P$369,16,FALSE)</f>
        <v>0</v>
      </c>
      <c r="E119" s="206">
        <f t="shared" si="3"/>
        <v>0</v>
      </c>
      <c r="F119" s="207">
        <f t="shared" si="4"/>
        <v>0</v>
      </c>
      <c r="G119" s="151">
        <f t="shared" si="5"/>
        <v>0</v>
      </c>
    </row>
    <row r="120" spans="1:7" x14ac:dyDescent="0.25">
      <c r="A120" s="100">
        <v>5201</v>
      </c>
      <c r="B120" s="51">
        <v>5</v>
      </c>
      <c r="C120" s="100" t="s">
        <v>238</v>
      </c>
      <c r="D120" s="205">
        <f>VLOOKUP(A120,'FIGEM 2021'!$A$25:$P$369,16,FALSE)</f>
        <v>115929621.74352041</v>
      </c>
      <c r="E120" s="206">
        <f t="shared" si="3"/>
        <v>115929622</v>
      </c>
      <c r="F120" s="207">
        <f t="shared" si="4"/>
        <v>0.25647959113121033</v>
      </c>
      <c r="G120" s="151">
        <f t="shared" si="5"/>
        <v>115929622</v>
      </c>
    </row>
    <row r="121" spans="1:7" hidden="1" x14ac:dyDescent="0.25">
      <c r="A121" s="100">
        <v>5104</v>
      </c>
      <c r="B121" s="51">
        <v>5</v>
      </c>
      <c r="C121" s="100" t="s">
        <v>319</v>
      </c>
      <c r="D121" s="205">
        <f>VLOOKUP(A121,'FIGEM 2021'!$A$25:$P$369,16,FALSE)</f>
        <v>0</v>
      </c>
      <c r="E121" s="206">
        <f t="shared" si="3"/>
        <v>0</v>
      </c>
      <c r="F121" s="207">
        <f t="shared" si="4"/>
        <v>0</v>
      </c>
      <c r="G121" s="151">
        <f t="shared" si="5"/>
        <v>0</v>
      </c>
    </row>
    <row r="122" spans="1:7" x14ac:dyDescent="0.25">
      <c r="A122" s="100">
        <v>13109</v>
      </c>
      <c r="B122" s="51">
        <v>1</v>
      </c>
      <c r="C122" s="100" t="s">
        <v>20</v>
      </c>
      <c r="D122" s="205">
        <f>VLOOKUP(A122,'FIGEM 2021'!$A$25:$P$369,16,FALSE)</f>
        <v>65577230.471660845</v>
      </c>
      <c r="E122" s="206">
        <f t="shared" si="3"/>
        <v>65577230</v>
      </c>
      <c r="F122" s="207">
        <f t="shared" si="4"/>
        <v>-0.47166084498167038</v>
      </c>
      <c r="G122" s="151">
        <f t="shared" si="5"/>
        <v>65577230</v>
      </c>
    </row>
    <row r="123" spans="1:7" hidden="1" x14ac:dyDescent="0.25">
      <c r="A123" s="100">
        <v>5504</v>
      </c>
      <c r="B123" s="51">
        <v>2</v>
      </c>
      <c r="C123" s="100" t="s">
        <v>75</v>
      </c>
      <c r="D123" s="205">
        <f>VLOOKUP(A123,'FIGEM 2021'!$A$25:$P$369,16,FALSE)</f>
        <v>0</v>
      </c>
      <c r="E123" s="206">
        <f t="shared" si="3"/>
        <v>0</v>
      </c>
      <c r="F123" s="207">
        <f t="shared" si="4"/>
        <v>0</v>
      </c>
      <c r="G123" s="151">
        <f t="shared" si="5"/>
        <v>0</v>
      </c>
    </row>
    <row r="124" spans="1:7" hidden="1" x14ac:dyDescent="0.25">
      <c r="A124" s="100">
        <v>6202</v>
      </c>
      <c r="B124" s="51">
        <v>4</v>
      </c>
      <c r="C124" s="100" t="s">
        <v>233</v>
      </c>
      <c r="D124" s="205">
        <f>VLOOKUP(A124,'FIGEM 2021'!$A$25:$P$369,16,FALSE)</f>
        <v>0</v>
      </c>
      <c r="E124" s="206">
        <f t="shared" si="3"/>
        <v>0</v>
      </c>
      <c r="F124" s="207">
        <f t="shared" si="4"/>
        <v>0</v>
      </c>
      <c r="G124" s="151">
        <f t="shared" si="5"/>
        <v>0</v>
      </c>
    </row>
    <row r="125" spans="1:7" hidden="1" x14ac:dyDescent="0.25">
      <c r="A125" s="100">
        <v>13110</v>
      </c>
      <c r="B125" s="51">
        <v>1</v>
      </c>
      <c r="C125" s="100" t="s">
        <v>35</v>
      </c>
      <c r="D125" s="205">
        <f>VLOOKUP(A125,'FIGEM 2021'!$A$25:$P$369,16,FALSE)</f>
        <v>0</v>
      </c>
      <c r="E125" s="206">
        <f t="shared" si="3"/>
        <v>0</v>
      </c>
      <c r="F125" s="207">
        <f t="shared" si="4"/>
        <v>0</v>
      </c>
      <c r="G125" s="151">
        <f t="shared" si="5"/>
        <v>0</v>
      </c>
    </row>
    <row r="126" spans="1:7" x14ac:dyDescent="0.25">
      <c r="A126" s="100">
        <v>13111</v>
      </c>
      <c r="B126" s="51">
        <v>1</v>
      </c>
      <c r="C126" s="100" t="s">
        <v>36</v>
      </c>
      <c r="D126" s="205">
        <f>VLOOKUP(A126,'FIGEM 2021'!$A$25:$P$369,16,FALSE)</f>
        <v>61961577.122641027</v>
      </c>
      <c r="E126" s="206">
        <f t="shared" si="3"/>
        <v>61961577</v>
      </c>
      <c r="F126" s="207">
        <f t="shared" si="4"/>
        <v>-0.12264102697372437</v>
      </c>
      <c r="G126" s="151">
        <f t="shared" si="5"/>
        <v>61961577</v>
      </c>
    </row>
    <row r="127" spans="1:7" hidden="1" x14ac:dyDescent="0.25">
      <c r="A127" s="100">
        <v>4104</v>
      </c>
      <c r="B127" s="51">
        <v>5</v>
      </c>
      <c r="C127" s="100" t="s">
        <v>326</v>
      </c>
      <c r="D127" s="205">
        <f>VLOOKUP(A127,'FIGEM 2021'!$A$25:$P$369,16,FALSE)</f>
        <v>0</v>
      </c>
      <c r="E127" s="206">
        <f t="shared" si="3"/>
        <v>0</v>
      </c>
      <c r="F127" s="207">
        <f t="shared" si="4"/>
        <v>0</v>
      </c>
      <c r="G127" s="151">
        <f t="shared" si="5"/>
        <v>0</v>
      </c>
    </row>
    <row r="128" spans="1:7" hidden="1" x14ac:dyDescent="0.25">
      <c r="A128" s="100">
        <v>5401</v>
      </c>
      <c r="B128" s="51">
        <v>4</v>
      </c>
      <c r="C128" s="100" t="s">
        <v>214</v>
      </c>
      <c r="D128" s="205">
        <f>VLOOKUP(A128,'FIGEM 2021'!$A$25:$P$369,16,FALSE)</f>
        <v>0</v>
      </c>
      <c r="E128" s="206">
        <f t="shared" si="3"/>
        <v>0</v>
      </c>
      <c r="F128" s="207">
        <f t="shared" si="4"/>
        <v>0</v>
      </c>
      <c r="G128" s="151">
        <f t="shared" si="5"/>
        <v>0</v>
      </c>
    </row>
    <row r="129" spans="1:7" hidden="1" x14ac:dyDescent="0.25">
      <c r="A129" s="100">
        <v>13112</v>
      </c>
      <c r="B129" s="51">
        <v>1</v>
      </c>
      <c r="C129" s="100" t="s">
        <v>27</v>
      </c>
      <c r="D129" s="205">
        <f>VLOOKUP(A129,'FIGEM 2021'!$A$25:$P$369,16,FALSE)</f>
        <v>0</v>
      </c>
      <c r="E129" s="206">
        <f t="shared" si="3"/>
        <v>0</v>
      </c>
      <c r="F129" s="207">
        <f t="shared" si="4"/>
        <v>0</v>
      </c>
      <c r="G129" s="151">
        <f t="shared" si="5"/>
        <v>0</v>
      </c>
    </row>
    <row r="130" spans="1:7" x14ac:dyDescent="0.25">
      <c r="A130" s="100">
        <v>13113</v>
      </c>
      <c r="B130" s="51">
        <v>1</v>
      </c>
      <c r="C130" s="100" t="s">
        <v>18</v>
      </c>
      <c r="D130" s="205">
        <f>VLOOKUP(A130,'FIGEM 2021'!$A$25:$P$369,16,FALSE)</f>
        <v>63168701.385809653</v>
      </c>
      <c r="E130" s="206">
        <f t="shared" si="3"/>
        <v>63168701</v>
      </c>
      <c r="F130" s="207">
        <f t="shared" si="4"/>
        <v>-0.38580965250730515</v>
      </c>
      <c r="G130" s="151">
        <f t="shared" si="5"/>
        <v>63168701</v>
      </c>
    </row>
    <row r="131" spans="1:7" hidden="1" x14ac:dyDescent="0.25">
      <c r="A131" s="100">
        <v>4101</v>
      </c>
      <c r="B131" s="51">
        <v>2</v>
      </c>
      <c r="C131" s="100" t="s">
        <v>83</v>
      </c>
      <c r="D131" s="205">
        <f>VLOOKUP(A131,'FIGEM 2021'!$A$25:$P$369,16,FALSE)</f>
        <v>0</v>
      </c>
      <c r="E131" s="206">
        <f t="shared" si="3"/>
        <v>0</v>
      </c>
      <c r="F131" s="207">
        <f t="shared" si="4"/>
        <v>0</v>
      </c>
      <c r="G131" s="151">
        <f t="shared" si="5"/>
        <v>0</v>
      </c>
    </row>
    <row r="132" spans="1:7" x14ac:dyDescent="0.25">
      <c r="A132" s="100">
        <v>14201</v>
      </c>
      <c r="B132" s="51">
        <v>4</v>
      </c>
      <c r="C132" s="100" t="s">
        <v>165</v>
      </c>
      <c r="D132" s="205">
        <f>VLOOKUP(A132,'FIGEM 2021'!$A$25:$P$369,16,FALSE)</f>
        <v>85992602.298194528</v>
      </c>
      <c r="E132" s="206">
        <f t="shared" si="3"/>
        <v>85992602</v>
      </c>
      <c r="F132" s="207">
        <f t="shared" si="4"/>
        <v>-0.2981945276260376</v>
      </c>
      <c r="G132" s="151">
        <f t="shared" si="5"/>
        <v>85992602</v>
      </c>
    </row>
    <row r="133" spans="1:7" x14ac:dyDescent="0.25">
      <c r="A133" s="100">
        <v>14203</v>
      </c>
      <c r="B133" s="51">
        <v>5</v>
      </c>
      <c r="C133" s="100" t="s">
        <v>266</v>
      </c>
      <c r="D133" s="205">
        <f>VLOOKUP(A133,'FIGEM 2021'!$A$25:$P$369,16,FALSE)</f>
        <v>83898758.334578022</v>
      </c>
      <c r="E133" s="206">
        <f t="shared" si="3"/>
        <v>83898758</v>
      </c>
      <c r="F133" s="207">
        <f t="shared" si="4"/>
        <v>-0.3345780223608017</v>
      </c>
      <c r="G133" s="151">
        <f t="shared" si="5"/>
        <v>83898758</v>
      </c>
    </row>
    <row r="134" spans="1:7" hidden="1" x14ac:dyDescent="0.25">
      <c r="A134" s="100">
        <v>11102</v>
      </c>
      <c r="B134" s="51">
        <v>5</v>
      </c>
      <c r="C134" s="100" t="s">
        <v>329</v>
      </c>
      <c r="D134" s="205">
        <f>VLOOKUP(A134,'FIGEM 2021'!$A$25:$P$369,16,FALSE)</f>
        <v>0</v>
      </c>
      <c r="E134" s="206">
        <f t="shared" ref="E134:E197" si="6">ROUND(D134,0)</f>
        <v>0</v>
      </c>
      <c r="F134" s="207">
        <f t="shared" ref="F134:F197" si="7">E134-D134</f>
        <v>0</v>
      </c>
      <c r="G134" s="151">
        <f t="shared" ref="G134:G197" si="8">E134+IF($E$3=0,0,-IF(_xlfn.RANK.EQ(F134,$F$6:$F$350,IF(E131&gt;=0,0,1))&lt;=ABS($E$3),1,0)*$E$3/ABS($E$3))</f>
        <v>0</v>
      </c>
    </row>
    <row r="135" spans="1:7" x14ac:dyDescent="0.25">
      <c r="A135" s="100">
        <v>12102</v>
      </c>
      <c r="B135" s="51">
        <v>5</v>
      </c>
      <c r="C135" s="100" t="s">
        <v>249</v>
      </c>
      <c r="D135" s="205">
        <f>VLOOKUP(A135,'FIGEM 2021'!$A$25:$P$369,16,FALSE)</f>
        <v>87653382.241458118</v>
      </c>
      <c r="E135" s="206">
        <f t="shared" si="6"/>
        <v>87653382</v>
      </c>
      <c r="F135" s="207">
        <f t="shared" si="7"/>
        <v>-0.24145811796188354</v>
      </c>
      <c r="G135" s="151">
        <f t="shared" si="8"/>
        <v>87653382</v>
      </c>
    </row>
    <row r="136" spans="1:7" x14ac:dyDescent="0.25">
      <c r="A136" s="100">
        <v>8304</v>
      </c>
      <c r="B136" s="51">
        <v>4</v>
      </c>
      <c r="C136" s="100" t="s">
        <v>175</v>
      </c>
      <c r="D136" s="205">
        <f>VLOOKUP(A136,'FIGEM 2021'!$A$25:$P$369,16,FALSE)</f>
        <v>87441365.966142431</v>
      </c>
      <c r="E136" s="206">
        <f t="shared" si="6"/>
        <v>87441366</v>
      </c>
      <c r="F136" s="207">
        <f t="shared" si="7"/>
        <v>3.3857569098472595E-2</v>
      </c>
      <c r="G136" s="151">
        <f t="shared" si="8"/>
        <v>87441366</v>
      </c>
    </row>
    <row r="137" spans="1:7" hidden="1" x14ac:dyDescent="0.25">
      <c r="A137" s="100">
        <v>13302</v>
      </c>
      <c r="B137" s="51">
        <v>2</v>
      </c>
      <c r="C137" s="100" t="s">
        <v>78</v>
      </c>
      <c r="D137" s="205">
        <f>VLOOKUP(A137,'FIGEM 2021'!$A$25:$P$369,16,FALSE)</f>
        <v>0</v>
      </c>
      <c r="E137" s="206">
        <f t="shared" si="6"/>
        <v>0</v>
      </c>
      <c r="F137" s="207">
        <f t="shared" si="7"/>
        <v>0</v>
      </c>
      <c r="G137" s="151">
        <f t="shared" si="8"/>
        <v>0</v>
      </c>
    </row>
    <row r="138" spans="1:7" hidden="1" x14ac:dyDescent="0.25">
      <c r="A138" s="100">
        <v>14103</v>
      </c>
      <c r="B138" s="51">
        <v>3</v>
      </c>
      <c r="C138" s="100" t="s">
        <v>109</v>
      </c>
      <c r="D138" s="205">
        <f>VLOOKUP(A138,'FIGEM 2021'!$A$25:$P$369,16,FALSE)</f>
        <v>0</v>
      </c>
      <c r="E138" s="206">
        <f t="shared" si="6"/>
        <v>0</v>
      </c>
      <c r="F138" s="207">
        <f t="shared" si="7"/>
        <v>0</v>
      </c>
      <c r="G138" s="151">
        <f t="shared" si="8"/>
        <v>0</v>
      </c>
    </row>
    <row r="139" spans="1:7" x14ac:dyDescent="0.25">
      <c r="A139" s="100">
        <v>6107</v>
      </c>
      <c r="B139" s="51">
        <v>4</v>
      </c>
      <c r="C139" s="100" t="s">
        <v>183</v>
      </c>
      <c r="D139" s="205">
        <f>VLOOKUP(A139,'FIGEM 2021'!$A$25:$P$369,16,FALSE)</f>
        <v>88280325.081640437</v>
      </c>
      <c r="E139" s="206">
        <f t="shared" si="6"/>
        <v>88280325</v>
      </c>
      <c r="F139" s="207">
        <f t="shared" si="7"/>
        <v>-8.1640437245368958E-2</v>
      </c>
      <c r="G139" s="151">
        <f t="shared" si="8"/>
        <v>88280325</v>
      </c>
    </row>
    <row r="140" spans="1:7" x14ac:dyDescent="0.25">
      <c r="A140" s="100">
        <v>13114</v>
      </c>
      <c r="B140" s="51">
        <v>1</v>
      </c>
      <c r="C140" s="100" t="s">
        <v>3</v>
      </c>
      <c r="D140" s="205">
        <f>VLOOKUP(A140,'FIGEM 2021'!$A$25:$P$369,16,FALSE)</f>
        <v>76326338.586600602</v>
      </c>
      <c r="E140" s="206">
        <f t="shared" si="6"/>
        <v>76326339</v>
      </c>
      <c r="F140" s="207">
        <f t="shared" si="7"/>
        <v>0.41339939832687378</v>
      </c>
      <c r="G140" s="151">
        <f t="shared" si="8"/>
        <v>76326339</v>
      </c>
    </row>
    <row r="141" spans="1:7" hidden="1" x14ac:dyDescent="0.25">
      <c r="A141" s="100">
        <v>9108</v>
      </c>
      <c r="B141" s="51">
        <v>3</v>
      </c>
      <c r="C141" s="100" t="s">
        <v>108</v>
      </c>
      <c r="D141" s="205">
        <f>VLOOKUP(A141,'FIGEM 2021'!$A$25:$P$369,16,FALSE)</f>
        <v>0</v>
      </c>
      <c r="E141" s="206">
        <f t="shared" si="6"/>
        <v>0</v>
      </c>
      <c r="F141" s="207">
        <f t="shared" si="7"/>
        <v>0</v>
      </c>
      <c r="G141" s="151">
        <f t="shared" si="8"/>
        <v>0</v>
      </c>
    </row>
    <row r="142" spans="1:7" x14ac:dyDescent="0.25">
      <c r="A142" s="100">
        <v>8201</v>
      </c>
      <c r="B142" s="51">
        <v>3</v>
      </c>
      <c r="C142" s="100" t="s">
        <v>126</v>
      </c>
      <c r="D142" s="205">
        <f>VLOOKUP(A142,'FIGEM 2021'!$A$25:$P$369,16,FALSE)</f>
        <v>113077281.98303618</v>
      </c>
      <c r="E142" s="206">
        <f t="shared" si="6"/>
        <v>113077282</v>
      </c>
      <c r="F142" s="207">
        <f t="shared" si="7"/>
        <v>1.696382462978363E-2</v>
      </c>
      <c r="G142" s="151">
        <f t="shared" si="8"/>
        <v>113077282</v>
      </c>
    </row>
    <row r="143" spans="1:7" x14ac:dyDescent="0.25">
      <c r="A143" s="100">
        <v>7303</v>
      </c>
      <c r="B143" s="51">
        <v>5</v>
      </c>
      <c r="C143" s="100" t="s">
        <v>243</v>
      </c>
      <c r="D143" s="205">
        <f>VLOOKUP(A143,'FIGEM 2021'!$A$25:$P$369,16,FALSE)</f>
        <v>89689548.105262235</v>
      </c>
      <c r="E143" s="206">
        <f t="shared" si="6"/>
        <v>89689548</v>
      </c>
      <c r="F143" s="207">
        <f t="shared" si="7"/>
        <v>-0.10526223480701447</v>
      </c>
      <c r="G143" s="151">
        <f t="shared" si="8"/>
        <v>89689548</v>
      </c>
    </row>
    <row r="144" spans="1:7" x14ac:dyDescent="0.25">
      <c r="A144" s="100">
        <v>5802</v>
      </c>
      <c r="B144" s="51">
        <v>3</v>
      </c>
      <c r="C144" s="100" t="s">
        <v>89</v>
      </c>
      <c r="D144" s="205">
        <f>VLOOKUP(A144,'FIGEM 2021'!$A$25:$P$369,16,FALSE)</f>
        <v>110338473.92666294</v>
      </c>
      <c r="E144" s="206">
        <f t="shared" si="6"/>
        <v>110338474</v>
      </c>
      <c r="F144" s="207">
        <f t="shared" si="7"/>
        <v>7.3337063193321228E-2</v>
      </c>
      <c r="G144" s="151">
        <f t="shared" si="8"/>
        <v>110338474</v>
      </c>
    </row>
    <row r="145" spans="1:7" ht="15.75" hidden="1" thickBot="1" x14ac:dyDescent="0.3">
      <c r="A145" s="100">
        <v>7401</v>
      </c>
      <c r="B145" s="137">
        <v>3</v>
      </c>
      <c r="C145" s="136" t="s">
        <v>95</v>
      </c>
      <c r="D145" s="205">
        <f>VLOOKUP(A145,'FIGEM 2021'!$A$25:$P$369,16,FALSE)</f>
        <v>0</v>
      </c>
      <c r="E145" s="206">
        <f t="shared" si="6"/>
        <v>0</v>
      </c>
      <c r="F145" s="207">
        <f t="shared" si="7"/>
        <v>0</v>
      </c>
      <c r="G145" s="151">
        <f t="shared" si="8"/>
        <v>0</v>
      </c>
    </row>
    <row r="146" spans="1:7" x14ac:dyDescent="0.25">
      <c r="A146" s="100">
        <v>6203</v>
      </c>
      <c r="B146" s="135">
        <v>5</v>
      </c>
      <c r="C146" s="134" t="s">
        <v>286</v>
      </c>
      <c r="D146" s="205">
        <f>VLOOKUP(A146,'FIGEM 2021'!$A$25:$P$369,16,FALSE)</f>
        <v>90749955.425005034</v>
      </c>
      <c r="E146" s="206">
        <f t="shared" si="6"/>
        <v>90749955</v>
      </c>
      <c r="F146" s="207">
        <f t="shared" si="7"/>
        <v>-0.42500503361225128</v>
      </c>
      <c r="G146" s="151">
        <f t="shared" si="8"/>
        <v>90749955</v>
      </c>
    </row>
    <row r="147" spans="1:7" hidden="1" x14ac:dyDescent="0.25">
      <c r="A147" s="100">
        <v>5703</v>
      </c>
      <c r="B147" s="51">
        <v>4</v>
      </c>
      <c r="C147" s="100" t="s">
        <v>169</v>
      </c>
      <c r="D147" s="205">
        <f>VLOOKUP(A147,'FIGEM 2021'!$A$25:$P$369,16,FALSE)</f>
        <v>0</v>
      </c>
      <c r="E147" s="206">
        <f t="shared" si="6"/>
        <v>0</v>
      </c>
      <c r="F147" s="207">
        <f t="shared" si="7"/>
        <v>0</v>
      </c>
      <c r="G147" s="151">
        <f t="shared" si="8"/>
        <v>0</v>
      </c>
    </row>
    <row r="148" spans="1:7" hidden="1" x14ac:dyDescent="0.25">
      <c r="A148" s="100">
        <v>10107</v>
      </c>
      <c r="B148" s="51">
        <v>4</v>
      </c>
      <c r="C148" s="100" t="s">
        <v>197</v>
      </c>
      <c r="D148" s="205">
        <f>VLOOKUP(A148,'FIGEM 2021'!$A$25:$P$369,16,FALSE)</f>
        <v>0</v>
      </c>
      <c r="E148" s="206">
        <f t="shared" si="6"/>
        <v>0</v>
      </c>
      <c r="F148" s="207">
        <f t="shared" si="7"/>
        <v>0</v>
      </c>
      <c r="G148" s="151">
        <f t="shared" si="8"/>
        <v>0</v>
      </c>
    </row>
    <row r="149" spans="1:7" x14ac:dyDescent="0.25">
      <c r="A149" s="100">
        <v>13115</v>
      </c>
      <c r="B149" s="51">
        <v>1</v>
      </c>
      <c r="C149" s="100" t="s">
        <v>9</v>
      </c>
      <c r="D149" s="205">
        <f>VLOOKUP(A149,'FIGEM 2021'!$A$25:$P$369,16,FALSE)</f>
        <v>66758764.914267175</v>
      </c>
      <c r="E149" s="206">
        <f t="shared" si="6"/>
        <v>66758765</v>
      </c>
      <c r="F149" s="207">
        <f t="shared" si="7"/>
        <v>8.5732825100421906E-2</v>
      </c>
      <c r="G149" s="151">
        <f t="shared" si="8"/>
        <v>66758765</v>
      </c>
    </row>
    <row r="150" spans="1:7" hidden="1" x14ac:dyDescent="0.25">
      <c r="A150" s="100">
        <v>13116</v>
      </c>
      <c r="B150" s="51">
        <v>1</v>
      </c>
      <c r="C150" s="100" t="s">
        <v>33</v>
      </c>
      <c r="D150" s="205">
        <f>VLOOKUP(A150,'FIGEM 2021'!$A$25:$P$369,16,FALSE)</f>
        <v>0</v>
      </c>
      <c r="E150" s="206">
        <f t="shared" si="6"/>
        <v>0</v>
      </c>
      <c r="F150" s="207">
        <f t="shared" si="7"/>
        <v>0</v>
      </c>
      <c r="G150" s="151">
        <f t="shared" si="8"/>
        <v>0</v>
      </c>
    </row>
    <row r="151" spans="1:7" hidden="1" x14ac:dyDescent="0.25">
      <c r="A151" s="100">
        <v>13117</v>
      </c>
      <c r="B151" s="51">
        <v>1</v>
      </c>
      <c r="C151" s="100" t="s">
        <v>44</v>
      </c>
      <c r="D151" s="205">
        <f>VLOOKUP(A151,'FIGEM 2021'!$A$25:$P$369,16,FALSE)</f>
        <v>0</v>
      </c>
      <c r="E151" s="206">
        <f t="shared" si="6"/>
        <v>0</v>
      </c>
      <c r="F151" s="207">
        <f t="shared" si="7"/>
        <v>0</v>
      </c>
      <c r="G151" s="151">
        <f t="shared" si="8"/>
        <v>0</v>
      </c>
    </row>
    <row r="152" spans="1:7" hidden="1" x14ac:dyDescent="0.25">
      <c r="A152" s="100">
        <v>6304</v>
      </c>
      <c r="B152" s="51">
        <v>5</v>
      </c>
      <c r="C152" s="100" t="s">
        <v>272</v>
      </c>
      <c r="D152" s="205">
        <f>VLOOKUP(A152,'FIGEM 2021'!$A$25:$P$369,16,FALSE)</f>
        <v>0</v>
      </c>
      <c r="E152" s="206">
        <f t="shared" si="6"/>
        <v>0</v>
      </c>
      <c r="F152" s="207">
        <f t="shared" si="7"/>
        <v>0</v>
      </c>
      <c r="G152" s="151">
        <f t="shared" si="8"/>
        <v>0</v>
      </c>
    </row>
    <row r="153" spans="1:7" hidden="1" x14ac:dyDescent="0.25">
      <c r="A153" s="100">
        <v>9109</v>
      </c>
      <c r="B153" s="51">
        <v>3</v>
      </c>
      <c r="C153" s="100" t="s">
        <v>102</v>
      </c>
      <c r="D153" s="205">
        <f>VLOOKUP(A153,'FIGEM 2021'!$A$25:$P$369,16,FALSE)</f>
        <v>0</v>
      </c>
      <c r="E153" s="206">
        <f t="shared" si="6"/>
        <v>0</v>
      </c>
      <c r="F153" s="207">
        <f t="shared" si="7"/>
        <v>0</v>
      </c>
      <c r="G153" s="151">
        <f t="shared" si="8"/>
        <v>0</v>
      </c>
    </row>
    <row r="154" spans="1:7" x14ac:dyDescent="0.25">
      <c r="A154" s="100">
        <v>7403</v>
      </c>
      <c r="B154" s="51">
        <v>5</v>
      </c>
      <c r="C154" s="100" t="s">
        <v>295</v>
      </c>
      <c r="D154" s="205">
        <f>VLOOKUP(A154,'FIGEM 2021'!$A$25:$P$369,16,FALSE)</f>
        <v>90820372.933140948</v>
      </c>
      <c r="E154" s="206">
        <f t="shared" si="6"/>
        <v>90820373</v>
      </c>
      <c r="F154" s="207">
        <f t="shared" si="7"/>
        <v>6.6859051585197449E-2</v>
      </c>
      <c r="G154" s="151">
        <f t="shared" si="8"/>
        <v>90820373</v>
      </c>
    </row>
    <row r="155" spans="1:7" hidden="1" x14ac:dyDescent="0.25">
      <c r="A155" s="100">
        <v>9205</v>
      </c>
      <c r="B155" s="51">
        <v>5</v>
      </c>
      <c r="C155" s="100" t="s">
        <v>296</v>
      </c>
      <c r="D155" s="205">
        <f>VLOOKUP(A155,'FIGEM 2021'!$A$25:$P$369,16,FALSE)</f>
        <v>0</v>
      </c>
      <c r="E155" s="206">
        <f t="shared" si="6"/>
        <v>0</v>
      </c>
      <c r="F155" s="207">
        <f t="shared" si="7"/>
        <v>0</v>
      </c>
      <c r="G155" s="151">
        <f t="shared" si="8"/>
        <v>0</v>
      </c>
    </row>
    <row r="156" spans="1:7" hidden="1" x14ac:dyDescent="0.25">
      <c r="A156" s="100">
        <v>8206</v>
      </c>
      <c r="B156" s="51">
        <v>3</v>
      </c>
      <c r="C156" s="100" t="s">
        <v>130</v>
      </c>
      <c r="D156" s="205">
        <f>VLOOKUP(A156,'FIGEM 2021'!$A$25:$P$369,16,FALSE)</f>
        <v>0</v>
      </c>
      <c r="E156" s="206">
        <f t="shared" si="6"/>
        <v>0</v>
      </c>
      <c r="F156" s="207">
        <f t="shared" si="7"/>
        <v>0</v>
      </c>
      <c r="G156" s="151">
        <f t="shared" si="8"/>
        <v>0</v>
      </c>
    </row>
    <row r="157" spans="1:7" hidden="1" x14ac:dyDescent="0.25">
      <c r="A157" s="100">
        <v>5301</v>
      </c>
      <c r="B157" s="51">
        <v>3</v>
      </c>
      <c r="C157" s="100" t="s">
        <v>138</v>
      </c>
      <c r="D157" s="205">
        <f>VLOOKUP(A157,'FIGEM 2021'!$A$25:$P$369,16,FALSE)</f>
        <v>0</v>
      </c>
      <c r="E157" s="206">
        <f t="shared" si="6"/>
        <v>0</v>
      </c>
      <c r="F157" s="207">
        <f t="shared" si="7"/>
        <v>0</v>
      </c>
      <c r="G157" s="151">
        <f t="shared" si="8"/>
        <v>0</v>
      </c>
    </row>
    <row r="158" spans="1:7" hidden="1" x14ac:dyDescent="0.25">
      <c r="A158" s="100">
        <v>8301</v>
      </c>
      <c r="B158" s="51">
        <v>2</v>
      </c>
      <c r="C158" s="100" t="s">
        <v>65</v>
      </c>
      <c r="D158" s="205">
        <f>VLOOKUP(A158,'FIGEM 2021'!$A$25:$P$369,16,FALSE)</f>
        <v>0</v>
      </c>
      <c r="E158" s="206">
        <f t="shared" si="6"/>
        <v>0</v>
      </c>
      <c r="F158" s="207">
        <f t="shared" si="7"/>
        <v>0</v>
      </c>
      <c r="G158" s="151">
        <f t="shared" si="8"/>
        <v>0</v>
      </c>
    </row>
    <row r="159" spans="1:7" x14ac:dyDescent="0.25">
      <c r="A159" s="100">
        <v>14104</v>
      </c>
      <c r="B159" s="51">
        <v>4</v>
      </c>
      <c r="C159" s="100" t="s">
        <v>185</v>
      </c>
      <c r="D159" s="205">
        <f>VLOOKUP(A159,'FIGEM 2021'!$A$25:$P$369,16,FALSE)</f>
        <v>78883327.200880274</v>
      </c>
      <c r="E159" s="206">
        <f t="shared" si="6"/>
        <v>78883327</v>
      </c>
      <c r="F159" s="207">
        <f t="shared" si="7"/>
        <v>-0.2008802741765976</v>
      </c>
      <c r="G159" s="151">
        <f t="shared" si="8"/>
        <v>78883327</v>
      </c>
    </row>
    <row r="160" spans="1:7" x14ac:dyDescent="0.25">
      <c r="A160" s="100">
        <v>10106</v>
      </c>
      <c r="B160" s="51">
        <v>4</v>
      </c>
      <c r="C160" s="100" t="s">
        <v>162</v>
      </c>
      <c r="D160" s="205">
        <f>VLOOKUP(A160,'FIGEM 2021'!$A$25:$P$369,16,FALSE)</f>
        <v>82635013.992435709</v>
      </c>
      <c r="E160" s="206">
        <f t="shared" si="6"/>
        <v>82635014</v>
      </c>
      <c r="F160" s="207">
        <f t="shared" si="7"/>
        <v>7.5642913579940796E-3</v>
      </c>
      <c r="G160" s="151">
        <f t="shared" si="8"/>
        <v>82635014</v>
      </c>
    </row>
    <row r="161" spans="1:7" x14ac:dyDescent="0.25">
      <c r="A161" s="100">
        <v>9206</v>
      </c>
      <c r="B161" s="51">
        <v>5</v>
      </c>
      <c r="C161" s="100" t="s">
        <v>320</v>
      </c>
      <c r="D161" s="205">
        <f>VLOOKUP(A161,'FIGEM 2021'!$A$25:$P$369,16,FALSE)</f>
        <v>84413526.006526083</v>
      </c>
      <c r="E161" s="206">
        <f t="shared" si="6"/>
        <v>84413526</v>
      </c>
      <c r="F161" s="207">
        <f t="shared" si="7"/>
        <v>-6.5260827541351318E-3</v>
      </c>
      <c r="G161" s="151">
        <f t="shared" si="8"/>
        <v>84413526</v>
      </c>
    </row>
    <row r="162" spans="1:7" hidden="1" x14ac:dyDescent="0.25">
      <c r="A162" s="100">
        <v>4203</v>
      </c>
      <c r="B162" s="51">
        <v>4</v>
      </c>
      <c r="C162" s="100" t="s">
        <v>170</v>
      </c>
      <c r="D162" s="205">
        <f>VLOOKUP(A162,'FIGEM 2021'!$A$25:$P$369,16,FALSE)</f>
        <v>0</v>
      </c>
      <c r="E162" s="206">
        <f t="shared" si="6"/>
        <v>0</v>
      </c>
      <c r="F162" s="207">
        <f t="shared" si="7"/>
        <v>0</v>
      </c>
      <c r="G162" s="151">
        <f t="shared" si="8"/>
        <v>0</v>
      </c>
    </row>
    <row r="163" spans="1:7" hidden="1" x14ac:dyDescent="0.25">
      <c r="A163" s="100">
        <v>8106</v>
      </c>
      <c r="B163" s="51">
        <v>2</v>
      </c>
      <c r="C163" s="100" t="s">
        <v>84</v>
      </c>
      <c r="D163" s="205">
        <f>VLOOKUP(A163,'FIGEM 2021'!$A$25:$P$369,16,FALSE)</f>
        <v>0</v>
      </c>
      <c r="E163" s="206">
        <f t="shared" si="6"/>
        <v>0</v>
      </c>
      <c r="F163" s="207">
        <f t="shared" si="7"/>
        <v>0</v>
      </c>
      <c r="G163" s="151">
        <f t="shared" si="8"/>
        <v>0</v>
      </c>
    </row>
    <row r="164" spans="1:7" hidden="1" x14ac:dyDescent="0.25">
      <c r="A164" s="100">
        <v>9207</v>
      </c>
      <c r="B164" s="51">
        <v>5</v>
      </c>
      <c r="C164" s="100" t="s">
        <v>346</v>
      </c>
      <c r="D164" s="205">
        <f>VLOOKUP(A164,'FIGEM 2021'!$A$25:$P$369,16,FALSE)</f>
        <v>0</v>
      </c>
      <c r="E164" s="206">
        <f t="shared" si="6"/>
        <v>0</v>
      </c>
      <c r="F164" s="207">
        <f t="shared" si="7"/>
        <v>0</v>
      </c>
      <c r="G164" s="151">
        <f t="shared" si="8"/>
        <v>0</v>
      </c>
    </row>
    <row r="165" spans="1:7" x14ac:dyDescent="0.25">
      <c r="A165" s="100">
        <v>6108</v>
      </c>
      <c r="B165" s="51">
        <v>2</v>
      </c>
      <c r="C165" s="100" t="s">
        <v>68</v>
      </c>
      <c r="D165" s="205">
        <f>VLOOKUP(A165,'FIGEM 2021'!$A$25:$P$369,16,FALSE)</f>
        <v>134120892.74727981</v>
      </c>
      <c r="E165" s="206">
        <f t="shared" si="6"/>
        <v>134120893</v>
      </c>
      <c r="F165" s="207">
        <f t="shared" si="7"/>
        <v>0.2527201920747757</v>
      </c>
      <c r="G165" s="151">
        <f t="shared" si="8"/>
        <v>134120893</v>
      </c>
    </row>
    <row r="166" spans="1:7" x14ac:dyDescent="0.25">
      <c r="A166" s="100">
        <v>13118</v>
      </c>
      <c r="B166" s="51">
        <v>1</v>
      </c>
      <c r="C166" s="100" t="s">
        <v>16</v>
      </c>
      <c r="D166" s="205">
        <f>VLOOKUP(A166,'FIGEM 2021'!$A$25:$P$369,16,FALSE)</f>
        <v>65976806.866100952</v>
      </c>
      <c r="E166" s="206">
        <f t="shared" si="6"/>
        <v>65976807</v>
      </c>
      <c r="F166" s="207">
        <f t="shared" si="7"/>
        <v>0.13389904797077179</v>
      </c>
      <c r="G166" s="151">
        <f t="shared" si="8"/>
        <v>65976807</v>
      </c>
    </row>
    <row r="167" spans="1:7" hidden="1" x14ac:dyDescent="0.25">
      <c r="A167" s="100">
        <v>14105</v>
      </c>
      <c r="B167" s="51">
        <v>4</v>
      </c>
      <c r="C167" s="100" t="s">
        <v>235</v>
      </c>
      <c r="D167" s="205">
        <f>VLOOKUP(A167,'FIGEM 2021'!$A$25:$P$369,16,FALSE)</f>
        <v>0</v>
      </c>
      <c r="E167" s="206">
        <f t="shared" si="6"/>
        <v>0</v>
      </c>
      <c r="F167" s="207">
        <f t="shared" si="7"/>
        <v>0</v>
      </c>
      <c r="G167" s="151">
        <f t="shared" si="8"/>
        <v>0</v>
      </c>
    </row>
    <row r="168" spans="1:7" x14ac:dyDescent="0.25">
      <c r="A168" s="100">
        <v>13119</v>
      </c>
      <c r="B168" s="51">
        <v>1</v>
      </c>
      <c r="C168" s="100" t="s">
        <v>8</v>
      </c>
      <c r="D168" s="205">
        <f>VLOOKUP(A168,'FIGEM 2021'!$A$25:$P$369,16,FALSE)</f>
        <v>63740036.237961091</v>
      </c>
      <c r="E168" s="206">
        <f t="shared" si="6"/>
        <v>63740036</v>
      </c>
      <c r="F168" s="207">
        <f t="shared" si="7"/>
        <v>-0.23796109110116959</v>
      </c>
      <c r="G168" s="151">
        <f t="shared" si="8"/>
        <v>63740036</v>
      </c>
    </row>
    <row r="169" spans="1:7" hidden="1" x14ac:dyDescent="0.25">
      <c r="A169" s="100">
        <v>6109</v>
      </c>
      <c r="B169" s="51">
        <v>5</v>
      </c>
      <c r="C169" s="100" t="s">
        <v>284</v>
      </c>
      <c r="D169" s="205">
        <f>VLOOKUP(A169,'FIGEM 2021'!$A$25:$P$369,16,FALSE)</f>
        <v>0</v>
      </c>
      <c r="E169" s="206">
        <f t="shared" si="6"/>
        <v>0</v>
      </c>
      <c r="F169" s="207">
        <f t="shared" si="7"/>
        <v>0</v>
      </c>
      <c r="G169" s="151">
        <f t="shared" si="8"/>
        <v>0</v>
      </c>
    </row>
    <row r="170" spans="1:7" hidden="1" x14ac:dyDescent="0.25">
      <c r="A170" s="100">
        <v>6204</v>
      </c>
      <c r="B170" s="51">
        <v>5</v>
      </c>
      <c r="C170" s="100" t="s">
        <v>323</v>
      </c>
      <c r="D170" s="205">
        <f>VLOOKUP(A170,'FIGEM 2021'!$A$25:$P$369,16,FALSE)</f>
        <v>0</v>
      </c>
      <c r="E170" s="206">
        <f t="shared" si="6"/>
        <v>0</v>
      </c>
      <c r="F170" s="207">
        <f t="shared" si="7"/>
        <v>0</v>
      </c>
      <c r="G170" s="151">
        <f t="shared" si="8"/>
        <v>0</v>
      </c>
    </row>
    <row r="171" spans="1:7" x14ac:dyDescent="0.25">
      <c r="A171" s="100">
        <v>2302</v>
      </c>
      <c r="B171" s="51">
        <v>4</v>
      </c>
      <c r="C171" s="100" t="s">
        <v>144</v>
      </c>
      <c r="D171" s="205">
        <f>VLOOKUP(A171,'FIGEM 2021'!$A$25:$P$369,16,FALSE)</f>
        <v>83525962.608466834</v>
      </c>
      <c r="E171" s="206">
        <f t="shared" si="6"/>
        <v>83525963</v>
      </c>
      <c r="F171" s="207">
        <f t="shared" si="7"/>
        <v>0.39153316617012024</v>
      </c>
      <c r="G171" s="151">
        <f t="shared" si="8"/>
        <v>83525963</v>
      </c>
    </row>
    <row r="172" spans="1:7" x14ac:dyDescent="0.25">
      <c r="A172" s="100">
        <v>13504</v>
      </c>
      <c r="B172" s="51">
        <v>5</v>
      </c>
      <c r="C172" s="100" t="s">
        <v>241</v>
      </c>
      <c r="D172" s="205">
        <f>VLOOKUP(A172,'FIGEM 2021'!$A$25:$P$369,16,FALSE)</f>
        <v>86979280.982012317</v>
      </c>
      <c r="E172" s="206">
        <f t="shared" si="6"/>
        <v>86979281</v>
      </c>
      <c r="F172" s="207">
        <f t="shared" si="7"/>
        <v>1.7987683415412903E-2</v>
      </c>
      <c r="G172" s="151">
        <f t="shared" si="8"/>
        <v>86979281</v>
      </c>
    </row>
    <row r="173" spans="1:7" hidden="1" x14ac:dyDescent="0.25">
      <c r="A173" s="100">
        <v>14106</v>
      </c>
      <c r="B173" s="51">
        <v>4</v>
      </c>
      <c r="C173" s="100" t="s">
        <v>234</v>
      </c>
      <c r="D173" s="205">
        <f>VLOOKUP(A173,'FIGEM 2021'!$A$25:$P$369,16,FALSE)</f>
        <v>0</v>
      </c>
      <c r="E173" s="206">
        <f t="shared" si="6"/>
        <v>0</v>
      </c>
      <c r="F173" s="207">
        <f t="shared" si="7"/>
        <v>0</v>
      </c>
      <c r="G173" s="151">
        <f t="shared" si="8"/>
        <v>0</v>
      </c>
    </row>
    <row r="174" spans="1:7" x14ac:dyDescent="0.25">
      <c r="A174" s="100">
        <v>7105</v>
      </c>
      <c r="B174" s="51">
        <v>5</v>
      </c>
      <c r="C174" s="100" t="s">
        <v>268</v>
      </c>
      <c r="D174" s="205">
        <f>VLOOKUP(A174,'FIGEM 2021'!$A$25:$P$369,16,FALSE)</f>
        <v>93060817.400639936</v>
      </c>
      <c r="E174" s="206">
        <f t="shared" si="6"/>
        <v>93060817</v>
      </c>
      <c r="F174" s="207">
        <f t="shared" si="7"/>
        <v>-0.40063993632793427</v>
      </c>
      <c r="G174" s="151">
        <f t="shared" si="8"/>
        <v>93060817</v>
      </c>
    </row>
    <row r="175" spans="1:7" hidden="1" x14ac:dyDescent="0.25">
      <c r="A175" s="100">
        <v>10108</v>
      </c>
      <c r="B175" s="51">
        <v>4</v>
      </c>
      <c r="C175" s="100" t="s">
        <v>211</v>
      </c>
      <c r="D175" s="205">
        <f>VLOOKUP(A175,'FIGEM 2021'!$A$25:$P$369,16,FALSE)</f>
        <v>0</v>
      </c>
      <c r="E175" s="206">
        <f t="shared" si="6"/>
        <v>0</v>
      </c>
      <c r="F175" s="207">
        <f t="shared" si="7"/>
        <v>0</v>
      </c>
      <c r="G175" s="151">
        <f t="shared" si="8"/>
        <v>0</v>
      </c>
    </row>
    <row r="176" spans="1:7" x14ac:dyDescent="0.25">
      <c r="A176" s="100">
        <v>2102</v>
      </c>
      <c r="B176" s="51">
        <v>4</v>
      </c>
      <c r="C176" s="100" t="s">
        <v>142</v>
      </c>
      <c r="D176" s="205">
        <f>VLOOKUP(A176,'FIGEM 2021'!$A$25:$P$369,16,FALSE)</f>
        <v>93032194.753591508</v>
      </c>
      <c r="E176" s="206">
        <f t="shared" si="6"/>
        <v>93032195</v>
      </c>
      <c r="F176" s="207">
        <f t="shared" si="7"/>
        <v>0.24640849232673645</v>
      </c>
      <c r="G176" s="151">
        <f t="shared" si="8"/>
        <v>93032195</v>
      </c>
    </row>
    <row r="177" spans="1:7" hidden="1" x14ac:dyDescent="0.25">
      <c r="A177" s="100">
        <v>9110</v>
      </c>
      <c r="B177" s="51">
        <v>5</v>
      </c>
      <c r="C177" s="100" t="s">
        <v>267</v>
      </c>
      <c r="D177" s="205">
        <f>VLOOKUP(A177,'FIGEM 2021'!$A$25:$P$369,16,FALSE)</f>
        <v>0</v>
      </c>
      <c r="E177" s="206">
        <f t="shared" si="6"/>
        <v>0</v>
      </c>
      <c r="F177" s="207">
        <f t="shared" si="7"/>
        <v>0</v>
      </c>
      <c r="G177" s="151">
        <f t="shared" si="8"/>
        <v>0</v>
      </c>
    </row>
    <row r="178" spans="1:7" x14ac:dyDescent="0.25">
      <c r="A178" s="100">
        <v>13501</v>
      </c>
      <c r="B178" s="51">
        <v>4</v>
      </c>
      <c r="C178" s="100" t="s">
        <v>148</v>
      </c>
      <c r="D178" s="205">
        <f>VLOOKUP(A178,'FIGEM 2021'!$A$25:$P$369,16,FALSE)</f>
        <v>81755494.133422658</v>
      </c>
      <c r="E178" s="206">
        <f t="shared" si="6"/>
        <v>81755494</v>
      </c>
      <c r="F178" s="207">
        <f t="shared" si="7"/>
        <v>-0.13342265784740448</v>
      </c>
      <c r="G178" s="151">
        <f t="shared" si="8"/>
        <v>81755494</v>
      </c>
    </row>
    <row r="179" spans="1:7" x14ac:dyDescent="0.25">
      <c r="A179" s="100">
        <v>7304</v>
      </c>
      <c r="B179" s="51">
        <v>3</v>
      </c>
      <c r="C179" s="100" t="s">
        <v>96</v>
      </c>
      <c r="D179" s="205">
        <f>VLOOKUP(A179,'FIGEM 2021'!$A$25:$P$369,16,FALSE)</f>
        <v>120203901.92431933</v>
      </c>
      <c r="E179" s="206">
        <f t="shared" si="6"/>
        <v>120203902</v>
      </c>
      <c r="F179" s="207">
        <f t="shared" si="7"/>
        <v>7.5680673122406006E-2</v>
      </c>
      <c r="G179" s="151">
        <f t="shared" si="8"/>
        <v>120203902</v>
      </c>
    </row>
    <row r="180" spans="1:7" x14ac:dyDescent="0.25">
      <c r="A180" s="100">
        <v>4303</v>
      </c>
      <c r="B180" s="51">
        <v>5</v>
      </c>
      <c r="C180" s="100" t="s">
        <v>252</v>
      </c>
      <c r="D180" s="205">
        <f>VLOOKUP(A180,'FIGEM 2021'!$A$25:$P$369,16,FALSE)</f>
        <v>88535661.583682224</v>
      </c>
      <c r="E180" s="206">
        <f t="shared" si="6"/>
        <v>88535662</v>
      </c>
      <c r="F180" s="207">
        <f t="shared" si="7"/>
        <v>0.41631777584552765</v>
      </c>
      <c r="G180" s="151">
        <f t="shared" si="8"/>
        <v>88535662</v>
      </c>
    </row>
    <row r="181" spans="1:7" hidden="1" x14ac:dyDescent="0.25">
      <c r="A181" s="100">
        <v>6110</v>
      </c>
      <c r="B181" s="51">
        <v>3</v>
      </c>
      <c r="C181" s="100" t="s">
        <v>120</v>
      </c>
      <c r="D181" s="205">
        <f>VLOOKUP(A181,'FIGEM 2021'!$A$25:$P$369,16,FALSE)</f>
        <v>0</v>
      </c>
      <c r="E181" s="206">
        <f t="shared" si="6"/>
        <v>0</v>
      </c>
      <c r="F181" s="207">
        <f t="shared" si="7"/>
        <v>0</v>
      </c>
      <c r="G181" s="151">
        <f t="shared" si="8"/>
        <v>0</v>
      </c>
    </row>
    <row r="182" spans="1:7" x14ac:dyDescent="0.25">
      <c r="A182" s="100">
        <v>8305</v>
      </c>
      <c r="B182" s="51">
        <v>3</v>
      </c>
      <c r="C182" s="100" t="s">
        <v>127</v>
      </c>
      <c r="D182" s="205">
        <f>VLOOKUP(A182,'FIGEM 2021'!$A$25:$P$369,16,FALSE)</f>
        <v>111850981.19956842</v>
      </c>
      <c r="E182" s="206">
        <f t="shared" si="6"/>
        <v>111850981</v>
      </c>
      <c r="F182" s="207">
        <f t="shared" si="7"/>
        <v>-0.19956842064857483</v>
      </c>
      <c r="G182" s="151">
        <f t="shared" si="8"/>
        <v>111850981</v>
      </c>
    </row>
    <row r="183" spans="1:7" x14ac:dyDescent="0.25">
      <c r="A183" s="100">
        <v>8306</v>
      </c>
      <c r="B183" s="51">
        <v>3</v>
      </c>
      <c r="C183" s="100" t="s">
        <v>115</v>
      </c>
      <c r="D183" s="205">
        <f>VLOOKUP(A183,'FIGEM 2021'!$A$25:$P$369,16,FALSE)</f>
        <v>115863480.24290051</v>
      </c>
      <c r="E183" s="206">
        <f t="shared" si="6"/>
        <v>115863480</v>
      </c>
      <c r="F183" s="207">
        <f t="shared" si="7"/>
        <v>-0.24290050566196442</v>
      </c>
      <c r="G183" s="151">
        <f t="shared" si="8"/>
        <v>115863480</v>
      </c>
    </row>
    <row r="184" spans="1:7" hidden="1" x14ac:dyDescent="0.25">
      <c r="A184" s="100">
        <v>6305</v>
      </c>
      <c r="B184" s="110">
        <v>4</v>
      </c>
      <c r="C184" s="100" t="s">
        <v>179</v>
      </c>
      <c r="D184" s="205">
        <f>VLOOKUP(A184,'FIGEM 2021'!$A$25:$P$369,16,FALSE)</f>
        <v>0</v>
      </c>
      <c r="E184" s="206">
        <f t="shared" si="6"/>
        <v>0</v>
      </c>
      <c r="F184" s="207">
        <f t="shared" si="7"/>
        <v>0</v>
      </c>
      <c r="G184" s="151">
        <f t="shared" si="8"/>
        <v>0</v>
      </c>
    </row>
    <row r="185" spans="1:7" x14ac:dyDescent="0.25">
      <c r="A185" s="100">
        <v>12401</v>
      </c>
      <c r="B185" s="51">
        <v>3</v>
      </c>
      <c r="C185" s="100" t="s">
        <v>90</v>
      </c>
      <c r="D185" s="205">
        <f>VLOOKUP(A185,'FIGEM 2021'!$A$25:$P$369,16,FALSE)</f>
        <v>112443980.66869062</v>
      </c>
      <c r="E185" s="206">
        <f t="shared" si="6"/>
        <v>112443981</v>
      </c>
      <c r="F185" s="207">
        <f t="shared" si="7"/>
        <v>0.33130937814712524</v>
      </c>
      <c r="G185" s="151">
        <f t="shared" si="8"/>
        <v>112443981</v>
      </c>
    </row>
    <row r="186" spans="1:7" x14ac:dyDescent="0.25">
      <c r="A186" s="100">
        <v>6205</v>
      </c>
      <c r="B186" s="51">
        <v>5</v>
      </c>
      <c r="C186" s="100" t="s">
        <v>324</v>
      </c>
      <c r="D186" s="205">
        <f>VLOOKUP(A186,'FIGEM 2021'!$A$25:$P$369,16,FALSE)</f>
        <v>84194929.430921599</v>
      </c>
      <c r="E186" s="206">
        <f t="shared" si="6"/>
        <v>84194929</v>
      </c>
      <c r="F186" s="207">
        <f t="shared" si="7"/>
        <v>-0.43092159926891327</v>
      </c>
      <c r="G186" s="151">
        <f t="shared" si="8"/>
        <v>84194929</v>
      </c>
    </row>
    <row r="187" spans="1:7" hidden="1" x14ac:dyDescent="0.25">
      <c r="A187" s="100">
        <v>8307</v>
      </c>
      <c r="B187" s="51">
        <v>5</v>
      </c>
      <c r="C187" s="100" t="s">
        <v>291</v>
      </c>
      <c r="D187" s="205">
        <f>VLOOKUP(A187,'FIGEM 2021'!$A$25:$P$369,16,FALSE)</f>
        <v>0</v>
      </c>
      <c r="E187" s="206">
        <f t="shared" si="6"/>
        <v>0</v>
      </c>
      <c r="F187" s="207">
        <f t="shared" si="7"/>
        <v>0</v>
      </c>
      <c r="G187" s="151">
        <f t="shared" si="8"/>
        <v>0</v>
      </c>
    </row>
    <row r="188" spans="1:7" hidden="1" x14ac:dyDescent="0.25">
      <c r="A188" s="100">
        <v>16204</v>
      </c>
      <c r="B188" s="51">
        <v>5</v>
      </c>
      <c r="C188" s="100" t="s">
        <v>331</v>
      </c>
      <c r="D188" s="205">
        <f>VLOOKUP(A188,'FIGEM 2021'!$A$25:$P$369,16,FALSE)</f>
        <v>0</v>
      </c>
      <c r="E188" s="206">
        <f t="shared" si="6"/>
        <v>0</v>
      </c>
      <c r="F188" s="207">
        <f t="shared" si="7"/>
        <v>0</v>
      </c>
      <c r="G188" s="151">
        <f t="shared" si="8"/>
        <v>0</v>
      </c>
    </row>
    <row r="189" spans="1:7" hidden="1" x14ac:dyDescent="0.25">
      <c r="A189" s="100">
        <v>5506</v>
      </c>
      <c r="B189" s="51">
        <v>4</v>
      </c>
      <c r="C189" s="100" t="s">
        <v>237</v>
      </c>
      <c r="D189" s="205">
        <f>VLOOKUP(A189,'FIGEM 2021'!$A$25:$P$369,16,FALSE)</f>
        <v>0</v>
      </c>
      <c r="E189" s="206">
        <f t="shared" si="6"/>
        <v>0</v>
      </c>
      <c r="F189" s="207">
        <f t="shared" si="7"/>
        <v>0</v>
      </c>
      <c r="G189" s="151">
        <f t="shared" si="8"/>
        <v>0</v>
      </c>
    </row>
    <row r="190" spans="1:7" x14ac:dyDescent="0.25">
      <c r="A190" s="100">
        <v>9111</v>
      </c>
      <c r="B190" s="51">
        <v>5</v>
      </c>
      <c r="C190" s="100" t="s">
        <v>308</v>
      </c>
      <c r="D190" s="205">
        <f>VLOOKUP(A190,'FIGEM 2021'!$A$25:$P$369,16,FALSE)</f>
        <v>83267455.800444126</v>
      </c>
      <c r="E190" s="206">
        <f t="shared" si="6"/>
        <v>83267456</v>
      </c>
      <c r="F190" s="207">
        <f t="shared" si="7"/>
        <v>0.19955587387084961</v>
      </c>
      <c r="G190" s="151">
        <f t="shared" si="8"/>
        <v>83267456</v>
      </c>
    </row>
    <row r="191" spans="1:7" hidden="1" x14ac:dyDescent="0.25">
      <c r="A191" s="100">
        <v>16303</v>
      </c>
      <c r="B191" s="51">
        <v>5</v>
      </c>
      <c r="C191" s="100" t="s">
        <v>317</v>
      </c>
      <c r="D191" s="205">
        <f>VLOOKUP(A191,'FIGEM 2021'!$A$25:$P$369,16,FALSE)</f>
        <v>0</v>
      </c>
      <c r="E191" s="206">
        <f t="shared" si="6"/>
        <v>0</v>
      </c>
      <c r="F191" s="207">
        <f t="shared" si="7"/>
        <v>0</v>
      </c>
      <c r="G191" s="151">
        <f t="shared" si="8"/>
        <v>0</v>
      </c>
    </row>
    <row r="192" spans="1:7" hidden="1" x14ac:dyDescent="0.25">
      <c r="A192" s="100">
        <v>13120</v>
      </c>
      <c r="B192" s="51">
        <v>1</v>
      </c>
      <c r="C192" s="100" t="s">
        <v>31</v>
      </c>
      <c r="D192" s="205">
        <f>VLOOKUP(A192,'FIGEM 2021'!$A$25:$P$369,16,FALSE)</f>
        <v>0</v>
      </c>
      <c r="E192" s="206">
        <f t="shared" si="6"/>
        <v>0</v>
      </c>
      <c r="F192" s="207">
        <f t="shared" si="7"/>
        <v>0</v>
      </c>
      <c r="G192" s="151">
        <f t="shared" si="8"/>
        <v>0</v>
      </c>
    </row>
    <row r="193" spans="1:7" x14ac:dyDescent="0.25">
      <c r="A193" s="100">
        <v>11302</v>
      </c>
      <c r="B193" s="51">
        <v>5</v>
      </c>
      <c r="C193" s="100" t="s">
        <v>334</v>
      </c>
      <c r="D193" s="205">
        <f>VLOOKUP(A193,'FIGEM 2021'!$A$25:$P$369,16,FALSE)</f>
        <v>85343850.750376344</v>
      </c>
      <c r="E193" s="206">
        <f t="shared" si="6"/>
        <v>85343851</v>
      </c>
      <c r="F193" s="207">
        <f t="shared" si="7"/>
        <v>0.24962365627288818</v>
      </c>
      <c r="G193" s="151">
        <f t="shared" si="8"/>
        <v>85343851</v>
      </c>
    </row>
    <row r="194" spans="1:7" hidden="1" x14ac:dyDescent="0.25">
      <c r="A194" s="100">
        <v>6111</v>
      </c>
      <c r="B194" s="51">
        <v>4</v>
      </c>
      <c r="C194" s="100" t="s">
        <v>173</v>
      </c>
      <c r="D194" s="205">
        <f>VLOOKUP(A194,'FIGEM 2021'!$A$25:$P$369,16,FALSE)</f>
        <v>0</v>
      </c>
      <c r="E194" s="206">
        <f t="shared" si="6"/>
        <v>0</v>
      </c>
      <c r="F194" s="207">
        <f t="shared" si="7"/>
        <v>0</v>
      </c>
      <c r="G194" s="151">
        <f t="shared" si="8"/>
        <v>0</v>
      </c>
    </row>
    <row r="195" spans="1:7" x14ac:dyDescent="0.25">
      <c r="A195" s="100">
        <v>2202</v>
      </c>
      <c r="B195" s="51">
        <v>5</v>
      </c>
      <c r="C195" s="100" t="s">
        <v>325</v>
      </c>
      <c r="D195" s="205">
        <f>VLOOKUP(A195,'FIGEM 2021'!$A$25:$P$369,16,FALSE)</f>
        <v>83033570.350494742</v>
      </c>
      <c r="E195" s="206">
        <f t="shared" si="6"/>
        <v>83033570</v>
      </c>
      <c r="F195" s="207">
        <f t="shared" si="7"/>
        <v>-0.35049474239349365</v>
      </c>
      <c r="G195" s="151">
        <f t="shared" si="8"/>
        <v>83033570</v>
      </c>
    </row>
    <row r="196" spans="1:7" hidden="1" x14ac:dyDescent="0.25">
      <c r="A196" s="100">
        <v>5803</v>
      </c>
      <c r="B196" s="51">
        <v>3</v>
      </c>
      <c r="C196" s="100" t="s">
        <v>94</v>
      </c>
      <c r="D196" s="205">
        <f>VLOOKUP(A196,'FIGEM 2021'!$A$25:$P$369,16,FALSE)</f>
        <v>0</v>
      </c>
      <c r="E196" s="206">
        <f t="shared" si="6"/>
        <v>0</v>
      </c>
      <c r="F196" s="207">
        <f t="shared" si="7"/>
        <v>0</v>
      </c>
      <c r="G196" s="151">
        <f t="shared" si="8"/>
        <v>0</v>
      </c>
    </row>
    <row r="197" spans="1:7" x14ac:dyDescent="0.25">
      <c r="A197" s="100">
        <v>10301</v>
      </c>
      <c r="B197" s="51">
        <v>2</v>
      </c>
      <c r="C197" s="100" t="s">
        <v>67</v>
      </c>
      <c r="D197" s="205">
        <f>VLOOKUP(A197,'FIGEM 2021'!$A$25:$P$369,16,FALSE)</f>
        <v>132618089.12188847</v>
      </c>
      <c r="E197" s="206">
        <f t="shared" si="6"/>
        <v>132618089</v>
      </c>
      <c r="F197" s="207">
        <f t="shared" si="7"/>
        <v>-0.12188847362995148</v>
      </c>
      <c r="G197" s="151">
        <f t="shared" si="8"/>
        <v>132618089</v>
      </c>
    </row>
    <row r="198" spans="1:7" x14ac:dyDescent="0.25">
      <c r="A198" s="100">
        <v>4301</v>
      </c>
      <c r="B198" s="51">
        <v>3</v>
      </c>
      <c r="C198" s="100" t="s">
        <v>123</v>
      </c>
      <c r="D198" s="205">
        <f>VLOOKUP(A198,'FIGEM 2021'!$A$25:$P$369,16,FALSE)</f>
        <v>116162129.82618311</v>
      </c>
      <c r="E198" s="206">
        <f t="shared" ref="E198:E261" si="9">ROUND(D198,0)</f>
        <v>116162130</v>
      </c>
      <c r="F198" s="207">
        <f t="shared" ref="F198:F261" si="10">E198-D198</f>
        <v>0.17381688952445984</v>
      </c>
      <c r="G198" s="151">
        <f t="shared" ref="G198:G261" si="11">E198+IF($E$3=0,0,-IF(_xlfn.RANK.EQ(F198,$F$6:$F$350,IF(E195&gt;=0,0,1))&lt;=ABS($E$3),1,0)*$E$3/ABS($E$3))</f>
        <v>116162130</v>
      </c>
    </row>
    <row r="199" spans="1:7" x14ac:dyDescent="0.25">
      <c r="A199" s="100">
        <v>13604</v>
      </c>
      <c r="B199" s="51">
        <v>2</v>
      </c>
      <c r="C199" s="100" t="s">
        <v>55</v>
      </c>
      <c r="D199" s="205">
        <f>VLOOKUP(A199,'FIGEM 2021'!$A$25:$P$369,16,FALSE)</f>
        <v>120566245.81655368</v>
      </c>
      <c r="E199" s="206">
        <f t="shared" si="9"/>
        <v>120566246</v>
      </c>
      <c r="F199" s="207">
        <f t="shared" si="10"/>
        <v>0.18344631791114807</v>
      </c>
      <c r="G199" s="151">
        <f t="shared" si="11"/>
        <v>120566246</v>
      </c>
    </row>
    <row r="200" spans="1:7" x14ac:dyDescent="0.25">
      <c r="A200" s="100">
        <v>9112</v>
      </c>
      <c r="B200" s="51">
        <v>3</v>
      </c>
      <c r="C200" s="100" t="s">
        <v>98</v>
      </c>
      <c r="D200" s="205">
        <f>VLOOKUP(A200,'FIGEM 2021'!$A$25:$P$369,16,FALSE)</f>
        <v>122744492.57627758</v>
      </c>
      <c r="E200" s="206">
        <f t="shared" si="9"/>
        <v>122744493</v>
      </c>
      <c r="F200" s="207">
        <f t="shared" si="10"/>
        <v>0.42372241616249084</v>
      </c>
      <c r="G200" s="151">
        <f t="shared" si="11"/>
        <v>122744493</v>
      </c>
    </row>
    <row r="201" spans="1:7" hidden="1" x14ac:dyDescent="0.25">
      <c r="A201" s="100">
        <v>4105</v>
      </c>
      <c r="B201" s="51">
        <v>4</v>
      </c>
      <c r="C201" s="100" t="s">
        <v>207</v>
      </c>
      <c r="D201" s="205">
        <f>VLOOKUP(A201,'FIGEM 2021'!$A$25:$P$369,16,FALSE)</f>
        <v>0</v>
      </c>
      <c r="E201" s="206">
        <f t="shared" si="9"/>
        <v>0</v>
      </c>
      <c r="F201" s="207">
        <f t="shared" si="10"/>
        <v>0</v>
      </c>
      <c r="G201" s="151">
        <f t="shared" si="11"/>
        <v>0</v>
      </c>
    </row>
    <row r="202" spans="1:7" hidden="1" x14ac:dyDescent="0.25">
      <c r="A202" s="100">
        <v>14107</v>
      </c>
      <c r="B202" s="51">
        <v>4</v>
      </c>
      <c r="C202" s="100" t="s">
        <v>200</v>
      </c>
      <c r="D202" s="205">
        <f>VLOOKUP(A202,'FIGEM 2021'!$A$25:$P$369,16,FALSE)</f>
        <v>0</v>
      </c>
      <c r="E202" s="206">
        <f t="shared" si="9"/>
        <v>0</v>
      </c>
      <c r="F202" s="207">
        <f t="shared" si="10"/>
        <v>0</v>
      </c>
      <c r="G202" s="151">
        <f t="shared" si="11"/>
        <v>0</v>
      </c>
    </row>
    <row r="203" spans="1:7" hidden="1" x14ac:dyDescent="0.25">
      <c r="A203" s="100">
        <v>13404</v>
      </c>
      <c r="B203" s="51">
        <v>4</v>
      </c>
      <c r="C203" s="100" t="s">
        <v>145</v>
      </c>
      <c r="D203" s="205">
        <f>VLOOKUP(A203,'FIGEM 2021'!$A$25:$P$369,16,FALSE)</f>
        <v>0</v>
      </c>
      <c r="E203" s="206">
        <f t="shared" si="9"/>
        <v>0</v>
      </c>
      <c r="F203" s="207">
        <f t="shared" si="10"/>
        <v>0</v>
      </c>
      <c r="G203" s="151">
        <f t="shared" si="11"/>
        <v>0</v>
      </c>
    </row>
    <row r="204" spans="1:7" hidden="1" x14ac:dyDescent="0.25">
      <c r="A204" s="100">
        <v>10404</v>
      </c>
      <c r="B204" s="51">
        <v>4</v>
      </c>
      <c r="C204" s="100" t="s">
        <v>204</v>
      </c>
      <c r="D204" s="205">
        <f>VLOOKUP(A204,'FIGEM 2021'!$A$25:$P$369,16,FALSE)</f>
        <v>0</v>
      </c>
      <c r="E204" s="206">
        <f t="shared" si="9"/>
        <v>0</v>
      </c>
      <c r="F204" s="207">
        <f t="shared" si="10"/>
        <v>0</v>
      </c>
      <c r="G204" s="151">
        <f t="shared" si="11"/>
        <v>0</v>
      </c>
    </row>
    <row r="205" spans="1:7" x14ac:dyDescent="0.25">
      <c r="A205" s="100">
        <v>6306</v>
      </c>
      <c r="B205" s="51">
        <v>4</v>
      </c>
      <c r="C205" s="100" t="s">
        <v>181</v>
      </c>
      <c r="D205" s="205">
        <f>VLOOKUP(A205,'FIGEM 2021'!$A$25:$P$369,16,FALSE)</f>
        <v>86442717.057704762</v>
      </c>
      <c r="E205" s="206">
        <f t="shared" si="9"/>
        <v>86442717</v>
      </c>
      <c r="F205" s="207">
        <f t="shared" si="10"/>
        <v>-5.7704761624336243E-2</v>
      </c>
      <c r="G205" s="151">
        <f t="shared" si="11"/>
        <v>86442717</v>
      </c>
    </row>
    <row r="206" spans="1:7" x14ac:dyDescent="0.25">
      <c r="A206" s="100">
        <v>14108</v>
      </c>
      <c r="B206" s="51">
        <v>5</v>
      </c>
      <c r="C206" s="100" t="s">
        <v>285</v>
      </c>
      <c r="D206" s="205">
        <f>VLOOKUP(A206,'FIGEM 2021'!$A$25:$P$369,16,FALSE)</f>
        <v>92056838.725691497</v>
      </c>
      <c r="E206" s="206">
        <f t="shared" si="9"/>
        <v>92056839</v>
      </c>
      <c r="F206" s="207">
        <f t="shared" si="10"/>
        <v>0.27430850267410278</v>
      </c>
      <c r="G206" s="151">
        <f t="shared" si="11"/>
        <v>92056839</v>
      </c>
    </row>
    <row r="207" spans="1:7" x14ac:dyDescent="0.25">
      <c r="A207" s="100">
        <v>5704</v>
      </c>
      <c r="B207" s="51">
        <v>4</v>
      </c>
      <c r="C207" s="100" t="s">
        <v>223</v>
      </c>
      <c r="D207" s="205">
        <f>VLOOKUP(A207,'FIGEM 2021'!$A$25:$P$369,16,FALSE)</f>
        <v>81997357.024151474</v>
      </c>
      <c r="E207" s="206">
        <f t="shared" si="9"/>
        <v>81997357</v>
      </c>
      <c r="F207" s="207">
        <f t="shared" si="10"/>
        <v>-2.4151474237442017E-2</v>
      </c>
      <c r="G207" s="151">
        <f t="shared" si="11"/>
        <v>81997357</v>
      </c>
    </row>
    <row r="208" spans="1:7" hidden="1" x14ac:dyDescent="0.25">
      <c r="A208" s="100">
        <v>5403</v>
      </c>
      <c r="B208" s="51">
        <v>4</v>
      </c>
      <c r="C208" s="100" t="s">
        <v>163</v>
      </c>
      <c r="D208" s="205">
        <f>VLOOKUP(A208,'FIGEM 2021'!$A$25:$P$369,16,FALSE)</f>
        <v>0</v>
      </c>
      <c r="E208" s="206">
        <f t="shared" si="9"/>
        <v>0</v>
      </c>
      <c r="F208" s="207">
        <f t="shared" si="10"/>
        <v>0</v>
      </c>
      <c r="G208" s="151">
        <f t="shared" si="11"/>
        <v>0</v>
      </c>
    </row>
    <row r="209" spans="1:7" hidden="1" x14ac:dyDescent="0.25">
      <c r="A209" s="100">
        <v>6206</v>
      </c>
      <c r="B209" s="51">
        <v>5</v>
      </c>
      <c r="C209" s="100" t="s">
        <v>300</v>
      </c>
      <c r="D209" s="205">
        <f>VLOOKUP(A209,'FIGEM 2021'!$A$25:$P$369,16,FALSE)</f>
        <v>0</v>
      </c>
      <c r="E209" s="206">
        <f t="shared" si="9"/>
        <v>0</v>
      </c>
      <c r="F209" s="207">
        <f t="shared" si="10"/>
        <v>0</v>
      </c>
      <c r="G209" s="151">
        <f t="shared" si="11"/>
        <v>0</v>
      </c>
    </row>
    <row r="210" spans="1:7" x14ac:dyDescent="0.25">
      <c r="A210" s="100">
        <v>7404</v>
      </c>
      <c r="B210" s="51">
        <v>3</v>
      </c>
      <c r="C210" s="100" t="s">
        <v>134</v>
      </c>
      <c r="D210" s="205">
        <f>VLOOKUP(A210,'FIGEM 2021'!$A$25:$P$369,16,FALSE)</f>
        <v>120586189.92878155</v>
      </c>
      <c r="E210" s="206">
        <f t="shared" si="9"/>
        <v>120586190</v>
      </c>
      <c r="F210" s="207">
        <f t="shared" si="10"/>
        <v>7.1218445897102356E-2</v>
      </c>
      <c r="G210" s="151">
        <f t="shared" si="11"/>
        <v>120586190</v>
      </c>
    </row>
    <row r="211" spans="1:7" hidden="1" x14ac:dyDescent="0.25">
      <c r="A211" s="100">
        <v>13121</v>
      </c>
      <c r="B211" s="51">
        <v>1</v>
      </c>
      <c r="C211" s="100" t="s">
        <v>45</v>
      </c>
      <c r="D211" s="205">
        <f>VLOOKUP(A211,'FIGEM 2021'!$A$25:$P$369,16,FALSE)</f>
        <v>0</v>
      </c>
      <c r="E211" s="206">
        <f t="shared" si="9"/>
        <v>0</v>
      </c>
      <c r="F211" s="207">
        <f t="shared" si="10"/>
        <v>0</v>
      </c>
      <c r="G211" s="151">
        <f t="shared" si="11"/>
        <v>0</v>
      </c>
    </row>
    <row r="212" spans="1:7" x14ac:dyDescent="0.25">
      <c r="A212" s="100">
        <v>7106</v>
      </c>
      <c r="B212" s="51">
        <v>5</v>
      </c>
      <c r="C212" s="100" t="s">
        <v>239</v>
      </c>
      <c r="D212" s="205">
        <f>VLOOKUP(A212,'FIGEM 2021'!$A$25:$P$369,16,FALSE)</f>
        <v>91113165.385751784</v>
      </c>
      <c r="E212" s="206">
        <f t="shared" si="9"/>
        <v>91113165</v>
      </c>
      <c r="F212" s="207">
        <f t="shared" si="10"/>
        <v>-0.38575178384780884</v>
      </c>
      <c r="G212" s="151">
        <f t="shared" si="11"/>
        <v>91113165</v>
      </c>
    </row>
    <row r="213" spans="1:7" x14ac:dyDescent="0.25">
      <c r="A213" s="100">
        <v>7203</v>
      </c>
      <c r="B213" s="51">
        <v>5</v>
      </c>
      <c r="C213" s="100" t="s">
        <v>246</v>
      </c>
      <c r="D213" s="205">
        <f>VLOOKUP(A213,'FIGEM 2021'!$A$25:$P$369,16,FALSE)</f>
        <v>88246193.807942897</v>
      </c>
      <c r="E213" s="206">
        <f t="shared" si="9"/>
        <v>88246194</v>
      </c>
      <c r="F213" s="207">
        <f t="shared" si="10"/>
        <v>0.19205710291862488</v>
      </c>
      <c r="G213" s="151">
        <f t="shared" si="11"/>
        <v>88246194</v>
      </c>
    </row>
    <row r="214" spans="1:7" x14ac:dyDescent="0.25">
      <c r="A214" s="100">
        <v>16105</v>
      </c>
      <c r="B214" s="51">
        <v>5</v>
      </c>
      <c r="C214" s="100" t="s">
        <v>248</v>
      </c>
      <c r="D214" s="205">
        <f>VLOOKUP(A214,'FIGEM 2021'!$A$25:$P$369,16,FALSE)</f>
        <v>82995129.741366655</v>
      </c>
      <c r="E214" s="206">
        <f t="shared" si="9"/>
        <v>82995130</v>
      </c>
      <c r="F214" s="207">
        <f t="shared" si="10"/>
        <v>0.25863334536552429</v>
      </c>
      <c r="G214" s="151">
        <f t="shared" si="11"/>
        <v>82995130</v>
      </c>
    </row>
    <row r="215" spans="1:7" x14ac:dyDescent="0.25">
      <c r="A215" s="100">
        <v>7107</v>
      </c>
      <c r="B215" s="51">
        <v>5</v>
      </c>
      <c r="C215" s="100" t="s">
        <v>322</v>
      </c>
      <c r="D215" s="205">
        <f>VLOOKUP(A215,'FIGEM 2021'!$A$25:$P$369,16,FALSE)</f>
        <v>88992105.35449852</v>
      </c>
      <c r="E215" s="206">
        <f t="shared" si="9"/>
        <v>88992105</v>
      </c>
      <c r="F215" s="207">
        <f t="shared" si="10"/>
        <v>-0.35449852049350739</v>
      </c>
      <c r="G215" s="151">
        <f t="shared" si="11"/>
        <v>88992105</v>
      </c>
    </row>
    <row r="216" spans="1:7" hidden="1" x14ac:dyDescent="0.25">
      <c r="A216" s="100">
        <v>8107</v>
      </c>
      <c r="B216" s="51">
        <v>2</v>
      </c>
      <c r="C216" s="100" t="s">
        <v>71</v>
      </c>
      <c r="D216" s="205">
        <f>VLOOKUP(A216,'FIGEM 2021'!$A$25:$P$369,16,FALSE)</f>
        <v>0</v>
      </c>
      <c r="E216" s="206">
        <f t="shared" si="9"/>
        <v>0</v>
      </c>
      <c r="F216" s="207">
        <f t="shared" si="10"/>
        <v>0</v>
      </c>
      <c r="G216" s="151">
        <f t="shared" si="11"/>
        <v>0</v>
      </c>
    </row>
    <row r="217" spans="1:7" hidden="1" x14ac:dyDescent="0.25">
      <c r="A217" s="100">
        <v>13605</v>
      </c>
      <c r="B217" s="51">
        <v>2</v>
      </c>
      <c r="C217" s="100" t="s">
        <v>79</v>
      </c>
      <c r="D217" s="205">
        <f>VLOOKUP(A217,'FIGEM 2021'!$A$25:$P$369,16,FALSE)</f>
        <v>0</v>
      </c>
      <c r="E217" s="206">
        <f t="shared" si="9"/>
        <v>0</v>
      </c>
      <c r="F217" s="207">
        <f t="shared" si="10"/>
        <v>0</v>
      </c>
      <c r="G217" s="151">
        <f t="shared" si="11"/>
        <v>0</v>
      </c>
    </row>
    <row r="218" spans="1:7" x14ac:dyDescent="0.25">
      <c r="A218" s="100">
        <v>13122</v>
      </c>
      <c r="B218" s="51">
        <v>1</v>
      </c>
      <c r="C218" s="100" t="s">
        <v>14</v>
      </c>
      <c r="D218" s="205">
        <f>VLOOKUP(A218,'FIGEM 2021'!$A$25:$P$369,16,FALSE)</f>
        <v>70173648.729031876</v>
      </c>
      <c r="E218" s="206">
        <f t="shared" si="9"/>
        <v>70173649</v>
      </c>
      <c r="F218" s="207">
        <f t="shared" si="10"/>
        <v>0.27096812427043915</v>
      </c>
      <c r="G218" s="151">
        <f t="shared" si="11"/>
        <v>70173649</v>
      </c>
    </row>
    <row r="219" spans="1:7" x14ac:dyDescent="0.25">
      <c r="A219" s="100">
        <v>6307</v>
      </c>
      <c r="B219" s="51">
        <v>5</v>
      </c>
      <c r="C219" s="100" t="s">
        <v>294</v>
      </c>
      <c r="D219" s="205">
        <f>VLOOKUP(A219,'FIGEM 2021'!$A$25:$P$369,16,FALSE)</f>
        <v>86588747.306427866</v>
      </c>
      <c r="E219" s="206">
        <f t="shared" si="9"/>
        <v>86588747</v>
      </c>
      <c r="F219" s="207">
        <f t="shared" si="10"/>
        <v>-0.30642786622047424</v>
      </c>
      <c r="G219" s="151">
        <f t="shared" si="11"/>
        <v>86588747</v>
      </c>
    </row>
    <row r="220" spans="1:7" x14ac:dyDescent="0.25">
      <c r="A220" s="100">
        <v>9113</v>
      </c>
      <c r="B220" s="51">
        <v>5</v>
      </c>
      <c r="C220" s="100" t="s">
        <v>288</v>
      </c>
      <c r="D220" s="205">
        <f>VLOOKUP(A220,'FIGEM 2021'!$A$25:$P$369,16,FALSE)</f>
        <v>86198111.199521929</v>
      </c>
      <c r="E220" s="206">
        <f t="shared" si="9"/>
        <v>86198111</v>
      </c>
      <c r="F220" s="207">
        <f t="shared" si="10"/>
        <v>-0.19952192902565002</v>
      </c>
      <c r="G220" s="151">
        <f t="shared" si="11"/>
        <v>86198111</v>
      </c>
    </row>
    <row r="221" spans="1:7" hidden="1" x14ac:dyDescent="0.25">
      <c r="A221" s="100">
        <v>5404</v>
      </c>
      <c r="B221" s="51">
        <v>5</v>
      </c>
      <c r="C221" s="100" t="s">
        <v>256</v>
      </c>
      <c r="D221" s="205">
        <f>VLOOKUP(A221,'FIGEM 2021'!$A$25:$P$369,16,FALSE)</f>
        <v>0</v>
      </c>
      <c r="E221" s="206">
        <f t="shared" si="9"/>
        <v>0</v>
      </c>
      <c r="F221" s="207">
        <f t="shared" si="10"/>
        <v>0</v>
      </c>
      <c r="G221" s="151">
        <f t="shared" si="11"/>
        <v>0</v>
      </c>
    </row>
    <row r="222" spans="1:7" hidden="1" x14ac:dyDescent="0.25">
      <c r="A222" s="100">
        <v>6112</v>
      </c>
      <c r="B222" s="51">
        <v>4</v>
      </c>
      <c r="C222" s="100" t="s">
        <v>226</v>
      </c>
      <c r="D222" s="205">
        <f>VLOOKUP(A222,'FIGEM 2021'!$A$25:$P$369,16,FALSE)</f>
        <v>0</v>
      </c>
      <c r="E222" s="206">
        <f t="shared" si="9"/>
        <v>0</v>
      </c>
      <c r="F222" s="207">
        <f t="shared" si="10"/>
        <v>0</v>
      </c>
      <c r="G222" s="151">
        <f t="shared" si="11"/>
        <v>0</v>
      </c>
    </row>
    <row r="223" spans="1:7" x14ac:dyDescent="0.25">
      <c r="A223" s="100">
        <v>1405</v>
      </c>
      <c r="B223" s="51">
        <v>4</v>
      </c>
      <c r="C223" s="100" t="s">
        <v>208</v>
      </c>
      <c r="D223" s="205">
        <f>VLOOKUP(A223,'FIGEM 2021'!$A$25:$P$369,16,FALSE)</f>
        <v>87285655.139022052</v>
      </c>
      <c r="E223" s="206">
        <f t="shared" si="9"/>
        <v>87285655</v>
      </c>
      <c r="F223" s="207">
        <f t="shared" si="10"/>
        <v>-0.13902205228805542</v>
      </c>
      <c r="G223" s="151">
        <f t="shared" si="11"/>
        <v>87285655</v>
      </c>
    </row>
    <row r="224" spans="1:7" hidden="1" x14ac:dyDescent="0.25">
      <c r="A224" s="100">
        <v>6113</v>
      </c>
      <c r="B224" s="51">
        <v>5</v>
      </c>
      <c r="C224" s="100" t="s">
        <v>273</v>
      </c>
      <c r="D224" s="205">
        <f>VLOOKUP(A224,'FIGEM 2021'!$A$25:$P$369,16,FALSE)</f>
        <v>0</v>
      </c>
      <c r="E224" s="206">
        <f t="shared" si="9"/>
        <v>0</v>
      </c>
      <c r="F224" s="207">
        <f t="shared" si="10"/>
        <v>0</v>
      </c>
      <c r="G224" s="151">
        <f t="shared" si="11"/>
        <v>0</v>
      </c>
    </row>
    <row r="225" spans="1:7" x14ac:dyDescent="0.25">
      <c r="A225" s="100">
        <v>6201</v>
      </c>
      <c r="B225" s="51">
        <v>3</v>
      </c>
      <c r="C225" s="100" t="s">
        <v>119</v>
      </c>
      <c r="D225" s="205">
        <f>VLOOKUP(A225,'FIGEM 2021'!$A$25:$P$369,16,FALSE)</f>
        <v>112936075.09898935</v>
      </c>
      <c r="E225" s="206">
        <f t="shared" si="9"/>
        <v>112936075</v>
      </c>
      <c r="F225" s="207">
        <f t="shared" si="10"/>
        <v>-9.8989352583885193E-2</v>
      </c>
      <c r="G225" s="151">
        <f t="shared" si="11"/>
        <v>112936075</v>
      </c>
    </row>
    <row r="226" spans="1:7" x14ac:dyDescent="0.25">
      <c r="A226" s="100">
        <v>16106</v>
      </c>
      <c r="B226" s="51">
        <v>5</v>
      </c>
      <c r="C226" s="100" t="s">
        <v>274</v>
      </c>
      <c r="D226" s="205">
        <f>VLOOKUP(A226,'FIGEM 2021'!$A$25:$P$369,16,FALSE)</f>
        <v>83027891.292792737</v>
      </c>
      <c r="E226" s="206">
        <f t="shared" si="9"/>
        <v>83027891</v>
      </c>
      <c r="F226" s="207">
        <f t="shared" si="10"/>
        <v>-0.29279273748397827</v>
      </c>
      <c r="G226" s="151">
        <f t="shared" si="11"/>
        <v>83027891</v>
      </c>
    </row>
    <row r="227" spans="1:7" hidden="1" x14ac:dyDescent="0.25">
      <c r="A227" s="100">
        <v>13202</v>
      </c>
      <c r="B227" s="51">
        <v>2</v>
      </c>
      <c r="C227" s="100" t="s">
        <v>77</v>
      </c>
      <c r="D227" s="205">
        <f>VLOOKUP(A227,'FIGEM 2021'!$A$25:$P$369,16,FALSE)</f>
        <v>0</v>
      </c>
      <c r="E227" s="206">
        <f t="shared" si="9"/>
        <v>0</v>
      </c>
      <c r="F227" s="207">
        <f t="shared" si="10"/>
        <v>0</v>
      </c>
      <c r="G227" s="151">
        <f t="shared" si="11"/>
        <v>0</v>
      </c>
    </row>
    <row r="228" spans="1:7" hidden="1" x14ac:dyDescent="0.25">
      <c r="A228" s="100">
        <v>9114</v>
      </c>
      <c r="B228" s="51">
        <v>3</v>
      </c>
      <c r="C228" s="100" t="s">
        <v>122</v>
      </c>
      <c r="D228" s="205">
        <f>VLOOKUP(A228,'FIGEM 2021'!$A$25:$P$369,16,FALSE)</f>
        <v>0</v>
      </c>
      <c r="E228" s="206">
        <f t="shared" si="9"/>
        <v>0</v>
      </c>
      <c r="F228" s="207">
        <f t="shared" si="10"/>
        <v>0</v>
      </c>
      <c r="G228" s="151">
        <f t="shared" si="11"/>
        <v>0</v>
      </c>
    </row>
    <row r="229" spans="1:7" x14ac:dyDescent="0.25">
      <c r="A229" s="100">
        <v>6308</v>
      </c>
      <c r="B229" s="51">
        <v>5</v>
      </c>
      <c r="C229" s="100" t="s">
        <v>271</v>
      </c>
      <c r="D229" s="205">
        <f>VLOOKUP(A229,'FIGEM 2021'!$A$25:$P$369,16,FALSE)</f>
        <v>87185542.111243486</v>
      </c>
      <c r="E229" s="206">
        <f t="shared" si="9"/>
        <v>87185542</v>
      </c>
      <c r="F229" s="207">
        <f t="shared" si="10"/>
        <v>-0.11124348640441895</v>
      </c>
      <c r="G229" s="151">
        <f t="shared" si="11"/>
        <v>87185542</v>
      </c>
    </row>
    <row r="230" spans="1:7" x14ac:dyDescent="0.25">
      <c r="A230" s="100">
        <v>16205</v>
      </c>
      <c r="B230" s="51">
        <v>5</v>
      </c>
      <c r="C230" s="100" t="s">
        <v>265</v>
      </c>
      <c r="D230" s="205">
        <f>VLOOKUP(A230,'FIGEM 2021'!$A$25:$P$369,16,FALSE)</f>
        <v>90106460.708058372</v>
      </c>
      <c r="E230" s="206">
        <f t="shared" si="9"/>
        <v>90106461</v>
      </c>
      <c r="F230" s="207">
        <f t="shared" si="10"/>
        <v>0.29194162786006927</v>
      </c>
      <c r="G230" s="151">
        <f t="shared" si="11"/>
        <v>90106461</v>
      </c>
    </row>
    <row r="231" spans="1:7" hidden="1" x14ac:dyDescent="0.25">
      <c r="A231" s="100">
        <v>12301</v>
      </c>
      <c r="B231" s="51">
        <v>4</v>
      </c>
      <c r="C231" s="100" t="s">
        <v>184</v>
      </c>
      <c r="D231" s="205">
        <f>VLOOKUP(A231,'FIGEM 2021'!$A$25:$P$369,16,FALSE)</f>
        <v>0</v>
      </c>
      <c r="E231" s="206">
        <f t="shared" si="9"/>
        <v>0</v>
      </c>
      <c r="F231" s="207">
        <f t="shared" si="10"/>
        <v>0</v>
      </c>
      <c r="G231" s="151">
        <f t="shared" si="11"/>
        <v>0</v>
      </c>
    </row>
    <row r="232" spans="1:7" hidden="1" x14ac:dyDescent="0.25">
      <c r="A232" s="100">
        <v>1401</v>
      </c>
      <c r="B232" s="51">
        <v>4</v>
      </c>
      <c r="C232" s="100" t="s">
        <v>219</v>
      </c>
      <c r="D232" s="205">
        <f>VLOOKUP(A232,'FIGEM 2021'!$A$25:$P$369,16,FALSE)</f>
        <v>0</v>
      </c>
      <c r="E232" s="206">
        <f t="shared" si="9"/>
        <v>0</v>
      </c>
      <c r="F232" s="207">
        <f t="shared" si="10"/>
        <v>0</v>
      </c>
      <c r="G232" s="151">
        <f t="shared" si="11"/>
        <v>0</v>
      </c>
    </row>
    <row r="233" spans="1:7" x14ac:dyDescent="0.25">
      <c r="A233" s="100">
        <v>12302</v>
      </c>
      <c r="B233" s="51">
        <v>4</v>
      </c>
      <c r="C233" s="100" t="s">
        <v>153</v>
      </c>
      <c r="D233" s="205">
        <f>VLOOKUP(A233,'FIGEM 2021'!$A$25:$P$369,16,FALSE)</f>
        <v>85110176.883135989</v>
      </c>
      <c r="E233" s="206">
        <f t="shared" si="9"/>
        <v>85110177</v>
      </c>
      <c r="F233" s="207">
        <f t="shared" si="10"/>
        <v>0.11686401069164276</v>
      </c>
      <c r="G233" s="151">
        <f t="shared" si="11"/>
        <v>85110177</v>
      </c>
    </row>
    <row r="234" spans="1:7" x14ac:dyDescent="0.25">
      <c r="A234" s="100">
        <v>13123</v>
      </c>
      <c r="B234" s="51">
        <v>1</v>
      </c>
      <c r="C234" s="100" t="s">
        <v>4</v>
      </c>
      <c r="D234" s="205">
        <f>VLOOKUP(A234,'FIGEM 2021'!$A$25:$P$369,16,FALSE)</f>
        <v>73442554.54879491</v>
      </c>
      <c r="E234" s="206">
        <f t="shared" si="9"/>
        <v>73442555</v>
      </c>
      <c r="F234" s="207">
        <f t="shared" si="10"/>
        <v>0.45120508968830109</v>
      </c>
      <c r="G234" s="151">
        <f t="shared" si="11"/>
        <v>73442555</v>
      </c>
    </row>
    <row r="235" spans="1:7" x14ac:dyDescent="0.25">
      <c r="A235" s="100">
        <v>5105</v>
      </c>
      <c r="B235" s="51">
        <v>4</v>
      </c>
      <c r="C235" s="100" t="s">
        <v>146</v>
      </c>
      <c r="D235" s="205">
        <f>VLOOKUP(A235,'FIGEM 2021'!$A$25:$P$369,16,FALSE)</f>
        <v>81863301.261033982</v>
      </c>
      <c r="E235" s="206">
        <f t="shared" si="9"/>
        <v>81863301</v>
      </c>
      <c r="F235" s="207">
        <f t="shared" si="10"/>
        <v>-0.26103398203849792</v>
      </c>
      <c r="G235" s="151">
        <f t="shared" si="11"/>
        <v>81863301</v>
      </c>
    </row>
    <row r="236" spans="1:7" hidden="1" x14ac:dyDescent="0.25">
      <c r="A236" s="100">
        <v>9115</v>
      </c>
      <c r="B236" s="51">
        <v>4</v>
      </c>
      <c r="C236" s="100" t="s">
        <v>168</v>
      </c>
      <c r="D236" s="205">
        <f>VLOOKUP(A236,'FIGEM 2021'!$A$25:$P$369,16,FALSE)</f>
        <v>0</v>
      </c>
      <c r="E236" s="206">
        <f t="shared" si="9"/>
        <v>0</v>
      </c>
      <c r="F236" s="207">
        <f t="shared" si="10"/>
        <v>0</v>
      </c>
      <c r="G236" s="151">
        <f t="shared" si="11"/>
        <v>0</v>
      </c>
    </row>
    <row r="237" spans="1:7" x14ac:dyDescent="0.25">
      <c r="A237" s="100">
        <v>13124</v>
      </c>
      <c r="B237" s="51">
        <v>1</v>
      </c>
      <c r="C237" s="100" t="s">
        <v>15</v>
      </c>
      <c r="D237" s="205">
        <f>VLOOKUP(A237,'FIGEM 2021'!$A$25:$P$369,16,FALSE)</f>
        <v>63649263.178300038</v>
      </c>
      <c r="E237" s="206">
        <f t="shared" si="9"/>
        <v>63649263</v>
      </c>
      <c r="F237" s="207">
        <f t="shared" si="10"/>
        <v>-0.17830003798007965</v>
      </c>
      <c r="G237" s="151">
        <f t="shared" si="11"/>
        <v>63649263</v>
      </c>
    </row>
    <row r="238" spans="1:7" x14ac:dyDescent="0.25">
      <c r="A238" s="100">
        <v>13201</v>
      </c>
      <c r="B238" s="51">
        <v>1</v>
      </c>
      <c r="C238" s="100" t="s">
        <v>13</v>
      </c>
      <c r="D238" s="205">
        <f>VLOOKUP(A238,'FIGEM 2021'!$A$25:$P$369,16,FALSE)</f>
        <v>64556983.021838322</v>
      </c>
      <c r="E238" s="206">
        <f t="shared" si="9"/>
        <v>64556983</v>
      </c>
      <c r="F238" s="207">
        <f t="shared" si="10"/>
        <v>-2.1838322281837463E-2</v>
      </c>
      <c r="G238" s="151">
        <f t="shared" si="11"/>
        <v>64556983</v>
      </c>
    </row>
    <row r="239" spans="1:7" x14ac:dyDescent="0.25">
      <c r="A239" s="100">
        <v>10101</v>
      </c>
      <c r="B239" s="51">
        <v>2</v>
      </c>
      <c r="C239" s="100" t="s">
        <v>61</v>
      </c>
      <c r="D239" s="205">
        <f>VLOOKUP(A239,'FIGEM 2021'!$A$25:$P$369,16,FALSE)</f>
        <v>118679824.25147481</v>
      </c>
      <c r="E239" s="206">
        <f t="shared" si="9"/>
        <v>118679824</v>
      </c>
      <c r="F239" s="207">
        <f t="shared" si="10"/>
        <v>-0.25147481262683868</v>
      </c>
      <c r="G239" s="151">
        <f t="shared" si="11"/>
        <v>118679824</v>
      </c>
    </row>
    <row r="240" spans="1:7" hidden="1" x14ac:dyDescent="0.25">
      <c r="A240" s="100">
        <v>10302</v>
      </c>
      <c r="B240" s="51">
        <v>4</v>
      </c>
      <c r="C240" s="100" t="s">
        <v>189</v>
      </c>
      <c r="D240" s="205">
        <f>VLOOKUP(A240,'FIGEM 2021'!$A$25:$P$369,16,FALSE)</f>
        <v>0</v>
      </c>
      <c r="E240" s="206">
        <f t="shared" si="9"/>
        <v>0</v>
      </c>
      <c r="F240" s="207">
        <f t="shared" si="10"/>
        <v>0</v>
      </c>
      <c r="G240" s="151">
        <f t="shared" si="11"/>
        <v>0</v>
      </c>
    </row>
    <row r="241" spans="1:7" ht="15.75" thickBot="1" x14ac:dyDescent="0.3">
      <c r="A241" s="100">
        <v>10109</v>
      </c>
      <c r="B241" s="137">
        <v>2</v>
      </c>
      <c r="C241" s="136" t="s">
        <v>56</v>
      </c>
      <c r="D241" s="205">
        <f>VLOOKUP(A241,'FIGEM 2021'!$A$25:$P$369,16,FALSE)</f>
        <v>136370993.17175928</v>
      </c>
      <c r="E241" s="206">
        <f t="shared" si="9"/>
        <v>136370993</v>
      </c>
      <c r="F241" s="207">
        <f t="shared" si="10"/>
        <v>-0.17175927758216858</v>
      </c>
      <c r="G241" s="151">
        <f t="shared" si="11"/>
        <v>136370993</v>
      </c>
    </row>
    <row r="242" spans="1:7" ht="15.75" thickTop="1" x14ac:dyDescent="0.25">
      <c r="A242" s="100">
        <v>6309</v>
      </c>
      <c r="B242" s="135">
        <v>5</v>
      </c>
      <c r="C242" s="134" t="s">
        <v>264</v>
      </c>
      <c r="D242" s="205">
        <f>VLOOKUP(A242,'FIGEM 2021'!$A$25:$P$369,16,FALSE)</f>
        <v>85740701.064693958</v>
      </c>
      <c r="E242" s="206">
        <f t="shared" si="9"/>
        <v>85740701</v>
      </c>
      <c r="F242" s="207">
        <f t="shared" si="10"/>
        <v>-6.4693957567214966E-2</v>
      </c>
      <c r="G242" s="151">
        <f t="shared" si="11"/>
        <v>85740701</v>
      </c>
    </row>
    <row r="243" spans="1:7" x14ac:dyDescent="0.25">
      <c r="A243" s="100">
        <v>4304</v>
      </c>
      <c r="B243" s="51">
        <v>5</v>
      </c>
      <c r="C243" s="100" t="s">
        <v>298</v>
      </c>
      <c r="D243" s="205">
        <f>VLOOKUP(A243,'FIGEM 2021'!$A$25:$P$369,16,FALSE)</f>
        <v>84425485.693727016</v>
      </c>
      <c r="E243" s="206">
        <f t="shared" si="9"/>
        <v>84425486</v>
      </c>
      <c r="F243" s="207">
        <f t="shared" si="10"/>
        <v>0.30627298355102539</v>
      </c>
      <c r="G243" s="151">
        <f t="shared" si="11"/>
        <v>84425486</v>
      </c>
    </row>
    <row r="244" spans="1:7" hidden="1" x14ac:dyDescent="0.25">
      <c r="A244" s="100">
        <v>12101</v>
      </c>
      <c r="B244" s="51">
        <v>2</v>
      </c>
      <c r="C244" s="100" t="s">
        <v>51</v>
      </c>
      <c r="D244" s="205">
        <f>VLOOKUP(A244,'FIGEM 2021'!$A$25:$P$369,16,FALSE)</f>
        <v>0</v>
      </c>
      <c r="E244" s="206">
        <f t="shared" si="9"/>
        <v>0</v>
      </c>
      <c r="F244" s="207">
        <f t="shared" si="10"/>
        <v>0</v>
      </c>
      <c r="G244" s="151">
        <f t="shared" si="11"/>
        <v>0</v>
      </c>
    </row>
    <row r="245" spans="1:7" hidden="1" x14ac:dyDescent="0.25">
      <c r="A245" s="100">
        <v>10206</v>
      </c>
      <c r="B245" s="51">
        <v>5</v>
      </c>
      <c r="C245" s="100" t="s">
        <v>280</v>
      </c>
      <c r="D245" s="205">
        <f>VLOOKUP(A245,'FIGEM 2021'!$A$25:$P$369,16,FALSE)</f>
        <v>0</v>
      </c>
      <c r="E245" s="206">
        <f t="shared" si="9"/>
        <v>0</v>
      </c>
      <c r="F245" s="207">
        <f t="shared" si="10"/>
        <v>0</v>
      </c>
      <c r="G245" s="151">
        <f t="shared" si="11"/>
        <v>0</v>
      </c>
    </row>
    <row r="246" spans="1:7" x14ac:dyDescent="0.25">
      <c r="A246" s="100">
        <v>9208</v>
      </c>
      <c r="B246" s="51">
        <v>5</v>
      </c>
      <c r="C246" s="100" t="s">
        <v>282</v>
      </c>
      <c r="D246" s="205">
        <f>VLOOKUP(A246,'FIGEM 2021'!$A$25:$P$369,16,FALSE)</f>
        <v>87187775.624872208</v>
      </c>
      <c r="E246" s="206">
        <f t="shared" si="9"/>
        <v>87187776</v>
      </c>
      <c r="F246" s="207">
        <f t="shared" si="10"/>
        <v>0.37512779235839844</v>
      </c>
      <c r="G246" s="151">
        <f t="shared" si="11"/>
        <v>87187776</v>
      </c>
    </row>
    <row r="247" spans="1:7" x14ac:dyDescent="0.25">
      <c r="A247" s="100">
        <v>10303</v>
      </c>
      <c r="B247" s="51">
        <v>4</v>
      </c>
      <c r="C247" s="100" t="s">
        <v>174</v>
      </c>
      <c r="D247" s="205">
        <f>VLOOKUP(A247,'FIGEM 2021'!$A$25:$P$369,16,FALSE)</f>
        <v>82460900.724784523</v>
      </c>
      <c r="E247" s="206">
        <f t="shared" si="9"/>
        <v>82460901</v>
      </c>
      <c r="F247" s="207">
        <f t="shared" si="10"/>
        <v>0.27521547675132751</v>
      </c>
      <c r="G247" s="151">
        <f t="shared" si="11"/>
        <v>82460901</v>
      </c>
    </row>
    <row r="248" spans="1:7" x14ac:dyDescent="0.25">
      <c r="A248" s="100">
        <v>5705</v>
      </c>
      <c r="B248" s="51">
        <v>5</v>
      </c>
      <c r="C248" s="100" t="s">
        <v>277</v>
      </c>
      <c r="D248" s="205">
        <f>VLOOKUP(A248,'FIGEM 2021'!$A$25:$P$369,16,FALSE)</f>
        <v>89457840.747482881</v>
      </c>
      <c r="E248" s="206">
        <f t="shared" si="9"/>
        <v>89457841</v>
      </c>
      <c r="F248" s="207">
        <f t="shared" si="10"/>
        <v>0.25251711905002594</v>
      </c>
      <c r="G248" s="151">
        <f t="shared" si="11"/>
        <v>89457841</v>
      </c>
    </row>
    <row r="249" spans="1:7" hidden="1" x14ac:dyDescent="0.25">
      <c r="A249" s="100">
        <v>15201</v>
      </c>
      <c r="B249" s="51">
        <v>5</v>
      </c>
      <c r="C249" s="100" t="s">
        <v>293</v>
      </c>
      <c r="D249" s="205">
        <f>VLOOKUP(A249,'FIGEM 2021'!$A$25:$P$369,16,FALSE)</f>
        <v>0</v>
      </c>
      <c r="E249" s="206">
        <f t="shared" si="9"/>
        <v>0</v>
      </c>
      <c r="F249" s="207">
        <f t="shared" si="10"/>
        <v>0</v>
      </c>
      <c r="G249" s="151">
        <f t="shared" si="11"/>
        <v>0</v>
      </c>
    </row>
    <row r="250" spans="1:7" hidden="1" x14ac:dyDescent="0.25">
      <c r="A250" s="100">
        <v>10304</v>
      </c>
      <c r="B250" s="51">
        <v>4</v>
      </c>
      <c r="C250" s="100" t="s">
        <v>206</v>
      </c>
      <c r="D250" s="205">
        <f>VLOOKUP(A250,'FIGEM 2021'!$A$25:$P$369,16,FALSE)</f>
        <v>0</v>
      </c>
      <c r="E250" s="206">
        <f t="shared" si="9"/>
        <v>0</v>
      </c>
      <c r="F250" s="207">
        <f t="shared" si="10"/>
        <v>0</v>
      </c>
      <c r="G250" s="151">
        <f t="shared" si="11"/>
        <v>0</v>
      </c>
    </row>
    <row r="251" spans="1:7" x14ac:dyDescent="0.25">
      <c r="A251" s="100">
        <v>10207</v>
      </c>
      <c r="B251" s="51">
        <v>5</v>
      </c>
      <c r="C251" s="100" t="s">
        <v>304</v>
      </c>
      <c r="D251" s="205">
        <f>VLOOKUP(A251,'FIGEM 2021'!$A$25:$P$369,16,FALSE)</f>
        <v>85102314.0766664</v>
      </c>
      <c r="E251" s="206">
        <f t="shared" si="9"/>
        <v>85102314</v>
      </c>
      <c r="F251" s="207">
        <f t="shared" si="10"/>
        <v>-7.6666399836540222E-2</v>
      </c>
      <c r="G251" s="151">
        <f t="shared" si="11"/>
        <v>85102314</v>
      </c>
    </row>
    <row r="252" spans="1:7" x14ac:dyDescent="0.25">
      <c r="A252" s="100">
        <v>10208</v>
      </c>
      <c r="B252" s="51">
        <v>4</v>
      </c>
      <c r="C252" s="100" t="s">
        <v>166</v>
      </c>
      <c r="D252" s="205">
        <f>VLOOKUP(A252,'FIGEM 2021'!$A$25:$P$369,16,FALSE)</f>
        <v>82890407.88910763</v>
      </c>
      <c r="E252" s="206">
        <f t="shared" si="9"/>
        <v>82890408</v>
      </c>
      <c r="F252" s="207">
        <f t="shared" si="10"/>
        <v>0.11089237034320831</v>
      </c>
      <c r="G252" s="151">
        <f t="shared" si="11"/>
        <v>82890408</v>
      </c>
    </row>
    <row r="253" spans="1:7" hidden="1" x14ac:dyDescent="0.25">
      <c r="A253" s="100">
        <v>10209</v>
      </c>
      <c r="B253" s="51">
        <v>5</v>
      </c>
      <c r="C253" s="100" t="s">
        <v>318</v>
      </c>
      <c r="D253" s="205">
        <f>VLOOKUP(A253,'FIGEM 2021'!$A$25:$P$369,16,FALSE)</f>
        <v>0</v>
      </c>
      <c r="E253" s="206">
        <f t="shared" si="9"/>
        <v>0</v>
      </c>
      <c r="F253" s="207">
        <f t="shared" si="10"/>
        <v>0</v>
      </c>
      <c r="G253" s="151">
        <f t="shared" si="11"/>
        <v>0</v>
      </c>
    </row>
    <row r="254" spans="1:7" hidden="1" x14ac:dyDescent="0.25">
      <c r="A254" s="100">
        <v>8308</v>
      </c>
      <c r="B254" s="51">
        <v>5</v>
      </c>
      <c r="C254" s="100" t="s">
        <v>316</v>
      </c>
      <c r="D254" s="205">
        <f>VLOOKUP(A254,'FIGEM 2021'!$A$25:$P$369,16,FALSE)</f>
        <v>0</v>
      </c>
      <c r="E254" s="206">
        <f t="shared" si="9"/>
        <v>0</v>
      </c>
      <c r="F254" s="207">
        <f t="shared" si="10"/>
        <v>0</v>
      </c>
      <c r="G254" s="151">
        <f t="shared" si="11"/>
        <v>0</v>
      </c>
    </row>
    <row r="255" spans="1:7" x14ac:dyDescent="0.25">
      <c r="A255" s="100">
        <v>13125</v>
      </c>
      <c r="B255" s="51">
        <v>1</v>
      </c>
      <c r="C255" s="100" t="s">
        <v>12</v>
      </c>
      <c r="D255" s="205">
        <f>VLOOKUP(A255,'FIGEM 2021'!$A$25:$P$369,16,FALSE)</f>
        <v>76444257.180423766</v>
      </c>
      <c r="E255" s="206">
        <f t="shared" si="9"/>
        <v>76444257</v>
      </c>
      <c r="F255" s="207">
        <f t="shared" si="10"/>
        <v>-0.18042376637458801</v>
      </c>
      <c r="G255" s="151">
        <f t="shared" si="11"/>
        <v>76444257</v>
      </c>
    </row>
    <row r="256" spans="1:7" hidden="1" x14ac:dyDescent="0.25">
      <c r="A256" s="100">
        <v>8309</v>
      </c>
      <c r="B256" s="51">
        <v>5</v>
      </c>
      <c r="C256" s="100" t="s">
        <v>253</v>
      </c>
      <c r="D256" s="205">
        <f>VLOOKUP(A256,'FIGEM 2021'!$A$25:$P$369,16,FALSE)</f>
        <v>0</v>
      </c>
      <c r="E256" s="206">
        <f t="shared" si="9"/>
        <v>0</v>
      </c>
      <c r="F256" s="207">
        <f t="shared" si="10"/>
        <v>0</v>
      </c>
      <c r="G256" s="151">
        <f t="shared" si="11"/>
        <v>0</v>
      </c>
    </row>
    <row r="257" spans="1:7" hidden="1" x14ac:dyDescent="0.25">
      <c r="A257" s="100">
        <v>16107</v>
      </c>
      <c r="B257" s="51">
        <v>5</v>
      </c>
      <c r="C257" s="100" t="s">
        <v>340</v>
      </c>
      <c r="D257" s="205">
        <f>VLOOKUP(A257,'FIGEM 2021'!$A$25:$P$369,16,FALSE)</f>
        <v>0</v>
      </c>
      <c r="E257" s="206">
        <f t="shared" si="9"/>
        <v>0</v>
      </c>
      <c r="F257" s="207">
        <f t="shared" si="10"/>
        <v>0</v>
      </c>
      <c r="G257" s="151">
        <f t="shared" si="11"/>
        <v>0</v>
      </c>
    </row>
    <row r="258" spans="1:7" x14ac:dyDescent="0.25">
      <c r="A258" s="100">
        <v>5501</v>
      </c>
      <c r="B258" s="110">
        <v>2</v>
      </c>
      <c r="C258" s="100" t="s">
        <v>66</v>
      </c>
      <c r="D258" s="205">
        <f>VLOOKUP(A258,'FIGEM 2021'!$A$25:$P$369,16,FALSE)</f>
        <v>122782792.54672258</v>
      </c>
      <c r="E258" s="206">
        <f t="shared" si="9"/>
        <v>122782793</v>
      </c>
      <c r="F258" s="207">
        <f t="shared" si="10"/>
        <v>0.45327742397785187</v>
      </c>
      <c r="G258" s="151">
        <f t="shared" si="11"/>
        <v>122782793</v>
      </c>
    </row>
    <row r="259" spans="1:7" hidden="1" x14ac:dyDescent="0.25">
      <c r="A259" s="100">
        <v>5801</v>
      </c>
      <c r="B259" s="51">
        <v>1</v>
      </c>
      <c r="C259" s="100" t="s">
        <v>48</v>
      </c>
      <c r="D259" s="205">
        <f>VLOOKUP(A259,'FIGEM 2021'!$A$25:$P$369,16,FALSE)</f>
        <v>0</v>
      </c>
      <c r="E259" s="206">
        <f t="shared" si="9"/>
        <v>0</v>
      </c>
      <c r="F259" s="207">
        <f t="shared" si="10"/>
        <v>0</v>
      </c>
      <c r="G259" s="151">
        <f t="shared" si="11"/>
        <v>0</v>
      </c>
    </row>
    <row r="260" spans="1:7" x14ac:dyDescent="0.25">
      <c r="A260" s="100">
        <v>10210</v>
      </c>
      <c r="B260" s="51">
        <v>4</v>
      </c>
      <c r="C260" s="100" t="s">
        <v>190</v>
      </c>
      <c r="D260" s="205">
        <f>VLOOKUP(A260,'FIGEM 2021'!$A$25:$P$369,16,FALSE)</f>
        <v>79544167.251851752</v>
      </c>
      <c r="E260" s="206">
        <f t="shared" si="9"/>
        <v>79544167</v>
      </c>
      <c r="F260" s="207">
        <f t="shared" si="10"/>
        <v>-0.25185175240039825</v>
      </c>
      <c r="G260" s="151">
        <f t="shared" si="11"/>
        <v>79544167</v>
      </c>
    </row>
    <row r="261" spans="1:7" hidden="1" x14ac:dyDescent="0.25">
      <c r="A261" s="100">
        <v>6114</v>
      </c>
      <c r="B261" s="51">
        <v>4</v>
      </c>
      <c r="C261" s="100" t="s">
        <v>213</v>
      </c>
      <c r="D261" s="205">
        <f>VLOOKUP(A261,'FIGEM 2021'!$A$25:$P$369,16,FALSE)</f>
        <v>0</v>
      </c>
      <c r="E261" s="206">
        <f t="shared" si="9"/>
        <v>0</v>
      </c>
      <c r="F261" s="207">
        <f t="shared" si="10"/>
        <v>0</v>
      </c>
      <c r="G261" s="151">
        <f t="shared" si="11"/>
        <v>0</v>
      </c>
    </row>
    <row r="262" spans="1:7" hidden="1" x14ac:dyDescent="0.25">
      <c r="A262" s="100">
        <v>13126</v>
      </c>
      <c r="B262" s="51">
        <v>1</v>
      </c>
      <c r="C262" s="100" t="s">
        <v>40</v>
      </c>
      <c r="D262" s="205">
        <f>VLOOKUP(A262,'FIGEM 2021'!$A$25:$P$369,16,FALSE)</f>
        <v>0</v>
      </c>
      <c r="E262" s="206">
        <f t="shared" ref="E262:E325" si="12">ROUND(D262,0)</f>
        <v>0</v>
      </c>
      <c r="F262" s="207">
        <f t="shared" ref="F262:F325" si="13">E262-D262</f>
        <v>0</v>
      </c>
      <c r="G262" s="151">
        <f t="shared" ref="G262:G325" si="14">E262+IF($E$3=0,0,-IF(_xlfn.RANK.EQ(F262,$F$6:$F$350,IF(E259&gt;=0,0,1))&lt;=ABS($E$3),1,0)*$E$3/ABS($E$3))</f>
        <v>0</v>
      </c>
    </row>
    <row r="263" spans="1:7" hidden="1" x14ac:dyDescent="0.25">
      <c r="A263" s="100">
        <v>5107</v>
      </c>
      <c r="B263" s="51">
        <v>3</v>
      </c>
      <c r="C263" s="100" t="s">
        <v>93</v>
      </c>
      <c r="D263" s="205">
        <f>VLOOKUP(A263,'FIGEM 2021'!$A$25:$P$369,16,FALSE)</f>
        <v>0</v>
      </c>
      <c r="E263" s="206">
        <f t="shared" si="12"/>
        <v>0</v>
      </c>
      <c r="F263" s="207">
        <f t="shared" si="13"/>
        <v>0</v>
      </c>
      <c r="G263" s="151">
        <f t="shared" si="14"/>
        <v>0</v>
      </c>
    </row>
    <row r="264" spans="1:7" hidden="1" x14ac:dyDescent="0.25">
      <c r="A264" s="100">
        <v>16201</v>
      </c>
      <c r="B264" s="51">
        <v>3</v>
      </c>
      <c r="C264" s="100" t="s">
        <v>140</v>
      </c>
      <c r="D264" s="205">
        <f>VLOOKUP(A264,'FIGEM 2021'!$A$25:$P$369,16,FALSE)</f>
        <v>0</v>
      </c>
      <c r="E264" s="206">
        <f t="shared" si="12"/>
        <v>0</v>
      </c>
      <c r="F264" s="207">
        <f t="shared" si="13"/>
        <v>0</v>
      </c>
      <c r="G264" s="151">
        <f t="shared" si="14"/>
        <v>0</v>
      </c>
    </row>
    <row r="265" spans="1:7" hidden="1" x14ac:dyDescent="0.25">
      <c r="A265" s="100">
        <v>6101</v>
      </c>
      <c r="B265" s="51">
        <v>1</v>
      </c>
      <c r="C265" s="100" t="s">
        <v>25</v>
      </c>
      <c r="D265" s="205">
        <f>VLOOKUP(A265,'FIGEM 2021'!$A$25:$P$369,16,FALSE)</f>
        <v>0</v>
      </c>
      <c r="E265" s="206">
        <f t="shared" si="12"/>
        <v>0</v>
      </c>
      <c r="F265" s="207">
        <f t="shared" si="13"/>
        <v>0</v>
      </c>
      <c r="G265" s="151">
        <f t="shared" si="14"/>
        <v>0</v>
      </c>
    </row>
    <row r="266" spans="1:7" x14ac:dyDescent="0.25">
      <c r="A266" s="100">
        <v>16206</v>
      </c>
      <c r="B266" s="51">
        <v>4</v>
      </c>
      <c r="C266" s="100" t="s">
        <v>192</v>
      </c>
      <c r="D266" s="205">
        <f>VLOOKUP(A266,'FIGEM 2021'!$A$25:$P$369,16,FALSE)</f>
        <v>83602112.76246646</v>
      </c>
      <c r="E266" s="206">
        <f t="shared" si="12"/>
        <v>83602113</v>
      </c>
      <c r="F266" s="207">
        <f t="shared" si="13"/>
        <v>0.23753353953361511</v>
      </c>
      <c r="G266" s="151">
        <f t="shared" si="14"/>
        <v>83602113</v>
      </c>
    </row>
    <row r="267" spans="1:7" x14ac:dyDescent="0.25">
      <c r="A267" s="100">
        <v>7305</v>
      </c>
      <c r="B267" s="51">
        <v>5</v>
      </c>
      <c r="C267" s="100" t="s">
        <v>254</v>
      </c>
      <c r="D267" s="205">
        <f>VLOOKUP(A267,'FIGEM 2021'!$A$25:$P$369,16,FALSE)</f>
        <v>83945323.652376458</v>
      </c>
      <c r="E267" s="206">
        <f t="shared" si="12"/>
        <v>83945324</v>
      </c>
      <c r="F267" s="207">
        <f t="shared" si="13"/>
        <v>0.3476235419511795</v>
      </c>
      <c r="G267" s="151">
        <f t="shared" si="14"/>
        <v>83945324</v>
      </c>
    </row>
    <row r="268" spans="1:7" hidden="1" x14ac:dyDescent="0.25">
      <c r="A268" s="100">
        <v>13127</v>
      </c>
      <c r="B268" s="51">
        <v>1</v>
      </c>
      <c r="C268" s="100" t="s">
        <v>6</v>
      </c>
      <c r="D268" s="205">
        <f>VLOOKUP(A268,'FIGEM 2021'!$A$25:$P$369,16,FALSE)</f>
        <v>0</v>
      </c>
      <c r="E268" s="206">
        <f t="shared" si="12"/>
        <v>0</v>
      </c>
      <c r="F268" s="207">
        <f t="shared" si="13"/>
        <v>0</v>
      </c>
      <c r="G268" s="151">
        <f t="shared" si="14"/>
        <v>0</v>
      </c>
    </row>
    <row r="269" spans="1:7" hidden="1" x14ac:dyDescent="0.25">
      <c r="A269" s="100">
        <v>9209</v>
      </c>
      <c r="B269" s="51">
        <v>3</v>
      </c>
      <c r="C269" s="100" t="s">
        <v>105</v>
      </c>
      <c r="D269" s="205">
        <f>VLOOKUP(A269,'FIGEM 2021'!$A$25:$P$369,16,FALSE)</f>
        <v>0</v>
      </c>
      <c r="E269" s="206">
        <f t="shared" si="12"/>
        <v>0</v>
      </c>
      <c r="F269" s="207">
        <f t="shared" si="13"/>
        <v>0</v>
      </c>
      <c r="G269" s="151">
        <f t="shared" si="14"/>
        <v>0</v>
      </c>
    </row>
    <row r="270" spans="1:7" hidden="1" x14ac:dyDescent="0.25">
      <c r="A270" s="100">
        <v>13128</v>
      </c>
      <c r="B270" s="51">
        <v>1</v>
      </c>
      <c r="C270" s="100" t="s">
        <v>10</v>
      </c>
      <c r="D270" s="205">
        <f>VLOOKUP(A270,'FIGEM 2021'!$A$25:$P$369,16,FALSE)</f>
        <v>0</v>
      </c>
      <c r="E270" s="206">
        <f t="shared" si="12"/>
        <v>0</v>
      </c>
      <c r="F270" s="207">
        <f t="shared" si="13"/>
        <v>0</v>
      </c>
      <c r="G270" s="151">
        <f t="shared" si="14"/>
        <v>0</v>
      </c>
    </row>
    <row r="271" spans="1:7" hidden="1" x14ac:dyDescent="0.25">
      <c r="A271" s="100">
        <v>6115</v>
      </c>
      <c r="B271" s="51">
        <v>4</v>
      </c>
      <c r="C271" s="100" t="s">
        <v>198</v>
      </c>
      <c r="D271" s="205">
        <f>VLOOKUP(A271,'FIGEM 2021'!$A$25:$P$369,16,FALSE)</f>
        <v>0</v>
      </c>
      <c r="E271" s="206">
        <f t="shared" si="12"/>
        <v>0</v>
      </c>
      <c r="F271" s="207">
        <f t="shared" si="13"/>
        <v>0</v>
      </c>
      <c r="G271" s="151">
        <f t="shared" si="14"/>
        <v>0</v>
      </c>
    </row>
    <row r="272" spans="1:7" x14ac:dyDescent="0.25">
      <c r="A272" s="100">
        <v>6116</v>
      </c>
      <c r="B272" s="51">
        <v>4</v>
      </c>
      <c r="C272" s="100" t="s">
        <v>147</v>
      </c>
      <c r="D272" s="205">
        <f>VLOOKUP(A272,'FIGEM 2021'!$A$25:$P$369,16,FALSE)</f>
        <v>89824573.278279468</v>
      </c>
      <c r="E272" s="206">
        <f t="shared" si="12"/>
        <v>89824573</v>
      </c>
      <c r="F272" s="207">
        <f t="shared" si="13"/>
        <v>-0.27827946841716766</v>
      </c>
      <c r="G272" s="151">
        <f t="shared" si="14"/>
        <v>89824573</v>
      </c>
    </row>
    <row r="273" spans="1:7" hidden="1" x14ac:dyDescent="0.25">
      <c r="A273" s="100">
        <v>7405</v>
      </c>
      <c r="B273" s="51">
        <v>5</v>
      </c>
      <c r="C273" s="100" t="s">
        <v>262</v>
      </c>
      <c r="D273" s="205">
        <f>VLOOKUP(A273,'FIGEM 2021'!$A$25:$P$369,16,FALSE)</f>
        <v>0</v>
      </c>
      <c r="E273" s="206">
        <f t="shared" si="12"/>
        <v>0</v>
      </c>
      <c r="F273" s="207">
        <f t="shared" si="13"/>
        <v>0</v>
      </c>
      <c r="G273" s="151">
        <f t="shared" si="14"/>
        <v>0</v>
      </c>
    </row>
    <row r="274" spans="1:7" hidden="1" x14ac:dyDescent="0.25">
      <c r="A274" s="100">
        <v>5303</v>
      </c>
      <c r="B274" s="51">
        <v>3</v>
      </c>
      <c r="C274" s="100" t="s">
        <v>97</v>
      </c>
      <c r="D274" s="205">
        <f>VLOOKUP(A274,'FIGEM 2021'!$A$25:$P$369,16,FALSE)</f>
        <v>0</v>
      </c>
      <c r="E274" s="206">
        <f t="shared" si="12"/>
        <v>0</v>
      </c>
      <c r="F274" s="207">
        <f t="shared" si="13"/>
        <v>0</v>
      </c>
      <c r="G274" s="151">
        <f t="shared" si="14"/>
        <v>0</v>
      </c>
    </row>
    <row r="275" spans="1:7" x14ac:dyDescent="0.25">
      <c r="A275" s="100">
        <v>14204</v>
      </c>
      <c r="B275" s="51">
        <v>3</v>
      </c>
      <c r="C275" s="100" t="s">
        <v>100</v>
      </c>
      <c r="D275" s="205">
        <f>VLOOKUP(A275,'FIGEM 2021'!$A$25:$P$369,16,FALSE)</f>
        <v>112282426.12594512</v>
      </c>
      <c r="E275" s="206">
        <f t="shared" si="12"/>
        <v>112282426</v>
      </c>
      <c r="F275" s="207">
        <f t="shared" si="13"/>
        <v>-0.12594512104988098</v>
      </c>
      <c r="G275" s="151">
        <f t="shared" si="14"/>
        <v>112282426</v>
      </c>
    </row>
    <row r="276" spans="1:7" x14ac:dyDescent="0.25">
      <c r="A276" s="100">
        <v>7108</v>
      </c>
      <c r="B276" s="51">
        <v>5</v>
      </c>
      <c r="C276" s="100" t="s">
        <v>240</v>
      </c>
      <c r="D276" s="205">
        <f>VLOOKUP(A276,'FIGEM 2021'!$A$25:$P$369,16,FALSE)</f>
        <v>89277264.999047369</v>
      </c>
      <c r="E276" s="206">
        <f t="shared" si="12"/>
        <v>89277265</v>
      </c>
      <c r="F276" s="207">
        <f t="shared" si="13"/>
        <v>9.5263123512268066E-4</v>
      </c>
      <c r="G276" s="151">
        <f t="shared" si="14"/>
        <v>89277265</v>
      </c>
    </row>
    <row r="277" spans="1:7" hidden="1" x14ac:dyDescent="0.25">
      <c r="A277" s="100">
        <v>4305</v>
      </c>
      <c r="B277" s="51">
        <v>5</v>
      </c>
      <c r="C277" s="100" t="s">
        <v>281</v>
      </c>
      <c r="D277" s="205">
        <f>VLOOKUP(A277,'FIGEM 2021'!$A$25:$P$369,16,FALSE)</f>
        <v>0</v>
      </c>
      <c r="E277" s="206">
        <f t="shared" si="12"/>
        <v>0</v>
      </c>
      <c r="F277" s="207">
        <f t="shared" si="13"/>
        <v>0</v>
      </c>
      <c r="G277" s="151">
        <f t="shared" si="14"/>
        <v>0</v>
      </c>
    </row>
    <row r="278" spans="1:7" x14ac:dyDescent="0.25">
      <c r="A278" s="100">
        <v>11402</v>
      </c>
      <c r="B278" s="51">
        <v>4</v>
      </c>
      <c r="C278" s="100" t="s">
        <v>172</v>
      </c>
      <c r="D278" s="205">
        <f>VLOOKUP(A278,'FIGEM 2021'!$A$25:$P$369,16,FALSE)</f>
        <v>83151399.422573</v>
      </c>
      <c r="E278" s="206">
        <f t="shared" si="12"/>
        <v>83151399</v>
      </c>
      <c r="F278" s="207">
        <f t="shared" si="13"/>
        <v>-0.42257300019264221</v>
      </c>
      <c r="G278" s="151">
        <f t="shared" si="14"/>
        <v>83151399</v>
      </c>
    </row>
    <row r="279" spans="1:7" x14ac:dyDescent="0.25">
      <c r="A279" s="100">
        <v>10305</v>
      </c>
      <c r="B279" s="51">
        <v>4</v>
      </c>
      <c r="C279" s="100" t="s">
        <v>202</v>
      </c>
      <c r="D279" s="205">
        <f>VLOOKUP(A279,'FIGEM 2021'!$A$25:$P$369,16,FALSE)</f>
        <v>86566070.445384711</v>
      </c>
      <c r="E279" s="206">
        <f t="shared" si="12"/>
        <v>86566070</v>
      </c>
      <c r="F279" s="207">
        <f t="shared" si="13"/>
        <v>-0.44538471102714539</v>
      </c>
      <c r="G279" s="151">
        <f t="shared" si="14"/>
        <v>86566070</v>
      </c>
    </row>
    <row r="280" spans="1:7" x14ac:dyDescent="0.25">
      <c r="A280" s="100">
        <v>12103</v>
      </c>
      <c r="B280" s="51">
        <v>5</v>
      </c>
      <c r="C280" s="100" t="s">
        <v>245</v>
      </c>
      <c r="D280" s="205">
        <f>VLOOKUP(A280,'FIGEM 2021'!$A$25:$P$369,16,FALSE)</f>
        <v>82622541.685699061</v>
      </c>
      <c r="E280" s="206">
        <f t="shared" si="12"/>
        <v>82622542</v>
      </c>
      <c r="F280" s="207">
        <f t="shared" si="13"/>
        <v>0.31430093944072723</v>
      </c>
      <c r="G280" s="151">
        <f t="shared" si="14"/>
        <v>82622542</v>
      </c>
    </row>
    <row r="281" spans="1:7" x14ac:dyDescent="0.25">
      <c r="A281" s="100">
        <v>7306</v>
      </c>
      <c r="B281" s="51">
        <v>4</v>
      </c>
      <c r="C281" s="100" t="s">
        <v>152</v>
      </c>
      <c r="D281" s="205">
        <f>VLOOKUP(A281,'FIGEM 2021'!$A$25:$P$369,16,FALSE)</f>
        <v>88552703.946337312</v>
      </c>
      <c r="E281" s="206">
        <f t="shared" si="12"/>
        <v>88552704</v>
      </c>
      <c r="F281" s="207">
        <f t="shared" si="13"/>
        <v>5.3662687540054321E-2</v>
      </c>
      <c r="G281" s="151">
        <f t="shared" si="14"/>
        <v>88552704</v>
      </c>
    </row>
    <row r="282" spans="1:7" hidden="1" x14ac:dyDescent="0.25">
      <c r="A282" s="100">
        <v>9116</v>
      </c>
      <c r="B282" s="51">
        <v>5</v>
      </c>
      <c r="C282" s="100" t="s">
        <v>275</v>
      </c>
      <c r="D282" s="205">
        <f>VLOOKUP(A282,'FIGEM 2021'!$A$25:$P$369,16,FALSE)</f>
        <v>0</v>
      </c>
      <c r="E282" s="206">
        <f t="shared" si="12"/>
        <v>0</v>
      </c>
      <c r="F282" s="207">
        <f t="shared" si="13"/>
        <v>0</v>
      </c>
      <c r="G282" s="151">
        <f t="shared" si="14"/>
        <v>0</v>
      </c>
    </row>
    <row r="283" spans="1:7" x14ac:dyDescent="0.25">
      <c r="A283" s="100">
        <v>7307</v>
      </c>
      <c r="B283" s="51">
        <v>5</v>
      </c>
      <c r="C283" s="100" t="s">
        <v>332</v>
      </c>
      <c r="D283" s="205">
        <f>VLOOKUP(A283,'FIGEM 2021'!$A$25:$P$369,16,FALSE)</f>
        <v>83875267.552069873</v>
      </c>
      <c r="E283" s="206">
        <f t="shared" si="12"/>
        <v>83875268</v>
      </c>
      <c r="F283" s="207">
        <f t="shared" si="13"/>
        <v>0.44793012738227844</v>
      </c>
      <c r="G283" s="151">
        <f t="shared" si="14"/>
        <v>83875268</v>
      </c>
    </row>
    <row r="284" spans="1:7" hidden="1" x14ac:dyDescent="0.25">
      <c r="A284" s="100">
        <v>4204</v>
      </c>
      <c r="B284" s="51">
        <v>5</v>
      </c>
      <c r="C284" s="100" t="s">
        <v>307</v>
      </c>
      <c r="D284" s="205">
        <f>VLOOKUP(A284,'FIGEM 2021'!$A$25:$P$369,16,FALSE)</f>
        <v>0</v>
      </c>
      <c r="E284" s="206">
        <f t="shared" si="12"/>
        <v>0</v>
      </c>
      <c r="F284" s="207">
        <f t="shared" si="13"/>
        <v>0</v>
      </c>
      <c r="G284" s="151">
        <f t="shared" si="14"/>
        <v>0</v>
      </c>
    </row>
    <row r="285" spans="1:7" x14ac:dyDescent="0.25">
      <c r="A285" s="100">
        <v>5601</v>
      </c>
      <c r="B285" s="51">
        <v>2</v>
      </c>
      <c r="C285" s="100" t="s">
        <v>54</v>
      </c>
      <c r="D285" s="205">
        <f>VLOOKUP(A285,'FIGEM 2021'!$A$25:$P$369,16,FALSE)</f>
        <v>125158117.64808054</v>
      </c>
      <c r="E285" s="206">
        <f t="shared" si="12"/>
        <v>125158118</v>
      </c>
      <c r="F285" s="207">
        <f t="shared" si="13"/>
        <v>0.35191945731639862</v>
      </c>
      <c r="G285" s="151">
        <f t="shared" si="14"/>
        <v>125158118</v>
      </c>
    </row>
    <row r="286" spans="1:7" hidden="1" x14ac:dyDescent="0.25">
      <c r="A286" s="100">
        <v>13401</v>
      </c>
      <c r="B286" s="51">
        <v>1</v>
      </c>
      <c r="C286" s="100" t="s">
        <v>42</v>
      </c>
      <c r="D286" s="205">
        <f>VLOOKUP(A286,'FIGEM 2021'!$A$25:$P$369,16,FALSE)</f>
        <v>0</v>
      </c>
      <c r="E286" s="206">
        <f t="shared" si="12"/>
        <v>0</v>
      </c>
      <c r="F286" s="207">
        <f t="shared" si="13"/>
        <v>0</v>
      </c>
      <c r="G286" s="151">
        <f t="shared" si="14"/>
        <v>0</v>
      </c>
    </row>
    <row r="287" spans="1:7" x14ac:dyDescent="0.25">
      <c r="A287" s="100">
        <v>16301</v>
      </c>
      <c r="B287" s="51">
        <v>3</v>
      </c>
      <c r="C287" s="100" t="s">
        <v>92</v>
      </c>
      <c r="D287" s="205">
        <f>VLOOKUP(A287,'FIGEM 2021'!$A$25:$P$369,16,FALSE)</f>
        <v>108181914.63338809</v>
      </c>
      <c r="E287" s="206">
        <f t="shared" si="12"/>
        <v>108181915</v>
      </c>
      <c r="F287" s="207">
        <f t="shared" si="13"/>
        <v>0.36661191284656525</v>
      </c>
      <c r="G287" s="151">
        <f t="shared" si="14"/>
        <v>108181915</v>
      </c>
    </row>
    <row r="288" spans="1:7" x14ac:dyDescent="0.25">
      <c r="A288" s="100">
        <v>7109</v>
      </c>
      <c r="B288" s="51">
        <v>5</v>
      </c>
      <c r="C288" s="100" t="s">
        <v>244</v>
      </c>
      <c r="D288" s="205">
        <f>VLOOKUP(A288,'FIGEM 2021'!$A$25:$P$369,16,FALSE)</f>
        <v>91079102.923474073</v>
      </c>
      <c r="E288" s="206">
        <f t="shared" si="12"/>
        <v>91079103</v>
      </c>
      <c r="F288" s="207">
        <f t="shared" si="13"/>
        <v>7.652592658996582E-2</v>
      </c>
      <c r="G288" s="151">
        <f t="shared" si="14"/>
        <v>91079103</v>
      </c>
    </row>
    <row r="289" spans="1:7" hidden="1" x14ac:dyDescent="0.25">
      <c r="A289" s="100">
        <v>5304</v>
      </c>
      <c r="B289" s="51">
        <v>4</v>
      </c>
      <c r="C289" s="100" t="s">
        <v>232</v>
      </c>
      <c r="D289" s="205">
        <f>VLOOKUP(A289,'FIGEM 2021'!$A$25:$P$369,16,FALSE)</f>
        <v>0</v>
      </c>
      <c r="E289" s="206">
        <f t="shared" si="12"/>
        <v>0</v>
      </c>
      <c r="F289" s="207">
        <f t="shared" si="13"/>
        <v>0</v>
      </c>
      <c r="G289" s="151">
        <f t="shared" si="14"/>
        <v>0</v>
      </c>
    </row>
    <row r="290" spans="1:7" x14ac:dyDescent="0.25">
      <c r="A290" s="100">
        <v>16304</v>
      </c>
      <c r="B290" s="51">
        <v>5</v>
      </c>
      <c r="C290" s="100" t="s">
        <v>289</v>
      </c>
      <c r="D290" s="205">
        <f>VLOOKUP(A290,'FIGEM 2021'!$A$25:$P$369,16,FALSE)</f>
        <v>91849753.284460127</v>
      </c>
      <c r="E290" s="206">
        <f t="shared" si="12"/>
        <v>91849753</v>
      </c>
      <c r="F290" s="207">
        <f t="shared" si="13"/>
        <v>-0.28446012735366821</v>
      </c>
      <c r="G290" s="151">
        <f t="shared" si="14"/>
        <v>91849753</v>
      </c>
    </row>
    <row r="291" spans="1:7" hidden="1" x14ac:dyDescent="0.25">
      <c r="A291" s="100">
        <v>5701</v>
      </c>
      <c r="B291" s="51">
        <v>3</v>
      </c>
      <c r="C291" s="100" t="s">
        <v>117</v>
      </c>
      <c r="D291" s="205">
        <f>VLOOKUP(A291,'FIGEM 2021'!$A$25:$P$369,16,FALSE)</f>
        <v>0</v>
      </c>
      <c r="E291" s="206">
        <f t="shared" si="12"/>
        <v>0</v>
      </c>
      <c r="F291" s="207">
        <f t="shared" si="13"/>
        <v>0</v>
      </c>
      <c r="G291" s="151">
        <f t="shared" si="14"/>
        <v>0</v>
      </c>
    </row>
    <row r="292" spans="1:7" hidden="1" x14ac:dyDescent="0.25">
      <c r="A292" s="100">
        <v>6301</v>
      </c>
      <c r="B292" s="51">
        <v>4</v>
      </c>
      <c r="C292" s="100" t="s">
        <v>215</v>
      </c>
      <c r="D292" s="205">
        <f>VLOOKUP(A292,'FIGEM 2021'!$A$25:$P$369,16,FALSE)</f>
        <v>0</v>
      </c>
      <c r="E292" s="206">
        <f t="shared" si="12"/>
        <v>0</v>
      </c>
      <c r="F292" s="207">
        <f t="shared" si="13"/>
        <v>0</v>
      </c>
      <c r="G292" s="151">
        <f t="shared" si="14"/>
        <v>0</v>
      </c>
    </row>
    <row r="293" spans="1:7" hidden="1" x14ac:dyDescent="0.25">
      <c r="A293" s="100">
        <v>12104</v>
      </c>
      <c r="B293" s="51">
        <v>4</v>
      </c>
      <c r="C293" s="100" t="s">
        <v>150</v>
      </c>
      <c r="D293" s="205">
        <f>VLOOKUP(A293,'FIGEM 2021'!$A$25:$P$369,16,FALSE)</f>
        <v>0</v>
      </c>
      <c r="E293" s="206">
        <f t="shared" si="12"/>
        <v>0</v>
      </c>
      <c r="F293" s="207">
        <f t="shared" si="13"/>
        <v>0</v>
      </c>
      <c r="G293" s="151">
        <f t="shared" si="14"/>
        <v>0</v>
      </c>
    </row>
    <row r="294" spans="1:7" hidden="1" x14ac:dyDescent="0.25">
      <c r="A294" s="100">
        <v>16108</v>
      </c>
      <c r="B294" s="51">
        <v>5</v>
      </c>
      <c r="C294" s="100" t="s">
        <v>336</v>
      </c>
      <c r="D294" s="205">
        <f>VLOOKUP(A294,'FIGEM 2021'!$A$25:$P$369,16,FALSE)</f>
        <v>0</v>
      </c>
      <c r="E294" s="206">
        <f t="shared" si="12"/>
        <v>0</v>
      </c>
      <c r="F294" s="207">
        <f t="shared" si="13"/>
        <v>0</v>
      </c>
      <c r="G294" s="151">
        <f t="shared" si="14"/>
        <v>0</v>
      </c>
    </row>
    <row r="295" spans="1:7" x14ac:dyDescent="0.25">
      <c r="A295" s="100">
        <v>7406</v>
      </c>
      <c r="B295" s="51">
        <v>3</v>
      </c>
      <c r="C295" s="100" t="s">
        <v>91</v>
      </c>
      <c r="D295" s="205">
        <f>VLOOKUP(A295,'FIGEM 2021'!$A$25:$P$369,16,FALSE)</f>
        <v>122428914.49988496</v>
      </c>
      <c r="E295" s="206">
        <f t="shared" si="12"/>
        <v>122428914</v>
      </c>
      <c r="F295" s="207">
        <f t="shared" si="13"/>
        <v>-0.4998849630355835</v>
      </c>
      <c r="G295" s="151">
        <f t="shared" si="14"/>
        <v>122428914</v>
      </c>
    </row>
    <row r="296" spans="1:7" x14ac:dyDescent="0.25">
      <c r="A296" s="100">
        <v>13129</v>
      </c>
      <c r="B296" s="51">
        <v>1</v>
      </c>
      <c r="C296" s="100" t="s">
        <v>22</v>
      </c>
      <c r="D296" s="205">
        <f>VLOOKUP(A296,'FIGEM 2021'!$A$25:$P$369,16,FALSE)</f>
        <v>67373141.069560409</v>
      </c>
      <c r="E296" s="206">
        <f t="shared" si="12"/>
        <v>67373141</v>
      </c>
      <c r="F296" s="207">
        <f t="shared" si="13"/>
        <v>-6.9560408592224121E-2</v>
      </c>
      <c r="G296" s="151">
        <f t="shared" si="14"/>
        <v>67373141</v>
      </c>
    </row>
    <row r="297" spans="1:7" hidden="1" x14ac:dyDescent="0.25">
      <c r="A297" s="100">
        <v>13203</v>
      </c>
      <c r="B297" s="51">
        <v>4</v>
      </c>
      <c r="C297" s="100" t="s">
        <v>227</v>
      </c>
      <c r="D297" s="205">
        <f>VLOOKUP(A297,'FIGEM 2021'!$A$25:$P$369,16,FALSE)</f>
        <v>0</v>
      </c>
      <c r="E297" s="206">
        <f t="shared" si="12"/>
        <v>0</v>
      </c>
      <c r="F297" s="207">
        <f t="shared" si="13"/>
        <v>0</v>
      </c>
      <c r="G297" s="151">
        <f t="shared" si="14"/>
        <v>0</v>
      </c>
    </row>
    <row r="298" spans="1:7" hidden="1" x14ac:dyDescent="0.25">
      <c r="A298" s="100">
        <v>10306</v>
      </c>
      <c r="B298" s="51">
        <v>5</v>
      </c>
      <c r="C298" s="100" t="s">
        <v>335</v>
      </c>
      <c r="D298" s="205">
        <f>VLOOKUP(A298,'FIGEM 2021'!$A$25:$P$369,16,FALSE)</f>
        <v>0</v>
      </c>
      <c r="E298" s="206">
        <f t="shared" si="12"/>
        <v>0</v>
      </c>
      <c r="F298" s="207">
        <f t="shared" si="13"/>
        <v>0</v>
      </c>
      <c r="G298" s="151">
        <f t="shared" si="14"/>
        <v>0</v>
      </c>
    </row>
    <row r="299" spans="1:7" hidden="1" x14ac:dyDescent="0.25">
      <c r="A299" s="100">
        <v>13130</v>
      </c>
      <c r="B299" s="51">
        <v>1</v>
      </c>
      <c r="C299" s="100" t="s">
        <v>41</v>
      </c>
      <c r="D299" s="205">
        <f>VLOOKUP(A299,'FIGEM 2021'!$A$25:$P$369,16,FALSE)</f>
        <v>0</v>
      </c>
      <c r="E299" s="206">
        <f t="shared" si="12"/>
        <v>0</v>
      </c>
      <c r="F299" s="207">
        <f t="shared" si="13"/>
        <v>0</v>
      </c>
      <c r="G299" s="151">
        <f t="shared" si="14"/>
        <v>0</v>
      </c>
    </row>
    <row r="300" spans="1:7" x14ac:dyDescent="0.25">
      <c r="A300" s="100">
        <v>16305</v>
      </c>
      <c r="B300" s="51">
        <v>5</v>
      </c>
      <c r="C300" s="100" t="s">
        <v>270</v>
      </c>
      <c r="D300" s="205">
        <f>VLOOKUP(A300,'FIGEM 2021'!$A$25:$P$369,16,FALSE)</f>
        <v>92784610.481173351</v>
      </c>
      <c r="E300" s="206">
        <f t="shared" si="12"/>
        <v>92784610</v>
      </c>
      <c r="F300" s="207">
        <f t="shared" si="13"/>
        <v>-0.48117335140705109</v>
      </c>
      <c r="G300" s="151">
        <f t="shared" si="14"/>
        <v>92784610</v>
      </c>
    </row>
    <row r="301" spans="1:7" hidden="1" x14ac:dyDescent="0.25">
      <c r="A301" s="100">
        <v>10307</v>
      </c>
      <c r="B301" s="51">
        <v>4</v>
      </c>
      <c r="C301" s="100" t="s">
        <v>228</v>
      </c>
      <c r="D301" s="205">
        <f>VLOOKUP(A301,'FIGEM 2021'!$A$25:$P$369,16,FALSE)</f>
        <v>0</v>
      </c>
      <c r="E301" s="206">
        <f t="shared" si="12"/>
        <v>0</v>
      </c>
      <c r="F301" s="207">
        <f t="shared" si="13"/>
        <v>0</v>
      </c>
      <c r="G301" s="151">
        <f t="shared" si="14"/>
        <v>0</v>
      </c>
    </row>
    <row r="302" spans="1:7" hidden="1" x14ac:dyDescent="0.25">
      <c r="A302" s="100">
        <v>13505</v>
      </c>
      <c r="B302" s="51">
        <v>5</v>
      </c>
      <c r="C302" s="100" t="s">
        <v>251</v>
      </c>
      <c r="D302" s="205">
        <f>VLOOKUP(A302,'FIGEM 2021'!$A$25:$P$369,16,FALSE)</f>
        <v>0</v>
      </c>
      <c r="E302" s="206">
        <f t="shared" si="12"/>
        <v>0</v>
      </c>
      <c r="F302" s="207">
        <f t="shared" si="13"/>
        <v>0</v>
      </c>
      <c r="G302" s="151">
        <f t="shared" si="14"/>
        <v>0</v>
      </c>
    </row>
    <row r="303" spans="1:7" x14ac:dyDescent="0.25">
      <c r="A303" s="100">
        <v>2203</v>
      </c>
      <c r="B303" s="51">
        <v>4</v>
      </c>
      <c r="C303" s="100" t="s">
        <v>201</v>
      </c>
      <c r="D303" s="205">
        <f>VLOOKUP(A303,'FIGEM 2021'!$A$25:$P$369,16,FALSE)</f>
        <v>79626246.263303161</v>
      </c>
      <c r="E303" s="206">
        <f t="shared" si="12"/>
        <v>79626246</v>
      </c>
      <c r="F303" s="207">
        <f t="shared" si="13"/>
        <v>-0.26330316066741943</v>
      </c>
      <c r="G303" s="151">
        <f t="shared" si="14"/>
        <v>79626246</v>
      </c>
    </row>
    <row r="304" spans="1:7" x14ac:dyDescent="0.25">
      <c r="A304" s="100">
        <v>8108</v>
      </c>
      <c r="B304" s="51">
        <v>1</v>
      </c>
      <c r="C304" s="100" t="s">
        <v>37</v>
      </c>
      <c r="D304" s="205">
        <f>VLOOKUP(A304,'FIGEM 2021'!$A$25:$P$369,16,FALSE)</f>
        <v>62339188.208921246</v>
      </c>
      <c r="E304" s="206">
        <f t="shared" si="12"/>
        <v>62339188</v>
      </c>
      <c r="F304" s="207">
        <f t="shared" si="13"/>
        <v>-0.20892124623060226</v>
      </c>
      <c r="G304" s="151">
        <f t="shared" si="14"/>
        <v>62339188</v>
      </c>
    </row>
    <row r="305" spans="1:7" hidden="1" x14ac:dyDescent="0.25">
      <c r="A305" s="100">
        <v>7110</v>
      </c>
      <c r="B305" s="51">
        <v>5</v>
      </c>
      <c r="C305" s="100" t="s">
        <v>263</v>
      </c>
      <c r="D305" s="205">
        <f>VLOOKUP(A305,'FIGEM 2021'!$A$25:$P$369,16,FALSE)</f>
        <v>0</v>
      </c>
      <c r="E305" s="206">
        <f t="shared" si="12"/>
        <v>0</v>
      </c>
      <c r="F305" s="207">
        <f t="shared" si="13"/>
        <v>0</v>
      </c>
      <c r="G305" s="151">
        <f t="shared" si="14"/>
        <v>0</v>
      </c>
    </row>
    <row r="306" spans="1:7" hidden="1" x14ac:dyDescent="0.25">
      <c r="A306" s="100">
        <v>13131</v>
      </c>
      <c r="B306" s="51">
        <v>1</v>
      </c>
      <c r="C306" s="100" t="s">
        <v>38</v>
      </c>
      <c r="D306" s="205">
        <f>VLOOKUP(A306,'FIGEM 2021'!$A$25:$P$369,16,FALSE)</f>
        <v>0</v>
      </c>
      <c r="E306" s="206">
        <f t="shared" si="12"/>
        <v>0</v>
      </c>
      <c r="F306" s="207">
        <f t="shared" si="13"/>
        <v>0</v>
      </c>
      <c r="G306" s="151">
        <f t="shared" si="14"/>
        <v>0</v>
      </c>
    </row>
    <row r="307" spans="1:7" x14ac:dyDescent="0.25">
      <c r="A307" s="100">
        <v>8310</v>
      </c>
      <c r="B307" s="51">
        <v>3</v>
      </c>
      <c r="C307" s="100" t="s">
        <v>113</v>
      </c>
      <c r="D307" s="205">
        <f>VLOOKUP(A307,'FIGEM 2021'!$A$25:$P$369,16,FALSE)</f>
        <v>113868448.19196059</v>
      </c>
      <c r="E307" s="206">
        <f t="shared" si="12"/>
        <v>113868448</v>
      </c>
      <c r="F307" s="207">
        <f t="shared" si="13"/>
        <v>-0.19196058809757233</v>
      </c>
      <c r="G307" s="151">
        <f t="shared" si="14"/>
        <v>113868448</v>
      </c>
    </row>
    <row r="308" spans="1:7" hidden="1" x14ac:dyDescent="0.25">
      <c r="A308" s="100">
        <v>6117</v>
      </c>
      <c r="B308" s="51">
        <v>4</v>
      </c>
      <c r="C308" s="100" t="s">
        <v>164</v>
      </c>
      <c r="D308" s="205">
        <f>VLOOKUP(A308,'FIGEM 2021'!$A$25:$P$369,16,FALSE)</f>
        <v>0</v>
      </c>
      <c r="E308" s="206">
        <f t="shared" si="12"/>
        <v>0</v>
      </c>
      <c r="F308" s="207">
        <f t="shared" si="13"/>
        <v>0</v>
      </c>
      <c r="G308" s="151">
        <f t="shared" si="14"/>
        <v>0</v>
      </c>
    </row>
    <row r="309" spans="1:7" x14ac:dyDescent="0.25">
      <c r="A309" s="100">
        <v>8311</v>
      </c>
      <c r="B309" s="110">
        <v>3</v>
      </c>
      <c r="C309" s="100" t="s">
        <v>133</v>
      </c>
      <c r="D309" s="205">
        <f>VLOOKUP(A309,'FIGEM 2021'!$A$25:$P$369,16,FALSE)</f>
        <v>109186460.21397941</v>
      </c>
      <c r="E309" s="206">
        <f t="shared" si="12"/>
        <v>109186460</v>
      </c>
      <c r="F309" s="207">
        <f t="shared" si="13"/>
        <v>-0.21397940814495087</v>
      </c>
      <c r="G309" s="151">
        <f t="shared" si="14"/>
        <v>109186460</v>
      </c>
    </row>
    <row r="310" spans="1:7" hidden="1" x14ac:dyDescent="0.25">
      <c r="A310" s="100">
        <v>6310</v>
      </c>
      <c r="B310" s="51">
        <v>4</v>
      </c>
      <c r="C310" s="100" t="s">
        <v>188</v>
      </c>
      <c r="D310" s="205">
        <f>VLOOKUP(A310,'FIGEM 2021'!$A$25:$P$369,16,FALSE)</f>
        <v>0</v>
      </c>
      <c r="E310" s="206">
        <f t="shared" si="12"/>
        <v>0</v>
      </c>
      <c r="F310" s="207">
        <f t="shared" si="13"/>
        <v>0</v>
      </c>
      <c r="G310" s="151">
        <f t="shared" si="14"/>
        <v>0</v>
      </c>
    </row>
    <row r="311" spans="1:7" x14ac:dyDescent="0.25">
      <c r="A311" s="100">
        <v>8109</v>
      </c>
      <c r="B311" s="51">
        <v>5</v>
      </c>
      <c r="C311" s="100" t="s">
        <v>310</v>
      </c>
      <c r="D311" s="205">
        <f>VLOOKUP(A311,'FIGEM 2021'!$A$25:$P$369,16,FALSE)</f>
        <v>88316916.613096341</v>
      </c>
      <c r="E311" s="206">
        <f t="shared" si="12"/>
        <v>88316917</v>
      </c>
      <c r="F311" s="207">
        <f t="shared" si="13"/>
        <v>0.38690365850925446</v>
      </c>
      <c r="G311" s="151">
        <f t="shared" si="14"/>
        <v>88316917</v>
      </c>
    </row>
    <row r="312" spans="1:7" x14ac:dyDescent="0.25">
      <c r="A312" s="100">
        <v>5706</v>
      </c>
      <c r="B312" s="51">
        <v>4</v>
      </c>
      <c r="C312" s="100" t="s">
        <v>212</v>
      </c>
      <c r="D312" s="205">
        <f>VLOOKUP(A312,'FIGEM 2021'!$A$25:$P$369,16,FALSE)</f>
        <v>82130808.745569468</v>
      </c>
      <c r="E312" s="206">
        <f t="shared" si="12"/>
        <v>82130809</v>
      </c>
      <c r="F312" s="207">
        <f t="shared" si="13"/>
        <v>0.25443053245544434</v>
      </c>
      <c r="G312" s="151">
        <f t="shared" si="14"/>
        <v>82130809</v>
      </c>
    </row>
    <row r="313" spans="1:7" hidden="1" x14ac:dyDescent="0.25">
      <c r="A313" s="100">
        <v>13101</v>
      </c>
      <c r="B313" s="51">
        <v>1</v>
      </c>
      <c r="C313" s="100" t="s">
        <v>7</v>
      </c>
      <c r="D313" s="205">
        <f>VLOOKUP(A313,'FIGEM 2021'!$A$25:$P$369,16,FALSE)</f>
        <v>0</v>
      </c>
      <c r="E313" s="206">
        <f t="shared" si="12"/>
        <v>0</v>
      </c>
      <c r="F313" s="207">
        <f t="shared" si="13"/>
        <v>0</v>
      </c>
      <c r="G313" s="151">
        <f t="shared" si="14"/>
        <v>0</v>
      </c>
    </row>
    <row r="314" spans="1:7" x14ac:dyDescent="0.25">
      <c r="A314" s="100">
        <v>5606</v>
      </c>
      <c r="B314" s="51">
        <v>2</v>
      </c>
      <c r="C314" s="100" t="s">
        <v>50</v>
      </c>
      <c r="D314" s="205">
        <f>VLOOKUP(A314,'FIGEM 2021'!$A$25:$P$369,16,FALSE)</f>
        <v>134081442.5754758</v>
      </c>
      <c r="E314" s="206">
        <f t="shared" si="12"/>
        <v>134081443</v>
      </c>
      <c r="F314" s="207">
        <f t="shared" si="13"/>
        <v>0.42452420294284821</v>
      </c>
      <c r="G314" s="151">
        <f t="shared" si="14"/>
        <v>134081443</v>
      </c>
    </row>
    <row r="315" spans="1:7" hidden="1" x14ac:dyDescent="0.25">
      <c r="A315" s="100">
        <v>2103</v>
      </c>
      <c r="B315" s="51">
        <v>4</v>
      </c>
      <c r="C315" s="100" t="s">
        <v>205</v>
      </c>
      <c r="D315" s="205">
        <f>VLOOKUP(A315,'FIGEM 2021'!$A$25:$P$369,16,FALSE)</f>
        <v>0</v>
      </c>
      <c r="E315" s="206">
        <f t="shared" si="12"/>
        <v>0</v>
      </c>
      <c r="F315" s="207">
        <f t="shared" si="13"/>
        <v>0</v>
      </c>
      <c r="G315" s="151">
        <f t="shared" si="14"/>
        <v>0</v>
      </c>
    </row>
    <row r="316" spans="1:7" x14ac:dyDescent="0.25">
      <c r="A316" s="100">
        <v>13601</v>
      </c>
      <c r="B316" s="51">
        <v>2</v>
      </c>
      <c r="C316" s="100" t="s">
        <v>64</v>
      </c>
      <c r="D316" s="205">
        <f>VLOOKUP(A316,'FIGEM 2021'!$A$25:$P$369,16,FALSE)</f>
        <v>132302337.99364613</v>
      </c>
      <c r="E316" s="206">
        <f t="shared" si="12"/>
        <v>132302338</v>
      </c>
      <c r="F316" s="207">
        <f t="shared" si="13"/>
        <v>6.3538700342178345E-3</v>
      </c>
      <c r="G316" s="151">
        <f t="shared" si="14"/>
        <v>132302338</v>
      </c>
    </row>
    <row r="317" spans="1:7" x14ac:dyDescent="0.25">
      <c r="A317" s="100">
        <v>7101</v>
      </c>
      <c r="B317" s="51">
        <v>1</v>
      </c>
      <c r="C317" s="100" t="s">
        <v>34</v>
      </c>
      <c r="D317" s="205">
        <f>VLOOKUP(A317,'FIGEM 2021'!$A$25:$P$369,16,FALSE)</f>
        <v>64054672.797315598</v>
      </c>
      <c r="E317" s="206">
        <f t="shared" si="12"/>
        <v>64054673</v>
      </c>
      <c r="F317" s="207">
        <f t="shared" si="13"/>
        <v>0.20268440246582031</v>
      </c>
      <c r="G317" s="151">
        <f t="shared" si="14"/>
        <v>64054673</v>
      </c>
    </row>
    <row r="318" spans="1:7" x14ac:dyDescent="0.25">
      <c r="A318" s="100">
        <v>8110</v>
      </c>
      <c r="B318" s="51">
        <v>1</v>
      </c>
      <c r="C318" s="100" t="s">
        <v>19</v>
      </c>
      <c r="D318" s="205">
        <f>VLOOKUP(A318,'FIGEM 2021'!$A$25:$P$369,16,FALSE)</f>
        <v>66994943.313470058</v>
      </c>
      <c r="E318" s="206">
        <f t="shared" si="12"/>
        <v>66994943</v>
      </c>
      <c r="F318" s="207">
        <f t="shared" si="13"/>
        <v>-0.31347005814313889</v>
      </c>
      <c r="G318" s="151">
        <f t="shared" si="14"/>
        <v>66994943</v>
      </c>
    </row>
    <row r="319" spans="1:7" hidden="1" x14ac:dyDescent="0.25">
      <c r="A319" s="100">
        <v>2104</v>
      </c>
      <c r="B319" s="51">
        <v>3</v>
      </c>
      <c r="C319" s="100" t="s">
        <v>128</v>
      </c>
      <c r="D319" s="205">
        <f>VLOOKUP(A319,'FIGEM 2021'!$A$25:$P$369,16,FALSE)</f>
        <v>0</v>
      </c>
      <c r="E319" s="206">
        <f t="shared" si="12"/>
        <v>0</v>
      </c>
      <c r="F319" s="207">
        <f t="shared" si="13"/>
        <v>0</v>
      </c>
      <c r="G319" s="151">
        <f t="shared" si="14"/>
        <v>0</v>
      </c>
    </row>
    <row r="320" spans="1:7" x14ac:dyDescent="0.25">
      <c r="A320" s="100">
        <v>9101</v>
      </c>
      <c r="B320" s="51">
        <v>1</v>
      </c>
      <c r="C320" s="100" t="s">
        <v>29</v>
      </c>
      <c r="D320" s="205">
        <f>VLOOKUP(A320,'FIGEM 2021'!$A$25:$P$369,16,FALSE)</f>
        <v>68486697.553348035</v>
      </c>
      <c r="E320" s="206">
        <f t="shared" si="12"/>
        <v>68486698</v>
      </c>
      <c r="F320" s="207">
        <f t="shared" si="13"/>
        <v>0.44665196537971497</v>
      </c>
      <c r="G320" s="151">
        <f t="shared" si="14"/>
        <v>68486698</v>
      </c>
    </row>
    <row r="321" spans="1:7" x14ac:dyDescent="0.25">
      <c r="A321" s="100">
        <v>7308</v>
      </c>
      <c r="B321" s="51">
        <v>4</v>
      </c>
      <c r="C321" s="100" t="s">
        <v>143</v>
      </c>
      <c r="D321" s="205">
        <f>VLOOKUP(A321,'FIGEM 2021'!$A$25:$P$369,16,FALSE)</f>
        <v>83705825.302238047</v>
      </c>
      <c r="E321" s="206">
        <f t="shared" si="12"/>
        <v>83705825</v>
      </c>
      <c r="F321" s="207">
        <f t="shared" si="13"/>
        <v>-0.30223804712295532</v>
      </c>
      <c r="G321" s="151">
        <f t="shared" si="14"/>
        <v>83705825</v>
      </c>
    </row>
    <row r="322" spans="1:7" x14ac:dyDescent="0.25">
      <c r="A322" s="100">
        <v>9117</v>
      </c>
      <c r="B322" s="51">
        <v>5</v>
      </c>
      <c r="C322" s="100" t="s">
        <v>297</v>
      </c>
      <c r="D322" s="205">
        <f>VLOOKUP(A322,'FIGEM 2021'!$A$25:$P$369,16,FALSE)</f>
        <v>86288147.586647928</v>
      </c>
      <c r="E322" s="206">
        <f t="shared" si="12"/>
        <v>86288148</v>
      </c>
      <c r="F322" s="207">
        <f t="shared" si="13"/>
        <v>0.41335207223892212</v>
      </c>
      <c r="G322" s="151">
        <f t="shared" si="14"/>
        <v>86288148</v>
      </c>
    </row>
    <row r="323" spans="1:7" hidden="1" x14ac:dyDescent="0.25">
      <c r="A323" s="100">
        <v>3103</v>
      </c>
      <c r="B323" s="51">
        <v>4</v>
      </c>
      <c r="C323" s="100" t="s">
        <v>167</v>
      </c>
      <c r="D323" s="205">
        <f>VLOOKUP(A323,'FIGEM 2021'!$A$25:$P$369,16,FALSE)</f>
        <v>0</v>
      </c>
      <c r="E323" s="206">
        <f t="shared" si="12"/>
        <v>0</v>
      </c>
      <c r="F323" s="207">
        <f t="shared" si="13"/>
        <v>0</v>
      </c>
      <c r="G323" s="151">
        <f t="shared" si="14"/>
        <v>0</v>
      </c>
    </row>
    <row r="324" spans="1:7" hidden="1" x14ac:dyDescent="0.25">
      <c r="A324" s="100">
        <v>13303</v>
      </c>
      <c r="B324" s="51">
        <v>4</v>
      </c>
      <c r="C324" s="100" t="s">
        <v>218</v>
      </c>
      <c r="D324" s="205">
        <f>VLOOKUP(A324,'FIGEM 2021'!$A$25:$P$369,16,FALSE)</f>
        <v>0</v>
      </c>
      <c r="E324" s="206">
        <f t="shared" si="12"/>
        <v>0</v>
      </c>
      <c r="F324" s="207">
        <f t="shared" si="13"/>
        <v>0</v>
      </c>
      <c r="G324" s="151">
        <f t="shared" si="14"/>
        <v>0</v>
      </c>
    </row>
    <row r="325" spans="1:7" x14ac:dyDescent="0.25">
      <c r="A325" s="100">
        <v>12303</v>
      </c>
      <c r="B325" s="51">
        <v>5</v>
      </c>
      <c r="C325" s="100" t="s">
        <v>255</v>
      </c>
      <c r="D325" s="205">
        <f>VLOOKUP(A325,'FIGEM 2021'!$A$25:$P$369,16,FALSE)</f>
        <v>87625288.208101764</v>
      </c>
      <c r="E325" s="206">
        <f t="shared" si="12"/>
        <v>87625288</v>
      </c>
      <c r="F325" s="207">
        <f t="shared" si="13"/>
        <v>-0.20810176432132721</v>
      </c>
      <c r="G325" s="151">
        <f t="shared" si="14"/>
        <v>87625288</v>
      </c>
    </row>
    <row r="326" spans="1:7" hidden="1" x14ac:dyDescent="0.25">
      <c r="A326" s="100">
        <v>8207</v>
      </c>
      <c r="B326" s="51">
        <v>5</v>
      </c>
      <c r="C326" s="100" t="s">
        <v>337</v>
      </c>
      <c r="D326" s="205">
        <f>VLOOKUP(A326,'FIGEM 2021'!$A$25:$P$369,16,FALSE)</f>
        <v>0</v>
      </c>
      <c r="E326" s="206">
        <f t="shared" ref="E326:E350" si="15">ROUND(D326,0)</f>
        <v>0</v>
      </c>
      <c r="F326" s="207">
        <f t="shared" ref="F326:F350" si="16">E326-D326</f>
        <v>0</v>
      </c>
      <c r="G326" s="151">
        <f t="shared" ref="G326:G350" si="17">E326+IF($E$3=0,0,-IF(_xlfn.RANK.EQ(F326,$F$6:$F$350,IF(E323&gt;=0,0,1))&lt;=ABS($E$3),1,0)*$E$3/ABS($E$3))</f>
        <v>0</v>
      </c>
    </row>
    <row r="327" spans="1:7" hidden="1" x14ac:dyDescent="0.25">
      <c r="A327" s="100">
        <v>2301</v>
      </c>
      <c r="B327" s="51">
        <v>3</v>
      </c>
      <c r="C327" s="100" t="s">
        <v>124</v>
      </c>
      <c r="D327" s="205">
        <f>VLOOKUP(A327,'FIGEM 2021'!$A$25:$P$369,16,FALSE)</f>
        <v>0</v>
      </c>
      <c r="E327" s="206">
        <f t="shared" si="15"/>
        <v>0</v>
      </c>
      <c r="F327" s="207">
        <f t="shared" si="16"/>
        <v>0</v>
      </c>
      <c r="G327" s="151">
        <f t="shared" si="17"/>
        <v>0</v>
      </c>
    </row>
    <row r="328" spans="1:7" hidden="1" x14ac:dyDescent="0.25">
      <c r="A328" s="100">
        <v>9118</v>
      </c>
      <c r="B328" s="51">
        <v>5</v>
      </c>
      <c r="C328" s="100" t="s">
        <v>283</v>
      </c>
      <c r="D328" s="205">
        <f>VLOOKUP(A328,'FIGEM 2021'!$A$25:$P$369,16,FALSE)</f>
        <v>0</v>
      </c>
      <c r="E328" s="206">
        <f t="shared" si="15"/>
        <v>0</v>
      </c>
      <c r="F328" s="207">
        <f t="shared" si="16"/>
        <v>0</v>
      </c>
      <c r="G328" s="151">
        <f t="shared" si="17"/>
        <v>0</v>
      </c>
    </row>
    <row r="329" spans="1:7" hidden="1" x14ac:dyDescent="0.25">
      <c r="A329" s="100">
        <v>8111</v>
      </c>
      <c r="B329" s="51">
        <v>2</v>
      </c>
      <c r="C329" s="100" t="s">
        <v>85</v>
      </c>
      <c r="D329" s="205">
        <f>VLOOKUP(A329,'FIGEM 2021'!$A$25:$P$369,16,FALSE)</f>
        <v>0</v>
      </c>
      <c r="E329" s="206">
        <f t="shared" si="15"/>
        <v>0</v>
      </c>
      <c r="F329" s="207">
        <f t="shared" si="16"/>
        <v>0</v>
      </c>
      <c r="G329" s="151">
        <f t="shared" si="17"/>
        <v>0</v>
      </c>
    </row>
    <row r="330" spans="1:7" x14ac:dyDescent="0.25">
      <c r="A330" s="100">
        <v>12402</v>
      </c>
      <c r="B330" s="51">
        <v>5</v>
      </c>
      <c r="C330" s="100" t="s">
        <v>257</v>
      </c>
      <c r="D330" s="205">
        <f>VLOOKUP(A330,'FIGEM 2021'!$A$25:$P$369,16,FALSE)</f>
        <v>93232204.236717537</v>
      </c>
      <c r="E330" s="206">
        <f t="shared" si="15"/>
        <v>93232204</v>
      </c>
      <c r="F330" s="207">
        <f t="shared" si="16"/>
        <v>-0.23671753704547882</v>
      </c>
      <c r="G330" s="151">
        <f t="shared" si="17"/>
        <v>93232204</v>
      </c>
    </row>
    <row r="331" spans="1:7" x14ac:dyDescent="0.25">
      <c r="A331" s="100">
        <v>11303</v>
      </c>
      <c r="B331" s="51">
        <v>5</v>
      </c>
      <c r="C331" s="100" t="s">
        <v>242</v>
      </c>
      <c r="D331" s="205">
        <f>VLOOKUP(A331,'FIGEM 2021'!$A$25:$P$369,16,FALSE)</f>
        <v>89223279.913388133</v>
      </c>
      <c r="E331" s="206">
        <f t="shared" si="15"/>
        <v>89223280</v>
      </c>
      <c r="F331" s="207">
        <f t="shared" si="16"/>
        <v>8.661186695098877E-2</v>
      </c>
      <c r="G331" s="151">
        <f t="shared" si="17"/>
        <v>89223280</v>
      </c>
    </row>
    <row r="332" spans="1:7" x14ac:dyDescent="0.25">
      <c r="A332" s="100">
        <v>9210</v>
      </c>
      <c r="B332" s="51">
        <v>3</v>
      </c>
      <c r="C332" s="100" t="s">
        <v>112</v>
      </c>
      <c r="D332" s="205">
        <f>VLOOKUP(A332,'FIGEM 2021'!$A$25:$P$369,16,FALSE)</f>
        <v>113509155.87440802</v>
      </c>
      <c r="E332" s="206">
        <f t="shared" si="15"/>
        <v>113509156</v>
      </c>
      <c r="F332" s="207">
        <f t="shared" si="16"/>
        <v>0.12559197843074799</v>
      </c>
      <c r="G332" s="151">
        <f t="shared" si="17"/>
        <v>113509156</v>
      </c>
    </row>
    <row r="333" spans="1:7" hidden="1" x14ac:dyDescent="0.25">
      <c r="A333" s="100">
        <v>16207</v>
      </c>
      <c r="B333" s="51">
        <v>5</v>
      </c>
      <c r="C333" s="100" t="s">
        <v>314</v>
      </c>
      <c r="D333" s="205">
        <f>VLOOKUP(A333,'FIGEM 2021'!$A$25:$P$369,16,FALSE)</f>
        <v>0</v>
      </c>
      <c r="E333" s="206">
        <f t="shared" si="15"/>
        <v>0</v>
      </c>
      <c r="F333" s="207">
        <f t="shared" si="16"/>
        <v>0</v>
      </c>
      <c r="G333" s="151">
        <f t="shared" si="17"/>
        <v>0</v>
      </c>
    </row>
    <row r="334" spans="1:7" x14ac:dyDescent="0.25">
      <c r="A334" s="100">
        <v>8312</v>
      </c>
      <c r="B334" s="51">
        <v>5</v>
      </c>
      <c r="C334" s="100" t="s">
        <v>306</v>
      </c>
      <c r="D334" s="205">
        <f>VLOOKUP(A334,'FIGEM 2021'!$A$25:$P$369,16,FALSE)</f>
        <v>87247135.827615365</v>
      </c>
      <c r="E334" s="206">
        <f t="shared" si="15"/>
        <v>87247136</v>
      </c>
      <c r="F334" s="207">
        <f t="shared" si="16"/>
        <v>0.17238463461399078</v>
      </c>
      <c r="G334" s="151">
        <f t="shared" si="17"/>
        <v>87247136</v>
      </c>
    </row>
    <row r="335" spans="1:7" x14ac:dyDescent="0.25">
      <c r="A335" s="100">
        <v>14101</v>
      </c>
      <c r="B335" s="51">
        <v>2</v>
      </c>
      <c r="C335" s="100" t="s">
        <v>63</v>
      </c>
      <c r="D335" s="205">
        <f>VLOOKUP(A335,'FIGEM 2021'!$A$25:$P$369,16,FALSE)</f>
        <v>118974264.44582929</v>
      </c>
      <c r="E335" s="206">
        <f t="shared" si="15"/>
        <v>118974264</v>
      </c>
      <c r="F335" s="207">
        <f t="shared" si="16"/>
        <v>-0.44582928717136383</v>
      </c>
      <c r="G335" s="151">
        <f t="shared" si="17"/>
        <v>118974264</v>
      </c>
    </row>
    <row r="336" spans="1:7" x14ac:dyDescent="0.25">
      <c r="A336" s="100">
        <v>3301</v>
      </c>
      <c r="B336" s="51">
        <v>3</v>
      </c>
      <c r="C336" s="100" t="s">
        <v>141</v>
      </c>
      <c r="D336" s="205">
        <f>VLOOKUP(A336,'FIGEM 2021'!$A$25:$P$369,16,FALSE)</f>
        <v>111851932.74968693</v>
      </c>
      <c r="E336" s="206">
        <f t="shared" si="15"/>
        <v>111851933</v>
      </c>
      <c r="F336" s="207">
        <f t="shared" si="16"/>
        <v>0.25031307339668274</v>
      </c>
      <c r="G336" s="151">
        <f t="shared" si="17"/>
        <v>111851933</v>
      </c>
    </row>
    <row r="337" spans="1:7" hidden="1" x14ac:dyDescent="0.25">
      <c r="A337" s="100">
        <v>5101</v>
      </c>
      <c r="B337" s="51">
        <v>1</v>
      </c>
      <c r="C337" s="100" t="s">
        <v>47</v>
      </c>
      <c r="D337" s="205">
        <f>VLOOKUP(A337,'FIGEM 2021'!$A$25:$P$369,16,FALSE)</f>
        <v>0</v>
      </c>
      <c r="E337" s="206">
        <f t="shared" si="15"/>
        <v>0</v>
      </c>
      <c r="F337" s="207">
        <f t="shared" si="16"/>
        <v>0</v>
      </c>
      <c r="G337" s="151">
        <f t="shared" si="17"/>
        <v>0</v>
      </c>
    </row>
    <row r="338" spans="1:7" hidden="1" x14ac:dyDescent="0.25">
      <c r="A338" s="100">
        <v>7309</v>
      </c>
      <c r="B338" s="51">
        <v>4</v>
      </c>
      <c r="C338" s="100" t="s">
        <v>155</v>
      </c>
      <c r="D338" s="205">
        <f>VLOOKUP(A338,'FIGEM 2021'!$A$25:$P$369,16,FALSE)</f>
        <v>0</v>
      </c>
      <c r="E338" s="206">
        <f t="shared" si="15"/>
        <v>0</v>
      </c>
      <c r="F338" s="207">
        <f t="shared" si="16"/>
        <v>0</v>
      </c>
      <c r="G338" s="151">
        <f t="shared" si="17"/>
        <v>0</v>
      </c>
    </row>
    <row r="339" spans="1:7" x14ac:dyDescent="0.25">
      <c r="A339" s="100">
        <v>9211</v>
      </c>
      <c r="B339" s="51">
        <v>3</v>
      </c>
      <c r="C339" s="100" t="s">
        <v>107</v>
      </c>
      <c r="D339" s="205">
        <f>VLOOKUP(A339,'FIGEM 2021'!$A$25:$P$369,16,FALSE)</f>
        <v>116022619.42892371</v>
      </c>
      <c r="E339" s="206">
        <f t="shared" si="15"/>
        <v>116022619</v>
      </c>
      <c r="F339" s="207">
        <f t="shared" si="16"/>
        <v>-0.42892371118068695</v>
      </c>
      <c r="G339" s="151">
        <f t="shared" si="17"/>
        <v>116022619</v>
      </c>
    </row>
    <row r="340" spans="1:7" hidden="1" x14ac:dyDescent="0.25">
      <c r="A340" s="100">
        <v>4106</v>
      </c>
      <c r="B340" s="51">
        <v>4</v>
      </c>
      <c r="C340" s="100" t="s">
        <v>229</v>
      </c>
      <c r="D340" s="205">
        <f>VLOOKUP(A340,'FIGEM 2021'!$A$25:$P$369,16,FALSE)</f>
        <v>0</v>
      </c>
      <c r="E340" s="206">
        <f t="shared" si="15"/>
        <v>0</v>
      </c>
      <c r="F340" s="207">
        <f t="shared" si="16"/>
        <v>0</v>
      </c>
      <c r="G340" s="151">
        <f t="shared" si="17"/>
        <v>0</v>
      </c>
    </row>
    <row r="341" spans="1:7" hidden="1" x14ac:dyDescent="0.25">
      <c r="A341" s="100">
        <v>9119</v>
      </c>
      <c r="B341" s="51">
        <v>4</v>
      </c>
      <c r="C341" s="100" t="s">
        <v>203</v>
      </c>
      <c r="D341" s="205">
        <f>VLOOKUP(A341,'FIGEM 2021'!$A$25:$P$369,16,FALSE)</f>
        <v>0</v>
      </c>
      <c r="E341" s="206">
        <f t="shared" si="15"/>
        <v>0</v>
      </c>
      <c r="F341" s="207">
        <f t="shared" si="16"/>
        <v>0</v>
      </c>
      <c r="G341" s="151">
        <f t="shared" si="17"/>
        <v>0</v>
      </c>
    </row>
    <row r="342" spans="1:7" hidden="1" x14ac:dyDescent="0.25">
      <c r="A342" s="100">
        <v>7407</v>
      </c>
      <c r="B342" s="51">
        <v>5</v>
      </c>
      <c r="C342" s="100" t="s">
        <v>338</v>
      </c>
      <c r="D342" s="205">
        <f>VLOOKUP(A342,'FIGEM 2021'!$A$25:$P$369,16,FALSE)</f>
        <v>0</v>
      </c>
      <c r="E342" s="206">
        <f t="shared" si="15"/>
        <v>0</v>
      </c>
      <c r="F342" s="207">
        <f t="shared" si="16"/>
        <v>0</v>
      </c>
      <c r="G342" s="151">
        <f t="shared" si="17"/>
        <v>0</v>
      </c>
    </row>
    <row r="343" spans="1:7" hidden="1" x14ac:dyDescent="0.25">
      <c r="A343" s="100">
        <v>5804</v>
      </c>
      <c r="B343" s="51">
        <v>1</v>
      </c>
      <c r="C343" s="100" t="s">
        <v>30</v>
      </c>
      <c r="D343" s="205">
        <f>VLOOKUP(A343,'FIGEM 2021'!$A$25:$P$369,16,FALSE)</f>
        <v>0</v>
      </c>
      <c r="E343" s="206">
        <f t="shared" si="15"/>
        <v>0</v>
      </c>
      <c r="F343" s="207">
        <f t="shared" si="16"/>
        <v>0</v>
      </c>
      <c r="G343" s="151">
        <f t="shared" si="17"/>
        <v>0</v>
      </c>
    </row>
    <row r="344" spans="1:7" x14ac:dyDescent="0.25">
      <c r="A344" s="100">
        <v>9120</v>
      </c>
      <c r="B344" s="51">
        <v>3</v>
      </c>
      <c r="C344" s="100" t="s">
        <v>139</v>
      </c>
      <c r="D344" s="205">
        <f>VLOOKUP(A344,'FIGEM 2021'!$A$25:$P$369,16,FALSE)</f>
        <v>108120267.78641127</v>
      </c>
      <c r="E344" s="206">
        <f t="shared" si="15"/>
        <v>108120268</v>
      </c>
      <c r="F344" s="207">
        <f t="shared" si="16"/>
        <v>0.21358872950077057</v>
      </c>
      <c r="G344" s="151">
        <f t="shared" si="17"/>
        <v>108120268</v>
      </c>
    </row>
    <row r="345" spans="1:7" hidden="1" x14ac:dyDescent="0.25">
      <c r="A345" s="100">
        <v>5109</v>
      </c>
      <c r="B345" s="51">
        <v>1</v>
      </c>
      <c r="C345" s="100" t="s">
        <v>17</v>
      </c>
      <c r="D345" s="205">
        <f>VLOOKUP(A345,'FIGEM 2021'!$A$25:$P$369,16,FALSE)</f>
        <v>0</v>
      </c>
      <c r="E345" s="206">
        <f t="shared" si="15"/>
        <v>0</v>
      </c>
      <c r="F345" s="207">
        <f t="shared" si="16"/>
        <v>0</v>
      </c>
      <c r="G345" s="151">
        <f t="shared" si="17"/>
        <v>0</v>
      </c>
    </row>
    <row r="346" spans="1:7" x14ac:dyDescent="0.25">
      <c r="A346" s="100">
        <v>13132</v>
      </c>
      <c r="B346" s="51">
        <v>1</v>
      </c>
      <c r="C346" s="100" t="s">
        <v>5</v>
      </c>
      <c r="D346" s="205">
        <f>VLOOKUP(A346,'FIGEM 2021'!$A$25:$P$369,16,FALSE)</f>
        <v>74366521.22167407</v>
      </c>
      <c r="E346" s="206">
        <f t="shared" si="15"/>
        <v>74366521</v>
      </c>
      <c r="F346" s="207">
        <f t="shared" si="16"/>
        <v>-0.22167406976222992</v>
      </c>
      <c r="G346" s="151">
        <f t="shared" si="17"/>
        <v>74366521</v>
      </c>
    </row>
    <row r="347" spans="1:7" hidden="1" x14ac:dyDescent="0.25">
      <c r="A347" s="100">
        <v>7408</v>
      </c>
      <c r="B347" s="51">
        <v>5</v>
      </c>
      <c r="C347" s="100" t="s">
        <v>327</v>
      </c>
      <c r="D347" s="205">
        <f>VLOOKUP(A347,'FIGEM 2021'!$A$25:$P$369,16,FALSE)</f>
        <v>0</v>
      </c>
      <c r="E347" s="206">
        <f t="shared" si="15"/>
        <v>0</v>
      </c>
      <c r="F347" s="207">
        <f t="shared" si="16"/>
        <v>0</v>
      </c>
      <c r="G347" s="151">
        <f t="shared" si="17"/>
        <v>0</v>
      </c>
    </row>
    <row r="348" spans="1:7" hidden="1" x14ac:dyDescent="0.25">
      <c r="A348" s="100">
        <v>8313</v>
      </c>
      <c r="B348" s="51">
        <v>5</v>
      </c>
      <c r="C348" s="100" t="s">
        <v>276</v>
      </c>
      <c r="D348" s="205">
        <f>VLOOKUP(A348,'FIGEM 2021'!$A$25:$P$369,16,FALSE)</f>
        <v>0</v>
      </c>
      <c r="E348" s="206">
        <f t="shared" si="15"/>
        <v>0</v>
      </c>
      <c r="F348" s="207">
        <f t="shared" si="16"/>
        <v>0</v>
      </c>
      <c r="G348" s="151">
        <f t="shared" si="17"/>
        <v>0</v>
      </c>
    </row>
    <row r="349" spans="1:7" hidden="1" x14ac:dyDescent="0.25">
      <c r="A349" s="100">
        <v>16109</v>
      </c>
      <c r="B349" s="51">
        <v>3</v>
      </c>
      <c r="C349" s="100" t="s">
        <v>116</v>
      </c>
      <c r="D349" s="205">
        <f>VLOOKUP(A349,'FIGEM 2021'!$A$25:$P$369,16,FALSE)</f>
        <v>0</v>
      </c>
      <c r="E349" s="206">
        <f t="shared" si="15"/>
        <v>0</v>
      </c>
      <c r="F349" s="207">
        <f t="shared" si="16"/>
        <v>0</v>
      </c>
      <c r="G349" s="151">
        <f t="shared" si="17"/>
        <v>0</v>
      </c>
    </row>
    <row r="350" spans="1:7" x14ac:dyDescent="0.25">
      <c r="A350" s="100">
        <v>5405</v>
      </c>
      <c r="B350" s="51">
        <v>4</v>
      </c>
      <c r="C350" s="100" t="s">
        <v>224</v>
      </c>
      <c r="D350" s="205">
        <f>VLOOKUP(A350,'FIGEM 2021'!$A$25:$P$369,16,FALSE)</f>
        <v>86982163.313954771</v>
      </c>
      <c r="E350" s="206">
        <f t="shared" si="15"/>
        <v>86982163</v>
      </c>
      <c r="F350" s="207">
        <f t="shared" si="16"/>
        <v>-0.31395477056503296</v>
      </c>
      <c r="G350" s="151">
        <f t="shared" si="17"/>
        <v>86982163</v>
      </c>
    </row>
  </sheetData>
  <autoFilter ref="A5:G350">
    <filterColumn colId="6">
      <filters>
        <filter val="108.120.268"/>
        <filter val="108.181.915"/>
        <filter val="108.670.858"/>
        <filter val="109.186.460"/>
        <filter val="110.338.474"/>
        <filter val="110.937.679"/>
        <filter val="111.850.981"/>
        <filter val="111.851.933"/>
        <filter val="112.282.426"/>
        <filter val="112.443.981"/>
        <filter val="112.936.075"/>
        <filter val="113.077.282"/>
        <filter val="113.509.156"/>
        <filter val="113.631.762"/>
        <filter val="113.868.448"/>
        <filter val="114.272.004"/>
        <filter val="114.655.475"/>
        <filter val="115.863.480"/>
        <filter val="115.929.622"/>
        <filter val="116.022.619"/>
        <filter val="116.162.130"/>
        <filter val="117.027.816"/>
        <filter val="118.679.824"/>
        <filter val="118.974.264"/>
        <filter val="119.787.057"/>
        <filter val="120.203.902"/>
        <filter val="120.394.014"/>
        <filter val="120.421.403"/>
        <filter val="120.566.246"/>
        <filter val="120.586.190"/>
        <filter val="121.476.608"/>
        <filter val="122.428.914"/>
        <filter val="122.744.493"/>
        <filter val="122.782.793"/>
        <filter val="123.521.546"/>
        <filter val="123.693.248"/>
        <filter val="124.882.653"/>
        <filter val="125.158.118"/>
        <filter val="125.848.842"/>
        <filter val="127.011.586"/>
        <filter val="127.154.070"/>
        <filter val="129.197.340"/>
        <filter val="131.998.612"/>
        <filter val="132.302.338"/>
        <filter val="132.618.089"/>
        <filter val="134.081.443"/>
        <filter val="134.120.893"/>
        <filter val="136.370.993"/>
        <filter val="60.965.329"/>
        <filter val="61.961.577"/>
        <filter val="62.339.188"/>
        <filter val="63.168.701"/>
        <filter val="63.649.263"/>
        <filter val="63.740.036"/>
        <filter val="64.054.673"/>
        <filter val="64.556.983"/>
        <filter val="65.266.535"/>
        <filter val="65.305.312"/>
        <filter val="65.563.126"/>
        <filter val="65.577.230"/>
        <filter val="65.976.807"/>
        <filter val="66.500.920"/>
        <filter val="66.758.765"/>
        <filter val="66.994.943"/>
        <filter val="67.263.652"/>
        <filter val="67.373.141"/>
        <filter val="68.486.698"/>
        <filter val="70.173.649"/>
        <filter val="73.442.555"/>
        <filter val="74.366.521"/>
        <filter val="76.326.339"/>
        <filter val="76.444.257"/>
        <filter val="78.883.327"/>
        <filter val="78.994.302"/>
        <filter val="79.215.499"/>
        <filter val="79.518.153"/>
        <filter val="79.544.167"/>
        <filter val="79.581.262"/>
        <filter val="79.626.246"/>
        <filter val="80.023.845"/>
        <filter val="80.347.099"/>
        <filter val="80.660.067"/>
        <filter val="81.499.462"/>
        <filter val="81.755.494"/>
        <filter val="81.863.301"/>
        <filter val="81.868.570"/>
        <filter val="81.990.345"/>
        <filter val="81.997.357"/>
        <filter val="82.130.809"/>
        <filter val="82.161.707"/>
        <filter val="82.460.901"/>
        <filter val="82.569.341"/>
        <filter val="82.622.542"/>
        <filter val="82.635.014"/>
        <filter val="82.639.684"/>
        <filter val="82.710.584"/>
        <filter val="82.783.856"/>
        <filter val="82.890.408"/>
        <filter val="82.995.130"/>
        <filter val="83.027.891"/>
        <filter val="83.033.570"/>
        <filter val="83.108.855"/>
        <filter val="83.151.399"/>
        <filter val="83.267.456"/>
        <filter val="83.334.581"/>
        <filter val="83.525.963"/>
        <filter val="83.532.461"/>
        <filter val="83.542.312"/>
        <filter val="83.602.113"/>
        <filter val="83.705.825"/>
        <filter val="83.858.925"/>
        <filter val="83.875.268"/>
        <filter val="83.895.962"/>
        <filter val="83.898.758"/>
        <filter val="83.945.324"/>
        <filter val="84.194.929"/>
        <filter val="84.257.231"/>
        <filter val="84.413.526"/>
        <filter val="84.416.845"/>
        <filter val="84.425.486"/>
        <filter val="85.026.179"/>
        <filter val="85.102.314"/>
        <filter val="85.110.177"/>
        <filter val="85.128.502"/>
        <filter val="85.343.851"/>
        <filter val="85.523.857"/>
        <filter val="85.546.847"/>
        <filter val="85.598.196"/>
        <filter val="85.651.028"/>
        <filter val="85.740.701"/>
        <filter val="85.992.602"/>
        <filter val="86.198.111"/>
        <filter val="86.288.148"/>
        <filter val="86.442.717"/>
        <filter val="86.464.327"/>
        <filter val="86.566.070"/>
        <filter val="86.588.747"/>
        <filter val="86.729.873"/>
        <filter val="86.790.923"/>
        <filter val="86.979.281"/>
        <filter val="86.982.163"/>
        <filter val="87.185.542"/>
        <filter val="87.187.776"/>
        <filter val="87.247.136"/>
        <filter val="87.285.655"/>
        <filter val="87.441.366"/>
        <filter val="87.625.288"/>
        <filter val="87.653.382"/>
        <filter val="88.246.194"/>
        <filter val="88.280.325"/>
        <filter val="88.316.917"/>
        <filter val="88.535.662"/>
        <filter val="88.552.704"/>
        <filter val="88.580.251"/>
        <filter val="88.992.105"/>
        <filter val="89.183.917"/>
        <filter val="89.223.280"/>
        <filter val="89.274.907"/>
        <filter val="89.277.265"/>
        <filter val="89.457.841"/>
        <filter val="89.689.548"/>
        <filter val="89.824.573"/>
        <filter val="90.106.461"/>
        <filter val="90.749.955"/>
        <filter val="90.820.373"/>
        <filter val="91.079.103"/>
        <filter val="91.113.165"/>
        <filter val="91.754.602"/>
        <filter val="91.849.753"/>
        <filter val="92.056.839"/>
        <filter val="92.784.610"/>
        <filter val="93.032.195"/>
        <filter val="93.060.817"/>
        <filter val="93.232.204"/>
      </filters>
    </filterColumn>
  </autoFilter>
  <customSheetViews>
    <customSheetView guid="{C161FBD6-4D6D-479D-BA1B-7F17229048A5}" showPageBreaks="1" filter="1" showAutoFilter="1">
      <selection activeCell="E25" sqref="E25"/>
      <pageMargins left="0.23622047244094491" right="0.23622047244094491" top="0.74803149606299213" bottom="0.74803149606299213" header="0.31496062992125984" footer="0.31496062992125984"/>
      <pageSetup paperSize="300" orientation="portrait" r:id="rId1"/>
      <autoFilter ref="A5:G350">
        <filterColumn colId="6">
          <filters>
            <filter val="108.120.268"/>
            <filter val="108.181.915"/>
            <filter val="108.670.858"/>
            <filter val="109.186.460"/>
            <filter val="110.338.474"/>
            <filter val="110.937.679"/>
            <filter val="111.850.981"/>
            <filter val="111.851.933"/>
            <filter val="112.282.426"/>
            <filter val="112.443.981"/>
            <filter val="112.936.075"/>
            <filter val="113.077.282"/>
            <filter val="113.509.156"/>
            <filter val="113.631.762"/>
            <filter val="113.868.448"/>
            <filter val="114.272.004"/>
            <filter val="114.655.475"/>
            <filter val="115.863.480"/>
            <filter val="115.929.622"/>
            <filter val="116.022.619"/>
            <filter val="116.162.130"/>
            <filter val="117.027.816"/>
            <filter val="118.679.824"/>
            <filter val="118.974.264"/>
            <filter val="119.787.057"/>
            <filter val="120.203.902"/>
            <filter val="120.394.014"/>
            <filter val="120.421.403"/>
            <filter val="120.566.246"/>
            <filter val="120.586.190"/>
            <filter val="121.476.608"/>
            <filter val="122.428.914"/>
            <filter val="122.744.493"/>
            <filter val="122.782.793"/>
            <filter val="123.521.546"/>
            <filter val="123.693.248"/>
            <filter val="124.882.653"/>
            <filter val="125.158.118"/>
            <filter val="125.848.842"/>
            <filter val="127.011.586"/>
            <filter val="127.154.070"/>
            <filter val="129.197.340"/>
            <filter val="131.998.612"/>
            <filter val="132.302.338"/>
            <filter val="132.618.089"/>
            <filter val="134.081.443"/>
            <filter val="134.120.893"/>
            <filter val="136.370.993"/>
            <filter val="60.965.329"/>
            <filter val="61.961.577"/>
            <filter val="62.339.188"/>
            <filter val="63.168.701"/>
            <filter val="63.649.263"/>
            <filter val="63.740.036"/>
            <filter val="64.054.673"/>
            <filter val="64.556.983"/>
            <filter val="65.266.535"/>
            <filter val="65.305.312"/>
            <filter val="65.563.126"/>
            <filter val="65.577.230"/>
            <filter val="65.976.807"/>
            <filter val="66.500.920"/>
            <filter val="66.758.765"/>
            <filter val="66.994.943"/>
            <filter val="67.263.652"/>
            <filter val="67.373.141"/>
            <filter val="68.486.698"/>
            <filter val="70.173.649"/>
            <filter val="73.442.555"/>
            <filter val="74.366.521"/>
            <filter val="76.326.339"/>
            <filter val="76.444.257"/>
            <filter val="78.883.327"/>
            <filter val="78.994.302"/>
            <filter val="79.215.499"/>
            <filter val="79.518.153"/>
            <filter val="79.544.167"/>
            <filter val="79.581.262"/>
            <filter val="79.626.246"/>
            <filter val="80.023.845"/>
            <filter val="80.347.099"/>
            <filter val="80.660.067"/>
            <filter val="81.499.462"/>
            <filter val="81.755.494"/>
            <filter val="81.863.301"/>
            <filter val="81.868.570"/>
            <filter val="81.990.345"/>
            <filter val="81.997.357"/>
            <filter val="82.130.809"/>
            <filter val="82.161.707"/>
            <filter val="82.460.901"/>
            <filter val="82.569.341"/>
            <filter val="82.622.542"/>
            <filter val="82.635.014"/>
            <filter val="82.639.684"/>
            <filter val="82.710.584"/>
            <filter val="82.783.856"/>
            <filter val="82.890.408"/>
            <filter val="82.995.130"/>
            <filter val="83.027.891"/>
            <filter val="83.033.570"/>
            <filter val="83.108.855"/>
            <filter val="83.151.399"/>
            <filter val="83.267.456"/>
            <filter val="83.334.581"/>
            <filter val="83.525.963"/>
            <filter val="83.532.461"/>
            <filter val="83.542.312"/>
            <filter val="83.602.113"/>
            <filter val="83.705.825"/>
            <filter val="83.858.925"/>
            <filter val="83.875.268"/>
            <filter val="83.895.962"/>
            <filter val="83.898.758"/>
            <filter val="83.945.324"/>
            <filter val="84.194.929"/>
            <filter val="84.257.231"/>
            <filter val="84.413.526"/>
            <filter val="84.416.845"/>
            <filter val="84.425.486"/>
            <filter val="85.026.179"/>
            <filter val="85.102.314"/>
            <filter val="85.110.177"/>
            <filter val="85.128.502"/>
            <filter val="85.343.851"/>
            <filter val="85.523.857"/>
            <filter val="85.546.847"/>
            <filter val="85.598.196"/>
            <filter val="85.651.028"/>
            <filter val="85.740.701"/>
            <filter val="85.992.602"/>
            <filter val="86.198.111"/>
            <filter val="86.288.148"/>
            <filter val="86.442.717"/>
            <filter val="86.464.327"/>
            <filter val="86.566.070"/>
            <filter val="86.588.747"/>
            <filter val="86.729.873"/>
            <filter val="86.790.923"/>
            <filter val="86.979.281"/>
            <filter val="86.982.163"/>
            <filter val="87.185.542"/>
            <filter val="87.187.776"/>
            <filter val="87.247.136"/>
            <filter val="87.285.655"/>
            <filter val="87.441.366"/>
            <filter val="87.625.288"/>
            <filter val="87.653.382"/>
            <filter val="88.246.194"/>
            <filter val="88.280.325"/>
            <filter val="88.316.917"/>
            <filter val="88.535.662"/>
            <filter val="88.552.704"/>
            <filter val="88.580.251"/>
            <filter val="88.992.105"/>
            <filter val="89.183.917"/>
            <filter val="89.223.280"/>
            <filter val="89.274.907"/>
            <filter val="89.277.265"/>
            <filter val="89.457.841"/>
            <filter val="89.689.548"/>
            <filter val="89.824.573"/>
            <filter val="90.106.461"/>
            <filter val="90.749.955"/>
            <filter val="90.820.373"/>
            <filter val="91.079.103"/>
            <filter val="91.113.165"/>
            <filter val="91.754.602"/>
            <filter val="91.849.753"/>
            <filter val="92.056.839"/>
            <filter val="92.784.610"/>
            <filter val="93.032.195"/>
            <filter val="93.060.817"/>
            <filter val="93.232.204"/>
          </filters>
        </filterColumn>
      </autoFilter>
    </customSheetView>
  </customSheetViews>
  <conditionalFormatting sqref="B320:B350 B6:B318">
    <cfRule type="colorScale" priority="2">
      <colorScale>
        <cfvo type="min"/>
        <cfvo type="percentile" val="50"/>
        <cfvo type="max"/>
        <color theme="4" tint="0.79998168889431442"/>
        <color theme="4" tint="0.39997558519241921"/>
        <color theme="4" tint="-0.499984740745262"/>
      </colorScale>
    </cfRule>
  </conditionalFormatting>
  <conditionalFormatting sqref="B319">
    <cfRule type="colorScale" priority="1">
      <colorScale>
        <cfvo type="min"/>
        <cfvo type="percentile" val="50"/>
        <cfvo type="max"/>
        <color theme="4" tint="0.79998168889431442"/>
        <color theme="4" tint="0.39997558519241921"/>
        <color theme="4" tint="-0.499984740745262"/>
      </colorScale>
    </cfRule>
  </conditionalFormatting>
  <pageMargins left="0.23622047244094491" right="0.23622047244094491" top="0.74803149606299213" bottom="0.74803149606299213" header="0.31496062992125984" footer="0.31496062992125984"/>
  <pageSetup paperSize="300"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theme="5" tint="0.39997558519241921"/>
  </sheetPr>
  <dimension ref="A2:C351"/>
  <sheetViews>
    <sheetView workbookViewId="0">
      <selection activeCell="A2" sqref="A2"/>
    </sheetView>
  </sheetViews>
  <sheetFormatPr baseColWidth="10" defaultColWidth="11.42578125" defaultRowHeight="14.25" x14ac:dyDescent="0.2"/>
  <cols>
    <col min="1" max="1" width="9.42578125" style="216" customWidth="1"/>
    <col min="2" max="2" width="28.7109375" style="216" bestFit="1" customWidth="1"/>
    <col min="3" max="3" width="25.28515625" style="217" customWidth="1"/>
    <col min="4" max="16384" width="11.42578125" style="152"/>
  </cols>
  <sheetData>
    <row r="2" spans="1:3" x14ac:dyDescent="0.2">
      <c r="A2" s="211" t="s">
        <v>402</v>
      </c>
      <c r="B2" s="211" t="s">
        <v>403</v>
      </c>
      <c r="C2" s="212"/>
    </row>
    <row r="3" spans="1:3" x14ac:dyDescent="0.2">
      <c r="A3" s="211" t="s">
        <v>404</v>
      </c>
      <c r="B3" s="211"/>
      <c r="C3" s="212"/>
    </row>
    <row r="4" spans="1:3" x14ac:dyDescent="0.2">
      <c r="A4" s="223" t="s">
        <v>405</v>
      </c>
      <c r="B4" s="223"/>
      <c r="C4" s="223"/>
    </row>
    <row r="5" spans="1:3" x14ac:dyDescent="0.2">
      <c r="A5" s="218" t="s">
        <v>0</v>
      </c>
      <c r="B5" s="218" t="s">
        <v>2</v>
      </c>
      <c r="C5" s="218" t="s">
        <v>1138</v>
      </c>
    </row>
    <row r="6" spans="1:3" x14ac:dyDescent="0.2">
      <c r="A6" s="219">
        <v>5602</v>
      </c>
      <c r="B6" s="219" t="s">
        <v>193</v>
      </c>
      <c r="C6" s="220">
        <v>0.67162115451088833</v>
      </c>
    </row>
    <row r="7" spans="1:3" x14ac:dyDescent="0.2">
      <c r="A7" s="219">
        <v>13502</v>
      </c>
      <c r="B7" s="219" t="s">
        <v>217</v>
      </c>
      <c r="C7" s="220">
        <v>0</v>
      </c>
    </row>
    <row r="8" spans="1:3" x14ac:dyDescent="0.2">
      <c r="A8" s="219">
        <v>8314</v>
      </c>
      <c r="B8" s="219" t="s">
        <v>250</v>
      </c>
      <c r="C8" s="220">
        <v>0.94202898550724634</v>
      </c>
    </row>
    <row r="9" spans="1:3" x14ac:dyDescent="0.2">
      <c r="A9" s="219">
        <v>3302</v>
      </c>
      <c r="B9" s="219" t="s">
        <v>328</v>
      </c>
      <c r="C9" s="220">
        <v>0.90434782608695652</v>
      </c>
    </row>
    <row r="10" spans="1:3" x14ac:dyDescent="0.2">
      <c r="A10" s="219">
        <v>1107</v>
      </c>
      <c r="B10" s="219" t="s">
        <v>69</v>
      </c>
      <c r="C10" s="220">
        <v>0.79886685552407932</v>
      </c>
    </row>
    <row r="11" spans="1:3" x14ac:dyDescent="0.2">
      <c r="A11" s="219">
        <v>10202</v>
      </c>
      <c r="B11" s="219" t="s">
        <v>103</v>
      </c>
      <c r="C11" s="220">
        <v>0.55572577556491765</v>
      </c>
    </row>
    <row r="12" spans="1:3" x14ac:dyDescent="0.2">
      <c r="A12" s="219">
        <v>4103</v>
      </c>
      <c r="B12" s="219" t="s">
        <v>88</v>
      </c>
      <c r="C12" s="220">
        <v>0.81970649895178194</v>
      </c>
    </row>
    <row r="13" spans="1:3" x14ac:dyDescent="0.2">
      <c r="A13" s="219">
        <v>9201</v>
      </c>
      <c r="B13" s="219" t="s">
        <v>137</v>
      </c>
      <c r="C13" s="220">
        <v>0.8196223870532704</v>
      </c>
    </row>
    <row r="14" spans="1:3" x14ac:dyDescent="0.2">
      <c r="A14" s="219">
        <v>2101</v>
      </c>
      <c r="B14" s="219" t="s">
        <v>28</v>
      </c>
      <c r="C14" s="220">
        <v>0.6844086356000747</v>
      </c>
    </row>
    <row r="15" spans="1:3" x14ac:dyDescent="0.2">
      <c r="A15" s="219">
        <v>8302</v>
      </c>
      <c r="B15" s="219" t="s">
        <v>303</v>
      </c>
      <c r="C15" s="220">
        <v>0.92715231788079466</v>
      </c>
    </row>
    <row r="16" spans="1:3" x14ac:dyDescent="0.2">
      <c r="A16" s="219">
        <v>8202</v>
      </c>
      <c r="B16" s="219" t="s">
        <v>196</v>
      </c>
      <c r="C16" s="220">
        <v>0.83742331288343563</v>
      </c>
    </row>
    <row r="17" spans="1:3" x14ac:dyDescent="0.2">
      <c r="A17" s="219">
        <v>15101</v>
      </c>
      <c r="B17" s="219" t="s">
        <v>59</v>
      </c>
      <c r="C17" s="220">
        <v>0.92866999256979088</v>
      </c>
    </row>
    <row r="18" spans="1:3" x14ac:dyDescent="0.2">
      <c r="A18" s="219">
        <v>11201</v>
      </c>
      <c r="B18" s="219" t="s">
        <v>434</v>
      </c>
      <c r="C18" s="220">
        <v>0.90301724137931039</v>
      </c>
    </row>
    <row r="19" spans="1:3" x14ac:dyDescent="0.2">
      <c r="A19" s="219">
        <v>13402</v>
      </c>
      <c r="B19" s="219" t="s">
        <v>80</v>
      </c>
      <c r="C19" s="220">
        <v>0.53737311596431869</v>
      </c>
    </row>
    <row r="20" spans="1:3" x14ac:dyDescent="0.2">
      <c r="A20" s="219">
        <v>16102</v>
      </c>
      <c r="B20" s="219" t="s">
        <v>220</v>
      </c>
      <c r="C20" s="220">
        <v>1</v>
      </c>
    </row>
    <row r="21" spans="1:3" x14ac:dyDescent="0.2">
      <c r="A21" s="219">
        <v>5402</v>
      </c>
      <c r="B21" s="219" t="s">
        <v>191</v>
      </c>
      <c r="C21" s="220">
        <v>0.43810848400556329</v>
      </c>
    </row>
    <row r="22" spans="1:3" x14ac:dyDescent="0.2">
      <c r="A22" s="219">
        <v>12201</v>
      </c>
      <c r="B22" s="219" t="s">
        <v>222</v>
      </c>
      <c r="C22" s="220">
        <v>1</v>
      </c>
    </row>
    <row r="23" spans="1:3" x14ac:dyDescent="0.2">
      <c r="A23" s="219">
        <v>8303</v>
      </c>
      <c r="B23" s="219" t="s">
        <v>110</v>
      </c>
      <c r="C23" s="220">
        <v>0.88374291115311909</v>
      </c>
    </row>
    <row r="24" spans="1:3" x14ac:dyDescent="0.2">
      <c r="A24" s="219">
        <v>2201</v>
      </c>
      <c r="B24" s="219" t="s">
        <v>73</v>
      </c>
      <c r="C24" s="220">
        <v>0.87981005403635171</v>
      </c>
    </row>
    <row r="25" spans="1:3" x14ac:dyDescent="0.2">
      <c r="A25" s="219">
        <v>10102</v>
      </c>
      <c r="B25" s="219" t="s">
        <v>171</v>
      </c>
      <c r="C25" s="220">
        <v>0.79480840543881337</v>
      </c>
    </row>
    <row r="26" spans="1:3" x14ac:dyDescent="0.2">
      <c r="A26" s="219">
        <v>3102</v>
      </c>
      <c r="B26" s="219" t="s">
        <v>86</v>
      </c>
      <c r="C26" s="220">
        <v>0.87062652563059395</v>
      </c>
    </row>
    <row r="27" spans="1:3" x14ac:dyDescent="0.2">
      <c r="A27" s="219">
        <v>5502</v>
      </c>
      <c r="B27" s="219" t="s">
        <v>365</v>
      </c>
      <c r="C27" s="220">
        <v>0.8928571428571429</v>
      </c>
    </row>
    <row r="28" spans="1:3" x14ac:dyDescent="0.2">
      <c r="A28" s="219">
        <v>13403</v>
      </c>
      <c r="B28" s="219" t="s">
        <v>231</v>
      </c>
      <c r="C28" s="220">
        <v>0.77405247813411082</v>
      </c>
    </row>
    <row r="29" spans="1:3" x14ac:dyDescent="0.2">
      <c r="A29" s="219">
        <v>5302</v>
      </c>
      <c r="B29" s="219" t="s">
        <v>154</v>
      </c>
      <c r="C29" s="220">
        <v>0.87990196078431371</v>
      </c>
    </row>
    <row r="30" spans="1:3" x14ac:dyDescent="0.2">
      <c r="A30" s="219">
        <v>15102</v>
      </c>
      <c r="B30" s="219" t="s">
        <v>309</v>
      </c>
      <c r="C30" s="220">
        <v>1</v>
      </c>
    </row>
    <row r="31" spans="1:3" x14ac:dyDescent="0.2">
      <c r="A31" s="219">
        <v>1402</v>
      </c>
      <c r="B31" s="219" t="s">
        <v>260</v>
      </c>
      <c r="C31" s="220">
        <v>0.76086956521739135</v>
      </c>
    </row>
    <row r="32" spans="1:3" x14ac:dyDescent="0.2">
      <c r="A32" s="219">
        <v>4202</v>
      </c>
      <c r="B32" s="219" t="s">
        <v>247</v>
      </c>
      <c r="C32" s="220">
        <v>0.92374727668845313</v>
      </c>
    </row>
    <row r="33" spans="1:3" x14ac:dyDescent="0.2">
      <c r="A33" s="219">
        <v>9102</v>
      </c>
      <c r="B33" s="219" t="s">
        <v>330</v>
      </c>
      <c r="C33" s="220">
        <v>0.89874857792946528</v>
      </c>
    </row>
    <row r="34" spans="1:3" x14ac:dyDescent="0.2">
      <c r="A34" s="219">
        <v>5603</v>
      </c>
      <c r="B34" s="219" t="s">
        <v>81</v>
      </c>
      <c r="C34" s="220">
        <v>0.91843971631205679</v>
      </c>
    </row>
    <row r="35" spans="1:3" x14ac:dyDescent="0.2">
      <c r="A35" s="219">
        <v>5102</v>
      </c>
      <c r="B35" s="219" t="s">
        <v>151</v>
      </c>
      <c r="C35" s="220">
        <v>0.80372945638432369</v>
      </c>
    </row>
    <row r="36" spans="1:3" x14ac:dyDescent="0.2">
      <c r="A36" s="219">
        <v>10201</v>
      </c>
      <c r="B36" s="219" t="s">
        <v>121</v>
      </c>
      <c r="C36" s="220">
        <v>0.84155726573110001</v>
      </c>
    </row>
    <row r="37" spans="1:3" x14ac:dyDescent="0.2">
      <c r="A37" s="219">
        <v>5702</v>
      </c>
      <c r="B37" s="219" t="s">
        <v>159</v>
      </c>
      <c r="C37" s="220">
        <v>0.71052631578947367</v>
      </c>
    </row>
    <row r="38" spans="1:3" x14ac:dyDescent="0.2">
      <c r="A38" s="219">
        <v>7201</v>
      </c>
      <c r="B38" s="219" t="s">
        <v>101</v>
      </c>
      <c r="C38" s="220">
        <v>0.67447447447447451</v>
      </c>
    </row>
    <row r="39" spans="1:3" x14ac:dyDescent="0.2">
      <c r="A39" s="219">
        <v>8203</v>
      </c>
      <c r="B39" s="219" t="s">
        <v>114</v>
      </c>
      <c r="C39" s="220">
        <v>0.73574297188755022</v>
      </c>
    </row>
    <row r="40" spans="1:3" x14ac:dyDescent="0.2">
      <c r="A40" s="219">
        <v>13102</v>
      </c>
      <c r="B40" s="219" t="s">
        <v>21</v>
      </c>
      <c r="C40" s="220">
        <v>0.76418488790478822</v>
      </c>
    </row>
    <row r="41" spans="1:3" x14ac:dyDescent="0.2">
      <c r="A41" s="219">
        <v>13103</v>
      </c>
      <c r="B41" s="219" t="s">
        <v>46</v>
      </c>
      <c r="C41" s="220">
        <v>0.76953215026503807</v>
      </c>
    </row>
    <row r="42" spans="1:3" x14ac:dyDescent="0.2">
      <c r="A42" s="219">
        <v>10401</v>
      </c>
      <c r="B42" s="219" t="s">
        <v>209</v>
      </c>
      <c r="C42" s="220">
        <v>0.89338731443994601</v>
      </c>
    </row>
    <row r="43" spans="1:3" x14ac:dyDescent="0.2">
      <c r="A43" s="219">
        <v>7202</v>
      </c>
      <c r="B43" s="219" t="s">
        <v>258</v>
      </c>
      <c r="C43" s="220">
        <v>0.83890577507598785</v>
      </c>
    </row>
    <row r="44" spans="1:3" x14ac:dyDescent="0.2">
      <c r="A44" s="219">
        <v>3201</v>
      </c>
      <c r="B44" s="219" t="s">
        <v>132</v>
      </c>
      <c r="C44" s="220">
        <v>0.96084828711256121</v>
      </c>
    </row>
    <row r="45" spans="1:3" x14ac:dyDescent="0.2">
      <c r="A45" s="219">
        <v>8103</v>
      </c>
      <c r="B45" s="219" t="s">
        <v>39</v>
      </c>
      <c r="C45" s="220">
        <v>0.89343451006268559</v>
      </c>
    </row>
    <row r="46" spans="1:3" x14ac:dyDescent="0.2">
      <c r="A46" s="219">
        <v>11401</v>
      </c>
      <c r="B46" s="219" t="s">
        <v>160</v>
      </c>
      <c r="C46" s="220">
        <v>0.97994269340974216</v>
      </c>
    </row>
    <row r="47" spans="1:3" x14ac:dyDescent="0.2">
      <c r="A47" s="219">
        <v>16101</v>
      </c>
      <c r="B47" s="219" t="s">
        <v>70</v>
      </c>
      <c r="C47" s="220">
        <v>0.92640827517447655</v>
      </c>
    </row>
    <row r="48" spans="1:3" x14ac:dyDescent="0.2">
      <c r="A48" s="219">
        <v>16103</v>
      </c>
      <c r="B48" s="219" t="s">
        <v>72</v>
      </c>
      <c r="C48" s="220">
        <v>0.97962154294032022</v>
      </c>
    </row>
    <row r="49" spans="1:3" x14ac:dyDescent="0.2">
      <c r="A49" s="219">
        <v>6303</v>
      </c>
      <c r="B49" s="219" t="s">
        <v>236</v>
      </c>
      <c r="C49" s="220">
        <v>0.80689029918404354</v>
      </c>
    </row>
    <row r="50" spans="1:3" x14ac:dyDescent="0.2">
      <c r="A50" s="219">
        <v>9121</v>
      </c>
      <c r="B50" s="219" t="s">
        <v>311</v>
      </c>
      <c r="C50" s="220">
        <v>0.80487804878048785</v>
      </c>
    </row>
    <row r="51" spans="1:3" x14ac:dyDescent="0.2">
      <c r="A51" s="219">
        <v>10203</v>
      </c>
      <c r="B51" s="219" t="s">
        <v>161</v>
      </c>
      <c r="C51" s="220">
        <v>0.87015503875968991</v>
      </c>
    </row>
    <row r="52" spans="1:3" x14ac:dyDescent="0.2">
      <c r="A52" s="219">
        <v>6302</v>
      </c>
      <c r="B52" s="219" t="s">
        <v>315</v>
      </c>
      <c r="C52" s="220">
        <v>0.95346062052505964</v>
      </c>
    </row>
    <row r="53" spans="1:3" x14ac:dyDescent="0.2">
      <c r="A53" s="219">
        <v>11202</v>
      </c>
      <c r="B53" s="219" t="s">
        <v>210</v>
      </c>
      <c r="C53" s="220">
        <v>0.95869191049913938</v>
      </c>
    </row>
    <row r="54" spans="1:3" x14ac:dyDescent="0.2">
      <c r="A54" s="219">
        <v>16202</v>
      </c>
      <c r="B54" s="219" t="s">
        <v>345</v>
      </c>
      <c r="C54" s="220">
        <v>0.97714285714285709</v>
      </c>
    </row>
    <row r="55" spans="1:3" x14ac:dyDescent="0.2">
      <c r="A55" s="219">
        <v>10103</v>
      </c>
      <c r="B55" s="219" t="s">
        <v>230</v>
      </c>
      <c r="C55" s="220">
        <v>0.86294416243654826</v>
      </c>
    </row>
    <row r="56" spans="1:3" x14ac:dyDescent="0.2">
      <c r="A56" s="219">
        <v>11301</v>
      </c>
      <c r="B56" s="219" t="s">
        <v>221</v>
      </c>
      <c r="C56" s="220">
        <v>0.88764044943820219</v>
      </c>
    </row>
    <row r="57" spans="1:3" x14ac:dyDescent="0.2">
      <c r="A57" s="219">
        <v>6102</v>
      </c>
      <c r="B57" s="219" t="s">
        <v>149</v>
      </c>
      <c r="C57" s="220">
        <v>0.92018779342723001</v>
      </c>
    </row>
    <row r="58" spans="1:3" x14ac:dyDescent="0.2">
      <c r="A58" s="219">
        <v>16203</v>
      </c>
      <c r="B58" s="219" t="s">
        <v>344</v>
      </c>
      <c r="C58" s="220">
        <v>0.66608493310063988</v>
      </c>
    </row>
    <row r="59" spans="1:3" x14ac:dyDescent="0.2">
      <c r="A59" s="219">
        <v>16302</v>
      </c>
      <c r="B59" s="219" t="s">
        <v>292</v>
      </c>
      <c r="C59" s="220">
        <v>0.94334975369458129</v>
      </c>
    </row>
    <row r="60" spans="1:3" x14ac:dyDescent="0.2">
      <c r="A60" s="219">
        <v>6103</v>
      </c>
      <c r="B60" s="219" t="s">
        <v>176</v>
      </c>
      <c r="C60" s="220">
        <v>0.9382022471910112</v>
      </c>
    </row>
    <row r="61" spans="1:3" x14ac:dyDescent="0.2">
      <c r="A61" s="219">
        <v>7402</v>
      </c>
      <c r="B61" s="219" t="s">
        <v>339</v>
      </c>
      <c r="C61" s="220">
        <v>0.74704142011834318</v>
      </c>
    </row>
    <row r="62" spans="1:3" x14ac:dyDescent="0.2">
      <c r="A62" s="219">
        <v>1403</v>
      </c>
      <c r="B62" s="219" t="s">
        <v>333</v>
      </c>
      <c r="C62" s="220">
        <v>1</v>
      </c>
    </row>
    <row r="63" spans="1:3" x14ac:dyDescent="0.2">
      <c r="A63" s="219">
        <v>13301</v>
      </c>
      <c r="B63" s="219" t="s">
        <v>57</v>
      </c>
      <c r="C63" s="220">
        <v>0.63549677022454631</v>
      </c>
    </row>
    <row r="64" spans="1:3" x14ac:dyDescent="0.2">
      <c r="A64" s="219">
        <v>9202</v>
      </c>
      <c r="B64" s="219" t="s">
        <v>87</v>
      </c>
      <c r="C64" s="220">
        <v>0.99606815203145482</v>
      </c>
    </row>
    <row r="65" spans="1:3" x14ac:dyDescent="0.2">
      <c r="A65" s="219">
        <v>6104</v>
      </c>
      <c r="B65" s="219" t="s">
        <v>195</v>
      </c>
      <c r="C65" s="220">
        <v>0.77060439560439564</v>
      </c>
    </row>
    <row r="66" spans="1:3" x14ac:dyDescent="0.2">
      <c r="A66" s="219">
        <v>4302</v>
      </c>
      <c r="B66" s="219" t="s">
        <v>313</v>
      </c>
      <c r="C66" s="220">
        <v>0.99345335515548283</v>
      </c>
    </row>
    <row r="67" spans="1:3" x14ac:dyDescent="0.2">
      <c r="A67" s="219">
        <v>8101</v>
      </c>
      <c r="B67" s="219" t="s">
        <v>32</v>
      </c>
      <c r="C67" s="220">
        <v>0.88552188552188549</v>
      </c>
    </row>
    <row r="68" spans="1:3" x14ac:dyDescent="0.2">
      <c r="A68" s="219">
        <v>13104</v>
      </c>
      <c r="B68" s="219" t="s">
        <v>43</v>
      </c>
      <c r="C68" s="220">
        <v>0.90404647435897434</v>
      </c>
    </row>
    <row r="69" spans="1:3" x14ac:dyDescent="0.2">
      <c r="A69" s="219">
        <v>5103</v>
      </c>
      <c r="B69" s="219" t="s">
        <v>58</v>
      </c>
      <c r="C69" s="220">
        <v>0.70612244897959187</v>
      </c>
    </row>
    <row r="70" spans="1:3" x14ac:dyDescent="0.2">
      <c r="A70" s="219">
        <v>7102</v>
      </c>
      <c r="B70" s="219" t="s">
        <v>131</v>
      </c>
      <c r="C70" s="220">
        <v>0.81044558071585093</v>
      </c>
    </row>
    <row r="71" spans="1:3" x14ac:dyDescent="0.2">
      <c r="A71" s="219">
        <v>8204</v>
      </c>
      <c r="B71" s="219" t="s">
        <v>290</v>
      </c>
      <c r="C71" s="220">
        <v>0.8833333333333333</v>
      </c>
    </row>
    <row r="72" spans="1:3" x14ac:dyDescent="0.2">
      <c r="A72" s="219">
        <v>3101</v>
      </c>
      <c r="B72" s="219" t="s">
        <v>52</v>
      </c>
      <c r="C72" s="220">
        <v>0.75901974132062633</v>
      </c>
    </row>
    <row r="73" spans="1:3" x14ac:dyDescent="0.2">
      <c r="A73" s="219">
        <v>4102</v>
      </c>
      <c r="B73" s="219" t="s">
        <v>76</v>
      </c>
      <c r="C73" s="220">
        <v>0.83040524713047548</v>
      </c>
    </row>
    <row r="74" spans="1:3" x14ac:dyDescent="0.2">
      <c r="A74" s="219">
        <v>8102</v>
      </c>
      <c r="B74" s="219" t="s">
        <v>74</v>
      </c>
      <c r="C74" s="220">
        <v>0.66034555415086393</v>
      </c>
    </row>
    <row r="75" spans="1:3" x14ac:dyDescent="0.2">
      <c r="A75" s="219">
        <v>14102</v>
      </c>
      <c r="B75" s="219" t="s">
        <v>269</v>
      </c>
      <c r="C75" s="220">
        <v>0.65648854961832059</v>
      </c>
    </row>
    <row r="76" spans="1:3" x14ac:dyDescent="0.2">
      <c r="A76" s="219">
        <v>11101</v>
      </c>
      <c r="B76" s="219" t="s">
        <v>348</v>
      </c>
      <c r="C76" s="220">
        <v>0.88599794590893532</v>
      </c>
    </row>
    <row r="77" spans="1:3" x14ac:dyDescent="0.2">
      <c r="A77" s="219">
        <v>9103</v>
      </c>
      <c r="B77" s="219" t="s">
        <v>187</v>
      </c>
      <c r="C77" s="220">
        <v>0.95153061224489799</v>
      </c>
    </row>
    <row r="78" spans="1:3" x14ac:dyDescent="0.2">
      <c r="A78" s="219">
        <v>9203</v>
      </c>
      <c r="B78" s="219" t="s">
        <v>136</v>
      </c>
      <c r="C78" s="220">
        <v>0.967741935483871</v>
      </c>
    </row>
    <row r="79" spans="1:3" x14ac:dyDescent="0.2">
      <c r="A79" s="219">
        <v>13503</v>
      </c>
      <c r="B79" s="219" t="s">
        <v>157</v>
      </c>
      <c r="C79" s="220">
        <v>0.67509727626459148</v>
      </c>
    </row>
    <row r="80" spans="1:3" x14ac:dyDescent="0.2">
      <c r="A80" s="219">
        <v>10204</v>
      </c>
      <c r="B80" s="219" t="s">
        <v>278</v>
      </c>
      <c r="C80" s="220">
        <v>0.95959595959595956</v>
      </c>
    </row>
    <row r="81" spans="1:3" x14ac:dyDescent="0.2">
      <c r="A81" s="219">
        <v>8205</v>
      </c>
      <c r="B81" s="219" t="s">
        <v>129</v>
      </c>
      <c r="C81" s="220">
        <v>0.70853080568720384</v>
      </c>
    </row>
    <row r="82" spans="1:3" x14ac:dyDescent="0.2">
      <c r="A82" s="219">
        <v>9104</v>
      </c>
      <c r="B82" s="219" t="s">
        <v>343</v>
      </c>
      <c r="C82" s="220">
        <v>1</v>
      </c>
    </row>
    <row r="83" spans="1:3" x14ac:dyDescent="0.2">
      <c r="A83" s="219">
        <v>7103</v>
      </c>
      <c r="B83" s="219" t="s">
        <v>342</v>
      </c>
      <c r="C83" s="220">
        <v>0.96946564885496178</v>
      </c>
    </row>
    <row r="84" spans="1:3" x14ac:dyDescent="0.2">
      <c r="A84" s="219">
        <v>7301</v>
      </c>
      <c r="B84" s="219" t="s">
        <v>62</v>
      </c>
      <c r="C84" s="220">
        <v>0.83847050100624931</v>
      </c>
    </row>
    <row r="85" spans="1:3" x14ac:dyDescent="0.2">
      <c r="A85" s="219">
        <v>10205</v>
      </c>
      <c r="B85" s="219" t="s">
        <v>178</v>
      </c>
      <c r="C85" s="220">
        <v>0.97291440953412789</v>
      </c>
    </row>
    <row r="86" spans="1:3" x14ac:dyDescent="0.2">
      <c r="A86" s="219">
        <v>3202</v>
      </c>
      <c r="B86" s="219" t="s">
        <v>180</v>
      </c>
      <c r="C86" s="220">
        <v>0.90161967606478699</v>
      </c>
    </row>
    <row r="87" spans="1:3" x14ac:dyDescent="0.2">
      <c r="A87" s="219">
        <v>6105</v>
      </c>
      <c r="B87" s="219" t="s">
        <v>111</v>
      </c>
      <c r="C87" s="220">
        <v>0.8162055335968379</v>
      </c>
    </row>
    <row r="88" spans="1:3" x14ac:dyDescent="0.2">
      <c r="A88" s="219">
        <v>13105</v>
      </c>
      <c r="B88" s="219" t="s">
        <v>49</v>
      </c>
      <c r="C88" s="220">
        <v>0.50273149412728768</v>
      </c>
    </row>
    <row r="89" spans="1:3" x14ac:dyDescent="0.2">
      <c r="A89" s="219">
        <v>16104</v>
      </c>
      <c r="B89" s="219" t="s">
        <v>302</v>
      </c>
      <c r="C89" s="220">
        <v>0.89863013698630134</v>
      </c>
    </row>
    <row r="90" spans="1:3" x14ac:dyDescent="0.2">
      <c r="A90" s="219">
        <v>13602</v>
      </c>
      <c r="B90" s="219" t="s">
        <v>135</v>
      </c>
      <c r="C90" s="220">
        <v>0.97211660329531047</v>
      </c>
    </row>
    <row r="91" spans="1:3" x14ac:dyDescent="0.2">
      <c r="A91" s="219">
        <v>5604</v>
      </c>
      <c r="B91" s="219" t="s">
        <v>104</v>
      </c>
      <c r="C91" s="220">
        <v>0.9867439933719967</v>
      </c>
    </row>
    <row r="92" spans="1:3" x14ac:dyDescent="0.2">
      <c r="A92" s="219">
        <v>5605</v>
      </c>
      <c r="B92" s="219" t="s">
        <v>82</v>
      </c>
      <c r="C92" s="220">
        <v>0.77710843373493976</v>
      </c>
    </row>
    <row r="93" spans="1:3" x14ac:dyDescent="0.2">
      <c r="A93" s="219">
        <v>7104</v>
      </c>
      <c r="B93" s="219" t="s">
        <v>259</v>
      </c>
      <c r="C93" s="220">
        <v>0.78448275862068961</v>
      </c>
    </row>
    <row r="94" spans="1:3" x14ac:dyDescent="0.2">
      <c r="A94" s="219">
        <v>9204</v>
      </c>
      <c r="B94" s="219" t="s">
        <v>341</v>
      </c>
      <c r="C94" s="220">
        <v>0.82203389830508478</v>
      </c>
    </row>
    <row r="95" spans="1:3" x14ac:dyDescent="0.2">
      <c r="A95" s="219">
        <v>13106</v>
      </c>
      <c r="B95" s="219" t="s">
        <v>23</v>
      </c>
      <c r="C95" s="220">
        <v>0.75604965981623062</v>
      </c>
    </row>
    <row r="96" spans="1:3" x14ac:dyDescent="0.2">
      <c r="A96" s="219">
        <v>8104</v>
      </c>
      <c r="B96" s="219" t="s">
        <v>305</v>
      </c>
      <c r="C96" s="220">
        <v>0.99078341013824889</v>
      </c>
    </row>
    <row r="97" spans="1:3" x14ac:dyDescent="0.2">
      <c r="A97" s="219">
        <v>9105</v>
      </c>
      <c r="B97" s="219" t="s">
        <v>299</v>
      </c>
      <c r="C97" s="220">
        <v>0.62226640159045721</v>
      </c>
    </row>
    <row r="98" spans="1:3" x14ac:dyDescent="0.2">
      <c r="A98" s="219">
        <v>3303</v>
      </c>
      <c r="B98" s="219" t="s">
        <v>158</v>
      </c>
      <c r="C98" s="220">
        <v>0.70124481327800825</v>
      </c>
    </row>
    <row r="99" spans="1:3" x14ac:dyDescent="0.2">
      <c r="A99" s="219">
        <v>10104</v>
      </c>
      <c r="B99" s="219" t="s">
        <v>186</v>
      </c>
      <c r="C99" s="220">
        <v>0.96704871060171915</v>
      </c>
    </row>
    <row r="100" spans="1:3" x14ac:dyDescent="0.2">
      <c r="A100" s="219">
        <v>10105</v>
      </c>
      <c r="B100" s="219" t="s">
        <v>182</v>
      </c>
      <c r="C100" s="220">
        <v>0.94783904619970194</v>
      </c>
    </row>
    <row r="101" spans="1:3" x14ac:dyDescent="0.2">
      <c r="A101" s="219">
        <v>10402</v>
      </c>
      <c r="B101" s="219" t="s">
        <v>199</v>
      </c>
      <c r="C101" s="220">
        <v>0.9916666666666667</v>
      </c>
    </row>
    <row r="102" spans="1:3" x14ac:dyDescent="0.2">
      <c r="A102" s="219">
        <v>14202</v>
      </c>
      <c r="B102" s="219" t="s">
        <v>177</v>
      </c>
      <c r="C102" s="220">
        <v>0.65977742448330678</v>
      </c>
    </row>
    <row r="103" spans="1:3" x14ac:dyDescent="0.2">
      <c r="A103" s="219">
        <v>9106</v>
      </c>
      <c r="B103" s="219" t="s">
        <v>301</v>
      </c>
      <c r="C103" s="220">
        <v>0.86896551724137927</v>
      </c>
    </row>
    <row r="104" spans="1:3" x14ac:dyDescent="0.2">
      <c r="A104" s="219">
        <v>15202</v>
      </c>
      <c r="B104" s="219" t="s">
        <v>321</v>
      </c>
      <c r="C104" s="220">
        <v>1</v>
      </c>
    </row>
    <row r="105" spans="1:3" x14ac:dyDescent="0.2">
      <c r="A105" s="219">
        <v>9107</v>
      </c>
      <c r="B105" s="219" t="s">
        <v>125</v>
      </c>
      <c r="C105" s="220">
        <v>0.74475524475524479</v>
      </c>
    </row>
    <row r="106" spans="1:3" x14ac:dyDescent="0.2">
      <c r="A106" s="219">
        <v>6106</v>
      </c>
      <c r="B106" s="219" t="s">
        <v>106</v>
      </c>
      <c r="C106" s="220">
        <v>0.89809782608695654</v>
      </c>
    </row>
    <row r="107" spans="1:3" x14ac:dyDescent="0.2">
      <c r="A107" s="219">
        <v>11203</v>
      </c>
      <c r="B107" s="219" t="s">
        <v>279</v>
      </c>
      <c r="C107" s="220">
        <v>0.46250000000000002</v>
      </c>
    </row>
    <row r="108" spans="1:3" x14ac:dyDescent="0.2">
      <c r="A108" s="219">
        <v>5503</v>
      </c>
      <c r="B108" s="219" t="s">
        <v>99</v>
      </c>
      <c r="C108" s="220">
        <v>0.97668393782383423</v>
      </c>
    </row>
    <row r="109" spans="1:3" x14ac:dyDescent="0.2">
      <c r="A109" s="219">
        <v>10403</v>
      </c>
      <c r="B109" s="219" t="s">
        <v>194</v>
      </c>
      <c r="C109" s="220">
        <v>0.9624217118997912</v>
      </c>
    </row>
    <row r="110" spans="1:3" x14ac:dyDescent="0.2">
      <c r="A110" s="219">
        <v>7302</v>
      </c>
      <c r="B110" s="219" t="s">
        <v>287</v>
      </c>
      <c r="C110" s="220">
        <v>0.82495667244367421</v>
      </c>
    </row>
    <row r="111" spans="1:3" x14ac:dyDescent="0.2">
      <c r="A111" s="219">
        <v>8112</v>
      </c>
      <c r="B111" s="219" t="s">
        <v>24</v>
      </c>
      <c r="C111" s="220">
        <v>0.91028708133971292</v>
      </c>
    </row>
    <row r="112" spans="1:3" x14ac:dyDescent="0.2">
      <c r="A112" s="219">
        <v>8105</v>
      </c>
      <c r="B112" s="219" t="s">
        <v>312</v>
      </c>
      <c r="C112" s="220">
        <v>0.60336906584992345</v>
      </c>
    </row>
    <row r="113" spans="1:3" x14ac:dyDescent="0.2">
      <c r="A113" s="219">
        <v>1404</v>
      </c>
      <c r="B113" s="219" t="s">
        <v>261</v>
      </c>
      <c r="C113" s="220">
        <v>0.94285714285714284</v>
      </c>
    </row>
    <row r="114" spans="1:3" x14ac:dyDescent="0.2">
      <c r="A114" s="219">
        <v>3304</v>
      </c>
      <c r="B114" s="219" t="s">
        <v>216</v>
      </c>
      <c r="C114" s="220">
        <v>0.8925143953934741</v>
      </c>
    </row>
    <row r="115" spans="1:3" x14ac:dyDescent="0.2">
      <c r="A115" s="219">
        <v>13107</v>
      </c>
      <c r="B115" s="219" t="s">
        <v>11</v>
      </c>
      <c r="C115" s="220">
        <v>0.68430845565433118</v>
      </c>
    </row>
    <row r="116" spans="1:3" x14ac:dyDescent="0.2">
      <c r="A116" s="219">
        <v>4201</v>
      </c>
      <c r="B116" s="219" t="s">
        <v>118</v>
      </c>
      <c r="C116" s="220">
        <v>0.79354838709677422</v>
      </c>
    </row>
    <row r="117" spans="1:3" x14ac:dyDescent="0.2">
      <c r="A117" s="219">
        <v>13108</v>
      </c>
      <c r="B117" s="219" t="s">
        <v>26</v>
      </c>
      <c r="C117" s="220">
        <v>0.82592523712107124</v>
      </c>
    </row>
    <row r="118" spans="1:3" x14ac:dyDescent="0.2">
      <c r="A118" s="219">
        <v>1101</v>
      </c>
      <c r="B118" s="219" t="s">
        <v>60</v>
      </c>
      <c r="C118" s="220">
        <v>0.63781897352159578</v>
      </c>
    </row>
    <row r="119" spans="1:3" x14ac:dyDescent="0.2">
      <c r="A119" s="219">
        <v>13603</v>
      </c>
      <c r="B119" s="219" t="s">
        <v>225</v>
      </c>
      <c r="C119" s="220">
        <v>0.8055415617128463</v>
      </c>
    </row>
    <row r="120" spans="1:3" x14ac:dyDescent="0.2">
      <c r="A120" s="219">
        <v>5201</v>
      </c>
      <c r="B120" s="219" t="s">
        <v>238</v>
      </c>
      <c r="C120" s="220">
        <v>0</v>
      </c>
    </row>
    <row r="121" spans="1:3" x14ac:dyDescent="0.2">
      <c r="A121" s="219">
        <v>5104</v>
      </c>
      <c r="B121" s="219" t="s">
        <v>319</v>
      </c>
      <c r="C121" s="220">
        <v>0.89855072463768115</v>
      </c>
    </row>
    <row r="122" spans="1:3" x14ac:dyDescent="0.2">
      <c r="A122" s="219">
        <v>13109</v>
      </c>
      <c r="B122" s="219" t="s">
        <v>20</v>
      </c>
      <c r="C122" s="220">
        <v>0.80991996630160068</v>
      </c>
    </row>
    <row r="123" spans="1:3" x14ac:dyDescent="0.2">
      <c r="A123" s="219">
        <v>5504</v>
      </c>
      <c r="B123" s="219" t="s">
        <v>75</v>
      </c>
      <c r="C123" s="220">
        <v>0.88755980861244022</v>
      </c>
    </row>
    <row r="124" spans="1:3" x14ac:dyDescent="0.2">
      <c r="A124" s="219">
        <v>6202</v>
      </c>
      <c r="B124" s="219" t="s">
        <v>233</v>
      </c>
      <c r="C124" s="220">
        <v>0.71111111111111114</v>
      </c>
    </row>
    <row r="125" spans="1:3" x14ac:dyDescent="0.2">
      <c r="A125" s="219">
        <v>13110</v>
      </c>
      <c r="B125" s="219" t="s">
        <v>35</v>
      </c>
      <c r="C125" s="220">
        <v>0.53566545123062903</v>
      </c>
    </row>
    <row r="126" spans="1:3" x14ac:dyDescent="0.2">
      <c r="A126" s="219">
        <v>13111</v>
      </c>
      <c r="B126" s="219" t="s">
        <v>36</v>
      </c>
      <c r="C126" s="220">
        <v>0.89112772180695488</v>
      </c>
    </row>
    <row r="127" spans="1:3" x14ac:dyDescent="0.2">
      <c r="A127" s="219">
        <v>4104</v>
      </c>
      <c r="B127" s="219" t="s">
        <v>326</v>
      </c>
      <c r="C127" s="220">
        <v>0.9464285714285714</v>
      </c>
    </row>
    <row r="128" spans="1:3" x14ac:dyDescent="0.2">
      <c r="A128" s="219">
        <v>5401</v>
      </c>
      <c r="B128" s="219" t="s">
        <v>214</v>
      </c>
      <c r="C128" s="220">
        <v>0.58967512238540276</v>
      </c>
    </row>
    <row r="129" spans="1:3" x14ac:dyDescent="0.2">
      <c r="A129" s="219">
        <v>13112</v>
      </c>
      <c r="B129" s="219" t="s">
        <v>27</v>
      </c>
      <c r="C129" s="220">
        <v>0.76589086641893211</v>
      </c>
    </row>
    <row r="130" spans="1:3" x14ac:dyDescent="0.2">
      <c r="A130" s="219">
        <v>13113</v>
      </c>
      <c r="B130" s="219" t="s">
        <v>18</v>
      </c>
      <c r="C130" s="220">
        <v>0.71933133304757824</v>
      </c>
    </row>
    <row r="131" spans="1:3" x14ac:dyDescent="0.2">
      <c r="A131" s="219">
        <v>4101</v>
      </c>
      <c r="B131" s="219" t="s">
        <v>83</v>
      </c>
      <c r="C131" s="220">
        <v>0.66680291016103976</v>
      </c>
    </row>
    <row r="132" spans="1:3" x14ac:dyDescent="0.2">
      <c r="A132" s="219">
        <v>14201</v>
      </c>
      <c r="B132" s="219" t="s">
        <v>165</v>
      </c>
      <c r="C132" s="220">
        <v>0.92078537576167907</v>
      </c>
    </row>
    <row r="133" spans="1:3" x14ac:dyDescent="0.2">
      <c r="A133" s="219">
        <v>14203</v>
      </c>
      <c r="B133" s="219" t="s">
        <v>266</v>
      </c>
      <c r="C133" s="220">
        <v>0.7720588235294118</v>
      </c>
    </row>
    <row r="134" spans="1:3" x14ac:dyDescent="0.2">
      <c r="A134" s="219">
        <v>11102</v>
      </c>
      <c r="B134" s="219" t="s">
        <v>329</v>
      </c>
      <c r="C134" s="220">
        <v>0.90909090909090906</v>
      </c>
    </row>
    <row r="135" spans="1:3" x14ac:dyDescent="0.2">
      <c r="A135" s="219">
        <v>12102</v>
      </c>
      <c r="B135" s="219" t="s">
        <v>249</v>
      </c>
      <c r="C135" s="220">
        <v>1</v>
      </c>
    </row>
    <row r="136" spans="1:3" x14ac:dyDescent="0.2">
      <c r="A136" s="219">
        <v>8304</v>
      </c>
      <c r="B136" s="219" t="s">
        <v>175</v>
      </c>
      <c r="C136" s="220">
        <v>0.98090040927694411</v>
      </c>
    </row>
    <row r="137" spans="1:3" x14ac:dyDescent="0.2">
      <c r="A137" s="219">
        <v>13302</v>
      </c>
      <c r="B137" s="219" t="s">
        <v>78</v>
      </c>
      <c r="C137" s="220">
        <v>0.53751872531662803</v>
      </c>
    </row>
    <row r="138" spans="1:3" x14ac:dyDescent="0.2">
      <c r="A138" s="219">
        <v>14103</v>
      </c>
      <c r="B138" s="219" t="s">
        <v>109</v>
      </c>
      <c r="C138" s="220">
        <v>0.69982698961937717</v>
      </c>
    </row>
    <row r="139" spans="1:3" x14ac:dyDescent="0.2">
      <c r="A139" s="219">
        <v>6107</v>
      </c>
      <c r="B139" s="219" t="s">
        <v>183</v>
      </c>
      <c r="C139" s="220">
        <v>0.95222634508348791</v>
      </c>
    </row>
    <row r="140" spans="1:3" x14ac:dyDescent="0.2">
      <c r="A140" s="219">
        <v>13114</v>
      </c>
      <c r="B140" s="219" t="s">
        <v>3</v>
      </c>
      <c r="C140" s="220">
        <v>0.84328113470525534</v>
      </c>
    </row>
    <row r="141" spans="1:3" x14ac:dyDescent="0.2">
      <c r="A141" s="219">
        <v>9108</v>
      </c>
      <c r="B141" s="219" t="s">
        <v>108</v>
      </c>
      <c r="C141" s="220">
        <v>0.73681954564937846</v>
      </c>
    </row>
    <row r="142" spans="1:3" x14ac:dyDescent="0.2">
      <c r="A142" s="219">
        <v>8201</v>
      </c>
      <c r="B142" s="219" t="s">
        <v>126</v>
      </c>
      <c r="C142" s="220">
        <v>0.95319148936170217</v>
      </c>
    </row>
    <row r="143" spans="1:3" x14ac:dyDescent="0.2">
      <c r="A143" s="219">
        <v>7303</v>
      </c>
      <c r="B143" s="219" t="s">
        <v>243</v>
      </c>
      <c r="C143" s="220">
        <v>0.95178571428571423</v>
      </c>
    </row>
    <row r="144" spans="1:3" x14ac:dyDescent="0.2">
      <c r="A144" s="219">
        <v>5802</v>
      </c>
      <c r="B144" s="219" t="s">
        <v>89</v>
      </c>
      <c r="C144" s="220">
        <v>0.82592438720398842</v>
      </c>
    </row>
    <row r="145" spans="1:3" x14ac:dyDescent="0.2">
      <c r="A145" s="219">
        <v>7401</v>
      </c>
      <c r="B145" s="219" t="s">
        <v>95</v>
      </c>
      <c r="C145" s="220">
        <v>0.75259259259259259</v>
      </c>
    </row>
    <row r="146" spans="1:3" x14ac:dyDescent="0.2">
      <c r="A146" s="219">
        <v>6203</v>
      </c>
      <c r="B146" s="219" t="s">
        <v>286</v>
      </c>
      <c r="C146" s="220">
        <v>0.87003610108303253</v>
      </c>
    </row>
    <row r="147" spans="1:3" x14ac:dyDescent="0.2">
      <c r="A147" s="219">
        <v>5703</v>
      </c>
      <c r="B147" s="219" t="s">
        <v>169</v>
      </c>
      <c r="C147" s="220">
        <v>0.84234752589182971</v>
      </c>
    </row>
    <row r="148" spans="1:3" x14ac:dyDescent="0.2">
      <c r="A148" s="219">
        <v>10107</v>
      </c>
      <c r="B148" s="219" t="s">
        <v>197</v>
      </c>
      <c r="C148" s="220">
        <v>0.89683350357507663</v>
      </c>
    </row>
    <row r="149" spans="1:3" x14ac:dyDescent="0.2">
      <c r="A149" s="219">
        <v>13115</v>
      </c>
      <c r="B149" s="219" t="s">
        <v>9</v>
      </c>
      <c r="C149" s="220">
        <v>0.60924725119819567</v>
      </c>
    </row>
    <row r="150" spans="1:3" x14ac:dyDescent="0.2">
      <c r="A150" s="219">
        <v>13116</v>
      </c>
      <c r="B150" s="219" t="s">
        <v>33</v>
      </c>
      <c r="C150" s="220">
        <v>0.73746023978468311</v>
      </c>
    </row>
    <row r="151" spans="1:3" x14ac:dyDescent="0.2">
      <c r="A151" s="219">
        <v>13117</v>
      </c>
      <c r="B151" s="219" t="s">
        <v>44</v>
      </c>
      <c r="C151" s="220">
        <v>0.74951245937161426</v>
      </c>
    </row>
    <row r="152" spans="1:3" x14ac:dyDescent="0.2">
      <c r="A152" s="219">
        <v>6304</v>
      </c>
      <c r="B152" s="219" t="s">
        <v>272</v>
      </c>
      <c r="C152" s="220">
        <v>0.6306954436450839</v>
      </c>
    </row>
    <row r="153" spans="1:3" x14ac:dyDescent="0.2">
      <c r="A153" s="219">
        <v>9109</v>
      </c>
      <c r="B153" s="219" t="s">
        <v>102</v>
      </c>
      <c r="C153" s="220">
        <v>0.90790333115610711</v>
      </c>
    </row>
    <row r="154" spans="1:3" x14ac:dyDescent="0.2">
      <c r="A154" s="219">
        <v>7403</v>
      </c>
      <c r="B154" s="219" t="s">
        <v>295</v>
      </c>
      <c r="C154" s="220">
        <v>0.99845679012345678</v>
      </c>
    </row>
    <row r="155" spans="1:3" x14ac:dyDescent="0.2">
      <c r="A155" s="219">
        <v>9205</v>
      </c>
      <c r="B155" s="219" t="s">
        <v>296</v>
      </c>
      <c r="C155" s="220">
        <v>0.93274853801169588</v>
      </c>
    </row>
    <row r="156" spans="1:3" x14ac:dyDescent="0.2">
      <c r="A156" s="219">
        <v>5301</v>
      </c>
      <c r="B156" s="219" t="s">
        <v>138</v>
      </c>
      <c r="C156" s="220">
        <v>0.80297783933518008</v>
      </c>
    </row>
    <row r="157" spans="1:3" x14ac:dyDescent="0.2">
      <c r="A157" s="219">
        <v>14104</v>
      </c>
      <c r="B157" s="219" t="s">
        <v>185</v>
      </c>
      <c r="C157" s="220">
        <v>0.83598531211750304</v>
      </c>
    </row>
    <row r="158" spans="1:3" x14ac:dyDescent="0.2">
      <c r="A158" s="219">
        <v>10106</v>
      </c>
      <c r="B158" s="219" t="s">
        <v>162</v>
      </c>
      <c r="C158" s="220">
        <v>0.95348837209302328</v>
      </c>
    </row>
    <row r="159" spans="1:3" x14ac:dyDescent="0.2">
      <c r="A159" s="219">
        <v>9206</v>
      </c>
      <c r="B159" s="219" t="s">
        <v>320</v>
      </c>
      <c r="C159" s="220">
        <v>0.9598930481283422</v>
      </c>
    </row>
    <row r="160" spans="1:3" x14ac:dyDescent="0.2">
      <c r="A160" s="219">
        <v>4203</v>
      </c>
      <c r="B160" s="219" t="s">
        <v>170</v>
      </c>
      <c r="C160" s="220">
        <v>0.71728127259580621</v>
      </c>
    </row>
    <row r="161" spans="1:3" x14ac:dyDescent="0.2">
      <c r="A161" s="219">
        <v>8206</v>
      </c>
      <c r="B161" s="219" t="s">
        <v>130</v>
      </c>
      <c r="C161" s="220">
        <v>0.93385214007782102</v>
      </c>
    </row>
    <row r="162" spans="1:3" x14ac:dyDescent="0.2">
      <c r="A162" s="219">
        <v>8301</v>
      </c>
      <c r="B162" s="219" t="s">
        <v>65</v>
      </c>
      <c r="C162" s="220">
        <v>0.70272118145767815</v>
      </c>
    </row>
    <row r="163" spans="1:3" x14ac:dyDescent="0.2">
      <c r="A163" s="219">
        <v>8106</v>
      </c>
      <c r="B163" s="219" t="s">
        <v>84</v>
      </c>
      <c r="C163" s="220">
        <v>0.84398976982097185</v>
      </c>
    </row>
    <row r="164" spans="1:3" x14ac:dyDescent="0.2">
      <c r="A164" s="219">
        <v>9207</v>
      </c>
      <c r="B164" s="219" t="s">
        <v>346</v>
      </c>
      <c r="C164" s="220">
        <v>0.7847533632286996</v>
      </c>
    </row>
    <row r="165" spans="1:3" x14ac:dyDescent="0.2">
      <c r="A165" s="219">
        <v>6108</v>
      </c>
      <c r="B165" s="219" t="s">
        <v>68</v>
      </c>
      <c r="C165" s="220">
        <v>0.8850847457627119</v>
      </c>
    </row>
    <row r="166" spans="1:3" x14ac:dyDescent="0.2">
      <c r="A166" s="219">
        <v>13118</v>
      </c>
      <c r="B166" s="219" t="s">
        <v>16</v>
      </c>
      <c r="C166" s="220">
        <v>0.90937178166838306</v>
      </c>
    </row>
    <row r="167" spans="1:3" x14ac:dyDescent="0.2">
      <c r="A167" s="219">
        <v>13119</v>
      </c>
      <c r="B167" s="219" t="s">
        <v>8</v>
      </c>
      <c r="C167" s="220">
        <v>0.74507322364852646</v>
      </c>
    </row>
    <row r="168" spans="1:3" x14ac:dyDescent="0.2">
      <c r="A168" s="219">
        <v>6109</v>
      </c>
      <c r="B168" s="219" t="s">
        <v>284</v>
      </c>
      <c r="C168" s="220">
        <v>0.66063348416289591</v>
      </c>
    </row>
    <row r="169" spans="1:3" x14ac:dyDescent="0.2">
      <c r="A169" s="219">
        <v>6204</v>
      </c>
      <c r="B169" s="219" t="s">
        <v>323</v>
      </c>
      <c r="C169" s="220">
        <v>0.98653198653198648</v>
      </c>
    </row>
    <row r="170" spans="1:3" x14ac:dyDescent="0.2">
      <c r="A170" s="219">
        <v>14106</v>
      </c>
      <c r="B170" s="219" t="s">
        <v>234</v>
      </c>
      <c r="C170" s="220">
        <v>0.61324786324786329</v>
      </c>
    </row>
    <row r="171" spans="1:3" x14ac:dyDescent="0.2">
      <c r="A171" s="219">
        <v>2302</v>
      </c>
      <c r="B171" s="219" t="s">
        <v>144</v>
      </c>
      <c r="C171" s="220">
        <v>0.91417910447761197</v>
      </c>
    </row>
    <row r="172" spans="1:3" x14ac:dyDescent="0.2">
      <c r="A172" s="219">
        <v>13504</v>
      </c>
      <c r="B172" s="219" t="s">
        <v>241</v>
      </c>
      <c r="C172" s="220">
        <v>0.6974358974358974</v>
      </c>
    </row>
    <row r="173" spans="1:3" x14ac:dyDescent="0.2">
      <c r="A173" s="219">
        <v>7105</v>
      </c>
      <c r="B173" s="219" t="s">
        <v>268</v>
      </c>
      <c r="C173" s="220">
        <v>0.95923261390887293</v>
      </c>
    </row>
    <row r="174" spans="1:3" x14ac:dyDescent="0.2">
      <c r="A174" s="219">
        <v>10108</v>
      </c>
      <c r="B174" s="219" t="s">
        <v>211</v>
      </c>
      <c r="C174" s="220">
        <v>0.88386123680241324</v>
      </c>
    </row>
    <row r="175" spans="1:3" x14ac:dyDescent="0.2">
      <c r="A175" s="219">
        <v>2102</v>
      </c>
      <c r="B175" s="219" t="s">
        <v>142</v>
      </c>
      <c r="C175" s="220">
        <v>0.95973154362416102</v>
      </c>
    </row>
    <row r="176" spans="1:3" x14ac:dyDescent="0.2">
      <c r="A176" s="219">
        <v>9110</v>
      </c>
      <c r="B176" s="219" t="s">
        <v>267</v>
      </c>
      <c r="C176" s="220">
        <v>0.93788819875776397</v>
      </c>
    </row>
    <row r="177" spans="1:3" x14ac:dyDescent="0.2">
      <c r="A177" s="219">
        <v>13501</v>
      </c>
      <c r="B177" s="219" t="s">
        <v>148</v>
      </c>
      <c r="C177" s="220">
        <v>0.82728365384615388</v>
      </c>
    </row>
    <row r="178" spans="1:3" x14ac:dyDescent="0.2">
      <c r="A178" s="219">
        <v>7304</v>
      </c>
      <c r="B178" s="219" t="s">
        <v>96</v>
      </c>
      <c r="C178" s="220">
        <v>0.93536121673003803</v>
      </c>
    </row>
    <row r="179" spans="1:3" x14ac:dyDescent="0.2">
      <c r="A179" s="219">
        <v>4303</v>
      </c>
      <c r="B179" s="219" t="s">
        <v>252</v>
      </c>
      <c r="C179" s="220">
        <v>0.9275461380724539</v>
      </c>
    </row>
    <row r="180" spans="1:3" x14ac:dyDescent="0.2">
      <c r="A180" s="219">
        <v>6110</v>
      </c>
      <c r="B180" s="219" t="s">
        <v>120</v>
      </c>
      <c r="C180" s="220">
        <v>0.75485436893203883</v>
      </c>
    </row>
    <row r="181" spans="1:3" x14ac:dyDescent="0.2">
      <c r="A181" s="219">
        <v>8305</v>
      </c>
      <c r="B181" s="219" t="s">
        <v>127</v>
      </c>
      <c r="C181" s="220">
        <v>0.93658536585365859</v>
      </c>
    </row>
    <row r="182" spans="1:3" x14ac:dyDescent="0.2">
      <c r="A182" s="219">
        <v>14105</v>
      </c>
      <c r="B182" s="219" t="s">
        <v>235</v>
      </c>
      <c r="C182" s="220">
        <v>0.76829268292682928</v>
      </c>
    </row>
    <row r="183" spans="1:3" x14ac:dyDescent="0.2">
      <c r="A183" s="219">
        <v>8306</v>
      </c>
      <c r="B183" s="219" t="s">
        <v>115</v>
      </c>
      <c r="C183" s="220">
        <v>0.93455098934550984</v>
      </c>
    </row>
    <row r="184" spans="1:3" x14ac:dyDescent="0.2">
      <c r="A184" s="219">
        <v>6305</v>
      </c>
      <c r="B184" s="219" t="s">
        <v>179</v>
      </c>
      <c r="C184" s="220">
        <v>0.73023715415019763</v>
      </c>
    </row>
    <row r="185" spans="1:3" x14ac:dyDescent="0.2">
      <c r="A185" s="219">
        <v>12401</v>
      </c>
      <c r="B185" s="219" t="s">
        <v>90</v>
      </c>
      <c r="C185" s="220">
        <v>0.80877651845393783</v>
      </c>
    </row>
    <row r="186" spans="1:3" x14ac:dyDescent="0.2">
      <c r="A186" s="219">
        <v>6205</v>
      </c>
      <c r="B186" s="219" t="s">
        <v>324</v>
      </c>
      <c r="C186" s="220">
        <v>0.94797687861271673</v>
      </c>
    </row>
    <row r="187" spans="1:3" x14ac:dyDescent="0.2">
      <c r="A187" s="219">
        <v>8307</v>
      </c>
      <c r="B187" s="219" t="s">
        <v>291</v>
      </c>
      <c r="C187" s="220">
        <v>0.68367346938775508</v>
      </c>
    </row>
    <row r="188" spans="1:3" x14ac:dyDescent="0.2">
      <c r="A188" s="219">
        <v>16204</v>
      </c>
      <c r="B188" s="219" t="s">
        <v>331</v>
      </c>
      <c r="C188" s="220">
        <v>0.95918367346938771</v>
      </c>
    </row>
    <row r="189" spans="1:3" x14ac:dyDescent="0.2">
      <c r="A189" s="219">
        <v>5506</v>
      </c>
      <c r="B189" s="219" t="s">
        <v>237</v>
      </c>
      <c r="C189" s="220">
        <v>0.77480490523968781</v>
      </c>
    </row>
    <row r="190" spans="1:3" x14ac:dyDescent="0.2">
      <c r="A190" s="219">
        <v>9111</v>
      </c>
      <c r="B190" s="219" t="s">
        <v>308</v>
      </c>
      <c r="C190" s="220">
        <v>0.93947730398899587</v>
      </c>
    </row>
    <row r="191" spans="1:3" x14ac:dyDescent="0.2">
      <c r="A191" s="219">
        <v>6111</v>
      </c>
      <c r="B191" s="219" t="s">
        <v>173</v>
      </c>
      <c r="C191" s="220">
        <v>0.69952305246422897</v>
      </c>
    </row>
    <row r="192" spans="1:3" x14ac:dyDescent="0.2">
      <c r="A192" s="219">
        <v>2202</v>
      </c>
      <c r="B192" s="219" t="s">
        <v>325</v>
      </c>
      <c r="C192" s="220">
        <v>1</v>
      </c>
    </row>
    <row r="193" spans="1:3" x14ac:dyDescent="0.2">
      <c r="A193" s="219">
        <v>5803</v>
      </c>
      <c r="B193" s="219" t="s">
        <v>94</v>
      </c>
      <c r="C193" s="220">
        <v>0.83368421052631581</v>
      </c>
    </row>
    <row r="194" spans="1:3" x14ac:dyDescent="0.2">
      <c r="A194" s="219">
        <v>10301</v>
      </c>
      <c r="B194" s="219" t="s">
        <v>67</v>
      </c>
      <c r="C194" s="220">
        <v>0.95864215831603916</v>
      </c>
    </row>
    <row r="195" spans="1:3" x14ac:dyDescent="0.2">
      <c r="A195" s="219">
        <v>4301</v>
      </c>
      <c r="B195" s="219" t="s">
        <v>123</v>
      </c>
      <c r="C195" s="220">
        <v>0.83384061981184288</v>
      </c>
    </row>
    <row r="196" spans="1:3" x14ac:dyDescent="0.2">
      <c r="A196" s="219">
        <v>11302</v>
      </c>
      <c r="B196" s="219" t="s">
        <v>334</v>
      </c>
      <c r="C196" s="220">
        <v>0.94827586206896552</v>
      </c>
    </row>
    <row r="197" spans="1:3" x14ac:dyDescent="0.2">
      <c r="A197" s="219">
        <v>13604</v>
      </c>
      <c r="B197" s="219" t="s">
        <v>55</v>
      </c>
      <c r="C197" s="220">
        <v>0.76150392817059487</v>
      </c>
    </row>
    <row r="198" spans="1:3" x14ac:dyDescent="0.2">
      <c r="A198" s="219">
        <v>9112</v>
      </c>
      <c r="B198" s="219" t="s">
        <v>98</v>
      </c>
      <c r="C198" s="220">
        <v>0.98259187620889743</v>
      </c>
    </row>
    <row r="199" spans="1:3" x14ac:dyDescent="0.2">
      <c r="A199" s="219">
        <v>4105</v>
      </c>
      <c r="B199" s="219" t="s">
        <v>207</v>
      </c>
      <c r="C199" s="220">
        <v>0.85678391959798994</v>
      </c>
    </row>
    <row r="200" spans="1:3" x14ac:dyDescent="0.2">
      <c r="A200" s="219">
        <v>14107</v>
      </c>
      <c r="B200" s="219" t="s">
        <v>200</v>
      </c>
      <c r="C200" s="220">
        <v>0.80895522388059704</v>
      </c>
    </row>
    <row r="201" spans="1:3" x14ac:dyDescent="0.2">
      <c r="A201" s="219">
        <v>13404</v>
      </c>
      <c r="B201" s="219" t="s">
        <v>145</v>
      </c>
      <c r="C201" s="220">
        <v>0.66691533010070869</v>
      </c>
    </row>
    <row r="202" spans="1:3" x14ac:dyDescent="0.2">
      <c r="A202" s="219">
        <v>10404</v>
      </c>
      <c r="B202" s="219" t="s">
        <v>204</v>
      </c>
      <c r="C202" s="220">
        <v>0.8347457627118644</v>
      </c>
    </row>
    <row r="203" spans="1:3" x14ac:dyDescent="0.2">
      <c r="A203" s="219">
        <v>6306</v>
      </c>
      <c r="B203" s="219" t="s">
        <v>181</v>
      </c>
      <c r="C203" s="220">
        <v>0.96096096096096095</v>
      </c>
    </row>
    <row r="204" spans="1:3" x14ac:dyDescent="0.2">
      <c r="A204" s="219">
        <v>14108</v>
      </c>
      <c r="B204" s="219" t="s">
        <v>285</v>
      </c>
      <c r="C204" s="220">
        <v>0.86854005167958659</v>
      </c>
    </row>
    <row r="205" spans="1:3" x14ac:dyDescent="0.2">
      <c r="A205" s="219">
        <v>5704</v>
      </c>
      <c r="B205" s="219" t="s">
        <v>223</v>
      </c>
      <c r="C205" s="220">
        <v>0.91249999999999998</v>
      </c>
    </row>
    <row r="206" spans="1:3" x14ac:dyDescent="0.2">
      <c r="A206" s="219">
        <v>5403</v>
      </c>
      <c r="B206" s="219" t="s">
        <v>163</v>
      </c>
      <c r="C206" s="220">
        <v>0.96420047732696901</v>
      </c>
    </row>
    <row r="207" spans="1:3" x14ac:dyDescent="0.2">
      <c r="A207" s="219">
        <v>6206</v>
      </c>
      <c r="B207" s="219" t="s">
        <v>300</v>
      </c>
      <c r="C207" s="220">
        <v>0.90035587188612098</v>
      </c>
    </row>
    <row r="208" spans="1:3" x14ac:dyDescent="0.2">
      <c r="A208" s="219">
        <v>7404</v>
      </c>
      <c r="B208" s="219" t="s">
        <v>134</v>
      </c>
      <c r="C208" s="220">
        <v>0.99013041945717306</v>
      </c>
    </row>
    <row r="209" spans="1:3" x14ac:dyDescent="0.2">
      <c r="A209" s="219">
        <v>13121</v>
      </c>
      <c r="B209" s="219" t="s">
        <v>45</v>
      </c>
      <c r="C209" s="220">
        <v>0.85329852394818761</v>
      </c>
    </row>
    <row r="210" spans="1:3" x14ac:dyDescent="0.2">
      <c r="A210" s="219">
        <v>7106</v>
      </c>
      <c r="B210" s="219" t="s">
        <v>239</v>
      </c>
      <c r="C210" s="220">
        <v>0.81229773462783172</v>
      </c>
    </row>
    <row r="211" spans="1:3" x14ac:dyDescent="0.2">
      <c r="A211" s="219">
        <v>7203</v>
      </c>
      <c r="B211" s="219" t="s">
        <v>246</v>
      </c>
      <c r="C211" s="220">
        <v>0.93404634581105173</v>
      </c>
    </row>
    <row r="212" spans="1:3" x14ac:dyDescent="0.2">
      <c r="A212" s="219">
        <v>16105</v>
      </c>
      <c r="B212" s="219" t="s">
        <v>248</v>
      </c>
      <c r="C212" s="220">
        <v>0.88260869565217392</v>
      </c>
    </row>
    <row r="213" spans="1:3" x14ac:dyDescent="0.2">
      <c r="A213" s="219">
        <v>7107</v>
      </c>
      <c r="B213" s="219" t="s">
        <v>322</v>
      </c>
      <c r="C213" s="220">
        <v>0.82795698924731187</v>
      </c>
    </row>
    <row r="214" spans="1:3" x14ac:dyDescent="0.2">
      <c r="A214" s="219">
        <v>8107</v>
      </c>
      <c r="B214" s="219" t="s">
        <v>71</v>
      </c>
      <c r="C214" s="220">
        <v>0.61698113207547167</v>
      </c>
    </row>
    <row r="215" spans="1:3" x14ac:dyDescent="0.2">
      <c r="A215" s="219">
        <v>6307</v>
      </c>
      <c r="B215" s="219" t="s">
        <v>294</v>
      </c>
      <c r="C215" s="220">
        <v>0.93513513513513513</v>
      </c>
    </row>
    <row r="216" spans="1:3" x14ac:dyDescent="0.2">
      <c r="A216" s="219">
        <v>9113</v>
      </c>
      <c r="B216" s="219" t="s">
        <v>288</v>
      </c>
      <c r="C216" s="220">
        <v>1</v>
      </c>
    </row>
    <row r="217" spans="1:3" x14ac:dyDescent="0.2">
      <c r="A217" s="219">
        <v>5404</v>
      </c>
      <c r="B217" s="219" t="s">
        <v>256</v>
      </c>
      <c r="C217" s="220">
        <v>0.80846325167037858</v>
      </c>
    </row>
    <row r="218" spans="1:3" x14ac:dyDescent="0.2">
      <c r="A218" s="219">
        <v>6112</v>
      </c>
      <c r="B218" s="219" t="s">
        <v>226</v>
      </c>
      <c r="C218" s="220">
        <v>0.53540372670807457</v>
      </c>
    </row>
    <row r="219" spans="1:3" x14ac:dyDescent="0.2">
      <c r="A219" s="219">
        <v>13605</v>
      </c>
      <c r="B219" s="219" t="s">
        <v>79</v>
      </c>
      <c r="C219" s="220">
        <v>0.93836246550137992</v>
      </c>
    </row>
    <row r="220" spans="1:3" x14ac:dyDescent="0.2">
      <c r="A220" s="219">
        <v>13122</v>
      </c>
      <c r="B220" s="219" t="s">
        <v>14</v>
      </c>
      <c r="C220" s="220">
        <v>0.89746357258499732</v>
      </c>
    </row>
    <row r="221" spans="1:3" x14ac:dyDescent="0.2">
      <c r="A221" s="219">
        <v>1405</v>
      </c>
      <c r="B221" s="219" t="s">
        <v>208</v>
      </c>
      <c r="C221" s="220">
        <v>0.86720867208672092</v>
      </c>
    </row>
    <row r="222" spans="1:3" x14ac:dyDescent="0.2">
      <c r="A222" s="219">
        <v>6113</v>
      </c>
      <c r="B222" s="219" t="s">
        <v>273</v>
      </c>
      <c r="C222" s="220">
        <v>0.8414814814814815</v>
      </c>
    </row>
    <row r="223" spans="1:3" x14ac:dyDescent="0.2">
      <c r="A223" s="219">
        <v>6201</v>
      </c>
      <c r="B223" s="219" t="s">
        <v>119</v>
      </c>
      <c r="C223" s="220">
        <v>0.91821041593848307</v>
      </c>
    </row>
    <row r="224" spans="1:3" x14ac:dyDescent="0.2">
      <c r="A224" s="219">
        <v>16106</v>
      </c>
      <c r="B224" s="219" t="s">
        <v>274</v>
      </c>
      <c r="C224" s="220">
        <v>0.92</v>
      </c>
    </row>
    <row r="225" spans="1:3" x14ac:dyDescent="0.2">
      <c r="A225" s="219">
        <v>13202</v>
      </c>
      <c r="B225" s="219" t="s">
        <v>77</v>
      </c>
      <c r="C225" s="220">
        <v>0.72013651877133111</v>
      </c>
    </row>
    <row r="226" spans="1:3" x14ac:dyDescent="0.2">
      <c r="A226" s="219">
        <v>9114</v>
      </c>
      <c r="B226" s="219" t="s">
        <v>122</v>
      </c>
      <c r="C226" s="220">
        <v>0.91154970760233922</v>
      </c>
    </row>
    <row r="227" spans="1:3" x14ac:dyDescent="0.2">
      <c r="A227" s="219">
        <v>6308</v>
      </c>
      <c r="B227" s="219" t="s">
        <v>271</v>
      </c>
      <c r="C227" s="220">
        <v>0.89200000000000002</v>
      </c>
    </row>
    <row r="228" spans="1:3" x14ac:dyDescent="0.2">
      <c r="A228" s="219">
        <v>16205</v>
      </c>
      <c r="B228" s="219" t="s">
        <v>265</v>
      </c>
      <c r="C228" s="220">
        <v>1</v>
      </c>
    </row>
    <row r="229" spans="1:3" x14ac:dyDescent="0.2">
      <c r="A229" s="219">
        <v>12301</v>
      </c>
      <c r="B229" s="219" t="s">
        <v>184</v>
      </c>
      <c r="C229" s="220">
        <v>0.64726027397260277</v>
      </c>
    </row>
    <row r="230" spans="1:3" x14ac:dyDescent="0.2">
      <c r="A230" s="219">
        <v>1401</v>
      </c>
      <c r="B230" s="219" t="s">
        <v>219</v>
      </c>
      <c r="C230" s="220">
        <v>0.7098092643051771</v>
      </c>
    </row>
    <row r="231" spans="1:3" x14ac:dyDescent="0.2">
      <c r="A231" s="219">
        <v>12302</v>
      </c>
      <c r="B231" s="219" t="s">
        <v>153</v>
      </c>
      <c r="C231" s="220">
        <v>1</v>
      </c>
    </row>
    <row r="232" spans="1:3" x14ac:dyDescent="0.2">
      <c r="A232" s="219">
        <v>13123</v>
      </c>
      <c r="B232" s="219" t="s">
        <v>4</v>
      </c>
      <c r="C232" s="220">
        <v>0.88431399986007131</v>
      </c>
    </row>
    <row r="233" spans="1:3" x14ac:dyDescent="0.2">
      <c r="A233" s="219">
        <v>5105</v>
      </c>
      <c r="B233" s="219" t="s">
        <v>146</v>
      </c>
      <c r="C233" s="220">
        <v>0.89740698985343859</v>
      </c>
    </row>
    <row r="234" spans="1:3" x14ac:dyDescent="0.2">
      <c r="A234" s="219">
        <v>9115</v>
      </c>
      <c r="B234" s="219" t="s">
        <v>168</v>
      </c>
      <c r="C234" s="220">
        <v>0.66883886255924174</v>
      </c>
    </row>
    <row r="235" spans="1:3" x14ac:dyDescent="0.2">
      <c r="A235" s="219">
        <v>13124</v>
      </c>
      <c r="B235" s="219" t="s">
        <v>15</v>
      </c>
      <c r="C235" s="220">
        <v>0.72944801957763072</v>
      </c>
    </row>
    <row r="236" spans="1:3" x14ac:dyDescent="0.2">
      <c r="A236" s="219">
        <v>13201</v>
      </c>
      <c r="B236" s="219" t="s">
        <v>13</v>
      </c>
      <c r="C236" s="220">
        <v>0.94488636363636369</v>
      </c>
    </row>
    <row r="237" spans="1:3" x14ac:dyDescent="0.2">
      <c r="A237" s="219">
        <v>10101</v>
      </c>
      <c r="B237" s="219" t="s">
        <v>61</v>
      </c>
      <c r="C237" s="220">
        <v>0.77087746180539907</v>
      </c>
    </row>
    <row r="238" spans="1:3" x14ac:dyDescent="0.2">
      <c r="A238" s="219">
        <v>10302</v>
      </c>
      <c r="B238" s="219" t="s">
        <v>189</v>
      </c>
      <c r="C238" s="220">
        <v>0.90675241157556274</v>
      </c>
    </row>
    <row r="239" spans="1:3" x14ac:dyDescent="0.2">
      <c r="A239" s="219">
        <v>10109</v>
      </c>
      <c r="B239" s="219" t="s">
        <v>56</v>
      </c>
      <c r="C239" s="220">
        <v>0.9459726568934278</v>
      </c>
    </row>
    <row r="240" spans="1:3" x14ac:dyDescent="0.2">
      <c r="A240" s="219">
        <v>6309</v>
      </c>
      <c r="B240" s="219" t="s">
        <v>264</v>
      </c>
      <c r="C240" s="220">
        <v>1</v>
      </c>
    </row>
    <row r="241" spans="1:3" x14ac:dyDescent="0.2">
      <c r="A241" s="219">
        <v>4304</v>
      </c>
      <c r="B241" s="219" t="s">
        <v>298</v>
      </c>
      <c r="C241" s="220">
        <v>0.90874524714828897</v>
      </c>
    </row>
    <row r="242" spans="1:3" x14ac:dyDescent="0.2">
      <c r="A242" s="219">
        <v>12101</v>
      </c>
      <c r="B242" s="219" t="s">
        <v>51</v>
      </c>
      <c r="C242" s="220">
        <v>0.82703703703703701</v>
      </c>
    </row>
    <row r="243" spans="1:3" x14ac:dyDescent="0.2">
      <c r="A243" s="219">
        <v>10206</v>
      </c>
      <c r="B243" s="219" t="s">
        <v>280</v>
      </c>
      <c r="C243" s="220">
        <v>1</v>
      </c>
    </row>
    <row r="244" spans="1:3" x14ac:dyDescent="0.2">
      <c r="A244" s="219">
        <v>10303</v>
      </c>
      <c r="B244" s="219" t="s">
        <v>174</v>
      </c>
      <c r="C244" s="220">
        <v>0.86469673405909797</v>
      </c>
    </row>
    <row r="245" spans="1:3" x14ac:dyDescent="0.2">
      <c r="A245" s="219">
        <v>9208</v>
      </c>
      <c r="B245" s="219" t="s">
        <v>282</v>
      </c>
      <c r="C245" s="220">
        <v>0.99867899603698806</v>
      </c>
    </row>
    <row r="246" spans="1:3" x14ac:dyDescent="0.2">
      <c r="A246" s="219">
        <v>5705</v>
      </c>
      <c r="B246" s="219" t="s">
        <v>277</v>
      </c>
      <c r="C246" s="220">
        <v>0.95952380952380956</v>
      </c>
    </row>
    <row r="247" spans="1:3" x14ac:dyDescent="0.2">
      <c r="A247" s="219">
        <v>15201</v>
      </c>
      <c r="B247" s="219" t="s">
        <v>293</v>
      </c>
      <c r="C247" s="220">
        <v>0.97297297297297303</v>
      </c>
    </row>
    <row r="248" spans="1:3" x14ac:dyDescent="0.2">
      <c r="A248" s="219">
        <v>10304</v>
      </c>
      <c r="B248" s="219" t="s">
        <v>206</v>
      </c>
      <c r="C248" s="220">
        <v>0</v>
      </c>
    </row>
    <row r="249" spans="1:3" x14ac:dyDescent="0.2">
      <c r="A249" s="219">
        <v>10207</v>
      </c>
      <c r="B249" s="219" t="s">
        <v>304</v>
      </c>
      <c r="C249" s="220">
        <v>0.92546583850931674</v>
      </c>
    </row>
    <row r="250" spans="1:3" x14ac:dyDescent="0.2">
      <c r="A250" s="219">
        <v>10208</v>
      </c>
      <c r="B250" s="219" t="s">
        <v>166</v>
      </c>
      <c r="C250" s="220">
        <v>0.98126561199000828</v>
      </c>
    </row>
    <row r="251" spans="1:3" x14ac:dyDescent="0.2">
      <c r="A251" s="219">
        <v>10209</v>
      </c>
      <c r="B251" s="219" t="s">
        <v>318</v>
      </c>
      <c r="C251" s="220">
        <v>0.54693877551020409</v>
      </c>
    </row>
    <row r="252" spans="1:3" x14ac:dyDescent="0.2">
      <c r="A252" s="219">
        <v>8308</v>
      </c>
      <c r="B252" s="219" t="s">
        <v>316</v>
      </c>
      <c r="C252" s="220">
        <v>0.80281690140845074</v>
      </c>
    </row>
    <row r="253" spans="1:3" x14ac:dyDescent="0.2">
      <c r="A253" s="219">
        <v>13125</v>
      </c>
      <c r="B253" s="219" t="s">
        <v>12</v>
      </c>
      <c r="C253" s="220">
        <v>0.99102710958381057</v>
      </c>
    </row>
    <row r="254" spans="1:3" x14ac:dyDescent="0.2">
      <c r="A254" s="219">
        <v>8309</v>
      </c>
      <c r="B254" s="219" t="s">
        <v>253</v>
      </c>
      <c r="C254" s="220">
        <v>0.94573643410852715</v>
      </c>
    </row>
    <row r="255" spans="1:3" x14ac:dyDescent="0.2">
      <c r="A255" s="219">
        <v>5501</v>
      </c>
      <c r="B255" s="219" t="s">
        <v>66</v>
      </c>
      <c r="C255" s="220">
        <v>0.78911000552791599</v>
      </c>
    </row>
    <row r="256" spans="1:3" x14ac:dyDescent="0.2">
      <c r="A256" s="219">
        <v>16107</v>
      </c>
      <c r="B256" s="219" t="s">
        <v>340</v>
      </c>
      <c r="C256" s="220">
        <v>0.73163565132223307</v>
      </c>
    </row>
    <row r="257" spans="1:3" x14ac:dyDescent="0.2">
      <c r="A257" s="219">
        <v>5801</v>
      </c>
      <c r="B257" s="219" t="s">
        <v>48</v>
      </c>
      <c r="C257" s="220">
        <v>0.55924955166229828</v>
      </c>
    </row>
    <row r="258" spans="1:3" x14ac:dyDescent="0.2">
      <c r="A258" s="219">
        <v>10210</v>
      </c>
      <c r="B258" s="219" t="s">
        <v>190</v>
      </c>
      <c r="C258" s="220">
        <v>0.96943972835314096</v>
      </c>
    </row>
    <row r="259" spans="1:3" x14ac:dyDescent="0.2">
      <c r="A259" s="219">
        <v>6114</v>
      </c>
      <c r="B259" s="219" t="s">
        <v>213</v>
      </c>
      <c r="C259" s="220">
        <v>0.91692789968652033</v>
      </c>
    </row>
    <row r="260" spans="1:3" x14ac:dyDescent="0.2">
      <c r="A260" s="219">
        <v>13126</v>
      </c>
      <c r="B260" s="219" t="s">
        <v>40</v>
      </c>
      <c r="C260" s="220">
        <v>0.88758607854085236</v>
      </c>
    </row>
    <row r="261" spans="1:3" x14ac:dyDescent="0.2">
      <c r="A261" s="219">
        <v>5107</v>
      </c>
      <c r="B261" s="219" t="s">
        <v>93</v>
      </c>
      <c r="C261" s="220">
        <v>0.89906272530641673</v>
      </c>
    </row>
    <row r="262" spans="1:3" x14ac:dyDescent="0.2">
      <c r="A262" s="219">
        <v>16201</v>
      </c>
      <c r="B262" s="219" t="s">
        <v>140</v>
      </c>
      <c r="C262" s="220">
        <v>0.90056818181818177</v>
      </c>
    </row>
    <row r="263" spans="1:3" x14ac:dyDescent="0.2">
      <c r="A263" s="219">
        <v>6101</v>
      </c>
      <c r="B263" s="219" t="s">
        <v>25</v>
      </c>
      <c r="C263" s="220">
        <v>0</v>
      </c>
    </row>
    <row r="264" spans="1:3" x14ac:dyDescent="0.2">
      <c r="A264" s="219">
        <v>7305</v>
      </c>
      <c r="B264" s="219" t="s">
        <v>254</v>
      </c>
      <c r="C264" s="220">
        <v>0.66415094339622638</v>
      </c>
    </row>
    <row r="265" spans="1:3" x14ac:dyDescent="0.2">
      <c r="A265" s="219">
        <v>13127</v>
      </c>
      <c r="B265" s="219" t="s">
        <v>6</v>
      </c>
      <c r="C265" s="220">
        <v>0.59142620357115949</v>
      </c>
    </row>
    <row r="266" spans="1:3" x14ac:dyDescent="0.2">
      <c r="A266" s="219">
        <v>9209</v>
      </c>
      <c r="B266" s="219" t="s">
        <v>105</v>
      </c>
      <c r="C266" s="220">
        <v>0.93595041322314054</v>
      </c>
    </row>
    <row r="267" spans="1:3" x14ac:dyDescent="0.2">
      <c r="A267" s="219">
        <v>13128</v>
      </c>
      <c r="B267" s="219" t="s">
        <v>10</v>
      </c>
      <c r="C267" s="220">
        <v>0.58100902378999175</v>
      </c>
    </row>
    <row r="268" spans="1:3" x14ac:dyDescent="0.2">
      <c r="A268" s="219">
        <v>6115</v>
      </c>
      <c r="B268" s="219" t="s">
        <v>198</v>
      </c>
      <c r="C268" s="220">
        <v>0.69776664579419745</v>
      </c>
    </row>
    <row r="269" spans="1:3" x14ac:dyDescent="0.2">
      <c r="A269" s="219">
        <v>6116</v>
      </c>
      <c r="B269" s="219" t="s">
        <v>147</v>
      </c>
      <c r="C269" s="220">
        <v>0.98325358851674638</v>
      </c>
    </row>
    <row r="270" spans="1:3" x14ac:dyDescent="0.2">
      <c r="A270" s="219">
        <v>7405</v>
      </c>
      <c r="B270" s="219" t="s">
        <v>262</v>
      </c>
      <c r="C270" s="220">
        <v>0.73711340206185572</v>
      </c>
    </row>
    <row r="271" spans="1:3" x14ac:dyDescent="0.2">
      <c r="A271" s="219">
        <v>5303</v>
      </c>
      <c r="B271" s="219" t="s">
        <v>97</v>
      </c>
      <c r="C271" s="220">
        <v>0.80930232558139537</v>
      </c>
    </row>
    <row r="272" spans="1:3" x14ac:dyDescent="0.2">
      <c r="A272" s="219">
        <v>7306</v>
      </c>
      <c r="B272" s="219" t="s">
        <v>152</v>
      </c>
      <c r="C272" s="220">
        <v>0.9850746268656716</v>
      </c>
    </row>
    <row r="273" spans="1:3" x14ac:dyDescent="0.2">
      <c r="A273" s="219">
        <v>16206</v>
      </c>
      <c r="B273" s="219" t="s">
        <v>192</v>
      </c>
      <c r="C273" s="220">
        <v>1</v>
      </c>
    </row>
    <row r="274" spans="1:3" x14ac:dyDescent="0.2">
      <c r="A274" s="219">
        <v>14204</v>
      </c>
      <c r="B274" s="219" t="s">
        <v>100</v>
      </c>
      <c r="C274" s="220">
        <v>0.87975951903807614</v>
      </c>
    </row>
    <row r="275" spans="1:3" x14ac:dyDescent="0.2">
      <c r="A275" s="219">
        <v>7108</v>
      </c>
      <c r="B275" s="219" t="s">
        <v>240</v>
      </c>
      <c r="C275" s="220">
        <v>0.69484536082474224</v>
      </c>
    </row>
    <row r="276" spans="1:3" x14ac:dyDescent="0.2">
      <c r="A276" s="219">
        <v>4305</v>
      </c>
      <c r="B276" s="219" t="s">
        <v>281</v>
      </c>
      <c r="C276" s="220">
        <v>0.96875</v>
      </c>
    </row>
    <row r="277" spans="1:3" x14ac:dyDescent="0.2">
      <c r="A277" s="219">
        <v>11402</v>
      </c>
      <c r="B277" s="219" t="s">
        <v>172</v>
      </c>
      <c r="C277" s="220">
        <v>0.94329896907216493</v>
      </c>
    </row>
    <row r="278" spans="1:3" x14ac:dyDescent="0.2">
      <c r="A278" s="219">
        <v>10305</v>
      </c>
      <c r="B278" s="219" t="s">
        <v>202</v>
      </c>
      <c r="C278" s="220">
        <v>0.92932862190812726</v>
      </c>
    </row>
    <row r="279" spans="1:3" x14ac:dyDescent="0.2">
      <c r="A279" s="219">
        <v>12103</v>
      </c>
      <c r="B279" s="219" t="s">
        <v>245</v>
      </c>
      <c r="C279" s="220">
        <v>0.92592592592592593</v>
      </c>
    </row>
    <row r="280" spans="1:3" x14ac:dyDescent="0.2">
      <c r="A280" s="219">
        <v>9116</v>
      </c>
      <c r="B280" s="219" t="s">
        <v>275</v>
      </c>
      <c r="C280" s="220">
        <v>0.85256410256410253</v>
      </c>
    </row>
    <row r="281" spans="1:3" x14ac:dyDescent="0.2">
      <c r="A281" s="219">
        <v>7307</v>
      </c>
      <c r="B281" s="219" t="s">
        <v>332</v>
      </c>
      <c r="C281" s="220">
        <v>0.94362416107382552</v>
      </c>
    </row>
    <row r="282" spans="1:3" x14ac:dyDescent="0.2">
      <c r="A282" s="219">
        <v>4204</v>
      </c>
      <c r="B282" s="219" t="s">
        <v>307</v>
      </c>
      <c r="C282" s="220">
        <v>0.87305699481865284</v>
      </c>
    </row>
    <row r="283" spans="1:3" x14ac:dyDescent="0.2">
      <c r="A283" s="219">
        <v>5601</v>
      </c>
      <c r="B283" s="219" t="s">
        <v>54</v>
      </c>
      <c r="C283" s="220">
        <v>0.8465695488721805</v>
      </c>
    </row>
    <row r="284" spans="1:3" x14ac:dyDescent="0.2">
      <c r="A284" s="219">
        <v>13401</v>
      </c>
      <c r="B284" s="219" t="s">
        <v>42</v>
      </c>
      <c r="C284" s="220">
        <v>0.70835086243163647</v>
      </c>
    </row>
    <row r="285" spans="1:3" x14ac:dyDescent="0.2">
      <c r="A285" s="219">
        <v>16301</v>
      </c>
      <c r="B285" s="219" t="s">
        <v>92</v>
      </c>
      <c r="C285" s="220">
        <v>0.91725768321513002</v>
      </c>
    </row>
    <row r="286" spans="1:3" x14ac:dyDescent="0.2">
      <c r="A286" s="219">
        <v>7109</v>
      </c>
      <c r="B286" s="219" t="s">
        <v>244</v>
      </c>
      <c r="C286" s="220">
        <v>0.89776046738072057</v>
      </c>
    </row>
    <row r="287" spans="1:3" x14ac:dyDescent="0.2">
      <c r="A287" s="219">
        <v>5304</v>
      </c>
      <c r="B287" s="219" t="s">
        <v>232</v>
      </c>
      <c r="C287" s="220">
        <v>0.87644787644787647</v>
      </c>
    </row>
    <row r="288" spans="1:3" x14ac:dyDescent="0.2">
      <c r="A288" s="219">
        <v>16304</v>
      </c>
      <c r="B288" s="219" t="s">
        <v>289</v>
      </c>
      <c r="C288" s="220">
        <v>1</v>
      </c>
    </row>
    <row r="289" spans="1:3" x14ac:dyDescent="0.2">
      <c r="A289" s="219">
        <v>5701</v>
      </c>
      <c r="B289" s="219" t="s">
        <v>117</v>
      </c>
      <c r="C289" s="220">
        <v>0.76044119469574911</v>
      </c>
    </row>
    <row r="290" spans="1:3" x14ac:dyDescent="0.2">
      <c r="A290" s="219">
        <v>6301</v>
      </c>
      <c r="B290" s="219" t="s">
        <v>215</v>
      </c>
      <c r="C290" s="220">
        <v>0.80054551653596995</v>
      </c>
    </row>
    <row r="291" spans="1:3" x14ac:dyDescent="0.2">
      <c r="A291" s="219">
        <v>12104</v>
      </c>
      <c r="B291" s="219" t="s">
        <v>150</v>
      </c>
      <c r="C291" s="220">
        <v>0.80769230769230771</v>
      </c>
    </row>
    <row r="292" spans="1:3" x14ac:dyDescent="0.2">
      <c r="A292" s="219">
        <v>16108</v>
      </c>
      <c r="B292" s="219" t="s">
        <v>336</v>
      </c>
      <c r="C292" s="220">
        <v>1</v>
      </c>
    </row>
    <row r="293" spans="1:3" x14ac:dyDescent="0.2">
      <c r="A293" s="219">
        <v>7406</v>
      </c>
      <c r="B293" s="219" t="s">
        <v>91</v>
      </c>
      <c r="C293" s="220">
        <v>0.99293563579277866</v>
      </c>
    </row>
    <row r="294" spans="1:3" x14ac:dyDescent="0.2">
      <c r="A294" s="219">
        <v>13129</v>
      </c>
      <c r="B294" s="219" t="s">
        <v>22</v>
      </c>
      <c r="C294" s="220">
        <v>0.77521138379047227</v>
      </c>
    </row>
    <row r="295" spans="1:3" x14ac:dyDescent="0.2">
      <c r="A295" s="219">
        <v>13203</v>
      </c>
      <c r="B295" s="219" t="s">
        <v>227</v>
      </c>
      <c r="C295" s="220">
        <v>0.86514657980456022</v>
      </c>
    </row>
    <row r="296" spans="1:3" x14ac:dyDescent="0.2">
      <c r="A296" s="219">
        <v>10306</v>
      </c>
      <c r="B296" s="219" t="s">
        <v>335</v>
      </c>
      <c r="C296" s="220">
        <v>0.96621621621621623</v>
      </c>
    </row>
    <row r="297" spans="1:3" x14ac:dyDescent="0.2">
      <c r="A297" s="219">
        <v>13130</v>
      </c>
      <c r="B297" s="219" t="s">
        <v>41</v>
      </c>
      <c r="C297" s="220">
        <v>0.82459594716547702</v>
      </c>
    </row>
    <row r="298" spans="1:3" x14ac:dyDescent="0.2">
      <c r="A298" s="219">
        <v>16305</v>
      </c>
      <c r="B298" s="219" t="s">
        <v>270</v>
      </c>
      <c r="C298" s="220">
        <v>1</v>
      </c>
    </row>
    <row r="299" spans="1:3" x14ac:dyDescent="0.2">
      <c r="A299" s="219">
        <v>10307</v>
      </c>
      <c r="B299" s="219" t="s">
        <v>228</v>
      </c>
      <c r="C299" s="220">
        <v>0.9169435215946844</v>
      </c>
    </row>
    <row r="300" spans="1:3" x14ac:dyDescent="0.2">
      <c r="A300" s="219">
        <v>13505</v>
      </c>
      <c r="B300" s="219" t="s">
        <v>251</v>
      </c>
      <c r="C300" s="220">
        <v>0.8443804034582133</v>
      </c>
    </row>
    <row r="301" spans="1:3" x14ac:dyDescent="0.2">
      <c r="A301" s="219">
        <v>2203</v>
      </c>
      <c r="B301" s="219" t="s">
        <v>201</v>
      </c>
      <c r="C301" s="220">
        <v>0.9989429175475687</v>
      </c>
    </row>
    <row r="302" spans="1:3" x14ac:dyDescent="0.2">
      <c r="A302" s="219">
        <v>8108</v>
      </c>
      <c r="B302" s="219" t="s">
        <v>37</v>
      </c>
      <c r="C302" s="220">
        <v>0.80693430656934306</v>
      </c>
    </row>
    <row r="303" spans="1:3" x14ac:dyDescent="0.2">
      <c r="A303" s="219">
        <v>7110</v>
      </c>
      <c r="B303" s="219" t="s">
        <v>263</v>
      </c>
      <c r="C303" s="220">
        <v>0.80654761904761907</v>
      </c>
    </row>
    <row r="304" spans="1:3" x14ac:dyDescent="0.2">
      <c r="A304" s="219">
        <v>13131</v>
      </c>
      <c r="B304" s="219" t="s">
        <v>38</v>
      </c>
      <c r="C304" s="220">
        <v>0.70970191760015189</v>
      </c>
    </row>
    <row r="305" spans="1:3" x14ac:dyDescent="0.2">
      <c r="A305" s="219">
        <v>8310</v>
      </c>
      <c r="B305" s="219" t="s">
        <v>113</v>
      </c>
      <c r="C305" s="220">
        <v>0.96666666666666667</v>
      </c>
    </row>
    <row r="306" spans="1:3" x14ac:dyDescent="0.2">
      <c r="A306" s="219">
        <v>6117</v>
      </c>
      <c r="B306" s="219" t="s">
        <v>164</v>
      </c>
      <c r="C306" s="220">
        <v>0.85986577181208057</v>
      </c>
    </row>
    <row r="307" spans="1:3" x14ac:dyDescent="0.2">
      <c r="A307" s="219">
        <v>8311</v>
      </c>
      <c r="B307" s="219" t="s">
        <v>133</v>
      </c>
      <c r="C307" s="220">
        <v>0.90598290598290598</v>
      </c>
    </row>
    <row r="308" spans="1:3" x14ac:dyDescent="0.2">
      <c r="A308" s="219">
        <v>6310</v>
      </c>
      <c r="B308" s="219" t="s">
        <v>188</v>
      </c>
      <c r="C308" s="220">
        <v>0.58766958612399112</v>
      </c>
    </row>
    <row r="309" spans="1:3" x14ac:dyDescent="0.2">
      <c r="A309" s="219">
        <v>8109</v>
      </c>
      <c r="B309" s="219" t="s">
        <v>310</v>
      </c>
      <c r="C309" s="220">
        <v>0.98490566037735849</v>
      </c>
    </row>
    <row r="310" spans="1:3" x14ac:dyDescent="0.2">
      <c r="A310" s="219">
        <v>5706</v>
      </c>
      <c r="B310" s="219" t="s">
        <v>212</v>
      </c>
      <c r="C310" s="220">
        <v>0.84668989547038331</v>
      </c>
    </row>
    <row r="311" spans="1:3" x14ac:dyDescent="0.2">
      <c r="A311" s="219">
        <v>13101</v>
      </c>
      <c r="B311" s="219" t="s">
        <v>7</v>
      </c>
      <c r="C311" s="220">
        <v>0.71793883320483165</v>
      </c>
    </row>
    <row r="312" spans="1:3" x14ac:dyDescent="0.2">
      <c r="A312" s="219">
        <v>5606</v>
      </c>
      <c r="B312" s="219" t="s">
        <v>50</v>
      </c>
      <c r="C312" s="220">
        <v>0.88738461538461544</v>
      </c>
    </row>
    <row r="313" spans="1:3" x14ac:dyDescent="0.2">
      <c r="A313" s="219">
        <v>2103</v>
      </c>
      <c r="B313" s="219" t="s">
        <v>205</v>
      </c>
      <c r="C313" s="220">
        <v>0.94230769230769229</v>
      </c>
    </row>
    <row r="314" spans="1:3" x14ac:dyDescent="0.2">
      <c r="A314" s="219">
        <v>13601</v>
      </c>
      <c r="B314" s="219" t="s">
        <v>64</v>
      </c>
      <c r="C314" s="220">
        <v>0.9298289738430584</v>
      </c>
    </row>
    <row r="315" spans="1:3" x14ac:dyDescent="0.2">
      <c r="A315" s="219">
        <v>7101</v>
      </c>
      <c r="B315" s="219" t="s">
        <v>34</v>
      </c>
      <c r="C315" s="220">
        <v>0.78518456093038935</v>
      </c>
    </row>
    <row r="316" spans="1:3" x14ac:dyDescent="0.2">
      <c r="A316" s="219">
        <v>8110</v>
      </c>
      <c r="B316" s="219" t="s">
        <v>19</v>
      </c>
      <c r="C316" s="220">
        <v>0.95831240582621802</v>
      </c>
    </row>
    <row r="317" spans="1:3" x14ac:dyDescent="0.2">
      <c r="A317" s="219">
        <v>2104</v>
      </c>
      <c r="B317" s="219" t="s">
        <v>128</v>
      </c>
      <c r="C317" s="220">
        <v>0</v>
      </c>
    </row>
    <row r="318" spans="1:3" x14ac:dyDescent="0.2">
      <c r="A318" s="219">
        <v>9101</v>
      </c>
      <c r="B318" s="219" t="s">
        <v>29</v>
      </c>
      <c r="C318" s="220">
        <v>0.9108471322294216</v>
      </c>
    </row>
    <row r="319" spans="1:3" x14ac:dyDescent="0.2">
      <c r="A319" s="219">
        <v>7308</v>
      </c>
      <c r="B319" s="219" t="s">
        <v>143</v>
      </c>
      <c r="C319" s="220">
        <v>0.90034129692832765</v>
      </c>
    </row>
    <row r="320" spans="1:3" x14ac:dyDescent="0.2">
      <c r="A320" s="219">
        <v>9117</v>
      </c>
      <c r="B320" s="219" t="s">
        <v>297</v>
      </c>
      <c r="C320" s="220">
        <v>0.99819168173598549</v>
      </c>
    </row>
    <row r="321" spans="1:3" x14ac:dyDescent="0.2">
      <c r="A321" s="219">
        <v>3103</v>
      </c>
      <c r="B321" s="219" t="s">
        <v>167</v>
      </c>
      <c r="C321" s="220">
        <v>0.76074766355140189</v>
      </c>
    </row>
    <row r="322" spans="1:3" x14ac:dyDescent="0.2">
      <c r="A322" s="219">
        <v>13303</v>
      </c>
      <c r="B322" s="219" t="s">
        <v>218</v>
      </c>
      <c r="C322" s="220">
        <v>0.94982078853046592</v>
      </c>
    </row>
    <row r="323" spans="1:3" x14ac:dyDescent="0.2">
      <c r="A323" s="219">
        <v>12303</v>
      </c>
      <c r="B323" s="219" t="s">
        <v>255</v>
      </c>
      <c r="C323" s="220">
        <v>1</v>
      </c>
    </row>
    <row r="324" spans="1:3" x14ac:dyDescent="0.2">
      <c r="A324" s="219">
        <v>8207</v>
      </c>
      <c r="B324" s="219" t="s">
        <v>337</v>
      </c>
      <c r="C324" s="220">
        <v>0.90406976744186052</v>
      </c>
    </row>
    <row r="325" spans="1:3" x14ac:dyDescent="0.2">
      <c r="A325" s="219">
        <v>2301</v>
      </c>
      <c r="B325" s="219" t="s">
        <v>124</v>
      </c>
      <c r="C325" s="220">
        <v>0.61733080328905754</v>
      </c>
    </row>
    <row r="326" spans="1:3" x14ac:dyDescent="0.2">
      <c r="A326" s="219">
        <v>9118</v>
      </c>
      <c r="B326" s="219" t="s">
        <v>283</v>
      </c>
      <c r="C326" s="220">
        <v>0.87755102040816324</v>
      </c>
    </row>
    <row r="327" spans="1:3" x14ac:dyDescent="0.2">
      <c r="A327" s="219">
        <v>8111</v>
      </c>
      <c r="B327" s="219" t="s">
        <v>85</v>
      </c>
      <c r="C327" s="220">
        <v>0.9415041782729805</v>
      </c>
    </row>
    <row r="328" spans="1:3" x14ac:dyDescent="0.2">
      <c r="A328" s="219">
        <v>12402</v>
      </c>
      <c r="B328" s="219" t="s">
        <v>257</v>
      </c>
      <c r="C328" s="220">
        <v>1</v>
      </c>
    </row>
    <row r="329" spans="1:3" x14ac:dyDescent="0.2">
      <c r="A329" s="219">
        <v>11303</v>
      </c>
      <c r="B329" s="219" t="s">
        <v>242</v>
      </c>
      <c r="C329" s="220">
        <v>0.9726027397260274</v>
      </c>
    </row>
    <row r="330" spans="1:3" x14ac:dyDescent="0.2">
      <c r="A330" s="219">
        <v>9210</v>
      </c>
      <c r="B330" s="219" t="s">
        <v>112</v>
      </c>
      <c r="C330" s="220">
        <v>0.98094449047224519</v>
      </c>
    </row>
    <row r="331" spans="1:3" x14ac:dyDescent="0.2">
      <c r="A331" s="219">
        <v>16207</v>
      </c>
      <c r="B331" s="219" t="s">
        <v>347</v>
      </c>
      <c r="C331" s="220">
        <v>0.9555555555555556</v>
      </c>
    </row>
    <row r="332" spans="1:3" x14ac:dyDescent="0.2">
      <c r="A332" s="219">
        <v>8312</v>
      </c>
      <c r="B332" s="219" t="s">
        <v>306</v>
      </c>
      <c r="C332" s="220">
        <v>0.97228637413394914</v>
      </c>
    </row>
    <row r="333" spans="1:3" x14ac:dyDescent="0.2">
      <c r="A333" s="219">
        <v>14101</v>
      </c>
      <c r="B333" s="219" t="s">
        <v>63</v>
      </c>
      <c r="C333" s="220">
        <v>0.84804520464263899</v>
      </c>
    </row>
    <row r="334" spans="1:3" x14ac:dyDescent="0.2">
      <c r="A334" s="219">
        <v>3301</v>
      </c>
      <c r="B334" s="219" t="s">
        <v>141</v>
      </c>
      <c r="C334" s="220">
        <v>0.92720629567172563</v>
      </c>
    </row>
    <row r="335" spans="1:3" x14ac:dyDescent="0.2">
      <c r="A335" s="219">
        <v>5101</v>
      </c>
      <c r="B335" s="219" t="s">
        <v>47</v>
      </c>
      <c r="C335" s="220">
        <v>0.95762798809890226</v>
      </c>
    </row>
    <row r="336" spans="1:3" x14ac:dyDescent="0.2">
      <c r="A336" s="219">
        <v>7309</v>
      </c>
      <c r="B336" s="219" t="s">
        <v>155</v>
      </c>
      <c r="C336" s="220">
        <v>0.85802469135802473</v>
      </c>
    </row>
    <row r="337" spans="1:3" x14ac:dyDescent="0.2">
      <c r="A337" s="219">
        <v>9211</v>
      </c>
      <c r="B337" s="219" t="s">
        <v>107</v>
      </c>
      <c r="C337" s="220">
        <v>0.99506903353057197</v>
      </c>
    </row>
    <row r="338" spans="1:3" x14ac:dyDescent="0.2">
      <c r="A338" s="219">
        <v>4106</v>
      </c>
      <c r="B338" s="219" t="s">
        <v>229</v>
      </c>
      <c r="C338" s="220">
        <v>0.96395563770794823</v>
      </c>
    </row>
    <row r="339" spans="1:3" x14ac:dyDescent="0.2">
      <c r="A339" s="219">
        <v>9119</v>
      </c>
      <c r="B339" s="219" t="s">
        <v>203</v>
      </c>
      <c r="C339" s="220">
        <v>0.80603448275862066</v>
      </c>
    </row>
    <row r="340" spans="1:3" x14ac:dyDescent="0.2">
      <c r="A340" s="219">
        <v>7407</v>
      </c>
      <c r="B340" s="219" t="s">
        <v>338</v>
      </c>
      <c r="C340" s="220">
        <v>0.46176470588235297</v>
      </c>
    </row>
    <row r="341" spans="1:3" x14ac:dyDescent="0.2">
      <c r="A341" s="219">
        <v>5804</v>
      </c>
      <c r="B341" s="219" t="s">
        <v>30</v>
      </c>
      <c r="C341" s="220">
        <v>0.71913861085835606</v>
      </c>
    </row>
    <row r="342" spans="1:3" x14ac:dyDescent="0.2">
      <c r="A342" s="219">
        <v>9120</v>
      </c>
      <c r="B342" s="219" t="s">
        <v>139</v>
      </c>
      <c r="C342" s="220">
        <v>0.71956194975305987</v>
      </c>
    </row>
    <row r="343" spans="1:3" x14ac:dyDescent="0.2">
      <c r="A343" s="219">
        <v>13132</v>
      </c>
      <c r="B343" s="219" t="s">
        <v>5</v>
      </c>
      <c r="C343" s="220">
        <v>0.89158633220612726</v>
      </c>
    </row>
    <row r="344" spans="1:3" x14ac:dyDescent="0.2">
      <c r="A344" s="219">
        <v>5109</v>
      </c>
      <c r="B344" s="219" t="s">
        <v>17</v>
      </c>
      <c r="C344" s="220">
        <v>0.7118375955707883</v>
      </c>
    </row>
    <row r="345" spans="1:3" x14ac:dyDescent="0.2">
      <c r="A345" s="219">
        <v>7408</v>
      </c>
      <c r="B345" s="219" t="s">
        <v>327</v>
      </c>
      <c r="C345" s="220">
        <v>0.84947643979057597</v>
      </c>
    </row>
    <row r="346" spans="1:3" x14ac:dyDescent="0.2">
      <c r="A346" s="219">
        <v>8313</v>
      </c>
      <c r="B346" s="219" t="s">
        <v>276</v>
      </c>
      <c r="C346" s="220">
        <v>0.8573619631901841</v>
      </c>
    </row>
    <row r="347" spans="1:3" x14ac:dyDescent="0.2">
      <c r="A347" s="219">
        <v>16109</v>
      </c>
      <c r="B347" s="219" t="s">
        <v>116</v>
      </c>
      <c r="C347" s="220">
        <v>0.84069400630914826</v>
      </c>
    </row>
    <row r="348" spans="1:3" x14ac:dyDescent="0.2">
      <c r="A348" s="219">
        <v>5405</v>
      </c>
      <c r="B348" s="219" t="s">
        <v>224</v>
      </c>
      <c r="C348" s="220">
        <v>0.75225225225225223</v>
      </c>
    </row>
    <row r="349" spans="1:3" x14ac:dyDescent="0.2">
      <c r="A349" s="219">
        <v>16303</v>
      </c>
      <c r="B349" s="219" t="s">
        <v>317</v>
      </c>
      <c r="C349" s="220">
        <v>0.72222222222222221</v>
      </c>
    </row>
    <row r="350" spans="1:3" x14ac:dyDescent="0.2">
      <c r="A350" s="219">
        <v>13120</v>
      </c>
      <c r="B350" s="219" t="s">
        <v>31</v>
      </c>
      <c r="C350" s="220">
        <v>0.69610929944900479</v>
      </c>
    </row>
    <row r="351" spans="1:3" ht="15" thickBot="1" x14ac:dyDescent="0.25">
      <c r="A351" s="215"/>
      <c r="B351" s="213"/>
      <c r="C351" s="214"/>
    </row>
  </sheetData>
  <sheetProtection algorithmName="SHA-512" hashValue="2KWQXeklmZjHRN76FsGmzQO/ywVWfzgm8c+EBvLKP/GFuqEcVDvxLBcZp3LI8+VeJiU257RPfvgdDfSybWJMww==" saltValue="OvOeJkKyhOvYND5OTO+8Iw==" spinCount="100000" sheet="1" objects="1" scenarios="1"/>
  <customSheetViews>
    <customSheetView guid="{C161FBD6-4D6D-479D-BA1B-7F17229048A5}" showAutoFilter="1">
      <selection activeCell="F16" sqref="F16"/>
      <pageMargins left="0.75" right="0.75" top="1" bottom="1" header="0.5" footer="0.5"/>
      <autoFilter ref="A5:C351"/>
    </customSheetView>
  </customSheetViews>
  <mergeCells count="1">
    <mergeCell ref="A4:C4"/>
  </mergeCells>
  <pageMargins left="0.75" right="0.75" top="1" bottom="1" header="0.5" footer="0.5"/>
  <drawing r:id="rId1"/>
  <legacyDrawing r:id="rId2"/>
  <controls>
    <mc:AlternateContent xmlns:mc="http://schemas.openxmlformats.org/markup-compatibility/2006">
      <mc:Choice Requires="x14">
        <control shapeId="1410065" r:id="rId3" name="Control 17">
          <controlPr defaultSize="0" r:id="rId4">
            <anchor moveWithCells="1">
              <from>
                <xdr:col>1</xdr:col>
                <xdr:colOff>0</xdr:colOff>
                <xdr:row>0</xdr:row>
                <xdr:rowOff>0</xdr:rowOff>
              </from>
              <to>
                <xdr:col>1</xdr:col>
                <xdr:colOff>914400</xdr:colOff>
                <xdr:row>1</xdr:row>
                <xdr:rowOff>57150</xdr:rowOff>
              </to>
            </anchor>
          </controlPr>
        </control>
      </mc:Choice>
      <mc:Fallback>
        <control shapeId="1410065" r:id="rId3" name="Control 17"/>
      </mc:Fallback>
    </mc:AlternateContent>
    <mc:AlternateContent xmlns:mc="http://schemas.openxmlformats.org/markup-compatibility/2006">
      <mc:Choice Requires="x14">
        <control shapeId="1410064" r:id="rId5" name="Control 16">
          <controlPr defaultSize="0" r:id="rId6">
            <anchor moveWithCells="1">
              <from>
                <xdr:col>1</xdr:col>
                <xdr:colOff>0</xdr:colOff>
                <xdr:row>0</xdr:row>
                <xdr:rowOff>0</xdr:rowOff>
              </from>
              <to>
                <xdr:col>1</xdr:col>
                <xdr:colOff>914400</xdr:colOff>
                <xdr:row>1</xdr:row>
                <xdr:rowOff>57150</xdr:rowOff>
              </to>
            </anchor>
          </controlPr>
        </control>
      </mc:Choice>
      <mc:Fallback>
        <control shapeId="1410064" r:id="rId5" name="Control 16"/>
      </mc:Fallback>
    </mc:AlternateContent>
    <mc:AlternateContent xmlns:mc="http://schemas.openxmlformats.org/markup-compatibility/2006">
      <mc:Choice Requires="x14">
        <control shapeId="1410063" r:id="rId7" name="Control 15">
          <controlPr defaultSize="0" r:id="rId8">
            <anchor moveWithCells="1">
              <from>
                <xdr:col>1</xdr:col>
                <xdr:colOff>0</xdr:colOff>
                <xdr:row>0</xdr:row>
                <xdr:rowOff>0</xdr:rowOff>
              </from>
              <to>
                <xdr:col>1</xdr:col>
                <xdr:colOff>914400</xdr:colOff>
                <xdr:row>1</xdr:row>
                <xdr:rowOff>57150</xdr:rowOff>
              </to>
            </anchor>
          </controlPr>
        </control>
      </mc:Choice>
      <mc:Fallback>
        <control shapeId="1410063" r:id="rId7" name="Control 15"/>
      </mc:Fallback>
    </mc:AlternateContent>
    <mc:AlternateContent xmlns:mc="http://schemas.openxmlformats.org/markup-compatibility/2006">
      <mc:Choice Requires="x14">
        <control shapeId="1410062" r:id="rId9" name="Control 14">
          <controlPr defaultSize="0" r:id="rId8">
            <anchor moveWithCells="1">
              <from>
                <xdr:col>1</xdr:col>
                <xdr:colOff>0</xdr:colOff>
                <xdr:row>0</xdr:row>
                <xdr:rowOff>0</xdr:rowOff>
              </from>
              <to>
                <xdr:col>1</xdr:col>
                <xdr:colOff>914400</xdr:colOff>
                <xdr:row>1</xdr:row>
                <xdr:rowOff>57150</xdr:rowOff>
              </to>
            </anchor>
          </controlPr>
        </control>
      </mc:Choice>
      <mc:Fallback>
        <control shapeId="1410062" r:id="rId9" name="Control 14"/>
      </mc:Fallback>
    </mc:AlternateContent>
    <mc:AlternateContent xmlns:mc="http://schemas.openxmlformats.org/markup-compatibility/2006">
      <mc:Choice Requires="x14">
        <control shapeId="1410061" r:id="rId10" name="Control 13">
          <controlPr defaultSize="0" r:id="rId8">
            <anchor moveWithCells="1">
              <from>
                <xdr:col>1</xdr:col>
                <xdr:colOff>0</xdr:colOff>
                <xdr:row>0</xdr:row>
                <xdr:rowOff>0</xdr:rowOff>
              </from>
              <to>
                <xdr:col>1</xdr:col>
                <xdr:colOff>914400</xdr:colOff>
                <xdr:row>1</xdr:row>
                <xdr:rowOff>57150</xdr:rowOff>
              </to>
            </anchor>
          </controlPr>
        </control>
      </mc:Choice>
      <mc:Fallback>
        <control shapeId="1410061" r:id="rId10" name="Control 13"/>
      </mc:Fallback>
    </mc:AlternateContent>
    <mc:AlternateContent xmlns:mc="http://schemas.openxmlformats.org/markup-compatibility/2006">
      <mc:Choice Requires="x14">
        <control shapeId="1410060" r:id="rId11" name="Control 12">
          <controlPr defaultSize="0" r:id="rId8">
            <anchor moveWithCells="1">
              <from>
                <xdr:col>1</xdr:col>
                <xdr:colOff>0</xdr:colOff>
                <xdr:row>0</xdr:row>
                <xdr:rowOff>0</xdr:rowOff>
              </from>
              <to>
                <xdr:col>1</xdr:col>
                <xdr:colOff>914400</xdr:colOff>
                <xdr:row>1</xdr:row>
                <xdr:rowOff>57150</xdr:rowOff>
              </to>
            </anchor>
          </controlPr>
        </control>
      </mc:Choice>
      <mc:Fallback>
        <control shapeId="1410060" r:id="rId11" name="Control 12"/>
      </mc:Fallback>
    </mc:AlternateContent>
    <mc:AlternateContent xmlns:mc="http://schemas.openxmlformats.org/markup-compatibility/2006">
      <mc:Choice Requires="x14">
        <control shapeId="1410059" r:id="rId12" name="Control 11">
          <controlPr defaultSize="0" r:id="rId8">
            <anchor moveWithCells="1">
              <from>
                <xdr:col>1</xdr:col>
                <xdr:colOff>0</xdr:colOff>
                <xdr:row>0</xdr:row>
                <xdr:rowOff>0</xdr:rowOff>
              </from>
              <to>
                <xdr:col>1</xdr:col>
                <xdr:colOff>914400</xdr:colOff>
                <xdr:row>1</xdr:row>
                <xdr:rowOff>57150</xdr:rowOff>
              </to>
            </anchor>
          </controlPr>
        </control>
      </mc:Choice>
      <mc:Fallback>
        <control shapeId="1410059" r:id="rId12" name="Control 11"/>
      </mc:Fallback>
    </mc:AlternateContent>
    <mc:AlternateContent xmlns:mc="http://schemas.openxmlformats.org/markup-compatibility/2006">
      <mc:Choice Requires="x14">
        <control shapeId="1410058" r:id="rId13" name="Control 10">
          <controlPr defaultSize="0" r:id="rId8">
            <anchor moveWithCells="1">
              <from>
                <xdr:col>1</xdr:col>
                <xdr:colOff>0</xdr:colOff>
                <xdr:row>0</xdr:row>
                <xdr:rowOff>0</xdr:rowOff>
              </from>
              <to>
                <xdr:col>1</xdr:col>
                <xdr:colOff>914400</xdr:colOff>
                <xdr:row>1</xdr:row>
                <xdr:rowOff>57150</xdr:rowOff>
              </to>
            </anchor>
          </controlPr>
        </control>
      </mc:Choice>
      <mc:Fallback>
        <control shapeId="1410058" r:id="rId13" name="Control 10"/>
      </mc:Fallback>
    </mc:AlternateContent>
    <mc:AlternateContent xmlns:mc="http://schemas.openxmlformats.org/markup-compatibility/2006">
      <mc:Choice Requires="x14">
        <control shapeId="1410057" r:id="rId14" name="Control 9">
          <controlPr defaultSize="0" r:id="rId8">
            <anchor moveWithCells="1">
              <from>
                <xdr:col>1</xdr:col>
                <xdr:colOff>0</xdr:colOff>
                <xdr:row>0</xdr:row>
                <xdr:rowOff>0</xdr:rowOff>
              </from>
              <to>
                <xdr:col>1</xdr:col>
                <xdr:colOff>914400</xdr:colOff>
                <xdr:row>1</xdr:row>
                <xdr:rowOff>57150</xdr:rowOff>
              </to>
            </anchor>
          </controlPr>
        </control>
      </mc:Choice>
      <mc:Fallback>
        <control shapeId="1410057" r:id="rId14" name="Control 9"/>
      </mc:Fallback>
    </mc:AlternateContent>
    <mc:AlternateContent xmlns:mc="http://schemas.openxmlformats.org/markup-compatibility/2006">
      <mc:Choice Requires="x14">
        <control shapeId="1410056" r:id="rId15" name="Control 8">
          <controlPr defaultSize="0" r:id="rId8">
            <anchor moveWithCells="1">
              <from>
                <xdr:col>1</xdr:col>
                <xdr:colOff>0</xdr:colOff>
                <xdr:row>0</xdr:row>
                <xdr:rowOff>0</xdr:rowOff>
              </from>
              <to>
                <xdr:col>1</xdr:col>
                <xdr:colOff>914400</xdr:colOff>
                <xdr:row>1</xdr:row>
                <xdr:rowOff>57150</xdr:rowOff>
              </to>
            </anchor>
          </controlPr>
        </control>
      </mc:Choice>
      <mc:Fallback>
        <control shapeId="1410056" r:id="rId15" name="Control 8"/>
      </mc:Fallback>
    </mc:AlternateContent>
    <mc:AlternateContent xmlns:mc="http://schemas.openxmlformats.org/markup-compatibility/2006">
      <mc:Choice Requires="x14">
        <control shapeId="1410055" r:id="rId16" name="Control 7">
          <controlPr defaultSize="0" r:id="rId17">
            <anchor moveWithCells="1">
              <from>
                <xdr:col>1</xdr:col>
                <xdr:colOff>0</xdr:colOff>
                <xdr:row>0</xdr:row>
                <xdr:rowOff>0</xdr:rowOff>
              </from>
              <to>
                <xdr:col>1</xdr:col>
                <xdr:colOff>914400</xdr:colOff>
                <xdr:row>1</xdr:row>
                <xdr:rowOff>57150</xdr:rowOff>
              </to>
            </anchor>
          </controlPr>
        </control>
      </mc:Choice>
      <mc:Fallback>
        <control shapeId="1410055" r:id="rId16" name="Control 7"/>
      </mc:Fallback>
    </mc:AlternateContent>
    <mc:AlternateContent xmlns:mc="http://schemas.openxmlformats.org/markup-compatibility/2006">
      <mc:Choice Requires="x14">
        <control shapeId="1410054" r:id="rId18" name="Control 6">
          <controlPr defaultSize="0" r:id="rId19">
            <anchor moveWithCells="1">
              <from>
                <xdr:col>1</xdr:col>
                <xdr:colOff>0</xdr:colOff>
                <xdr:row>0</xdr:row>
                <xdr:rowOff>0</xdr:rowOff>
              </from>
              <to>
                <xdr:col>1</xdr:col>
                <xdr:colOff>914400</xdr:colOff>
                <xdr:row>1</xdr:row>
                <xdr:rowOff>57150</xdr:rowOff>
              </to>
            </anchor>
          </controlPr>
        </control>
      </mc:Choice>
      <mc:Fallback>
        <control shapeId="1410054" r:id="rId18" name="Control 6"/>
      </mc:Fallback>
    </mc:AlternateContent>
    <mc:AlternateContent xmlns:mc="http://schemas.openxmlformats.org/markup-compatibility/2006">
      <mc:Choice Requires="x14">
        <control shapeId="1410053" r:id="rId20" name="Control 5">
          <controlPr defaultSize="0" r:id="rId21">
            <anchor moveWithCells="1">
              <from>
                <xdr:col>1</xdr:col>
                <xdr:colOff>0</xdr:colOff>
                <xdr:row>0</xdr:row>
                <xdr:rowOff>0</xdr:rowOff>
              </from>
              <to>
                <xdr:col>1</xdr:col>
                <xdr:colOff>914400</xdr:colOff>
                <xdr:row>1</xdr:row>
                <xdr:rowOff>57150</xdr:rowOff>
              </to>
            </anchor>
          </controlPr>
        </control>
      </mc:Choice>
      <mc:Fallback>
        <control shapeId="1410053" r:id="rId20" name="Control 5"/>
      </mc:Fallback>
    </mc:AlternateContent>
    <mc:AlternateContent xmlns:mc="http://schemas.openxmlformats.org/markup-compatibility/2006">
      <mc:Choice Requires="x14">
        <control shapeId="1410052" r:id="rId22" name="Control 4">
          <controlPr defaultSize="0" r:id="rId23">
            <anchor moveWithCells="1">
              <from>
                <xdr:col>1</xdr:col>
                <xdr:colOff>0</xdr:colOff>
                <xdr:row>0</xdr:row>
                <xdr:rowOff>0</xdr:rowOff>
              </from>
              <to>
                <xdr:col>1</xdr:col>
                <xdr:colOff>914400</xdr:colOff>
                <xdr:row>1</xdr:row>
                <xdr:rowOff>57150</xdr:rowOff>
              </to>
            </anchor>
          </controlPr>
        </control>
      </mc:Choice>
      <mc:Fallback>
        <control shapeId="1410052" r:id="rId22" name="Control 4"/>
      </mc:Fallback>
    </mc:AlternateContent>
    <mc:AlternateContent xmlns:mc="http://schemas.openxmlformats.org/markup-compatibility/2006">
      <mc:Choice Requires="x14">
        <control shapeId="1410051" r:id="rId24" name="Control 3">
          <controlPr defaultSize="0" r:id="rId25">
            <anchor moveWithCells="1">
              <from>
                <xdr:col>1</xdr:col>
                <xdr:colOff>0</xdr:colOff>
                <xdr:row>0</xdr:row>
                <xdr:rowOff>0</xdr:rowOff>
              </from>
              <to>
                <xdr:col>1</xdr:col>
                <xdr:colOff>914400</xdr:colOff>
                <xdr:row>1</xdr:row>
                <xdr:rowOff>57150</xdr:rowOff>
              </to>
            </anchor>
          </controlPr>
        </control>
      </mc:Choice>
      <mc:Fallback>
        <control shapeId="1410051" r:id="rId24" name="Control 3"/>
      </mc:Fallback>
    </mc:AlternateContent>
    <mc:AlternateContent xmlns:mc="http://schemas.openxmlformats.org/markup-compatibility/2006">
      <mc:Choice Requires="x14">
        <control shapeId="1410050" r:id="rId26" name="Control 2">
          <controlPr defaultSize="0" r:id="rId27">
            <anchor moveWithCells="1">
              <from>
                <xdr:col>1</xdr:col>
                <xdr:colOff>0</xdr:colOff>
                <xdr:row>0</xdr:row>
                <xdr:rowOff>0</xdr:rowOff>
              </from>
              <to>
                <xdr:col>1</xdr:col>
                <xdr:colOff>914400</xdr:colOff>
                <xdr:row>1</xdr:row>
                <xdr:rowOff>57150</xdr:rowOff>
              </to>
            </anchor>
          </controlPr>
        </control>
      </mc:Choice>
      <mc:Fallback>
        <control shapeId="1410050" r:id="rId26" name="Control 2"/>
      </mc:Fallback>
    </mc:AlternateContent>
    <mc:AlternateContent xmlns:mc="http://schemas.openxmlformats.org/markup-compatibility/2006">
      <mc:Choice Requires="x14">
        <control shapeId="1410049" r:id="rId28" name="Control 1">
          <controlPr defaultSize="0" r:id="rId29">
            <anchor moveWithCells="1">
              <from>
                <xdr:col>0</xdr:col>
                <xdr:colOff>0</xdr:colOff>
                <xdr:row>0</xdr:row>
                <xdr:rowOff>0</xdr:rowOff>
              </from>
              <to>
                <xdr:col>1</xdr:col>
                <xdr:colOff>266700</xdr:colOff>
                <xdr:row>1</xdr:row>
                <xdr:rowOff>57150</xdr:rowOff>
              </to>
            </anchor>
          </controlPr>
        </control>
      </mc:Choice>
      <mc:Fallback>
        <control shapeId="1410049" r:id="rId28" name="Control 1"/>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G348"/>
  <sheetViews>
    <sheetView workbookViewId="0">
      <selection activeCell="A2" sqref="A2"/>
    </sheetView>
  </sheetViews>
  <sheetFormatPr baseColWidth="10" defaultColWidth="11.5703125" defaultRowHeight="15" x14ac:dyDescent="0.25"/>
  <cols>
    <col min="1" max="1" width="7" style="19" customWidth="1"/>
    <col min="2" max="2" width="18.7109375" style="145" customWidth="1"/>
    <col min="3" max="3" width="15.42578125" style="145" bestFit="1" customWidth="1"/>
    <col min="4" max="4" width="20.140625" style="145" bestFit="1" customWidth="1"/>
    <col min="5" max="5" width="15" style="145" customWidth="1"/>
    <col min="6" max="6" width="13.85546875" style="37" customWidth="1"/>
    <col min="7" max="7" width="16.5703125" style="91" bestFit="1" customWidth="1"/>
    <col min="8" max="16384" width="11.5703125" style="91"/>
  </cols>
  <sheetData>
    <row r="1" spans="1:7" x14ac:dyDescent="0.25">
      <c r="A1" s="147"/>
      <c r="B1" s="32"/>
      <c r="C1" s="32"/>
      <c r="D1" s="32"/>
      <c r="E1" s="32"/>
    </row>
    <row r="2" spans="1:7" s="221" customFormat="1" x14ac:dyDescent="0.25">
      <c r="A2" s="221">
        <v>1</v>
      </c>
      <c r="B2" s="221">
        <f>A2+1</f>
        <v>2</v>
      </c>
      <c r="C2" s="221">
        <v>3</v>
      </c>
      <c r="D2" s="221">
        <v>4</v>
      </c>
      <c r="E2" s="221">
        <f t="shared" ref="E2:G2" si="0">D2+1</f>
        <v>5</v>
      </c>
      <c r="F2" s="221">
        <f t="shared" si="0"/>
        <v>6</v>
      </c>
      <c r="G2" s="221">
        <f t="shared" si="0"/>
        <v>7</v>
      </c>
    </row>
    <row r="3" spans="1:7" ht="45" x14ac:dyDescent="0.25">
      <c r="A3" s="130" t="s">
        <v>394</v>
      </c>
      <c r="B3" s="130" t="s">
        <v>350</v>
      </c>
      <c r="C3" s="177" t="s">
        <v>396</v>
      </c>
      <c r="D3" s="177" t="s">
        <v>395</v>
      </c>
      <c r="E3" s="130" t="s">
        <v>397</v>
      </c>
      <c r="F3" s="130" t="s">
        <v>368</v>
      </c>
      <c r="G3" s="140" t="s">
        <v>378</v>
      </c>
    </row>
    <row r="4" spans="1:7" x14ac:dyDescent="0.25">
      <c r="A4" s="100">
        <v>1101</v>
      </c>
      <c r="B4" s="100" t="s">
        <v>60</v>
      </c>
      <c r="C4" s="114">
        <v>0</v>
      </c>
      <c r="D4" s="114">
        <v>0</v>
      </c>
      <c r="E4" s="114">
        <f t="shared" ref="E4:E67" si="1">SUM(C4:D4)</f>
        <v>0</v>
      </c>
      <c r="F4" s="113" t="str">
        <f>IF(E4&gt;0,"SI","NO")</f>
        <v>NO</v>
      </c>
      <c r="G4" s="113">
        <f t="shared" ref="G4:G67" si="2">IF(F4="NO",1,0)</f>
        <v>1</v>
      </c>
    </row>
    <row r="5" spans="1:7" x14ac:dyDescent="0.25">
      <c r="A5" s="100">
        <v>1107</v>
      </c>
      <c r="B5" s="100" t="s">
        <v>69</v>
      </c>
      <c r="C5" s="114">
        <v>0</v>
      </c>
      <c r="D5" s="114">
        <v>0</v>
      </c>
      <c r="E5" s="114">
        <f t="shared" si="1"/>
        <v>0</v>
      </c>
      <c r="F5" s="113" t="str">
        <f t="shared" ref="F5:F68" si="3">IF(E5&gt;0,"SI","NO")</f>
        <v>NO</v>
      </c>
      <c r="G5" s="113">
        <f t="shared" si="2"/>
        <v>1</v>
      </c>
    </row>
    <row r="6" spans="1:7" x14ac:dyDescent="0.25">
      <c r="A6" s="100">
        <v>1401</v>
      </c>
      <c r="B6" s="100" t="s">
        <v>219</v>
      </c>
      <c r="C6" s="114">
        <v>0</v>
      </c>
      <c r="D6" s="114">
        <v>384852</v>
      </c>
      <c r="E6" s="114">
        <f t="shared" si="1"/>
        <v>384852</v>
      </c>
      <c r="F6" s="113" t="str">
        <f t="shared" si="3"/>
        <v>SI</v>
      </c>
      <c r="G6" s="113">
        <f t="shared" si="2"/>
        <v>0</v>
      </c>
    </row>
    <row r="7" spans="1:7" x14ac:dyDescent="0.25">
      <c r="A7" s="100">
        <v>1402</v>
      </c>
      <c r="B7" s="100" t="s">
        <v>260</v>
      </c>
      <c r="C7" s="114">
        <v>0</v>
      </c>
      <c r="D7" s="114">
        <v>0</v>
      </c>
      <c r="E7" s="114">
        <f t="shared" si="1"/>
        <v>0</v>
      </c>
      <c r="F7" s="113" t="str">
        <f t="shared" si="3"/>
        <v>NO</v>
      </c>
      <c r="G7" s="113">
        <f t="shared" si="2"/>
        <v>1</v>
      </c>
    </row>
    <row r="8" spans="1:7" x14ac:dyDescent="0.25">
      <c r="A8" s="100">
        <v>1403</v>
      </c>
      <c r="B8" s="100" t="s">
        <v>333</v>
      </c>
      <c r="C8" s="114">
        <v>0</v>
      </c>
      <c r="D8" s="114">
        <v>0</v>
      </c>
      <c r="E8" s="114">
        <f t="shared" si="1"/>
        <v>0</v>
      </c>
      <c r="F8" s="113" t="str">
        <f t="shared" si="3"/>
        <v>NO</v>
      </c>
      <c r="G8" s="113">
        <f t="shared" si="2"/>
        <v>1</v>
      </c>
    </row>
    <row r="9" spans="1:7" x14ac:dyDescent="0.25">
      <c r="A9" s="100">
        <v>1404</v>
      </c>
      <c r="B9" s="100" t="s">
        <v>261</v>
      </c>
      <c r="C9" s="114">
        <v>0</v>
      </c>
      <c r="D9" s="114">
        <v>0</v>
      </c>
      <c r="E9" s="114">
        <f t="shared" si="1"/>
        <v>0</v>
      </c>
      <c r="F9" s="113" t="str">
        <f t="shared" si="3"/>
        <v>NO</v>
      </c>
      <c r="G9" s="113">
        <f t="shared" si="2"/>
        <v>1</v>
      </c>
    </row>
    <row r="10" spans="1:7" x14ac:dyDescent="0.25">
      <c r="A10" s="100">
        <v>1405</v>
      </c>
      <c r="B10" s="100" t="s">
        <v>208</v>
      </c>
      <c r="C10" s="114">
        <v>0</v>
      </c>
      <c r="D10" s="114">
        <v>0</v>
      </c>
      <c r="E10" s="114">
        <f t="shared" si="1"/>
        <v>0</v>
      </c>
      <c r="F10" s="113" t="str">
        <f t="shared" si="3"/>
        <v>NO</v>
      </c>
      <c r="G10" s="113">
        <f t="shared" si="2"/>
        <v>1</v>
      </c>
    </row>
    <row r="11" spans="1:7" x14ac:dyDescent="0.25">
      <c r="A11" s="100">
        <v>2101</v>
      </c>
      <c r="B11" s="100" t="s">
        <v>28</v>
      </c>
      <c r="C11" s="114">
        <v>0</v>
      </c>
      <c r="D11" s="114">
        <v>0</v>
      </c>
      <c r="E11" s="114">
        <f t="shared" si="1"/>
        <v>0</v>
      </c>
      <c r="F11" s="113" t="str">
        <f t="shared" si="3"/>
        <v>NO</v>
      </c>
      <c r="G11" s="113">
        <f t="shared" si="2"/>
        <v>1</v>
      </c>
    </row>
    <row r="12" spans="1:7" x14ac:dyDescent="0.25">
      <c r="A12" s="100">
        <v>2102</v>
      </c>
      <c r="B12" s="100" t="s">
        <v>142</v>
      </c>
      <c r="C12" s="114">
        <v>0</v>
      </c>
      <c r="D12" s="114">
        <v>0</v>
      </c>
      <c r="E12" s="114">
        <f t="shared" si="1"/>
        <v>0</v>
      </c>
      <c r="F12" s="113" t="str">
        <f t="shared" si="3"/>
        <v>NO</v>
      </c>
      <c r="G12" s="113">
        <f t="shared" si="2"/>
        <v>1</v>
      </c>
    </row>
    <row r="13" spans="1:7" x14ac:dyDescent="0.25">
      <c r="A13" s="100">
        <v>2103</v>
      </c>
      <c r="B13" s="100" t="s">
        <v>205</v>
      </c>
      <c r="C13" s="114">
        <v>0</v>
      </c>
      <c r="D13" s="114">
        <v>1398588</v>
      </c>
      <c r="E13" s="114">
        <f t="shared" si="1"/>
        <v>1398588</v>
      </c>
      <c r="F13" s="113" t="str">
        <f t="shared" si="3"/>
        <v>SI</v>
      </c>
      <c r="G13" s="113">
        <f t="shared" si="2"/>
        <v>0</v>
      </c>
    </row>
    <row r="14" spans="1:7" x14ac:dyDescent="0.25">
      <c r="A14" s="100">
        <v>2104</v>
      </c>
      <c r="B14" s="100" t="s">
        <v>128</v>
      </c>
      <c r="C14" s="114">
        <v>0</v>
      </c>
      <c r="D14" s="114">
        <v>0</v>
      </c>
      <c r="E14" s="114">
        <f t="shared" si="1"/>
        <v>0</v>
      </c>
      <c r="F14" s="113" t="str">
        <f t="shared" si="3"/>
        <v>NO</v>
      </c>
      <c r="G14" s="113">
        <f t="shared" si="2"/>
        <v>1</v>
      </c>
    </row>
    <row r="15" spans="1:7" x14ac:dyDescent="0.25">
      <c r="A15" s="100">
        <v>2201</v>
      </c>
      <c r="B15" s="100" t="s">
        <v>73</v>
      </c>
      <c r="C15" s="114">
        <v>0</v>
      </c>
      <c r="D15" s="114">
        <v>0</v>
      </c>
      <c r="E15" s="114">
        <f t="shared" si="1"/>
        <v>0</v>
      </c>
      <c r="F15" s="113" t="str">
        <f t="shared" si="3"/>
        <v>NO</v>
      </c>
      <c r="G15" s="113">
        <f t="shared" si="2"/>
        <v>1</v>
      </c>
    </row>
    <row r="16" spans="1:7" x14ac:dyDescent="0.25">
      <c r="A16" s="100">
        <v>2202</v>
      </c>
      <c r="B16" s="100" t="s">
        <v>325</v>
      </c>
      <c r="C16" s="114">
        <v>0</v>
      </c>
      <c r="D16" s="114">
        <v>0</v>
      </c>
      <c r="E16" s="114">
        <f t="shared" si="1"/>
        <v>0</v>
      </c>
      <c r="F16" s="113" t="str">
        <f t="shared" si="3"/>
        <v>NO</v>
      </c>
      <c r="G16" s="113">
        <f t="shared" si="2"/>
        <v>1</v>
      </c>
    </row>
    <row r="17" spans="1:7" x14ac:dyDescent="0.25">
      <c r="A17" s="100">
        <v>2203</v>
      </c>
      <c r="B17" s="100" t="s">
        <v>201</v>
      </c>
      <c r="C17" s="114">
        <v>0</v>
      </c>
      <c r="D17" s="114">
        <v>0</v>
      </c>
      <c r="E17" s="114">
        <f t="shared" si="1"/>
        <v>0</v>
      </c>
      <c r="F17" s="113" t="str">
        <f t="shared" si="3"/>
        <v>NO</v>
      </c>
      <c r="G17" s="113">
        <f t="shared" si="2"/>
        <v>1</v>
      </c>
    </row>
    <row r="18" spans="1:7" x14ac:dyDescent="0.25">
      <c r="A18" s="100">
        <v>2301</v>
      </c>
      <c r="B18" s="100" t="s">
        <v>124</v>
      </c>
      <c r="C18" s="114">
        <v>0</v>
      </c>
      <c r="D18" s="114">
        <v>0</v>
      </c>
      <c r="E18" s="114">
        <f t="shared" si="1"/>
        <v>0</v>
      </c>
      <c r="F18" s="113" t="str">
        <f t="shared" si="3"/>
        <v>NO</v>
      </c>
      <c r="G18" s="113">
        <f t="shared" si="2"/>
        <v>1</v>
      </c>
    </row>
    <row r="19" spans="1:7" x14ac:dyDescent="0.25">
      <c r="A19" s="100">
        <v>2302</v>
      </c>
      <c r="B19" s="100" t="s">
        <v>144</v>
      </c>
      <c r="C19" s="114">
        <v>0</v>
      </c>
      <c r="D19" s="114">
        <v>0</v>
      </c>
      <c r="E19" s="114">
        <f t="shared" si="1"/>
        <v>0</v>
      </c>
      <c r="F19" s="113" t="str">
        <f t="shared" si="3"/>
        <v>NO</v>
      </c>
      <c r="G19" s="113">
        <f t="shared" si="2"/>
        <v>1</v>
      </c>
    </row>
    <row r="20" spans="1:7" x14ac:dyDescent="0.25">
      <c r="A20" s="100">
        <v>3101</v>
      </c>
      <c r="B20" s="100" t="s">
        <v>52</v>
      </c>
      <c r="C20" s="114">
        <v>0</v>
      </c>
      <c r="D20" s="114">
        <v>25587980</v>
      </c>
      <c r="E20" s="114">
        <f t="shared" si="1"/>
        <v>25587980</v>
      </c>
      <c r="F20" s="113" t="str">
        <f t="shared" si="3"/>
        <v>SI</v>
      </c>
      <c r="G20" s="113">
        <f t="shared" si="2"/>
        <v>0</v>
      </c>
    </row>
    <row r="21" spans="1:7" x14ac:dyDescent="0.25">
      <c r="A21" s="100">
        <v>3102</v>
      </c>
      <c r="B21" s="100" t="s">
        <v>86</v>
      </c>
      <c r="C21" s="114">
        <v>0</v>
      </c>
      <c r="D21" s="114">
        <v>0</v>
      </c>
      <c r="E21" s="114">
        <f t="shared" si="1"/>
        <v>0</v>
      </c>
      <c r="F21" s="113" t="str">
        <f t="shared" si="3"/>
        <v>NO</v>
      </c>
      <c r="G21" s="113">
        <f t="shared" si="2"/>
        <v>1</v>
      </c>
    </row>
    <row r="22" spans="1:7" x14ac:dyDescent="0.25">
      <c r="A22" s="100">
        <v>3103</v>
      </c>
      <c r="B22" s="100" t="s">
        <v>167</v>
      </c>
      <c r="C22" s="114">
        <v>0</v>
      </c>
      <c r="D22" s="114">
        <v>0</v>
      </c>
      <c r="E22" s="114">
        <f t="shared" si="1"/>
        <v>0</v>
      </c>
      <c r="F22" s="113" t="str">
        <f t="shared" si="3"/>
        <v>NO</v>
      </c>
      <c r="G22" s="113">
        <f t="shared" si="2"/>
        <v>1</v>
      </c>
    </row>
    <row r="23" spans="1:7" x14ac:dyDescent="0.25">
      <c r="A23" s="100">
        <v>3201</v>
      </c>
      <c r="B23" s="100" t="s">
        <v>132</v>
      </c>
      <c r="C23" s="114">
        <v>0</v>
      </c>
      <c r="D23" s="114">
        <v>0</v>
      </c>
      <c r="E23" s="114">
        <f t="shared" si="1"/>
        <v>0</v>
      </c>
      <c r="F23" s="113" t="str">
        <f t="shared" si="3"/>
        <v>NO</v>
      </c>
      <c r="G23" s="113">
        <f t="shared" si="2"/>
        <v>1</v>
      </c>
    </row>
    <row r="24" spans="1:7" x14ac:dyDescent="0.25">
      <c r="A24" s="100">
        <v>3202</v>
      </c>
      <c r="B24" s="100" t="s">
        <v>180</v>
      </c>
      <c r="C24" s="114">
        <v>0</v>
      </c>
      <c r="D24" s="114">
        <v>0</v>
      </c>
      <c r="E24" s="114">
        <f t="shared" si="1"/>
        <v>0</v>
      </c>
      <c r="F24" s="113" t="str">
        <f t="shared" si="3"/>
        <v>NO</v>
      </c>
      <c r="G24" s="113">
        <f t="shared" si="2"/>
        <v>1</v>
      </c>
    </row>
    <row r="25" spans="1:7" x14ac:dyDescent="0.25">
      <c r="A25" s="100">
        <v>3301</v>
      </c>
      <c r="B25" s="100" t="s">
        <v>141</v>
      </c>
      <c r="C25" s="114">
        <v>0</v>
      </c>
      <c r="D25" s="114">
        <v>0</v>
      </c>
      <c r="E25" s="114">
        <f t="shared" si="1"/>
        <v>0</v>
      </c>
      <c r="F25" s="113" t="str">
        <f t="shared" si="3"/>
        <v>NO</v>
      </c>
      <c r="G25" s="113">
        <f t="shared" si="2"/>
        <v>1</v>
      </c>
    </row>
    <row r="26" spans="1:7" x14ac:dyDescent="0.25">
      <c r="A26" s="100">
        <v>3302</v>
      </c>
      <c r="B26" s="100" t="s">
        <v>328</v>
      </c>
      <c r="C26" s="114">
        <v>0</v>
      </c>
      <c r="D26" s="114">
        <v>0</v>
      </c>
      <c r="E26" s="114">
        <f t="shared" si="1"/>
        <v>0</v>
      </c>
      <c r="F26" s="113" t="str">
        <f t="shared" si="3"/>
        <v>NO</v>
      </c>
      <c r="G26" s="113">
        <f t="shared" si="2"/>
        <v>1</v>
      </c>
    </row>
    <row r="27" spans="1:7" x14ac:dyDescent="0.25">
      <c r="A27" s="100">
        <v>3303</v>
      </c>
      <c r="B27" s="100" t="s">
        <v>158</v>
      </c>
      <c r="C27" s="114">
        <v>0</v>
      </c>
      <c r="D27" s="114">
        <v>0</v>
      </c>
      <c r="E27" s="114">
        <f t="shared" si="1"/>
        <v>0</v>
      </c>
      <c r="F27" s="113" t="str">
        <f t="shared" si="3"/>
        <v>NO</v>
      </c>
      <c r="G27" s="113">
        <f t="shared" si="2"/>
        <v>1</v>
      </c>
    </row>
    <row r="28" spans="1:7" x14ac:dyDescent="0.25">
      <c r="A28" s="100">
        <v>3304</v>
      </c>
      <c r="B28" s="100" t="s">
        <v>216</v>
      </c>
      <c r="C28" s="114">
        <v>0</v>
      </c>
      <c r="D28" s="114">
        <v>0</v>
      </c>
      <c r="E28" s="114">
        <f t="shared" si="1"/>
        <v>0</v>
      </c>
      <c r="F28" s="113" t="str">
        <f t="shared" si="3"/>
        <v>NO</v>
      </c>
      <c r="G28" s="113">
        <f t="shared" si="2"/>
        <v>1</v>
      </c>
    </row>
    <row r="29" spans="1:7" x14ac:dyDescent="0.25">
      <c r="A29" s="100">
        <v>4101</v>
      </c>
      <c r="B29" s="100" t="s">
        <v>83</v>
      </c>
      <c r="C29" s="114">
        <v>5631616930</v>
      </c>
      <c r="D29" s="114">
        <v>0</v>
      </c>
      <c r="E29" s="114">
        <f t="shared" si="1"/>
        <v>5631616930</v>
      </c>
      <c r="F29" s="113" t="str">
        <f t="shared" si="3"/>
        <v>SI</v>
      </c>
      <c r="G29" s="113">
        <f t="shared" si="2"/>
        <v>0</v>
      </c>
    </row>
    <row r="30" spans="1:7" x14ac:dyDescent="0.25">
      <c r="A30" s="100">
        <v>4102</v>
      </c>
      <c r="B30" s="100" t="s">
        <v>76</v>
      </c>
      <c r="C30" s="114">
        <v>0</v>
      </c>
      <c r="D30" s="114">
        <v>0</v>
      </c>
      <c r="E30" s="114">
        <f t="shared" si="1"/>
        <v>0</v>
      </c>
      <c r="F30" s="113" t="str">
        <f t="shared" si="3"/>
        <v>NO</v>
      </c>
      <c r="G30" s="113">
        <f t="shared" si="2"/>
        <v>1</v>
      </c>
    </row>
    <row r="31" spans="1:7" x14ac:dyDescent="0.25">
      <c r="A31" s="100">
        <v>4103</v>
      </c>
      <c r="B31" s="100" t="s">
        <v>88</v>
      </c>
      <c r="C31" s="114">
        <v>0</v>
      </c>
      <c r="D31" s="114">
        <v>0</v>
      </c>
      <c r="E31" s="114">
        <f t="shared" si="1"/>
        <v>0</v>
      </c>
      <c r="F31" s="113" t="str">
        <f t="shared" si="3"/>
        <v>NO</v>
      </c>
      <c r="G31" s="113">
        <f t="shared" si="2"/>
        <v>1</v>
      </c>
    </row>
    <row r="32" spans="1:7" x14ac:dyDescent="0.25">
      <c r="A32" s="100">
        <v>4104</v>
      </c>
      <c r="B32" s="100" t="s">
        <v>326</v>
      </c>
      <c r="C32" s="114">
        <v>0</v>
      </c>
      <c r="D32" s="114">
        <v>3783200</v>
      </c>
      <c r="E32" s="114">
        <f t="shared" si="1"/>
        <v>3783200</v>
      </c>
      <c r="F32" s="113" t="str">
        <f t="shared" si="3"/>
        <v>SI</v>
      </c>
      <c r="G32" s="113">
        <f t="shared" si="2"/>
        <v>0</v>
      </c>
    </row>
    <row r="33" spans="1:7" x14ac:dyDescent="0.25">
      <c r="A33" s="100">
        <v>4105</v>
      </c>
      <c r="B33" s="100" t="s">
        <v>207</v>
      </c>
      <c r="C33" s="114">
        <v>0</v>
      </c>
      <c r="D33" s="114">
        <v>0</v>
      </c>
      <c r="E33" s="114">
        <f t="shared" si="1"/>
        <v>0</v>
      </c>
      <c r="F33" s="113" t="str">
        <f t="shared" si="3"/>
        <v>NO</v>
      </c>
      <c r="G33" s="113">
        <f t="shared" si="2"/>
        <v>1</v>
      </c>
    </row>
    <row r="34" spans="1:7" x14ac:dyDescent="0.25">
      <c r="A34" s="100">
        <v>4106</v>
      </c>
      <c r="B34" s="100" t="s">
        <v>229</v>
      </c>
      <c r="C34" s="114">
        <v>0</v>
      </c>
      <c r="D34" s="114">
        <v>35035752</v>
      </c>
      <c r="E34" s="114">
        <f t="shared" si="1"/>
        <v>35035752</v>
      </c>
      <c r="F34" s="113" t="str">
        <f t="shared" si="3"/>
        <v>SI</v>
      </c>
      <c r="G34" s="113">
        <f t="shared" si="2"/>
        <v>0</v>
      </c>
    </row>
    <row r="35" spans="1:7" x14ac:dyDescent="0.25">
      <c r="A35" s="100">
        <v>4201</v>
      </c>
      <c r="B35" s="100" t="s">
        <v>118</v>
      </c>
      <c r="C35" s="114">
        <v>0</v>
      </c>
      <c r="D35" s="114">
        <v>8823396</v>
      </c>
      <c r="E35" s="114">
        <f t="shared" si="1"/>
        <v>8823396</v>
      </c>
      <c r="F35" s="113" t="str">
        <f t="shared" si="3"/>
        <v>SI</v>
      </c>
      <c r="G35" s="113">
        <f t="shared" si="2"/>
        <v>0</v>
      </c>
    </row>
    <row r="36" spans="1:7" x14ac:dyDescent="0.25">
      <c r="A36" s="100">
        <v>4202</v>
      </c>
      <c r="B36" s="100" t="s">
        <v>247</v>
      </c>
      <c r="C36" s="114">
        <v>0</v>
      </c>
      <c r="D36" s="114">
        <v>0</v>
      </c>
      <c r="E36" s="114">
        <f t="shared" si="1"/>
        <v>0</v>
      </c>
      <c r="F36" s="113" t="str">
        <f t="shared" si="3"/>
        <v>NO</v>
      </c>
      <c r="G36" s="113">
        <f t="shared" si="2"/>
        <v>1</v>
      </c>
    </row>
    <row r="37" spans="1:7" x14ac:dyDescent="0.25">
      <c r="A37" s="100">
        <v>4203</v>
      </c>
      <c r="B37" s="100" t="s">
        <v>170</v>
      </c>
      <c r="C37" s="114">
        <v>0</v>
      </c>
      <c r="D37" s="114">
        <v>0</v>
      </c>
      <c r="E37" s="114">
        <f t="shared" si="1"/>
        <v>0</v>
      </c>
      <c r="F37" s="113" t="str">
        <f t="shared" si="3"/>
        <v>NO</v>
      </c>
      <c r="G37" s="113">
        <f t="shared" si="2"/>
        <v>1</v>
      </c>
    </row>
    <row r="38" spans="1:7" x14ac:dyDescent="0.25">
      <c r="A38" s="100">
        <v>4204</v>
      </c>
      <c r="B38" s="100" t="s">
        <v>307</v>
      </c>
      <c r="C38" s="114">
        <v>0</v>
      </c>
      <c r="D38" s="114">
        <v>18652801</v>
      </c>
      <c r="E38" s="114">
        <f t="shared" si="1"/>
        <v>18652801</v>
      </c>
      <c r="F38" s="113" t="str">
        <f t="shared" si="3"/>
        <v>SI</v>
      </c>
      <c r="G38" s="113">
        <f t="shared" si="2"/>
        <v>0</v>
      </c>
    </row>
    <row r="39" spans="1:7" x14ac:dyDescent="0.25">
      <c r="A39" s="100">
        <v>4301</v>
      </c>
      <c r="B39" s="100" t="s">
        <v>123</v>
      </c>
      <c r="C39" s="114">
        <v>0</v>
      </c>
      <c r="D39" s="114">
        <v>0</v>
      </c>
      <c r="E39" s="114">
        <f t="shared" si="1"/>
        <v>0</v>
      </c>
      <c r="F39" s="113" t="str">
        <f t="shared" si="3"/>
        <v>NO</v>
      </c>
      <c r="G39" s="113">
        <f t="shared" si="2"/>
        <v>1</v>
      </c>
    </row>
    <row r="40" spans="1:7" x14ac:dyDescent="0.25">
      <c r="A40" s="100">
        <v>4302</v>
      </c>
      <c r="B40" s="100" t="s">
        <v>313</v>
      </c>
      <c r="C40" s="114">
        <v>0</v>
      </c>
      <c r="D40" s="114">
        <v>0</v>
      </c>
      <c r="E40" s="114">
        <f t="shared" si="1"/>
        <v>0</v>
      </c>
      <c r="F40" s="113" t="str">
        <f t="shared" si="3"/>
        <v>NO</v>
      </c>
      <c r="G40" s="113">
        <f t="shared" si="2"/>
        <v>1</v>
      </c>
    </row>
    <row r="41" spans="1:7" x14ac:dyDescent="0.25">
      <c r="A41" s="100">
        <v>4303</v>
      </c>
      <c r="B41" s="100" t="s">
        <v>252</v>
      </c>
      <c r="C41" s="114">
        <v>0</v>
      </c>
      <c r="D41" s="114">
        <v>0</v>
      </c>
      <c r="E41" s="114">
        <f t="shared" si="1"/>
        <v>0</v>
      </c>
      <c r="F41" s="113" t="str">
        <f t="shared" si="3"/>
        <v>NO</v>
      </c>
      <c r="G41" s="113">
        <f t="shared" si="2"/>
        <v>1</v>
      </c>
    </row>
    <row r="42" spans="1:7" x14ac:dyDescent="0.25">
      <c r="A42" s="100">
        <v>4304</v>
      </c>
      <c r="B42" s="100" t="s">
        <v>298</v>
      </c>
      <c r="C42" s="114">
        <v>0</v>
      </c>
      <c r="D42" s="114">
        <v>0</v>
      </c>
      <c r="E42" s="114">
        <f t="shared" si="1"/>
        <v>0</v>
      </c>
      <c r="F42" s="113" t="str">
        <f t="shared" si="3"/>
        <v>NO</v>
      </c>
      <c r="G42" s="113">
        <f t="shared" si="2"/>
        <v>1</v>
      </c>
    </row>
    <row r="43" spans="1:7" x14ac:dyDescent="0.25">
      <c r="A43" s="100">
        <v>4305</v>
      </c>
      <c r="B43" s="100" t="s">
        <v>281</v>
      </c>
      <c r="C43" s="114">
        <v>0</v>
      </c>
      <c r="D43" s="114">
        <v>0</v>
      </c>
      <c r="E43" s="114">
        <f t="shared" si="1"/>
        <v>0</v>
      </c>
      <c r="F43" s="113" t="str">
        <f t="shared" si="3"/>
        <v>NO</v>
      </c>
      <c r="G43" s="113">
        <f t="shared" si="2"/>
        <v>1</v>
      </c>
    </row>
    <row r="44" spans="1:7" x14ac:dyDescent="0.25">
      <c r="A44" s="100">
        <v>5101</v>
      </c>
      <c r="B44" s="100" t="s">
        <v>47</v>
      </c>
      <c r="C44" s="114">
        <v>1400991869</v>
      </c>
      <c r="D44" s="114">
        <v>0</v>
      </c>
      <c r="E44" s="114">
        <f t="shared" si="1"/>
        <v>1400991869</v>
      </c>
      <c r="F44" s="113" t="str">
        <f t="shared" si="3"/>
        <v>SI</v>
      </c>
      <c r="G44" s="113">
        <f t="shared" si="2"/>
        <v>0</v>
      </c>
    </row>
    <row r="45" spans="1:7" x14ac:dyDescent="0.25">
      <c r="A45" s="100">
        <v>5102</v>
      </c>
      <c r="B45" s="100" t="s">
        <v>151</v>
      </c>
      <c r="C45" s="114">
        <v>0</v>
      </c>
      <c r="D45" s="114">
        <v>0</v>
      </c>
      <c r="E45" s="114">
        <f t="shared" si="1"/>
        <v>0</v>
      </c>
      <c r="F45" s="113" t="str">
        <f t="shared" si="3"/>
        <v>NO</v>
      </c>
      <c r="G45" s="113">
        <f t="shared" si="2"/>
        <v>1</v>
      </c>
    </row>
    <row r="46" spans="1:7" x14ac:dyDescent="0.25">
      <c r="A46" s="100">
        <v>5103</v>
      </c>
      <c r="B46" s="100" t="s">
        <v>58</v>
      </c>
      <c r="C46" s="114">
        <v>0</v>
      </c>
      <c r="D46" s="114">
        <v>0</v>
      </c>
      <c r="E46" s="114">
        <f t="shared" si="1"/>
        <v>0</v>
      </c>
      <c r="F46" s="113" t="str">
        <f t="shared" si="3"/>
        <v>NO</v>
      </c>
      <c r="G46" s="113">
        <f t="shared" si="2"/>
        <v>1</v>
      </c>
    </row>
    <row r="47" spans="1:7" x14ac:dyDescent="0.25">
      <c r="A47" s="100">
        <v>5104</v>
      </c>
      <c r="B47" s="100" t="s">
        <v>319</v>
      </c>
      <c r="C47" s="114">
        <v>0</v>
      </c>
      <c r="D47" s="114">
        <v>0</v>
      </c>
      <c r="E47" s="114">
        <f t="shared" si="1"/>
        <v>0</v>
      </c>
      <c r="F47" s="113" t="str">
        <f t="shared" si="3"/>
        <v>NO</v>
      </c>
      <c r="G47" s="113">
        <f t="shared" si="2"/>
        <v>1</v>
      </c>
    </row>
    <row r="48" spans="1:7" x14ac:dyDescent="0.25">
      <c r="A48" s="100">
        <v>5105</v>
      </c>
      <c r="B48" s="100" t="s">
        <v>146</v>
      </c>
      <c r="C48" s="114">
        <v>0</v>
      </c>
      <c r="D48" s="114">
        <v>0</v>
      </c>
      <c r="E48" s="114">
        <f t="shared" si="1"/>
        <v>0</v>
      </c>
      <c r="F48" s="113" t="str">
        <f t="shared" si="3"/>
        <v>NO</v>
      </c>
      <c r="G48" s="113">
        <f t="shared" si="2"/>
        <v>1</v>
      </c>
    </row>
    <row r="49" spans="1:7" x14ac:dyDescent="0.25">
      <c r="A49" s="100">
        <v>5107</v>
      </c>
      <c r="B49" s="100" t="s">
        <v>93</v>
      </c>
      <c r="C49" s="114">
        <v>0</v>
      </c>
      <c r="D49" s="114">
        <v>0</v>
      </c>
      <c r="E49" s="114">
        <f t="shared" si="1"/>
        <v>0</v>
      </c>
      <c r="F49" s="113" t="str">
        <f t="shared" si="3"/>
        <v>NO</v>
      </c>
      <c r="G49" s="113">
        <f t="shared" si="2"/>
        <v>1</v>
      </c>
    </row>
    <row r="50" spans="1:7" x14ac:dyDescent="0.25">
      <c r="A50" s="100">
        <v>5109</v>
      </c>
      <c r="B50" s="100" t="s">
        <v>17</v>
      </c>
      <c r="C50" s="114">
        <v>12084468</v>
      </c>
      <c r="D50" s="114">
        <v>0</v>
      </c>
      <c r="E50" s="114">
        <f t="shared" si="1"/>
        <v>12084468</v>
      </c>
      <c r="F50" s="113" t="str">
        <f t="shared" si="3"/>
        <v>SI</v>
      </c>
      <c r="G50" s="113">
        <f t="shared" si="2"/>
        <v>0</v>
      </c>
    </row>
    <row r="51" spans="1:7" x14ac:dyDescent="0.25">
      <c r="A51" s="100">
        <v>5201</v>
      </c>
      <c r="B51" s="100" t="s">
        <v>238</v>
      </c>
      <c r="C51" s="114">
        <v>0</v>
      </c>
      <c r="D51" s="114">
        <v>0</v>
      </c>
      <c r="E51" s="114">
        <f t="shared" si="1"/>
        <v>0</v>
      </c>
      <c r="F51" s="113" t="str">
        <f t="shared" si="3"/>
        <v>NO</v>
      </c>
      <c r="G51" s="113">
        <f t="shared" si="2"/>
        <v>1</v>
      </c>
    </row>
    <row r="52" spans="1:7" x14ac:dyDescent="0.25">
      <c r="A52" s="100">
        <v>5301</v>
      </c>
      <c r="B52" s="100" t="s">
        <v>138</v>
      </c>
      <c r="C52" s="114">
        <v>0</v>
      </c>
      <c r="D52" s="114">
        <v>39941830</v>
      </c>
      <c r="E52" s="114">
        <f t="shared" si="1"/>
        <v>39941830</v>
      </c>
      <c r="F52" s="113" t="str">
        <f t="shared" si="3"/>
        <v>SI</v>
      </c>
      <c r="G52" s="113">
        <f t="shared" si="2"/>
        <v>0</v>
      </c>
    </row>
    <row r="53" spans="1:7" x14ac:dyDescent="0.25">
      <c r="A53" s="100">
        <v>5302</v>
      </c>
      <c r="B53" s="100" t="s">
        <v>154</v>
      </c>
      <c r="C53" s="114">
        <v>0</v>
      </c>
      <c r="D53" s="114">
        <v>0</v>
      </c>
      <c r="E53" s="114">
        <f t="shared" si="1"/>
        <v>0</v>
      </c>
      <c r="F53" s="113" t="str">
        <f t="shared" si="3"/>
        <v>NO</v>
      </c>
      <c r="G53" s="113">
        <f t="shared" si="2"/>
        <v>1</v>
      </c>
    </row>
    <row r="54" spans="1:7" x14ac:dyDescent="0.25">
      <c r="A54" s="100">
        <v>5303</v>
      </c>
      <c r="B54" s="100" t="s">
        <v>97</v>
      </c>
      <c r="C54" s="114">
        <v>0</v>
      </c>
      <c r="D54" s="114">
        <v>0</v>
      </c>
      <c r="E54" s="114">
        <f t="shared" si="1"/>
        <v>0</v>
      </c>
      <c r="F54" s="113" t="str">
        <f t="shared" si="3"/>
        <v>NO</v>
      </c>
      <c r="G54" s="113">
        <f t="shared" si="2"/>
        <v>1</v>
      </c>
    </row>
    <row r="55" spans="1:7" x14ac:dyDescent="0.25">
      <c r="A55" s="100">
        <v>5304</v>
      </c>
      <c r="B55" s="100" t="s">
        <v>232</v>
      </c>
      <c r="C55" s="114">
        <v>0</v>
      </c>
      <c r="D55" s="114">
        <v>944398</v>
      </c>
      <c r="E55" s="114">
        <f t="shared" si="1"/>
        <v>944398</v>
      </c>
      <c r="F55" s="113" t="str">
        <f t="shared" si="3"/>
        <v>SI</v>
      </c>
      <c r="G55" s="113">
        <f t="shared" si="2"/>
        <v>0</v>
      </c>
    </row>
    <row r="56" spans="1:7" x14ac:dyDescent="0.25">
      <c r="A56" s="100">
        <v>5401</v>
      </c>
      <c r="B56" s="100" t="s">
        <v>214</v>
      </c>
      <c r="C56" s="114">
        <v>0</v>
      </c>
      <c r="D56" s="114">
        <v>0</v>
      </c>
      <c r="E56" s="114">
        <f t="shared" si="1"/>
        <v>0</v>
      </c>
      <c r="F56" s="113" t="str">
        <f t="shared" si="3"/>
        <v>NO</v>
      </c>
      <c r="G56" s="113">
        <f t="shared" si="2"/>
        <v>1</v>
      </c>
    </row>
    <row r="57" spans="1:7" x14ac:dyDescent="0.25">
      <c r="A57" s="100">
        <v>5402</v>
      </c>
      <c r="B57" s="100" t="s">
        <v>191</v>
      </c>
      <c r="C57" s="114">
        <v>0</v>
      </c>
      <c r="D57" s="114">
        <v>0</v>
      </c>
      <c r="E57" s="114">
        <f t="shared" si="1"/>
        <v>0</v>
      </c>
      <c r="F57" s="113" t="str">
        <f t="shared" si="3"/>
        <v>NO</v>
      </c>
      <c r="G57" s="113">
        <f t="shared" si="2"/>
        <v>1</v>
      </c>
    </row>
    <row r="58" spans="1:7" x14ac:dyDescent="0.25">
      <c r="A58" s="100">
        <v>5403</v>
      </c>
      <c r="B58" s="100" t="s">
        <v>163</v>
      </c>
      <c r="C58" s="114">
        <v>0</v>
      </c>
      <c r="D58" s="114">
        <v>3400057</v>
      </c>
      <c r="E58" s="114">
        <f t="shared" si="1"/>
        <v>3400057</v>
      </c>
      <c r="F58" s="113" t="str">
        <f t="shared" si="3"/>
        <v>SI</v>
      </c>
      <c r="G58" s="113">
        <f t="shared" si="2"/>
        <v>0</v>
      </c>
    </row>
    <row r="59" spans="1:7" x14ac:dyDescent="0.25">
      <c r="A59" s="100">
        <v>5404</v>
      </c>
      <c r="B59" s="100" t="s">
        <v>256</v>
      </c>
      <c r="C59" s="114">
        <v>0</v>
      </c>
      <c r="D59" s="114">
        <v>0</v>
      </c>
      <c r="E59" s="114">
        <f t="shared" si="1"/>
        <v>0</v>
      </c>
      <c r="F59" s="113" t="str">
        <f t="shared" si="3"/>
        <v>NO</v>
      </c>
      <c r="G59" s="113">
        <f t="shared" si="2"/>
        <v>1</v>
      </c>
    </row>
    <row r="60" spans="1:7" x14ac:dyDescent="0.25">
      <c r="A60" s="100">
        <v>5405</v>
      </c>
      <c r="B60" s="100" t="s">
        <v>224</v>
      </c>
      <c r="C60" s="114">
        <v>0</v>
      </c>
      <c r="D60" s="114">
        <v>0</v>
      </c>
      <c r="E60" s="114">
        <f t="shared" si="1"/>
        <v>0</v>
      </c>
      <c r="F60" s="113" t="str">
        <f t="shared" si="3"/>
        <v>NO</v>
      </c>
      <c r="G60" s="113">
        <f t="shared" si="2"/>
        <v>1</v>
      </c>
    </row>
    <row r="61" spans="1:7" x14ac:dyDescent="0.25">
      <c r="A61" s="100">
        <v>5501</v>
      </c>
      <c r="B61" s="100" t="s">
        <v>66</v>
      </c>
      <c r="C61" s="114">
        <v>0</v>
      </c>
      <c r="D61" s="114">
        <v>0</v>
      </c>
      <c r="E61" s="114">
        <f t="shared" si="1"/>
        <v>0</v>
      </c>
      <c r="F61" s="113" t="str">
        <f t="shared" si="3"/>
        <v>NO</v>
      </c>
      <c r="G61" s="113">
        <f t="shared" si="2"/>
        <v>1</v>
      </c>
    </row>
    <row r="62" spans="1:7" x14ac:dyDescent="0.25">
      <c r="A62" s="100">
        <v>5502</v>
      </c>
      <c r="B62" s="100" t="s">
        <v>365</v>
      </c>
      <c r="C62" s="114">
        <v>0</v>
      </c>
      <c r="D62" s="114">
        <v>0</v>
      </c>
      <c r="E62" s="114">
        <f t="shared" si="1"/>
        <v>0</v>
      </c>
      <c r="F62" s="113" t="str">
        <f t="shared" si="3"/>
        <v>NO</v>
      </c>
      <c r="G62" s="113">
        <f t="shared" si="2"/>
        <v>1</v>
      </c>
    </row>
    <row r="63" spans="1:7" x14ac:dyDescent="0.25">
      <c r="A63" s="100">
        <v>5503</v>
      </c>
      <c r="B63" s="100" t="s">
        <v>99</v>
      </c>
      <c r="C63" s="114">
        <v>0</v>
      </c>
      <c r="D63" s="114">
        <v>0</v>
      </c>
      <c r="E63" s="114">
        <f t="shared" si="1"/>
        <v>0</v>
      </c>
      <c r="F63" s="113" t="str">
        <f t="shared" si="3"/>
        <v>NO</v>
      </c>
      <c r="G63" s="113">
        <f t="shared" si="2"/>
        <v>1</v>
      </c>
    </row>
    <row r="64" spans="1:7" x14ac:dyDescent="0.25">
      <c r="A64" s="100">
        <v>5504</v>
      </c>
      <c r="B64" s="100" t="s">
        <v>75</v>
      </c>
      <c r="C64" s="114">
        <v>0</v>
      </c>
      <c r="D64" s="114">
        <v>0</v>
      </c>
      <c r="E64" s="114">
        <f t="shared" si="1"/>
        <v>0</v>
      </c>
      <c r="F64" s="113" t="str">
        <f t="shared" si="3"/>
        <v>NO</v>
      </c>
      <c r="G64" s="113">
        <f t="shared" si="2"/>
        <v>1</v>
      </c>
    </row>
    <row r="65" spans="1:7" x14ac:dyDescent="0.25">
      <c r="A65" s="100">
        <v>5506</v>
      </c>
      <c r="B65" s="100" t="s">
        <v>237</v>
      </c>
      <c r="C65" s="114">
        <v>0</v>
      </c>
      <c r="D65" s="114">
        <v>0</v>
      </c>
      <c r="E65" s="114">
        <f t="shared" si="1"/>
        <v>0</v>
      </c>
      <c r="F65" s="113" t="str">
        <f t="shared" si="3"/>
        <v>NO</v>
      </c>
      <c r="G65" s="113">
        <f t="shared" si="2"/>
        <v>1</v>
      </c>
    </row>
    <row r="66" spans="1:7" x14ac:dyDescent="0.25">
      <c r="A66" s="100">
        <v>5601</v>
      </c>
      <c r="B66" s="100" t="s">
        <v>54</v>
      </c>
      <c r="C66" s="114">
        <v>0</v>
      </c>
      <c r="D66" s="114">
        <v>0</v>
      </c>
      <c r="E66" s="114">
        <f t="shared" si="1"/>
        <v>0</v>
      </c>
      <c r="F66" s="113" t="str">
        <f t="shared" si="3"/>
        <v>NO</v>
      </c>
      <c r="G66" s="113">
        <f t="shared" si="2"/>
        <v>1</v>
      </c>
    </row>
    <row r="67" spans="1:7" x14ac:dyDescent="0.25">
      <c r="A67" s="100">
        <v>5602</v>
      </c>
      <c r="B67" s="100" t="s">
        <v>193</v>
      </c>
      <c r="C67" s="114">
        <v>0</v>
      </c>
      <c r="D67" s="114">
        <v>0</v>
      </c>
      <c r="E67" s="114">
        <f t="shared" si="1"/>
        <v>0</v>
      </c>
      <c r="F67" s="113" t="str">
        <f t="shared" si="3"/>
        <v>NO</v>
      </c>
      <c r="G67" s="113">
        <f t="shared" si="2"/>
        <v>1</v>
      </c>
    </row>
    <row r="68" spans="1:7" x14ac:dyDescent="0.25">
      <c r="A68" s="100">
        <v>5603</v>
      </c>
      <c r="B68" s="100" t="s">
        <v>81</v>
      </c>
      <c r="C68" s="114">
        <v>0</v>
      </c>
      <c r="D68" s="114">
        <v>0</v>
      </c>
      <c r="E68" s="114">
        <f t="shared" ref="E68:E131" si="4">SUM(C68:D68)</f>
        <v>0</v>
      </c>
      <c r="F68" s="113" t="str">
        <f t="shared" si="3"/>
        <v>NO</v>
      </c>
      <c r="G68" s="113">
        <f t="shared" ref="G68:G131" si="5">IF(F68="NO",1,0)</f>
        <v>1</v>
      </c>
    </row>
    <row r="69" spans="1:7" x14ac:dyDescent="0.25">
      <c r="A69" s="100">
        <v>5604</v>
      </c>
      <c r="B69" s="100" t="s">
        <v>104</v>
      </c>
      <c r="C69" s="114">
        <v>0</v>
      </c>
      <c r="D69" s="114">
        <v>0</v>
      </c>
      <c r="E69" s="114">
        <f t="shared" si="4"/>
        <v>0</v>
      </c>
      <c r="F69" s="113" t="str">
        <f t="shared" ref="F69:F132" si="6">IF(E69&gt;0,"SI","NO")</f>
        <v>NO</v>
      </c>
      <c r="G69" s="113">
        <f t="shared" si="5"/>
        <v>1</v>
      </c>
    </row>
    <row r="70" spans="1:7" x14ac:dyDescent="0.25">
      <c r="A70" s="100">
        <v>5605</v>
      </c>
      <c r="B70" s="100" t="s">
        <v>82</v>
      </c>
      <c r="C70" s="114">
        <v>0</v>
      </c>
      <c r="D70" s="114">
        <v>244716</v>
      </c>
      <c r="E70" s="114">
        <f t="shared" si="4"/>
        <v>244716</v>
      </c>
      <c r="F70" s="113" t="str">
        <f t="shared" si="6"/>
        <v>SI</v>
      </c>
      <c r="G70" s="113">
        <f t="shared" si="5"/>
        <v>0</v>
      </c>
    </row>
    <row r="71" spans="1:7" x14ac:dyDescent="0.25">
      <c r="A71" s="100">
        <v>5606</v>
      </c>
      <c r="B71" s="100" t="s">
        <v>50</v>
      </c>
      <c r="C71" s="114">
        <v>0</v>
      </c>
      <c r="D71" s="114">
        <v>0</v>
      </c>
      <c r="E71" s="114">
        <f t="shared" si="4"/>
        <v>0</v>
      </c>
      <c r="F71" s="113" t="str">
        <f t="shared" si="6"/>
        <v>NO</v>
      </c>
      <c r="G71" s="113">
        <f t="shared" si="5"/>
        <v>1</v>
      </c>
    </row>
    <row r="72" spans="1:7" x14ac:dyDescent="0.25">
      <c r="A72" s="100">
        <v>5701</v>
      </c>
      <c r="B72" s="100" t="s">
        <v>117</v>
      </c>
      <c r="C72" s="114">
        <v>0</v>
      </c>
      <c r="D72" s="114">
        <v>292516699</v>
      </c>
      <c r="E72" s="114">
        <f t="shared" si="4"/>
        <v>292516699</v>
      </c>
      <c r="F72" s="113" t="str">
        <f t="shared" si="6"/>
        <v>SI</v>
      </c>
      <c r="G72" s="113">
        <f t="shared" si="5"/>
        <v>0</v>
      </c>
    </row>
    <row r="73" spans="1:7" x14ac:dyDescent="0.25">
      <c r="A73" s="100">
        <v>5702</v>
      </c>
      <c r="B73" s="100" t="s">
        <v>159</v>
      </c>
      <c r="C73" s="114">
        <v>0</v>
      </c>
      <c r="D73" s="114">
        <v>0</v>
      </c>
      <c r="E73" s="114">
        <f t="shared" si="4"/>
        <v>0</v>
      </c>
      <c r="F73" s="113" t="str">
        <f t="shared" si="6"/>
        <v>NO</v>
      </c>
      <c r="G73" s="113">
        <f t="shared" si="5"/>
        <v>1</v>
      </c>
    </row>
    <row r="74" spans="1:7" x14ac:dyDescent="0.25">
      <c r="A74" s="100">
        <v>5703</v>
      </c>
      <c r="B74" s="100" t="s">
        <v>169</v>
      </c>
      <c r="C74" s="114">
        <v>0</v>
      </c>
      <c r="D74" s="114">
        <v>0</v>
      </c>
      <c r="E74" s="114">
        <f t="shared" si="4"/>
        <v>0</v>
      </c>
      <c r="F74" s="113" t="str">
        <f t="shared" si="6"/>
        <v>NO</v>
      </c>
      <c r="G74" s="113">
        <f t="shared" si="5"/>
        <v>1</v>
      </c>
    </row>
    <row r="75" spans="1:7" x14ac:dyDescent="0.25">
      <c r="A75" s="100">
        <v>5704</v>
      </c>
      <c r="B75" s="100" t="s">
        <v>223</v>
      </c>
      <c r="C75" s="114">
        <v>0</v>
      </c>
      <c r="D75" s="114">
        <v>0</v>
      </c>
      <c r="E75" s="114">
        <f t="shared" si="4"/>
        <v>0</v>
      </c>
      <c r="F75" s="113" t="str">
        <f t="shared" si="6"/>
        <v>NO</v>
      </c>
      <c r="G75" s="113">
        <f t="shared" si="5"/>
        <v>1</v>
      </c>
    </row>
    <row r="76" spans="1:7" x14ac:dyDescent="0.25">
      <c r="A76" s="100">
        <v>5705</v>
      </c>
      <c r="B76" s="100" t="s">
        <v>277</v>
      </c>
      <c r="C76" s="114">
        <v>0</v>
      </c>
      <c r="D76" s="114">
        <v>0</v>
      </c>
      <c r="E76" s="114">
        <f t="shared" si="4"/>
        <v>0</v>
      </c>
      <c r="F76" s="113" t="str">
        <f t="shared" si="6"/>
        <v>NO</v>
      </c>
      <c r="G76" s="113">
        <f t="shared" si="5"/>
        <v>1</v>
      </c>
    </row>
    <row r="77" spans="1:7" x14ac:dyDescent="0.25">
      <c r="A77" s="100">
        <v>5706</v>
      </c>
      <c r="B77" s="100" t="s">
        <v>212</v>
      </c>
      <c r="C77" s="114">
        <v>0</v>
      </c>
      <c r="D77" s="114">
        <v>0</v>
      </c>
      <c r="E77" s="114">
        <f t="shared" si="4"/>
        <v>0</v>
      </c>
      <c r="F77" s="113" t="str">
        <f t="shared" si="6"/>
        <v>NO</v>
      </c>
      <c r="G77" s="113">
        <f t="shared" si="5"/>
        <v>1</v>
      </c>
    </row>
    <row r="78" spans="1:7" x14ac:dyDescent="0.25">
      <c r="A78" s="100">
        <v>5801</v>
      </c>
      <c r="B78" s="100" t="s">
        <v>48</v>
      </c>
      <c r="C78" s="114">
        <v>981857330</v>
      </c>
      <c r="D78" s="114">
        <v>0</v>
      </c>
      <c r="E78" s="114">
        <f t="shared" si="4"/>
        <v>981857330</v>
      </c>
      <c r="F78" s="113" t="str">
        <f t="shared" si="6"/>
        <v>SI</v>
      </c>
      <c r="G78" s="113">
        <f t="shared" si="5"/>
        <v>0</v>
      </c>
    </row>
    <row r="79" spans="1:7" x14ac:dyDescent="0.25">
      <c r="A79" s="100">
        <v>5802</v>
      </c>
      <c r="B79" s="100" t="s">
        <v>89</v>
      </c>
      <c r="C79" s="114">
        <v>0</v>
      </c>
      <c r="D79" s="114">
        <v>0</v>
      </c>
      <c r="E79" s="114">
        <f t="shared" si="4"/>
        <v>0</v>
      </c>
      <c r="F79" s="113" t="str">
        <f t="shared" si="6"/>
        <v>NO</v>
      </c>
      <c r="G79" s="113">
        <f t="shared" si="5"/>
        <v>1</v>
      </c>
    </row>
    <row r="80" spans="1:7" x14ac:dyDescent="0.25">
      <c r="A80" s="100">
        <v>5803</v>
      </c>
      <c r="B80" s="100" t="s">
        <v>94</v>
      </c>
      <c r="C80" s="114">
        <v>0</v>
      </c>
      <c r="D80" s="114">
        <v>0</v>
      </c>
      <c r="E80" s="114">
        <f t="shared" si="4"/>
        <v>0</v>
      </c>
      <c r="F80" s="113" t="str">
        <f t="shared" si="6"/>
        <v>NO</v>
      </c>
      <c r="G80" s="113">
        <f t="shared" si="5"/>
        <v>1</v>
      </c>
    </row>
    <row r="81" spans="1:7" x14ac:dyDescent="0.25">
      <c r="A81" s="100">
        <v>5804</v>
      </c>
      <c r="B81" s="100" t="s">
        <v>30</v>
      </c>
      <c r="C81" s="114">
        <v>0</v>
      </c>
      <c r="D81" s="114">
        <v>0</v>
      </c>
      <c r="E81" s="114">
        <f t="shared" si="4"/>
        <v>0</v>
      </c>
      <c r="F81" s="113" t="str">
        <f t="shared" si="6"/>
        <v>NO</v>
      </c>
      <c r="G81" s="113">
        <f t="shared" si="5"/>
        <v>1</v>
      </c>
    </row>
    <row r="82" spans="1:7" x14ac:dyDescent="0.25">
      <c r="A82" s="100">
        <v>6101</v>
      </c>
      <c r="B82" s="100" t="s">
        <v>25</v>
      </c>
      <c r="C82" s="114">
        <v>0</v>
      </c>
      <c r="D82" s="114">
        <v>0</v>
      </c>
      <c r="E82" s="114">
        <f t="shared" si="4"/>
        <v>0</v>
      </c>
      <c r="F82" s="113" t="str">
        <f t="shared" si="6"/>
        <v>NO</v>
      </c>
      <c r="G82" s="113">
        <f t="shared" si="5"/>
        <v>1</v>
      </c>
    </row>
    <row r="83" spans="1:7" x14ac:dyDescent="0.25">
      <c r="A83" s="100">
        <v>6102</v>
      </c>
      <c r="B83" s="100" t="s">
        <v>149</v>
      </c>
      <c r="C83" s="114">
        <v>0</v>
      </c>
      <c r="D83" s="114">
        <v>0</v>
      </c>
      <c r="E83" s="114">
        <f t="shared" si="4"/>
        <v>0</v>
      </c>
      <c r="F83" s="113" t="str">
        <f t="shared" si="6"/>
        <v>NO</v>
      </c>
      <c r="G83" s="113">
        <f t="shared" si="5"/>
        <v>1</v>
      </c>
    </row>
    <row r="84" spans="1:7" x14ac:dyDescent="0.25">
      <c r="A84" s="100">
        <v>6103</v>
      </c>
      <c r="B84" s="100" t="s">
        <v>176</v>
      </c>
      <c r="C84" s="114">
        <v>0</v>
      </c>
      <c r="D84" s="114">
        <v>0</v>
      </c>
      <c r="E84" s="114">
        <f t="shared" si="4"/>
        <v>0</v>
      </c>
      <c r="F84" s="113" t="str">
        <f t="shared" si="6"/>
        <v>NO</v>
      </c>
      <c r="G84" s="113">
        <f t="shared" si="5"/>
        <v>1</v>
      </c>
    </row>
    <row r="85" spans="1:7" x14ac:dyDescent="0.25">
      <c r="A85" s="100">
        <v>6104</v>
      </c>
      <c r="B85" s="100" t="s">
        <v>195</v>
      </c>
      <c r="C85" s="114">
        <v>0</v>
      </c>
      <c r="D85" s="114">
        <v>0</v>
      </c>
      <c r="E85" s="114">
        <f t="shared" si="4"/>
        <v>0</v>
      </c>
      <c r="F85" s="113" t="str">
        <f t="shared" si="6"/>
        <v>NO</v>
      </c>
      <c r="G85" s="113">
        <f t="shared" si="5"/>
        <v>1</v>
      </c>
    </row>
    <row r="86" spans="1:7" x14ac:dyDescent="0.25">
      <c r="A86" s="100">
        <v>6105</v>
      </c>
      <c r="B86" s="100" t="s">
        <v>111</v>
      </c>
      <c r="C86" s="114">
        <v>0</v>
      </c>
      <c r="D86" s="114">
        <v>0</v>
      </c>
      <c r="E86" s="114">
        <f t="shared" si="4"/>
        <v>0</v>
      </c>
      <c r="F86" s="113" t="str">
        <f t="shared" si="6"/>
        <v>NO</v>
      </c>
      <c r="G86" s="113">
        <f t="shared" si="5"/>
        <v>1</v>
      </c>
    </row>
    <row r="87" spans="1:7" x14ac:dyDescent="0.25">
      <c r="A87" s="100">
        <v>6106</v>
      </c>
      <c r="B87" s="100" t="s">
        <v>106</v>
      </c>
      <c r="C87" s="114">
        <v>0</v>
      </c>
      <c r="D87" s="114">
        <v>0</v>
      </c>
      <c r="E87" s="114">
        <f t="shared" si="4"/>
        <v>0</v>
      </c>
      <c r="F87" s="113" t="str">
        <f t="shared" si="6"/>
        <v>NO</v>
      </c>
      <c r="G87" s="113">
        <f t="shared" si="5"/>
        <v>1</v>
      </c>
    </row>
    <row r="88" spans="1:7" x14ac:dyDescent="0.25">
      <c r="A88" s="100">
        <v>6107</v>
      </c>
      <c r="B88" s="100" t="s">
        <v>183</v>
      </c>
      <c r="C88" s="114">
        <v>0</v>
      </c>
      <c r="D88" s="114">
        <v>0</v>
      </c>
      <c r="E88" s="114">
        <f t="shared" si="4"/>
        <v>0</v>
      </c>
      <c r="F88" s="113" t="str">
        <f t="shared" si="6"/>
        <v>NO</v>
      </c>
      <c r="G88" s="113">
        <f t="shared" si="5"/>
        <v>1</v>
      </c>
    </row>
    <row r="89" spans="1:7" x14ac:dyDescent="0.25">
      <c r="A89" s="100">
        <v>6108</v>
      </c>
      <c r="B89" s="100" t="s">
        <v>68</v>
      </c>
      <c r="C89" s="114">
        <v>0</v>
      </c>
      <c r="D89" s="114">
        <v>0</v>
      </c>
      <c r="E89" s="114">
        <f t="shared" si="4"/>
        <v>0</v>
      </c>
      <c r="F89" s="113" t="str">
        <f t="shared" si="6"/>
        <v>NO</v>
      </c>
      <c r="G89" s="113">
        <f t="shared" si="5"/>
        <v>1</v>
      </c>
    </row>
    <row r="90" spans="1:7" x14ac:dyDescent="0.25">
      <c r="A90" s="100">
        <v>6109</v>
      </c>
      <c r="B90" s="100" t="s">
        <v>284</v>
      </c>
      <c r="C90" s="114">
        <v>0</v>
      </c>
      <c r="D90" s="114">
        <v>0</v>
      </c>
      <c r="E90" s="114">
        <f t="shared" si="4"/>
        <v>0</v>
      </c>
      <c r="F90" s="113" t="str">
        <f t="shared" si="6"/>
        <v>NO</v>
      </c>
      <c r="G90" s="113">
        <f t="shared" si="5"/>
        <v>1</v>
      </c>
    </row>
    <row r="91" spans="1:7" x14ac:dyDescent="0.25">
      <c r="A91" s="100">
        <v>6110</v>
      </c>
      <c r="B91" s="100" t="s">
        <v>120</v>
      </c>
      <c r="C91" s="114">
        <v>0</v>
      </c>
      <c r="D91" s="114">
        <v>0</v>
      </c>
      <c r="E91" s="114">
        <f t="shared" si="4"/>
        <v>0</v>
      </c>
      <c r="F91" s="113" t="str">
        <f t="shared" si="6"/>
        <v>NO</v>
      </c>
      <c r="G91" s="113">
        <f t="shared" si="5"/>
        <v>1</v>
      </c>
    </row>
    <row r="92" spans="1:7" x14ac:dyDescent="0.25">
      <c r="A92" s="100">
        <v>6111</v>
      </c>
      <c r="B92" s="100" t="s">
        <v>173</v>
      </c>
      <c r="C92" s="114">
        <v>0</v>
      </c>
      <c r="D92" s="114">
        <v>0</v>
      </c>
      <c r="E92" s="114">
        <f t="shared" si="4"/>
        <v>0</v>
      </c>
      <c r="F92" s="113" t="str">
        <f t="shared" si="6"/>
        <v>NO</v>
      </c>
      <c r="G92" s="113">
        <f t="shared" si="5"/>
        <v>1</v>
      </c>
    </row>
    <row r="93" spans="1:7" x14ac:dyDescent="0.25">
      <c r="A93" s="100">
        <v>6112</v>
      </c>
      <c r="B93" s="100" t="s">
        <v>226</v>
      </c>
      <c r="C93" s="114">
        <v>0</v>
      </c>
      <c r="D93" s="114">
        <v>0</v>
      </c>
      <c r="E93" s="114">
        <f t="shared" si="4"/>
        <v>0</v>
      </c>
      <c r="F93" s="113" t="str">
        <f t="shared" si="6"/>
        <v>NO</v>
      </c>
      <c r="G93" s="113">
        <f t="shared" si="5"/>
        <v>1</v>
      </c>
    </row>
    <row r="94" spans="1:7" x14ac:dyDescent="0.25">
      <c r="A94" s="100">
        <v>6113</v>
      </c>
      <c r="B94" s="100" t="s">
        <v>273</v>
      </c>
      <c r="C94" s="114">
        <v>0</v>
      </c>
      <c r="D94" s="114">
        <v>0</v>
      </c>
      <c r="E94" s="114">
        <f t="shared" si="4"/>
        <v>0</v>
      </c>
      <c r="F94" s="113" t="str">
        <f t="shared" si="6"/>
        <v>NO</v>
      </c>
      <c r="G94" s="113">
        <f t="shared" si="5"/>
        <v>1</v>
      </c>
    </row>
    <row r="95" spans="1:7" x14ac:dyDescent="0.25">
      <c r="A95" s="100">
        <v>6114</v>
      </c>
      <c r="B95" s="100" t="s">
        <v>213</v>
      </c>
      <c r="C95" s="114">
        <v>0</v>
      </c>
      <c r="D95" s="114">
        <v>0</v>
      </c>
      <c r="E95" s="114">
        <f t="shared" si="4"/>
        <v>0</v>
      </c>
      <c r="F95" s="113" t="str">
        <f t="shared" si="6"/>
        <v>NO</v>
      </c>
      <c r="G95" s="113">
        <f t="shared" si="5"/>
        <v>1</v>
      </c>
    </row>
    <row r="96" spans="1:7" x14ac:dyDescent="0.25">
      <c r="A96" s="100">
        <v>6115</v>
      </c>
      <c r="B96" s="100" t="s">
        <v>198</v>
      </c>
      <c r="C96" s="114">
        <v>0</v>
      </c>
      <c r="D96" s="114">
        <v>0</v>
      </c>
      <c r="E96" s="114">
        <f t="shared" si="4"/>
        <v>0</v>
      </c>
      <c r="F96" s="113" t="str">
        <f t="shared" si="6"/>
        <v>NO</v>
      </c>
      <c r="G96" s="113">
        <f t="shared" si="5"/>
        <v>1</v>
      </c>
    </row>
    <row r="97" spans="1:7" x14ac:dyDescent="0.25">
      <c r="A97" s="100">
        <v>6116</v>
      </c>
      <c r="B97" s="100" t="s">
        <v>147</v>
      </c>
      <c r="C97" s="114">
        <v>0</v>
      </c>
      <c r="D97" s="114">
        <v>0</v>
      </c>
      <c r="E97" s="114">
        <f t="shared" si="4"/>
        <v>0</v>
      </c>
      <c r="F97" s="113" t="str">
        <f t="shared" si="6"/>
        <v>NO</v>
      </c>
      <c r="G97" s="113">
        <f t="shared" si="5"/>
        <v>1</v>
      </c>
    </row>
    <row r="98" spans="1:7" x14ac:dyDescent="0.25">
      <c r="A98" s="100">
        <v>6117</v>
      </c>
      <c r="B98" s="100" t="s">
        <v>164</v>
      </c>
      <c r="C98" s="114">
        <v>408057705</v>
      </c>
      <c r="D98" s="114">
        <v>0</v>
      </c>
      <c r="E98" s="114">
        <f t="shared" si="4"/>
        <v>408057705</v>
      </c>
      <c r="F98" s="113" t="str">
        <f t="shared" si="6"/>
        <v>SI</v>
      </c>
      <c r="G98" s="113">
        <f t="shared" si="5"/>
        <v>0</v>
      </c>
    </row>
    <row r="99" spans="1:7" x14ac:dyDescent="0.25">
      <c r="A99" s="100">
        <v>6201</v>
      </c>
      <c r="B99" s="100" t="s">
        <v>119</v>
      </c>
      <c r="C99" s="114">
        <v>0</v>
      </c>
      <c r="D99" s="114">
        <v>0</v>
      </c>
      <c r="E99" s="114">
        <f t="shared" si="4"/>
        <v>0</v>
      </c>
      <c r="F99" s="113" t="str">
        <f t="shared" si="6"/>
        <v>NO</v>
      </c>
      <c r="G99" s="113">
        <f t="shared" si="5"/>
        <v>1</v>
      </c>
    </row>
    <row r="100" spans="1:7" x14ac:dyDescent="0.25">
      <c r="A100" s="100">
        <v>6202</v>
      </c>
      <c r="B100" s="100" t="s">
        <v>233</v>
      </c>
      <c r="C100" s="114">
        <v>0</v>
      </c>
      <c r="D100" s="114">
        <v>9500663</v>
      </c>
      <c r="E100" s="114">
        <f t="shared" si="4"/>
        <v>9500663</v>
      </c>
      <c r="F100" s="113" t="str">
        <f t="shared" si="6"/>
        <v>SI</v>
      </c>
      <c r="G100" s="113">
        <f t="shared" si="5"/>
        <v>0</v>
      </c>
    </row>
    <row r="101" spans="1:7" x14ac:dyDescent="0.25">
      <c r="A101" s="100">
        <v>6203</v>
      </c>
      <c r="B101" s="100" t="s">
        <v>286</v>
      </c>
      <c r="C101" s="114">
        <v>0</v>
      </c>
      <c r="D101" s="114">
        <v>0</v>
      </c>
      <c r="E101" s="114">
        <f t="shared" si="4"/>
        <v>0</v>
      </c>
      <c r="F101" s="113" t="str">
        <f t="shared" si="6"/>
        <v>NO</v>
      </c>
      <c r="G101" s="113">
        <f t="shared" si="5"/>
        <v>1</v>
      </c>
    </row>
    <row r="102" spans="1:7" x14ac:dyDescent="0.25">
      <c r="A102" s="100">
        <v>6204</v>
      </c>
      <c r="B102" s="100" t="s">
        <v>323</v>
      </c>
      <c r="C102" s="114">
        <v>0</v>
      </c>
      <c r="D102" s="114">
        <v>16861541</v>
      </c>
      <c r="E102" s="114">
        <f t="shared" si="4"/>
        <v>16861541</v>
      </c>
      <c r="F102" s="113" t="str">
        <f t="shared" si="6"/>
        <v>SI</v>
      </c>
      <c r="G102" s="113">
        <f t="shared" si="5"/>
        <v>0</v>
      </c>
    </row>
    <row r="103" spans="1:7" x14ac:dyDescent="0.25">
      <c r="A103" s="100">
        <v>6205</v>
      </c>
      <c r="B103" s="100" t="s">
        <v>324</v>
      </c>
      <c r="C103" s="114">
        <v>0</v>
      </c>
      <c r="D103" s="114">
        <v>0</v>
      </c>
      <c r="E103" s="114">
        <f t="shared" si="4"/>
        <v>0</v>
      </c>
      <c r="F103" s="113" t="str">
        <f t="shared" si="6"/>
        <v>NO</v>
      </c>
      <c r="G103" s="113">
        <f t="shared" si="5"/>
        <v>1</v>
      </c>
    </row>
    <row r="104" spans="1:7" x14ac:dyDescent="0.25">
      <c r="A104" s="100">
        <v>6206</v>
      </c>
      <c r="B104" s="100" t="s">
        <v>300</v>
      </c>
      <c r="C104" s="114">
        <v>0</v>
      </c>
      <c r="D104" s="114">
        <v>0</v>
      </c>
      <c r="E104" s="114">
        <f t="shared" si="4"/>
        <v>0</v>
      </c>
      <c r="F104" s="113" t="str">
        <f t="shared" si="6"/>
        <v>NO</v>
      </c>
      <c r="G104" s="113">
        <f t="shared" si="5"/>
        <v>1</v>
      </c>
    </row>
    <row r="105" spans="1:7" x14ac:dyDescent="0.25">
      <c r="A105" s="100">
        <v>6301</v>
      </c>
      <c r="B105" s="100" t="s">
        <v>215</v>
      </c>
      <c r="C105" s="114">
        <v>2243084899</v>
      </c>
      <c r="D105" s="114">
        <v>401580</v>
      </c>
      <c r="E105" s="114">
        <f t="shared" si="4"/>
        <v>2243486479</v>
      </c>
      <c r="F105" s="113" t="str">
        <f t="shared" si="6"/>
        <v>SI</v>
      </c>
      <c r="G105" s="113">
        <f t="shared" si="5"/>
        <v>0</v>
      </c>
    </row>
    <row r="106" spans="1:7" x14ac:dyDescent="0.25">
      <c r="A106" s="100">
        <v>6302</v>
      </c>
      <c r="B106" s="100" t="s">
        <v>315</v>
      </c>
      <c r="C106" s="114">
        <v>0</v>
      </c>
      <c r="D106" s="114">
        <v>0</v>
      </c>
      <c r="E106" s="114">
        <f t="shared" si="4"/>
        <v>0</v>
      </c>
      <c r="F106" s="113" t="str">
        <f t="shared" si="6"/>
        <v>NO</v>
      </c>
      <c r="G106" s="113">
        <f t="shared" si="5"/>
        <v>1</v>
      </c>
    </row>
    <row r="107" spans="1:7" x14ac:dyDescent="0.25">
      <c r="A107" s="100">
        <v>6303</v>
      </c>
      <c r="B107" s="100" t="s">
        <v>236</v>
      </c>
      <c r="C107" s="114">
        <v>0</v>
      </c>
      <c r="D107" s="114">
        <v>203396293</v>
      </c>
      <c r="E107" s="114">
        <f t="shared" si="4"/>
        <v>203396293</v>
      </c>
      <c r="F107" s="113" t="str">
        <f t="shared" si="6"/>
        <v>SI</v>
      </c>
      <c r="G107" s="113">
        <f t="shared" si="5"/>
        <v>0</v>
      </c>
    </row>
    <row r="108" spans="1:7" x14ac:dyDescent="0.25">
      <c r="A108" s="100">
        <v>6304</v>
      </c>
      <c r="B108" s="100" t="s">
        <v>272</v>
      </c>
      <c r="C108" s="114">
        <v>0</v>
      </c>
      <c r="D108" s="114">
        <v>93664479</v>
      </c>
      <c r="E108" s="114">
        <f t="shared" si="4"/>
        <v>93664479</v>
      </c>
      <c r="F108" s="113" t="str">
        <f t="shared" si="6"/>
        <v>SI</v>
      </c>
      <c r="G108" s="113">
        <f t="shared" si="5"/>
        <v>0</v>
      </c>
    </row>
    <row r="109" spans="1:7" x14ac:dyDescent="0.25">
      <c r="A109" s="100">
        <v>6305</v>
      </c>
      <c r="B109" s="100" t="s">
        <v>179</v>
      </c>
      <c r="C109" s="114">
        <v>0</v>
      </c>
      <c r="D109" s="114">
        <v>0</v>
      </c>
      <c r="E109" s="114">
        <f t="shared" si="4"/>
        <v>0</v>
      </c>
      <c r="F109" s="113" t="str">
        <f t="shared" si="6"/>
        <v>NO</v>
      </c>
      <c r="G109" s="113">
        <f t="shared" si="5"/>
        <v>1</v>
      </c>
    </row>
    <row r="110" spans="1:7" x14ac:dyDescent="0.25">
      <c r="A110" s="100">
        <v>6306</v>
      </c>
      <c r="B110" s="100" t="s">
        <v>181</v>
      </c>
      <c r="C110" s="114">
        <v>0</v>
      </c>
      <c r="D110" s="114">
        <v>0</v>
      </c>
      <c r="E110" s="114">
        <f t="shared" si="4"/>
        <v>0</v>
      </c>
      <c r="F110" s="113" t="str">
        <f t="shared" si="6"/>
        <v>NO</v>
      </c>
      <c r="G110" s="113">
        <f t="shared" si="5"/>
        <v>1</v>
      </c>
    </row>
    <row r="111" spans="1:7" x14ac:dyDescent="0.25">
      <c r="A111" s="100">
        <v>6307</v>
      </c>
      <c r="B111" s="100" t="s">
        <v>294</v>
      </c>
      <c r="C111" s="114">
        <v>0</v>
      </c>
      <c r="D111" s="114">
        <v>0</v>
      </c>
      <c r="E111" s="114">
        <f t="shared" si="4"/>
        <v>0</v>
      </c>
      <c r="F111" s="113" t="str">
        <f t="shared" si="6"/>
        <v>NO</v>
      </c>
      <c r="G111" s="113">
        <f t="shared" si="5"/>
        <v>1</v>
      </c>
    </row>
    <row r="112" spans="1:7" x14ac:dyDescent="0.25">
      <c r="A112" s="100">
        <v>6308</v>
      </c>
      <c r="B112" s="100" t="s">
        <v>271</v>
      </c>
      <c r="C112" s="114">
        <v>0</v>
      </c>
      <c r="D112" s="114">
        <v>0</v>
      </c>
      <c r="E112" s="114">
        <f t="shared" si="4"/>
        <v>0</v>
      </c>
      <c r="F112" s="113" t="str">
        <f t="shared" si="6"/>
        <v>NO</v>
      </c>
      <c r="G112" s="113">
        <f t="shared" si="5"/>
        <v>1</v>
      </c>
    </row>
    <row r="113" spans="1:7" x14ac:dyDescent="0.25">
      <c r="A113" s="100">
        <v>6309</v>
      </c>
      <c r="B113" s="100" t="s">
        <v>264</v>
      </c>
      <c r="C113" s="114">
        <v>0</v>
      </c>
      <c r="D113" s="114">
        <v>0</v>
      </c>
      <c r="E113" s="114">
        <f t="shared" si="4"/>
        <v>0</v>
      </c>
      <c r="F113" s="113" t="str">
        <f t="shared" si="6"/>
        <v>NO</v>
      </c>
      <c r="G113" s="113">
        <f t="shared" si="5"/>
        <v>1</v>
      </c>
    </row>
    <row r="114" spans="1:7" x14ac:dyDescent="0.25">
      <c r="A114" s="100">
        <v>6310</v>
      </c>
      <c r="B114" s="100" t="s">
        <v>188</v>
      </c>
      <c r="C114" s="114">
        <v>0</v>
      </c>
      <c r="D114" s="114">
        <v>0</v>
      </c>
      <c r="E114" s="114">
        <f t="shared" si="4"/>
        <v>0</v>
      </c>
      <c r="F114" s="113" t="str">
        <f t="shared" si="6"/>
        <v>NO</v>
      </c>
      <c r="G114" s="113">
        <f t="shared" si="5"/>
        <v>1</v>
      </c>
    </row>
    <row r="115" spans="1:7" x14ac:dyDescent="0.25">
      <c r="A115" s="100">
        <v>7101</v>
      </c>
      <c r="B115" s="100" t="s">
        <v>34</v>
      </c>
      <c r="C115" s="114">
        <v>0</v>
      </c>
      <c r="D115" s="114">
        <v>0</v>
      </c>
      <c r="E115" s="114">
        <f t="shared" si="4"/>
        <v>0</v>
      </c>
      <c r="F115" s="113" t="str">
        <f t="shared" si="6"/>
        <v>NO</v>
      </c>
      <c r="G115" s="113">
        <f t="shared" si="5"/>
        <v>1</v>
      </c>
    </row>
    <row r="116" spans="1:7" x14ac:dyDescent="0.25">
      <c r="A116" s="100">
        <v>7102</v>
      </c>
      <c r="B116" s="100" t="s">
        <v>131</v>
      </c>
      <c r="C116" s="114">
        <v>0</v>
      </c>
      <c r="D116" s="114">
        <v>68920184</v>
      </c>
      <c r="E116" s="114">
        <f t="shared" si="4"/>
        <v>68920184</v>
      </c>
      <c r="F116" s="113" t="str">
        <f t="shared" si="6"/>
        <v>SI</v>
      </c>
      <c r="G116" s="113">
        <f t="shared" si="5"/>
        <v>0</v>
      </c>
    </row>
    <row r="117" spans="1:7" x14ac:dyDescent="0.25">
      <c r="A117" s="100">
        <v>7103</v>
      </c>
      <c r="B117" s="100" t="s">
        <v>342</v>
      </c>
      <c r="C117" s="114">
        <v>0</v>
      </c>
      <c r="D117" s="114">
        <v>0</v>
      </c>
      <c r="E117" s="114">
        <f t="shared" si="4"/>
        <v>0</v>
      </c>
      <c r="F117" s="113" t="str">
        <f t="shared" si="6"/>
        <v>NO</v>
      </c>
      <c r="G117" s="113">
        <f t="shared" si="5"/>
        <v>1</v>
      </c>
    </row>
    <row r="118" spans="1:7" x14ac:dyDescent="0.25">
      <c r="A118" s="100">
        <v>7104</v>
      </c>
      <c r="B118" s="100" t="s">
        <v>259</v>
      </c>
      <c r="C118" s="114">
        <v>0</v>
      </c>
      <c r="D118" s="114">
        <v>0</v>
      </c>
      <c r="E118" s="114">
        <f t="shared" si="4"/>
        <v>0</v>
      </c>
      <c r="F118" s="113" t="str">
        <f t="shared" si="6"/>
        <v>NO</v>
      </c>
      <c r="G118" s="113">
        <f t="shared" si="5"/>
        <v>1</v>
      </c>
    </row>
    <row r="119" spans="1:7" x14ac:dyDescent="0.25">
      <c r="A119" s="100">
        <v>7105</v>
      </c>
      <c r="B119" s="100" t="s">
        <v>268</v>
      </c>
      <c r="C119" s="114">
        <v>0</v>
      </c>
      <c r="D119" s="114">
        <v>0</v>
      </c>
      <c r="E119" s="114">
        <f t="shared" si="4"/>
        <v>0</v>
      </c>
      <c r="F119" s="113" t="str">
        <f t="shared" si="6"/>
        <v>NO</v>
      </c>
      <c r="G119" s="113">
        <f t="shared" si="5"/>
        <v>1</v>
      </c>
    </row>
    <row r="120" spans="1:7" x14ac:dyDescent="0.25">
      <c r="A120" s="100">
        <v>7106</v>
      </c>
      <c r="B120" s="100" t="s">
        <v>239</v>
      </c>
      <c r="C120" s="114">
        <v>0</v>
      </c>
      <c r="D120" s="114">
        <v>0</v>
      </c>
      <c r="E120" s="114">
        <f t="shared" si="4"/>
        <v>0</v>
      </c>
      <c r="F120" s="113" t="str">
        <f t="shared" si="6"/>
        <v>NO</v>
      </c>
      <c r="G120" s="113">
        <f t="shared" si="5"/>
        <v>1</v>
      </c>
    </row>
    <row r="121" spans="1:7" x14ac:dyDescent="0.25">
      <c r="A121" s="100">
        <v>7107</v>
      </c>
      <c r="B121" s="100" t="s">
        <v>322</v>
      </c>
      <c r="C121" s="114">
        <v>0</v>
      </c>
      <c r="D121" s="114">
        <v>0</v>
      </c>
      <c r="E121" s="114">
        <f t="shared" si="4"/>
        <v>0</v>
      </c>
      <c r="F121" s="113" t="str">
        <f t="shared" si="6"/>
        <v>NO</v>
      </c>
      <c r="G121" s="113">
        <f t="shared" si="5"/>
        <v>1</v>
      </c>
    </row>
    <row r="122" spans="1:7" x14ac:dyDescent="0.25">
      <c r="A122" s="100">
        <v>7108</v>
      </c>
      <c r="B122" s="100" t="s">
        <v>240</v>
      </c>
      <c r="C122" s="114">
        <v>0</v>
      </c>
      <c r="D122" s="114">
        <v>0</v>
      </c>
      <c r="E122" s="114">
        <f t="shared" si="4"/>
        <v>0</v>
      </c>
      <c r="F122" s="113" t="str">
        <f t="shared" si="6"/>
        <v>NO</v>
      </c>
      <c r="G122" s="113">
        <f t="shared" si="5"/>
        <v>1</v>
      </c>
    </row>
    <row r="123" spans="1:7" x14ac:dyDescent="0.25">
      <c r="A123" s="100">
        <v>7109</v>
      </c>
      <c r="B123" s="100" t="s">
        <v>244</v>
      </c>
      <c r="C123" s="114">
        <v>0</v>
      </c>
      <c r="D123" s="114">
        <v>0</v>
      </c>
      <c r="E123" s="114">
        <f t="shared" si="4"/>
        <v>0</v>
      </c>
      <c r="F123" s="113" t="str">
        <f t="shared" si="6"/>
        <v>NO</v>
      </c>
      <c r="G123" s="113">
        <f t="shared" si="5"/>
        <v>1</v>
      </c>
    </row>
    <row r="124" spans="1:7" x14ac:dyDescent="0.25">
      <c r="A124" s="100">
        <v>7110</v>
      </c>
      <c r="B124" s="100" t="s">
        <v>263</v>
      </c>
      <c r="C124" s="114">
        <v>0</v>
      </c>
      <c r="D124" s="114">
        <v>0</v>
      </c>
      <c r="E124" s="114">
        <f t="shared" si="4"/>
        <v>0</v>
      </c>
      <c r="F124" s="113" t="str">
        <f t="shared" si="6"/>
        <v>NO</v>
      </c>
      <c r="G124" s="113">
        <f t="shared" si="5"/>
        <v>1</v>
      </c>
    </row>
    <row r="125" spans="1:7" x14ac:dyDescent="0.25">
      <c r="A125" s="100">
        <v>7201</v>
      </c>
      <c r="B125" s="100" t="s">
        <v>101</v>
      </c>
      <c r="C125" s="114">
        <v>0</v>
      </c>
      <c r="D125" s="114">
        <v>0</v>
      </c>
      <c r="E125" s="114">
        <f t="shared" si="4"/>
        <v>0</v>
      </c>
      <c r="F125" s="113" t="str">
        <f t="shared" si="6"/>
        <v>NO</v>
      </c>
      <c r="G125" s="113">
        <f t="shared" si="5"/>
        <v>1</v>
      </c>
    </row>
    <row r="126" spans="1:7" x14ac:dyDescent="0.25">
      <c r="A126" s="100">
        <v>7202</v>
      </c>
      <c r="B126" s="100" t="s">
        <v>258</v>
      </c>
      <c r="C126" s="114">
        <v>0</v>
      </c>
      <c r="D126" s="114">
        <v>0</v>
      </c>
      <c r="E126" s="114">
        <f t="shared" si="4"/>
        <v>0</v>
      </c>
      <c r="F126" s="113" t="str">
        <f t="shared" si="6"/>
        <v>NO</v>
      </c>
      <c r="G126" s="113">
        <f t="shared" si="5"/>
        <v>1</v>
      </c>
    </row>
    <row r="127" spans="1:7" x14ac:dyDescent="0.25">
      <c r="A127" s="100">
        <v>7203</v>
      </c>
      <c r="B127" s="100" t="s">
        <v>246</v>
      </c>
      <c r="C127" s="114">
        <v>0</v>
      </c>
      <c r="D127" s="114">
        <v>0</v>
      </c>
      <c r="E127" s="114">
        <f t="shared" si="4"/>
        <v>0</v>
      </c>
      <c r="F127" s="113" t="str">
        <f t="shared" si="6"/>
        <v>NO</v>
      </c>
      <c r="G127" s="113">
        <f t="shared" si="5"/>
        <v>1</v>
      </c>
    </row>
    <row r="128" spans="1:7" x14ac:dyDescent="0.25">
      <c r="A128" s="100">
        <v>7301</v>
      </c>
      <c r="B128" s="100" t="s">
        <v>62</v>
      </c>
      <c r="C128" s="114">
        <v>0</v>
      </c>
      <c r="D128" s="114">
        <v>0</v>
      </c>
      <c r="E128" s="114">
        <f t="shared" si="4"/>
        <v>0</v>
      </c>
      <c r="F128" s="113" t="str">
        <f t="shared" si="6"/>
        <v>NO</v>
      </c>
      <c r="G128" s="113">
        <f t="shared" si="5"/>
        <v>1</v>
      </c>
    </row>
    <row r="129" spans="1:7" x14ac:dyDescent="0.25">
      <c r="A129" s="100">
        <v>7302</v>
      </c>
      <c r="B129" s="100" t="s">
        <v>287</v>
      </c>
      <c r="C129" s="114">
        <v>0</v>
      </c>
      <c r="D129" s="114">
        <v>0</v>
      </c>
      <c r="E129" s="114">
        <f t="shared" si="4"/>
        <v>0</v>
      </c>
      <c r="F129" s="113" t="str">
        <f t="shared" si="6"/>
        <v>NO</v>
      </c>
      <c r="G129" s="113">
        <f t="shared" si="5"/>
        <v>1</v>
      </c>
    </row>
    <row r="130" spans="1:7" x14ac:dyDescent="0.25">
      <c r="A130" s="100">
        <v>7303</v>
      </c>
      <c r="B130" s="100" t="s">
        <v>243</v>
      </c>
      <c r="C130" s="114">
        <v>0</v>
      </c>
      <c r="D130" s="114">
        <v>0</v>
      </c>
      <c r="E130" s="114">
        <f t="shared" si="4"/>
        <v>0</v>
      </c>
      <c r="F130" s="113" t="str">
        <f t="shared" si="6"/>
        <v>NO</v>
      </c>
      <c r="G130" s="113">
        <f t="shared" si="5"/>
        <v>1</v>
      </c>
    </row>
    <row r="131" spans="1:7" x14ac:dyDescent="0.25">
      <c r="A131" s="100">
        <v>7304</v>
      </c>
      <c r="B131" s="100" t="s">
        <v>96</v>
      </c>
      <c r="C131" s="114">
        <v>0</v>
      </c>
      <c r="D131" s="114">
        <v>0</v>
      </c>
      <c r="E131" s="114">
        <f t="shared" si="4"/>
        <v>0</v>
      </c>
      <c r="F131" s="113" t="str">
        <f t="shared" si="6"/>
        <v>NO</v>
      </c>
      <c r="G131" s="113">
        <f t="shared" si="5"/>
        <v>1</v>
      </c>
    </row>
    <row r="132" spans="1:7" x14ac:dyDescent="0.25">
      <c r="A132" s="100">
        <v>7305</v>
      </c>
      <c r="B132" s="100" t="s">
        <v>254</v>
      </c>
      <c r="C132" s="114">
        <v>0</v>
      </c>
      <c r="D132" s="114">
        <v>0</v>
      </c>
      <c r="E132" s="114">
        <f t="shared" ref="E132:E195" si="7">SUM(C132:D132)</f>
        <v>0</v>
      </c>
      <c r="F132" s="113" t="str">
        <f t="shared" si="6"/>
        <v>NO</v>
      </c>
      <c r="G132" s="113">
        <f t="shared" ref="G132:G195" si="8">IF(F132="NO",1,0)</f>
        <v>1</v>
      </c>
    </row>
    <row r="133" spans="1:7" x14ac:dyDescent="0.25">
      <c r="A133" s="100">
        <v>7306</v>
      </c>
      <c r="B133" s="100" t="s">
        <v>152</v>
      </c>
      <c r="C133" s="114">
        <v>0</v>
      </c>
      <c r="D133" s="114">
        <v>0</v>
      </c>
      <c r="E133" s="114">
        <f t="shared" si="7"/>
        <v>0</v>
      </c>
      <c r="F133" s="113" t="str">
        <f t="shared" ref="F133:F196" si="9">IF(E133&gt;0,"SI","NO")</f>
        <v>NO</v>
      </c>
      <c r="G133" s="113">
        <f t="shared" si="8"/>
        <v>1</v>
      </c>
    </row>
    <row r="134" spans="1:7" x14ac:dyDescent="0.25">
      <c r="A134" s="100">
        <v>7307</v>
      </c>
      <c r="B134" s="100" t="s">
        <v>332</v>
      </c>
      <c r="C134" s="114">
        <v>0</v>
      </c>
      <c r="D134" s="114">
        <v>0</v>
      </c>
      <c r="E134" s="114">
        <f t="shared" si="7"/>
        <v>0</v>
      </c>
      <c r="F134" s="113" t="str">
        <f t="shared" si="9"/>
        <v>NO</v>
      </c>
      <c r="G134" s="113">
        <f t="shared" si="8"/>
        <v>1</v>
      </c>
    </row>
    <row r="135" spans="1:7" x14ac:dyDescent="0.25">
      <c r="A135" s="100">
        <v>7308</v>
      </c>
      <c r="B135" s="100" t="s">
        <v>143</v>
      </c>
      <c r="C135" s="114">
        <v>0</v>
      </c>
      <c r="D135" s="114">
        <v>0</v>
      </c>
      <c r="E135" s="114">
        <f t="shared" si="7"/>
        <v>0</v>
      </c>
      <c r="F135" s="113" t="str">
        <f t="shared" si="9"/>
        <v>NO</v>
      </c>
      <c r="G135" s="113">
        <f t="shared" si="8"/>
        <v>1</v>
      </c>
    </row>
    <row r="136" spans="1:7" x14ac:dyDescent="0.25">
      <c r="A136" s="100">
        <v>7309</v>
      </c>
      <c r="B136" s="100" t="s">
        <v>155</v>
      </c>
      <c r="C136" s="114">
        <v>0</v>
      </c>
      <c r="D136" s="114">
        <v>0</v>
      </c>
      <c r="E136" s="114">
        <f t="shared" si="7"/>
        <v>0</v>
      </c>
      <c r="F136" s="113" t="str">
        <f t="shared" si="9"/>
        <v>NO</v>
      </c>
      <c r="G136" s="113">
        <f t="shared" si="8"/>
        <v>1</v>
      </c>
    </row>
    <row r="137" spans="1:7" x14ac:dyDescent="0.25">
      <c r="A137" s="100">
        <v>7401</v>
      </c>
      <c r="B137" s="100" t="s">
        <v>95</v>
      </c>
      <c r="C137" s="114">
        <v>0</v>
      </c>
      <c r="D137" s="114">
        <v>0</v>
      </c>
      <c r="E137" s="114">
        <f t="shared" si="7"/>
        <v>0</v>
      </c>
      <c r="F137" s="113" t="str">
        <f t="shared" si="9"/>
        <v>NO</v>
      </c>
      <c r="G137" s="113">
        <f t="shared" si="8"/>
        <v>1</v>
      </c>
    </row>
    <row r="138" spans="1:7" x14ac:dyDescent="0.25">
      <c r="A138" s="100">
        <v>7402</v>
      </c>
      <c r="B138" s="100" t="s">
        <v>339</v>
      </c>
      <c r="C138" s="114">
        <v>268627324</v>
      </c>
      <c r="D138" s="114">
        <v>0</v>
      </c>
      <c r="E138" s="114">
        <f t="shared" si="7"/>
        <v>268627324</v>
      </c>
      <c r="F138" s="113" t="str">
        <f t="shared" si="9"/>
        <v>SI</v>
      </c>
      <c r="G138" s="113">
        <f t="shared" si="8"/>
        <v>0</v>
      </c>
    </row>
    <row r="139" spans="1:7" x14ac:dyDescent="0.25">
      <c r="A139" s="100">
        <v>7403</v>
      </c>
      <c r="B139" s="100" t="s">
        <v>295</v>
      </c>
      <c r="C139" s="114">
        <v>0</v>
      </c>
      <c r="D139" s="114">
        <v>0</v>
      </c>
      <c r="E139" s="114">
        <f t="shared" si="7"/>
        <v>0</v>
      </c>
      <c r="F139" s="113" t="str">
        <f t="shared" si="9"/>
        <v>NO</v>
      </c>
      <c r="G139" s="113">
        <f t="shared" si="8"/>
        <v>1</v>
      </c>
    </row>
    <row r="140" spans="1:7" x14ac:dyDescent="0.25">
      <c r="A140" s="100">
        <v>7404</v>
      </c>
      <c r="B140" s="100" t="s">
        <v>134</v>
      </c>
      <c r="C140" s="114">
        <v>0</v>
      </c>
      <c r="D140" s="114">
        <v>0</v>
      </c>
      <c r="E140" s="114">
        <f t="shared" si="7"/>
        <v>0</v>
      </c>
      <c r="F140" s="113" t="str">
        <f t="shared" si="9"/>
        <v>NO</v>
      </c>
      <c r="G140" s="113">
        <f t="shared" si="8"/>
        <v>1</v>
      </c>
    </row>
    <row r="141" spans="1:7" x14ac:dyDescent="0.25">
      <c r="A141" s="100">
        <v>7405</v>
      </c>
      <c r="B141" s="100" t="s">
        <v>262</v>
      </c>
      <c r="C141" s="114">
        <v>0</v>
      </c>
      <c r="D141" s="114">
        <v>0</v>
      </c>
      <c r="E141" s="114">
        <f t="shared" si="7"/>
        <v>0</v>
      </c>
      <c r="F141" s="113" t="str">
        <f t="shared" si="9"/>
        <v>NO</v>
      </c>
      <c r="G141" s="113">
        <f t="shared" si="8"/>
        <v>1</v>
      </c>
    </row>
    <row r="142" spans="1:7" x14ac:dyDescent="0.25">
      <c r="A142" s="100">
        <v>7406</v>
      </c>
      <c r="B142" s="100" t="s">
        <v>91</v>
      </c>
      <c r="C142" s="114">
        <v>0</v>
      </c>
      <c r="D142" s="114">
        <v>0</v>
      </c>
      <c r="E142" s="114">
        <f t="shared" si="7"/>
        <v>0</v>
      </c>
      <c r="F142" s="113" t="str">
        <f t="shared" si="9"/>
        <v>NO</v>
      </c>
      <c r="G142" s="113">
        <f t="shared" si="8"/>
        <v>1</v>
      </c>
    </row>
    <row r="143" spans="1:7" x14ac:dyDescent="0.25">
      <c r="A143" s="100">
        <v>7407</v>
      </c>
      <c r="B143" s="100" t="s">
        <v>338</v>
      </c>
      <c r="C143" s="114">
        <v>0</v>
      </c>
      <c r="D143" s="114">
        <v>2515110626</v>
      </c>
      <c r="E143" s="114">
        <f t="shared" si="7"/>
        <v>2515110626</v>
      </c>
      <c r="F143" s="113" t="str">
        <f t="shared" si="9"/>
        <v>SI</v>
      </c>
      <c r="G143" s="113">
        <f t="shared" si="8"/>
        <v>0</v>
      </c>
    </row>
    <row r="144" spans="1:7" x14ac:dyDescent="0.25">
      <c r="A144" s="100">
        <v>7408</v>
      </c>
      <c r="B144" s="100" t="s">
        <v>327</v>
      </c>
      <c r="C144" s="114">
        <v>0</v>
      </c>
      <c r="D144" s="114">
        <v>0</v>
      </c>
      <c r="E144" s="114">
        <f t="shared" si="7"/>
        <v>0</v>
      </c>
      <c r="F144" s="113" t="str">
        <f t="shared" si="9"/>
        <v>NO</v>
      </c>
      <c r="G144" s="113">
        <f t="shared" si="8"/>
        <v>1</v>
      </c>
    </row>
    <row r="145" spans="1:7" x14ac:dyDescent="0.25">
      <c r="A145" s="100">
        <v>8101</v>
      </c>
      <c r="B145" s="100" t="s">
        <v>32</v>
      </c>
      <c r="C145" s="114">
        <v>0</v>
      </c>
      <c r="D145" s="114">
        <v>0</v>
      </c>
      <c r="E145" s="114">
        <f t="shared" si="7"/>
        <v>0</v>
      </c>
      <c r="F145" s="113" t="str">
        <f t="shared" si="9"/>
        <v>NO</v>
      </c>
      <c r="G145" s="113">
        <f t="shared" si="8"/>
        <v>1</v>
      </c>
    </row>
    <row r="146" spans="1:7" x14ac:dyDescent="0.25">
      <c r="A146" s="100">
        <v>8102</v>
      </c>
      <c r="B146" s="100" t="s">
        <v>74</v>
      </c>
      <c r="C146" s="114">
        <v>0</v>
      </c>
      <c r="D146" s="114">
        <v>0</v>
      </c>
      <c r="E146" s="114">
        <f t="shared" si="7"/>
        <v>0</v>
      </c>
      <c r="F146" s="113" t="str">
        <f t="shared" si="9"/>
        <v>NO</v>
      </c>
      <c r="G146" s="113">
        <f t="shared" si="8"/>
        <v>1</v>
      </c>
    </row>
    <row r="147" spans="1:7" x14ac:dyDescent="0.25">
      <c r="A147" s="100">
        <v>8103</v>
      </c>
      <c r="B147" s="100" t="s">
        <v>39</v>
      </c>
      <c r="C147" s="114">
        <v>0</v>
      </c>
      <c r="D147" s="114">
        <v>0</v>
      </c>
      <c r="E147" s="114">
        <f t="shared" si="7"/>
        <v>0</v>
      </c>
      <c r="F147" s="113" t="str">
        <f t="shared" si="9"/>
        <v>NO</v>
      </c>
      <c r="G147" s="113">
        <f t="shared" si="8"/>
        <v>1</v>
      </c>
    </row>
    <row r="148" spans="1:7" x14ac:dyDescent="0.25">
      <c r="A148" s="100">
        <v>8104</v>
      </c>
      <c r="B148" s="100" t="s">
        <v>305</v>
      </c>
      <c r="C148" s="114">
        <v>0</v>
      </c>
      <c r="D148" s="114">
        <v>0</v>
      </c>
      <c r="E148" s="114">
        <f t="shared" si="7"/>
        <v>0</v>
      </c>
      <c r="F148" s="113" t="str">
        <f t="shared" si="9"/>
        <v>NO</v>
      </c>
      <c r="G148" s="113">
        <f t="shared" si="8"/>
        <v>1</v>
      </c>
    </row>
    <row r="149" spans="1:7" x14ac:dyDescent="0.25">
      <c r="A149" s="100">
        <v>8105</v>
      </c>
      <c r="B149" s="100" t="s">
        <v>312</v>
      </c>
      <c r="C149" s="114">
        <v>0</v>
      </c>
      <c r="D149" s="114">
        <v>0</v>
      </c>
      <c r="E149" s="114">
        <f t="shared" si="7"/>
        <v>0</v>
      </c>
      <c r="F149" s="113" t="str">
        <f t="shared" si="9"/>
        <v>NO</v>
      </c>
      <c r="G149" s="113">
        <f t="shared" si="8"/>
        <v>1</v>
      </c>
    </row>
    <row r="150" spans="1:7" x14ac:dyDescent="0.25">
      <c r="A150" s="100">
        <v>8106</v>
      </c>
      <c r="B150" s="100" t="s">
        <v>84</v>
      </c>
      <c r="C150" s="114">
        <v>0</v>
      </c>
      <c r="D150" s="114">
        <v>911987</v>
      </c>
      <c r="E150" s="114">
        <f t="shared" si="7"/>
        <v>911987</v>
      </c>
      <c r="F150" s="113" t="str">
        <f t="shared" si="9"/>
        <v>SI</v>
      </c>
      <c r="G150" s="113">
        <f t="shared" si="8"/>
        <v>0</v>
      </c>
    </row>
    <row r="151" spans="1:7" x14ac:dyDescent="0.25">
      <c r="A151" s="100">
        <v>8107</v>
      </c>
      <c r="B151" s="100" t="s">
        <v>71</v>
      </c>
      <c r="C151" s="114">
        <v>0</v>
      </c>
      <c r="D151" s="114">
        <v>0</v>
      </c>
      <c r="E151" s="114">
        <f t="shared" si="7"/>
        <v>0</v>
      </c>
      <c r="F151" s="113" t="str">
        <f t="shared" si="9"/>
        <v>NO</v>
      </c>
      <c r="G151" s="113">
        <f t="shared" si="8"/>
        <v>1</v>
      </c>
    </row>
    <row r="152" spans="1:7" x14ac:dyDescent="0.25">
      <c r="A152" s="100">
        <v>8108</v>
      </c>
      <c r="B152" s="100" t="s">
        <v>37</v>
      </c>
      <c r="C152" s="114">
        <v>0</v>
      </c>
      <c r="D152" s="114">
        <v>0</v>
      </c>
      <c r="E152" s="114">
        <f t="shared" si="7"/>
        <v>0</v>
      </c>
      <c r="F152" s="113" t="str">
        <f t="shared" si="9"/>
        <v>NO</v>
      </c>
      <c r="G152" s="113">
        <f t="shared" si="8"/>
        <v>1</v>
      </c>
    </row>
    <row r="153" spans="1:7" x14ac:dyDescent="0.25">
      <c r="A153" s="100">
        <v>8109</v>
      </c>
      <c r="B153" s="100" t="s">
        <v>310</v>
      </c>
      <c r="C153" s="114">
        <v>0</v>
      </c>
      <c r="D153" s="114">
        <v>0</v>
      </c>
      <c r="E153" s="114">
        <f t="shared" si="7"/>
        <v>0</v>
      </c>
      <c r="F153" s="113" t="str">
        <f t="shared" si="9"/>
        <v>NO</v>
      </c>
      <c r="G153" s="113">
        <f t="shared" si="8"/>
        <v>1</v>
      </c>
    </row>
    <row r="154" spans="1:7" x14ac:dyDescent="0.25">
      <c r="A154" s="100">
        <v>8110</v>
      </c>
      <c r="B154" s="100" t="s">
        <v>19</v>
      </c>
      <c r="C154" s="114">
        <v>0</v>
      </c>
      <c r="D154" s="114">
        <v>0</v>
      </c>
      <c r="E154" s="114">
        <f t="shared" si="7"/>
        <v>0</v>
      </c>
      <c r="F154" s="113" t="str">
        <f t="shared" si="9"/>
        <v>NO</v>
      </c>
      <c r="G154" s="113">
        <f t="shared" si="8"/>
        <v>1</v>
      </c>
    </row>
    <row r="155" spans="1:7" x14ac:dyDescent="0.25">
      <c r="A155" s="100">
        <v>8111</v>
      </c>
      <c r="B155" s="100" t="s">
        <v>85</v>
      </c>
      <c r="C155" s="114">
        <v>0</v>
      </c>
      <c r="D155" s="114">
        <v>126910652</v>
      </c>
      <c r="E155" s="114">
        <f t="shared" si="7"/>
        <v>126910652</v>
      </c>
      <c r="F155" s="113" t="str">
        <f t="shared" si="9"/>
        <v>SI</v>
      </c>
      <c r="G155" s="113">
        <f t="shared" si="8"/>
        <v>0</v>
      </c>
    </row>
    <row r="156" spans="1:7" x14ac:dyDescent="0.25">
      <c r="A156" s="100">
        <v>8112</v>
      </c>
      <c r="B156" s="100" t="s">
        <v>24</v>
      </c>
      <c r="C156" s="114">
        <v>0</v>
      </c>
      <c r="D156" s="114">
        <v>0</v>
      </c>
      <c r="E156" s="114">
        <f t="shared" si="7"/>
        <v>0</v>
      </c>
      <c r="F156" s="113" t="str">
        <f t="shared" si="9"/>
        <v>NO</v>
      </c>
      <c r="G156" s="113">
        <f t="shared" si="8"/>
        <v>1</v>
      </c>
    </row>
    <row r="157" spans="1:7" x14ac:dyDescent="0.25">
      <c r="A157" s="100">
        <v>8201</v>
      </c>
      <c r="B157" s="100" t="s">
        <v>126</v>
      </c>
      <c r="C157" s="114">
        <v>0</v>
      </c>
      <c r="D157" s="114">
        <v>0</v>
      </c>
      <c r="E157" s="114">
        <f t="shared" si="7"/>
        <v>0</v>
      </c>
      <c r="F157" s="113" t="str">
        <f t="shared" si="9"/>
        <v>NO</v>
      </c>
      <c r="G157" s="113">
        <f t="shared" si="8"/>
        <v>1</v>
      </c>
    </row>
    <row r="158" spans="1:7" x14ac:dyDescent="0.25">
      <c r="A158" s="100">
        <v>8202</v>
      </c>
      <c r="B158" s="100" t="s">
        <v>196</v>
      </c>
      <c r="C158" s="114">
        <v>0</v>
      </c>
      <c r="D158" s="114">
        <v>0</v>
      </c>
      <c r="E158" s="114">
        <f t="shared" si="7"/>
        <v>0</v>
      </c>
      <c r="F158" s="113" t="str">
        <f t="shared" si="9"/>
        <v>NO</v>
      </c>
      <c r="G158" s="113">
        <f t="shared" si="8"/>
        <v>1</v>
      </c>
    </row>
    <row r="159" spans="1:7" x14ac:dyDescent="0.25">
      <c r="A159" s="100">
        <v>8203</v>
      </c>
      <c r="B159" s="100" t="s">
        <v>114</v>
      </c>
      <c r="C159" s="114">
        <v>0</v>
      </c>
      <c r="D159" s="114">
        <v>0</v>
      </c>
      <c r="E159" s="114">
        <f t="shared" si="7"/>
        <v>0</v>
      </c>
      <c r="F159" s="113" t="str">
        <f t="shared" si="9"/>
        <v>NO</v>
      </c>
      <c r="G159" s="113">
        <f t="shared" si="8"/>
        <v>1</v>
      </c>
    </row>
    <row r="160" spans="1:7" x14ac:dyDescent="0.25">
      <c r="A160" s="100">
        <v>8204</v>
      </c>
      <c r="B160" s="100" t="s">
        <v>290</v>
      </c>
      <c r="C160" s="114">
        <v>0</v>
      </c>
      <c r="D160" s="114">
        <v>0</v>
      </c>
      <c r="E160" s="114">
        <f t="shared" si="7"/>
        <v>0</v>
      </c>
      <c r="F160" s="113" t="str">
        <f t="shared" si="9"/>
        <v>NO</v>
      </c>
      <c r="G160" s="113">
        <f t="shared" si="8"/>
        <v>1</v>
      </c>
    </row>
    <row r="161" spans="1:7" x14ac:dyDescent="0.25">
      <c r="A161" s="100">
        <v>8205</v>
      </c>
      <c r="B161" s="100" t="s">
        <v>129</v>
      </c>
      <c r="C161" s="114">
        <v>0</v>
      </c>
      <c r="D161" s="114">
        <v>0</v>
      </c>
      <c r="E161" s="114">
        <f t="shared" si="7"/>
        <v>0</v>
      </c>
      <c r="F161" s="113" t="str">
        <f t="shared" si="9"/>
        <v>NO</v>
      </c>
      <c r="G161" s="113">
        <f t="shared" si="8"/>
        <v>1</v>
      </c>
    </row>
    <row r="162" spans="1:7" x14ac:dyDescent="0.25">
      <c r="A162" s="100">
        <v>8206</v>
      </c>
      <c r="B162" s="100" t="s">
        <v>130</v>
      </c>
      <c r="C162" s="114">
        <v>0</v>
      </c>
      <c r="D162" s="114">
        <v>0</v>
      </c>
      <c r="E162" s="114">
        <f t="shared" si="7"/>
        <v>0</v>
      </c>
      <c r="F162" s="113" t="str">
        <f t="shared" si="9"/>
        <v>NO</v>
      </c>
      <c r="G162" s="113">
        <f t="shared" si="8"/>
        <v>1</v>
      </c>
    </row>
    <row r="163" spans="1:7" x14ac:dyDescent="0.25">
      <c r="A163" s="100">
        <v>8207</v>
      </c>
      <c r="B163" s="100" t="s">
        <v>337</v>
      </c>
      <c r="C163" s="114">
        <v>0</v>
      </c>
      <c r="D163" s="114">
        <v>0</v>
      </c>
      <c r="E163" s="114">
        <f t="shared" si="7"/>
        <v>0</v>
      </c>
      <c r="F163" s="113" t="str">
        <f t="shared" si="9"/>
        <v>NO</v>
      </c>
      <c r="G163" s="113">
        <f t="shared" si="8"/>
        <v>1</v>
      </c>
    </row>
    <row r="164" spans="1:7" x14ac:dyDescent="0.25">
      <c r="A164" s="100">
        <v>8301</v>
      </c>
      <c r="B164" s="100" t="s">
        <v>65</v>
      </c>
      <c r="C164" s="114">
        <v>0</v>
      </c>
      <c r="D164" s="114">
        <v>0</v>
      </c>
      <c r="E164" s="114">
        <f t="shared" si="7"/>
        <v>0</v>
      </c>
      <c r="F164" s="113" t="str">
        <f t="shared" si="9"/>
        <v>NO</v>
      </c>
      <c r="G164" s="113">
        <f t="shared" si="8"/>
        <v>1</v>
      </c>
    </row>
    <row r="165" spans="1:7" x14ac:dyDescent="0.25">
      <c r="A165" s="100">
        <v>8302</v>
      </c>
      <c r="B165" s="100" t="s">
        <v>303</v>
      </c>
      <c r="C165" s="114">
        <v>0</v>
      </c>
      <c r="D165" s="114">
        <v>0</v>
      </c>
      <c r="E165" s="114">
        <f t="shared" si="7"/>
        <v>0</v>
      </c>
      <c r="F165" s="113" t="str">
        <f t="shared" si="9"/>
        <v>NO</v>
      </c>
      <c r="G165" s="113">
        <f t="shared" si="8"/>
        <v>1</v>
      </c>
    </row>
    <row r="166" spans="1:7" x14ac:dyDescent="0.25">
      <c r="A166" s="100">
        <v>8303</v>
      </c>
      <c r="B166" s="100" t="s">
        <v>110</v>
      </c>
      <c r="C166" s="114">
        <v>0</v>
      </c>
      <c r="D166" s="114">
        <v>0</v>
      </c>
      <c r="E166" s="114">
        <f t="shared" si="7"/>
        <v>0</v>
      </c>
      <c r="F166" s="113" t="str">
        <f t="shared" si="9"/>
        <v>NO</v>
      </c>
      <c r="G166" s="113">
        <f t="shared" si="8"/>
        <v>1</v>
      </c>
    </row>
    <row r="167" spans="1:7" x14ac:dyDescent="0.25">
      <c r="A167" s="100">
        <v>8304</v>
      </c>
      <c r="B167" s="100" t="s">
        <v>175</v>
      </c>
      <c r="C167" s="114">
        <v>0</v>
      </c>
      <c r="D167" s="114">
        <v>0</v>
      </c>
      <c r="E167" s="114">
        <f t="shared" si="7"/>
        <v>0</v>
      </c>
      <c r="F167" s="113" t="str">
        <f t="shared" si="9"/>
        <v>NO</v>
      </c>
      <c r="G167" s="113">
        <f t="shared" si="8"/>
        <v>1</v>
      </c>
    </row>
    <row r="168" spans="1:7" x14ac:dyDescent="0.25">
      <c r="A168" s="100">
        <v>8305</v>
      </c>
      <c r="B168" s="100" t="s">
        <v>127</v>
      </c>
      <c r="C168" s="114">
        <v>0</v>
      </c>
      <c r="D168" s="114">
        <v>0</v>
      </c>
      <c r="E168" s="114">
        <f t="shared" si="7"/>
        <v>0</v>
      </c>
      <c r="F168" s="113" t="str">
        <f t="shared" si="9"/>
        <v>NO</v>
      </c>
      <c r="G168" s="113">
        <f t="shared" si="8"/>
        <v>1</v>
      </c>
    </row>
    <row r="169" spans="1:7" x14ac:dyDescent="0.25">
      <c r="A169" s="100">
        <v>8306</v>
      </c>
      <c r="B169" s="100" t="s">
        <v>115</v>
      </c>
      <c r="C169" s="114">
        <v>0</v>
      </c>
      <c r="D169" s="114">
        <v>0</v>
      </c>
      <c r="E169" s="114">
        <f t="shared" si="7"/>
        <v>0</v>
      </c>
      <c r="F169" s="113" t="str">
        <f t="shared" si="9"/>
        <v>NO</v>
      </c>
      <c r="G169" s="113">
        <f t="shared" si="8"/>
        <v>1</v>
      </c>
    </row>
    <row r="170" spans="1:7" x14ac:dyDescent="0.25">
      <c r="A170" s="100">
        <v>8307</v>
      </c>
      <c r="B170" s="100" t="s">
        <v>291</v>
      </c>
      <c r="C170" s="114">
        <v>0</v>
      </c>
      <c r="D170" s="114">
        <v>0</v>
      </c>
      <c r="E170" s="114">
        <f t="shared" si="7"/>
        <v>0</v>
      </c>
      <c r="F170" s="113" t="str">
        <f t="shared" si="9"/>
        <v>NO</v>
      </c>
      <c r="G170" s="113">
        <f t="shared" si="8"/>
        <v>1</v>
      </c>
    </row>
    <row r="171" spans="1:7" x14ac:dyDescent="0.25">
      <c r="A171" s="100">
        <v>8308</v>
      </c>
      <c r="B171" s="100" t="s">
        <v>316</v>
      </c>
      <c r="C171" s="114">
        <v>0</v>
      </c>
      <c r="D171" s="114">
        <v>0</v>
      </c>
      <c r="E171" s="114">
        <f t="shared" si="7"/>
        <v>0</v>
      </c>
      <c r="F171" s="113" t="str">
        <f t="shared" si="9"/>
        <v>NO</v>
      </c>
      <c r="G171" s="113">
        <f t="shared" si="8"/>
        <v>1</v>
      </c>
    </row>
    <row r="172" spans="1:7" x14ac:dyDescent="0.25">
      <c r="A172" s="100">
        <v>8309</v>
      </c>
      <c r="B172" s="100" t="s">
        <v>253</v>
      </c>
      <c r="C172" s="114">
        <v>0</v>
      </c>
      <c r="D172" s="114">
        <v>0</v>
      </c>
      <c r="E172" s="114">
        <f t="shared" si="7"/>
        <v>0</v>
      </c>
      <c r="F172" s="113" t="str">
        <f t="shared" si="9"/>
        <v>NO</v>
      </c>
      <c r="G172" s="113">
        <f t="shared" si="8"/>
        <v>1</v>
      </c>
    </row>
    <row r="173" spans="1:7" x14ac:dyDescent="0.25">
      <c r="A173" s="100">
        <v>8310</v>
      </c>
      <c r="B173" s="100" t="s">
        <v>113</v>
      </c>
      <c r="C173" s="114">
        <v>0</v>
      </c>
      <c r="D173" s="114">
        <v>0</v>
      </c>
      <c r="E173" s="114">
        <f t="shared" si="7"/>
        <v>0</v>
      </c>
      <c r="F173" s="113" t="str">
        <f t="shared" si="9"/>
        <v>NO</v>
      </c>
      <c r="G173" s="113">
        <f t="shared" si="8"/>
        <v>1</v>
      </c>
    </row>
    <row r="174" spans="1:7" x14ac:dyDescent="0.25">
      <c r="A174" s="100">
        <v>8311</v>
      </c>
      <c r="B174" s="100" t="s">
        <v>133</v>
      </c>
      <c r="C174" s="114">
        <v>0</v>
      </c>
      <c r="D174" s="114">
        <v>0</v>
      </c>
      <c r="E174" s="114">
        <f t="shared" si="7"/>
        <v>0</v>
      </c>
      <c r="F174" s="113" t="str">
        <f t="shared" si="9"/>
        <v>NO</v>
      </c>
      <c r="G174" s="113">
        <f t="shared" si="8"/>
        <v>1</v>
      </c>
    </row>
    <row r="175" spans="1:7" x14ac:dyDescent="0.25">
      <c r="A175" s="100">
        <v>8312</v>
      </c>
      <c r="B175" s="100" t="s">
        <v>306</v>
      </c>
      <c r="C175" s="114">
        <v>0</v>
      </c>
      <c r="D175" s="114">
        <v>0</v>
      </c>
      <c r="E175" s="114">
        <f t="shared" si="7"/>
        <v>0</v>
      </c>
      <c r="F175" s="113" t="str">
        <f t="shared" si="9"/>
        <v>NO</v>
      </c>
      <c r="G175" s="113">
        <f t="shared" si="8"/>
        <v>1</v>
      </c>
    </row>
    <row r="176" spans="1:7" x14ac:dyDescent="0.25">
      <c r="A176" s="100">
        <v>8313</v>
      </c>
      <c r="B176" s="100" t="s">
        <v>276</v>
      </c>
      <c r="C176" s="114">
        <v>0</v>
      </c>
      <c r="D176" s="114">
        <v>0</v>
      </c>
      <c r="E176" s="114">
        <f t="shared" si="7"/>
        <v>0</v>
      </c>
      <c r="F176" s="113" t="str">
        <f t="shared" si="9"/>
        <v>NO</v>
      </c>
      <c r="G176" s="113">
        <f t="shared" si="8"/>
        <v>1</v>
      </c>
    </row>
    <row r="177" spans="1:7" x14ac:dyDescent="0.25">
      <c r="A177" s="100">
        <v>8314</v>
      </c>
      <c r="B177" s="100" t="s">
        <v>250</v>
      </c>
      <c r="C177" s="114">
        <v>0</v>
      </c>
      <c r="D177" s="114">
        <v>0</v>
      </c>
      <c r="E177" s="114">
        <f t="shared" si="7"/>
        <v>0</v>
      </c>
      <c r="F177" s="113" t="str">
        <f t="shared" si="9"/>
        <v>NO</v>
      </c>
      <c r="G177" s="113">
        <f t="shared" si="8"/>
        <v>1</v>
      </c>
    </row>
    <row r="178" spans="1:7" x14ac:dyDescent="0.25">
      <c r="A178" s="100">
        <v>16101</v>
      </c>
      <c r="B178" s="100" t="s">
        <v>70</v>
      </c>
      <c r="C178" s="114">
        <v>0</v>
      </c>
      <c r="D178" s="114">
        <v>0</v>
      </c>
      <c r="E178" s="114">
        <f t="shared" si="7"/>
        <v>0</v>
      </c>
      <c r="F178" s="113" t="str">
        <f t="shared" si="9"/>
        <v>NO</v>
      </c>
      <c r="G178" s="113">
        <f t="shared" si="8"/>
        <v>1</v>
      </c>
    </row>
    <row r="179" spans="1:7" x14ac:dyDescent="0.25">
      <c r="A179" s="100">
        <v>16102</v>
      </c>
      <c r="B179" s="100" t="s">
        <v>220</v>
      </c>
      <c r="C179" s="114">
        <v>0</v>
      </c>
      <c r="D179" s="114">
        <v>0</v>
      </c>
      <c r="E179" s="114">
        <f t="shared" si="7"/>
        <v>0</v>
      </c>
      <c r="F179" s="113" t="str">
        <f t="shared" si="9"/>
        <v>NO</v>
      </c>
      <c r="G179" s="113">
        <f t="shared" si="8"/>
        <v>1</v>
      </c>
    </row>
    <row r="180" spans="1:7" x14ac:dyDescent="0.25">
      <c r="A180" s="100">
        <v>16202</v>
      </c>
      <c r="B180" s="100" t="s">
        <v>345</v>
      </c>
      <c r="C180" s="114">
        <v>0</v>
      </c>
      <c r="D180" s="114">
        <v>275467124</v>
      </c>
      <c r="E180" s="114">
        <f t="shared" si="7"/>
        <v>275467124</v>
      </c>
      <c r="F180" s="113" t="str">
        <f t="shared" si="9"/>
        <v>SI</v>
      </c>
      <c r="G180" s="113">
        <f t="shared" si="8"/>
        <v>0</v>
      </c>
    </row>
    <row r="181" spans="1:7" x14ac:dyDescent="0.25">
      <c r="A181" s="100">
        <v>16203</v>
      </c>
      <c r="B181" s="100" t="s">
        <v>344</v>
      </c>
      <c r="C181" s="114">
        <v>0</v>
      </c>
      <c r="D181" s="114">
        <v>0</v>
      </c>
      <c r="E181" s="114">
        <f t="shared" si="7"/>
        <v>0</v>
      </c>
      <c r="F181" s="113" t="str">
        <f t="shared" si="9"/>
        <v>NO</v>
      </c>
      <c r="G181" s="113">
        <f t="shared" si="8"/>
        <v>1</v>
      </c>
    </row>
    <row r="182" spans="1:7" x14ac:dyDescent="0.25">
      <c r="A182" s="100">
        <v>16302</v>
      </c>
      <c r="B182" s="100" t="s">
        <v>292</v>
      </c>
      <c r="C182" s="114">
        <v>0</v>
      </c>
      <c r="D182" s="114">
        <v>0</v>
      </c>
      <c r="E182" s="114">
        <f t="shared" si="7"/>
        <v>0</v>
      </c>
      <c r="F182" s="113" t="str">
        <f t="shared" si="9"/>
        <v>NO</v>
      </c>
      <c r="G182" s="113">
        <f t="shared" si="8"/>
        <v>1</v>
      </c>
    </row>
    <row r="183" spans="1:7" x14ac:dyDescent="0.25">
      <c r="A183" s="100">
        <v>16103</v>
      </c>
      <c r="B183" s="100" t="s">
        <v>72</v>
      </c>
      <c r="C183" s="114">
        <v>0</v>
      </c>
      <c r="D183" s="114">
        <v>0</v>
      </c>
      <c r="E183" s="114">
        <f t="shared" si="7"/>
        <v>0</v>
      </c>
      <c r="F183" s="113" t="str">
        <f t="shared" si="9"/>
        <v>NO</v>
      </c>
      <c r="G183" s="113">
        <f t="shared" si="8"/>
        <v>1</v>
      </c>
    </row>
    <row r="184" spans="1:7" x14ac:dyDescent="0.25">
      <c r="A184" s="100">
        <v>16104</v>
      </c>
      <c r="B184" s="100" t="s">
        <v>302</v>
      </c>
      <c r="C184" s="114">
        <v>0</v>
      </c>
      <c r="D184" s="114">
        <v>0</v>
      </c>
      <c r="E184" s="114">
        <f t="shared" si="7"/>
        <v>0</v>
      </c>
      <c r="F184" s="113" t="str">
        <f t="shared" si="9"/>
        <v>NO</v>
      </c>
      <c r="G184" s="113">
        <f t="shared" si="8"/>
        <v>1</v>
      </c>
    </row>
    <row r="185" spans="1:7" x14ac:dyDescent="0.25">
      <c r="A185" s="100">
        <v>16204</v>
      </c>
      <c r="B185" s="100" t="s">
        <v>331</v>
      </c>
      <c r="C185" s="114">
        <v>0</v>
      </c>
      <c r="D185" s="114">
        <v>0</v>
      </c>
      <c r="E185" s="114">
        <f t="shared" si="7"/>
        <v>0</v>
      </c>
      <c r="F185" s="113" t="str">
        <f t="shared" si="9"/>
        <v>NO</v>
      </c>
      <c r="G185" s="113">
        <f t="shared" si="8"/>
        <v>1</v>
      </c>
    </row>
    <row r="186" spans="1:7" x14ac:dyDescent="0.25">
      <c r="A186" s="100">
        <v>16303</v>
      </c>
      <c r="B186" s="100" t="s">
        <v>317</v>
      </c>
      <c r="C186" s="114">
        <v>0</v>
      </c>
      <c r="D186" s="114">
        <v>380394241</v>
      </c>
      <c r="E186" s="114">
        <f t="shared" si="7"/>
        <v>380394241</v>
      </c>
      <c r="F186" s="113" t="str">
        <f t="shared" si="9"/>
        <v>SI</v>
      </c>
      <c r="G186" s="113">
        <f t="shared" si="8"/>
        <v>0</v>
      </c>
    </row>
    <row r="187" spans="1:7" x14ac:dyDescent="0.25">
      <c r="A187" s="100">
        <v>16105</v>
      </c>
      <c r="B187" s="100" t="s">
        <v>248</v>
      </c>
      <c r="C187" s="114">
        <v>0</v>
      </c>
      <c r="D187" s="114">
        <v>0</v>
      </c>
      <c r="E187" s="114">
        <f t="shared" si="7"/>
        <v>0</v>
      </c>
      <c r="F187" s="113" t="str">
        <f t="shared" si="9"/>
        <v>NO</v>
      </c>
      <c r="G187" s="113">
        <f t="shared" si="8"/>
        <v>1</v>
      </c>
    </row>
    <row r="188" spans="1:7" x14ac:dyDescent="0.25">
      <c r="A188" s="100">
        <v>16106</v>
      </c>
      <c r="B188" s="100" t="s">
        <v>274</v>
      </c>
      <c r="C188" s="114">
        <v>0</v>
      </c>
      <c r="D188" s="114">
        <v>0</v>
      </c>
      <c r="E188" s="114">
        <f t="shared" si="7"/>
        <v>0</v>
      </c>
      <c r="F188" s="113" t="str">
        <f t="shared" si="9"/>
        <v>NO</v>
      </c>
      <c r="G188" s="113">
        <f t="shared" si="8"/>
        <v>1</v>
      </c>
    </row>
    <row r="189" spans="1:7" x14ac:dyDescent="0.25">
      <c r="A189" s="100">
        <v>16205</v>
      </c>
      <c r="B189" s="100" t="s">
        <v>265</v>
      </c>
      <c r="C189" s="114">
        <v>0</v>
      </c>
      <c r="D189" s="114">
        <v>0</v>
      </c>
      <c r="E189" s="114">
        <f t="shared" si="7"/>
        <v>0</v>
      </c>
      <c r="F189" s="113" t="str">
        <f t="shared" si="9"/>
        <v>NO</v>
      </c>
      <c r="G189" s="113">
        <f t="shared" si="8"/>
        <v>1</v>
      </c>
    </row>
    <row r="190" spans="1:7" x14ac:dyDescent="0.25">
      <c r="A190" s="100">
        <v>16107</v>
      </c>
      <c r="B190" s="100" t="s">
        <v>340</v>
      </c>
      <c r="C190" s="114">
        <v>0</v>
      </c>
      <c r="D190" s="114">
        <v>0</v>
      </c>
      <c r="E190" s="114">
        <f t="shared" si="7"/>
        <v>0</v>
      </c>
      <c r="F190" s="113" t="str">
        <f t="shared" si="9"/>
        <v>NO</v>
      </c>
      <c r="G190" s="113">
        <f t="shared" si="8"/>
        <v>1</v>
      </c>
    </row>
    <row r="191" spans="1:7" x14ac:dyDescent="0.25">
      <c r="A191" s="100">
        <v>16201</v>
      </c>
      <c r="B191" s="100" t="s">
        <v>140</v>
      </c>
      <c r="C191" s="114">
        <v>0</v>
      </c>
      <c r="D191" s="114">
        <v>9841983</v>
      </c>
      <c r="E191" s="114">
        <f t="shared" si="7"/>
        <v>9841983</v>
      </c>
      <c r="F191" s="113" t="str">
        <f t="shared" si="9"/>
        <v>SI</v>
      </c>
      <c r="G191" s="113">
        <f t="shared" si="8"/>
        <v>0</v>
      </c>
    </row>
    <row r="192" spans="1:7" x14ac:dyDescent="0.25">
      <c r="A192" s="100">
        <v>16206</v>
      </c>
      <c r="B192" s="100" t="s">
        <v>192</v>
      </c>
      <c r="C192" s="114">
        <v>0</v>
      </c>
      <c r="D192" s="114">
        <v>0</v>
      </c>
      <c r="E192" s="114">
        <f t="shared" si="7"/>
        <v>0</v>
      </c>
      <c r="F192" s="113" t="str">
        <f t="shared" si="9"/>
        <v>NO</v>
      </c>
      <c r="G192" s="113">
        <f t="shared" si="8"/>
        <v>1</v>
      </c>
    </row>
    <row r="193" spans="1:7" x14ac:dyDescent="0.25">
      <c r="A193" s="100">
        <v>16301</v>
      </c>
      <c r="B193" s="100" t="s">
        <v>92</v>
      </c>
      <c r="C193" s="114">
        <v>0</v>
      </c>
      <c r="D193" s="114">
        <v>0</v>
      </c>
      <c r="E193" s="114">
        <f t="shared" si="7"/>
        <v>0</v>
      </c>
      <c r="F193" s="113" t="str">
        <f t="shared" si="9"/>
        <v>NO</v>
      </c>
      <c r="G193" s="113">
        <f t="shared" si="8"/>
        <v>1</v>
      </c>
    </row>
    <row r="194" spans="1:7" x14ac:dyDescent="0.25">
      <c r="A194" s="100">
        <v>16304</v>
      </c>
      <c r="B194" s="100" t="s">
        <v>289</v>
      </c>
      <c r="C194" s="114">
        <v>0</v>
      </c>
      <c r="D194" s="114">
        <v>0</v>
      </c>
      <c r="E194" s="114">
        <f t="shared" si="7"/>
        <v>0</v>
      </c>
      <c r="F194" s="113" t="str">
        <f t="shared" si="9"/>
        <v>NO</v>
      </c>
      <c r="G194" s="113">
        <f t="shared" si="8"/>
        <v>1</v>
      </c>
    </row>
    <row r="195" spans="1:7" x14ac:dyDescent="0.25">
      <c r="A195" s="100">
        <v>16108</v>
      </c>
      <c r="B195" s="100" t="s">
        <v>336</v>
      </c>
      <c r="C195" s="114">
        <v>0</v>
      </c>
      <c r="D195" s="114">
        <v>194187613</v>
      </c>
      <c r="E195" s="114">
        <f t="shared" si="7"/>
        <v>194187613</v>
      </c>
      <c r="F195" s="113" t="str">
        <f t="shared" si="9"/>
        <v>SI</v>
      </c>
      <c r="G195" s="113">
        <f t="shared" si="8"/>
        <v>0</v>
      </c>
    </row>
    <row r="196" spans="1:7" x14ac:dyDescent="0.25">
      <c r="A196" s="100">
        <v>16305</v>
      </c>
      <c r="B196" s="100" t="s">
        <v>270</v>
      </c>
      <c r="C196" s="114">
        <v>0</v>
      </c>
      <c r="D196" s="114">
        <v>0</v>
      </c>
      <c r="E196" s="114">
        <f t="shared" ref="E196:E259" si="10">SUM(C196:D196)</f>
        <v>0</v>
      </c>
      <c r="F196" s="113" t="str">
        <f t="shared" si="9"/>
        <v>NO</v>
      </c>
      <c r="G196" s="113">
        <f t="shared" ref="G196:G259" si="11">IF(F196="NO",1,0)</f>
        <v>1</v>
      </c>
    </row>
    <row r="197" spans="1:7" x14ac:dyDescent="0.25">
      <c r="A197" s="100">
        <v>16207</v>
      </c>
      <c r="B197" s="100" t="s">
        <v>314</v>
      </c>
      <c r="C197" s="114">
        <v>0</v>
      </c>
      <c r="D197" s="114">
        <v>0</v>
      </c>
      <c r="E197" s="114">
        <f t="shared" si="10"/>
        <v>0</v>
      </c>
      <c r="F197" s="113" t="str">
        <f t="shared" ref="F197:F260" si="12">IF(E197&gt;0,"SI","NO")</f>
        <v>NO</v>
      </c>
      <c r="G197" s="113">
        <f t="shared" si="11"/>
        <v>1</v>
      </c>
    </row>
    <row r="198" spans="1:7" x14ac:dyDescent="0.25">
      <c r="A198" s="100">
        <v>16109</v>
      </c>
      <c r="B198" s="100" t="s">
        <v>116</v>
      </c>
      <c r="C198" s="114">
        <v>0</v>
      </c>
      <c r="D198" s="114">
        <v>0</v>
      </c>
      <c r="E198" s="114">
        <f t="shared" si="10"/>
        <v>0</v>
      </c>
      <c r="F198" s="113" t="str">
        <f t="shared" si="12"/>
        <v>NO</v>
      </c>
      <c r="G198" s="113">
        <f t="shared" si="11"/>
        <v>1</v>
      </c>
    </row>
    <row r="199" spans="1:7" x14ac:dyDescent="0.25">
      <c r="A199" s="100">
        <v>9101</v>
      </c>
      <c r="B199" s="100" t="s">
        <v>29</v>
      </c>
      <c r="C199" s="114">
        <v>0</v>
      </c>
      <c r="D199" s="114">
        <v>0</v>
      </c>
      <c r="E199" s="114">
        <f t="shared" si="10"/>
        <v>0</v>
      </c>
      <c r="F199" s="113" t="str">
        <f t="shared" si="12"/>
        <v>NO</v>
      </c>
      <c r="G199" s="113">
        <f t="shared" si="11"/>
        <v>1</v>
      </c>
    </row>
    <row r="200" spans="1:7" x14ac:dyDescent="0.25">
      <c r="A200" s="100">
        <v>9102</v>
      </c>
      <c r="B200" s="100" t="s">
        <v>330</v>
      </c>
      <c r="C200" s="114">
        <v>0</v>
      </c>
      <c r="D200" s="114">
        <v>0</v>
      </c>
      <c r="E200" s="114">
        <f t="shared" si="10"/>
        <v>0</v>
      </c>
      <c r="F200" s="113" t="str">
        <f t="shared" si="12"/>
        <v>NO</v>
      </c>
      <c r="G200" s="113">
        <f t="shared" si="11"/>
        <v>1</v>
      </c>
    </row>
    <row r="201" spans="1:7" x14ac:dyDescent="0.25">
      <c r="A201" s="100">
        <v>9103</v>
      </c>
      <c r="B201" s="100" t="s">
        <v>187</v>
      </c>
      <c r="C201" s="114">
        <v>0</v>
      </c>
      <c r="D201" s="114">
        <v>0</v>
      </c>
      <c r="E201" s="114">
        <f t="shared" si="10"/>
        <v>0</v>
      </c>
      <c r="F201" s="113" t="str">
        <f t="shared" si="12"/>
        <v>NO</v>
      </c>
      <c r="G201" s="113">
        <f t="shared" si="11"/>
        <v>1</v>
      </c>
    </row>
    <row r="202" spans="1:7" x14ac:dyDescent="0.25">
      <c r="A202" s="100">
        <v>9104</v>
      </c>
      <c r="B202" s="100" t="s">
        <v>343</v>
      </c>
      <c r="C202" s="114">
        <v>0</v>
      </c>
      <c r="D202" s="114">
        <v>797125735</v>
      </c>
      <c r="E202" s="114">
        <f t="shared" si="10"/>
        <v>797125735</v>
      </c>
      <c r="F202" s="113" t="str">
        <f t="shared" si="12"/>
        <v>SI</v>
      </c>
      <c r="G202" s="113">
        <f t="shared" si="11"/>
        <v>0</v>
      </c>
    </row>
    <row r="203" spans="1:7" x14ac:dyDescent="0.25">
      <c r="A203" s="100">
        <v>9105</v>
      </c>
      <c r="B203" s="100" t="s">
        <v>299</v>
      </c>
      <c r="C203" s="114">
        <v>0</v>
      </c>
      <c r="D203" s="114">
        <v>0</v>
      </c>
      <c r="E203" s="114">
        <f t="shared" si="10"/>
        <v>0</v>
      </c>
      <c r="F203" s="113" t="str">
        <f t="shared" si="12"/>
        <v>NO</v>
      </c>
      <c r="G203" s="113">
        <f t="shared" si="11"/>
        <v>1</v>
      </c>
    </row>
    <row r="204" spans="1:7" x14ac:dyDescent="0.25">
      <c r="A204" s="100">
        <v>9106</v>
      </c>
      <c r="B204" s="100" t="s">
        <v>301</v>
      </c>
      <c r="C204" s="114">
        <v>0</v>
      </c>
      <c r="D204" s="114">
        <v>0</v>
      </c>
      <c r="E204" s="114">
        <f t="shared" si="10"/>
        <v>0</v>
      </c>
      <c r="F204" s="113" t="str">
        <f t="shared" si="12"/>
        <v>NO</v>
      </c>
      <c r="G204" s="113">
        <f t="shared" si="11"/>
        <v>1</v>
      </c>
    </row>
    <row r="205" spans="1:7" x14ac:dyDescent="0.25">
      <c r="A205" s="100">
        <v>9107</v>
      </c>
      <c r="B205" s="100" t="s">
        <v>125</v>
      </c>
      <c r="C205" s="114">
        <v>0</v>
      </c>
      <c r="D205" s="114">
        <v>0</v>
      </c>
      <c r="E205" s="114">
        <f t="shared" si="10"/>
        <v>0</v>
      </c>
      <c r="F205" s="113" t="str">
        <f t="shared" si="12"/>
        <v>NO</v>
      </c>
      <c r="G205" s="113">
        <f t="shared" si="11"/>
        <v>1</v>
      </c>
    </row>
    <row r="206" spans="1:7" x14ac:dyDescent="0.25">
      <c r="A206" s="100">
        <v>9108</v>
      </c>
      <c r="B206" s="100" t="s">
        <v>108</v>
      </c>
      <c r="C206" s="114">
        <v>0</v>
      </c>
      <c r="D206" s="114">
        <v>0</v>
      </c>
      <c r="E206" s="114">
        <f t="shared" si="10"/>
        <v>0</v>
      </c>
      <c r="F206" s="113" t="str">
        <f t="shared" si="12"/>
        <v>NO</v>
      </c>
      <c r="G206" s="113">
        <f t="shared" si="11"/>
        <v>1</v>
      </c>
    </row>
    <row r="207" spans="1:7" x14ac:dyDescent="0.25">
      <c r="A207" s="100">
        <v>9109</v>
      </c>
      <c r="B207" s="100" t="s">
        <v>102</v>
      </c>
      <c r="C207" s="114">
        <v>0</v>
      </c>
      <c r="D207" s="114">
        <v>0</v>
      </c>
      <c r="E207" s="114">
        <f t="shared" si="10"/>
        <v>0</v>
      </c>
      <c r="F207" s="113" t="str">
        <f t="shared" si="12"/>
        <v>NO</v>
      </c>
      <c r="G207" s="113">
        <f t="shared" si="11"/>
        <v>1</v>
      </c>
    </row>
    <row r="208" spans="1:7" x14ac:dyDescent="0.25">
      <c r="A208" s="100">
        <v>9110</v>
      </c>
      <c r="B208" s="100" t="s">
        <v>267</v>
      </c>
      <c r="C208" s="114">
        <v>0</v>
      </c>
      <c r="D208" s="114">
        <v>0</v>
      </c>
      <c r="E208" s="114">
        <f t="shared" si="10"/>
        <v>0</v>
      </c>
      <c r="F208" s="113" t="str">
        <f t="shared" si="12"/>
        <v>NO</v>
      </c>
      <c r="G208" s="113">
        <f t="shared" si="11"/>
        <v>1</v>
      </c>
    </row>
    <row r="209" spans="1:7" x14ac:dyDescent="0.25">
      <c r="A209" s="100">
        <v>9111</v>
      </c>
      <c r="B209" s="100" t="s">
        <v>308</v>
      </c>
      <c r="C209" s="114">
        <v>0</v>
      </c>
      <c r="D209" s="114">
        <v>0</v>
      </c>
      <c r="E209" s="114">
        <f t="shared" si="10"/>
        <v>0</v>
      </c>
      <c r="F209" s="113" t="str">
        <f t="shared" si="12"/>
        <v>NO</v>
      </c>
      <c r="G209" s="113">
        <f t="shared" si="11"/>
        <v>1</v>
      </c>
    </row>
    <row r="210" spans="1:7" x14ac:dyDescent="0.25">
      <c r="A210" s="100">
        <v>9112</v>
      </c>
      <c r="B210" s="100" t="s">
        <v>98</v>
      </c>
      <c r="C210" s="114">
        <v>0</v>
      </c>
      <c r="D210" s="114">
        <v>0</v>
      </c>
      <c r="E210" s="114">
        <f t="shared" si="10"/>
        <v>0</v>
      </c>
      <c r="F210" s="113" t="str">
        <f t="shared" si="12"/>
        <v>NO</v>
      </c>
      <c r="G210" s="113">
        <f t="shared" si="11"/>
        <v>1</v>
      </c>
    </row>
    <row r="211" spans="1:7" x14ac:dyDescent="0.25">
      <c r="A211" s="100">
        <v>9113</v>
      </c>
      <c r="B211" s="100" t="s">
        <v>288</v>
      </c>
      <c r="C211" s="114">
        <v>0</v>
      </c>
      <c r="D211" s="114">
        <v>0</v>
      </c>
      <c r="E211" s="114">
        <f t="shared" si="10"/>
        <v>0</v>
      </c>
      <c r="F211" s="113" t="str">
        <f t="shared" si="12"/>
        <v>NO</v>
      </c>
      <c r="G211" s="113">
        <f t="shared" si="11"/>
        <v>1</v>
      </c>
    </row>
    <row r="212" spans="1:7" x14ac:dyDescent="0.25">
      <c r="A212" s="100">
        <v>9114</v>
      </c>
      <c r="B212" s="100" t="s">
        <v>122</v>
      </c>
      <c r="C212" s="114">
        <v>0</v>
      </c>
      <c r="D212" s="114">
        <v>5213575</v>
      </c>
      <c r="E212" s="114">
        <f t="shared" si="10"/>
        <v>5213575</v>
      </c>
      <c r="F212" s="113" t="str">
        <f t="shared" si="12"/>
        <v>SI</v>
      </c>
      <c r="G212" s="113">
        <f t="shared" si="11"/>
        <v>0</v>
      </c>
    </row>
    <row r="213" spans="1:7" x14ac:dyDescent="0.25">
      <c r="A213" s="100">
        <v>9115</v>
      </c>
      <c r="B213" s="100" t="s">
        <v>168</v>
      </c>
      <c r="C213" s="114">
        <v>0</v>
      </c>
      <c r="D213" s="114">
        <v>0</v>
      </c>
      <c r="E213" s="114">
        <f t="shared" si="10"/>
        <v>0</v>
      </c>
      <c r="F213" s="113" t="str">
        <f t="shared" si="12"/>
        <v>NO</v>
      </c>
      <c r="G213" s="113">
        <f t="shared" si="11"/>
        <v>1</v>
      </c>
    </row>
    <row r="214" spans="1:7" x14ac:dyDescent="0.25">
      <c r="A214" s="100">
        <v>9116</v>
      </c>
      <c r="B214" s="100" t="s">
        <v>275</v>
      </c>
      <c r="C214" s="114">
        <v>0</v>
      </c>
      <c r="D214" s="114">
        <v>0</v>
      </c>
      <c r="E214" s="114">
        <f t="shared" si="10"/>
        <v>0</v>
      </c>
      <c r="F214" s="113" t="str">
        <f t="shared" si="12"/>
        <v>NO</v>
      </c>
      <c r="G214" s="113">
        <f t="shared" si="11"/>
        <v>1</v>
      </c>
    </row>
    <row r="215" spans="1:7" x14ac:dyDescent="0.25">
      <c r="A215" s="100">
        <v>9117</v>
      </c>
      <c r="B215" s="100" t="s">
        <v>297</v>
      </c>
      <c r="C215" s="114">
        <v>0</v>
      </c>
      <c r="D215" s="114">
        <v>0</v>
      </c>
      <c r="E215" s="114">
        <f t="shared" si="10"/>
        <v>0</v>
      </c>
      <c r="F215" s="113" t="str">
        <f t="shared" si="12"/>
        <v>NO</v>
      </c>
      <c r="G215" s="113">
        <f t="shared" si="11"/>
        <v>1</v>
      </c>
    </row>
    <row r="216" spans="1:7" x14ac:dyDescent="0.25">
      <c r="A216" s="100">
        <v>9118</v>
      </c>
      <c r="B216" s="100" t="s">
        <v>283</v>
      </c>
      <c r="C216" s="114">
        <v>0</v>
      </c>
      <c r="D216" s="114">
        <v>0</v>
      </c>
      <c r="E216" s="114">
        <f t="shared" si="10"/>
        <v>0</v>
      </c>
      <c r="F216" s="113" t="str">
        <f t="shared" si="12"/>
        <v>NO</v>
      </c>
      <c r="G216" s="113">
        <f t="shared" si="11"/>
        <v>1</v>
      </c>
    </row>
    <row r="217" spans="1:7" x14ac:dyDescent="0.25">
      <c r="A217" s="100">
        <v>9119</v>
      </c>
      <c r="B217" s="100" t="s">
        <v>203</v>
      </c>
      <c r="C217" s="114">
        <v>0</v>
      </c>
      <c r="D217" s="114">
        <v>0</v>
      </c>
      <c r="E217" s="114">
        <f t="shared" si="10"/>
        <v>0</v>
      </c>
      <c r="F217" s="113" t="str">
        <f t="shared" si="12"/>
        <v>NO</v>
      </c>
      <c r="G217" s="113">
        <f t="shared" si="11"/>
        <v>1</v>
      </c>
    </row>
    <row r="218" spans="1:7" x14ac:dyDescent="0.25">
      <c r="A218" s="100">
        <v>9120</v>
      </c>
      <c r="B218" s="100" t="s">
        <v>139</v>
      </c>
      <c r="C218" s="114">
        <v>0</v>
      </c>
      <c r="D218" s="114">
        <v>0</v>
      </c>
      <c r="E218" s="114">
        <f t="shared" si="10"/>
        <v>0</v>
      </c>
      <c r="F218" s="113" t="str">
        <f t="shared" si="12"/>
        <v>NO</v>
      </c>
      <c r="G218" s="113">
        <f t="shared" si="11"/>
        <v>1</v>
      </c>
    </row>
    <row r="219" spans="1:7" x14ac:dyDescent="0.25">
      <c r="A219" s="100">
        <v>9121</v>
      </c>
      <c r="B219" s="100" t="s">
        <v>311</v>
      </c>
      <c r="C219" s="114">
        <v>0</v>
      </c>
      <c r="D219" s="114">
        <v>0</v>
      </c>
      <c r="E219" s="114">
        <f t="shared" si="10"/>
        <v>0</v>
      </c>
      <c r="F219" s="113" t="str">
        <f t="shared" si="12"/>
        <v>NO</v>
      </c>
      <c r="G219" s="113">
        <f t="shared" si="11"/>
        <v>1</v>
      </c>
    </row>
    <row r="220" spans="1:7" x14ac:dyDescent="0.25">
      <c r="A220" s="100">
        <v>9201</v>
      </c>
      <c r="B220" s="100" t="s">
        <v>137</v>
      </c>
      <c r="C220" s="114">
        <v>0</v>
      </c>
      <c r="D220" s="114">
        <v>0</v>
      </c>
      <c r="E220" s="114">
        <f t="shared" si="10"/>
        <v>0</v>
      </c>
      <c r="F220" s="113" t="str">
        <f t="shared" si="12"/>
        <v>NO</v>
      </c>
      <c r="G220" s="113">
        <f t="shared" si="11"/>
        <v>1</v>
      </c>
    </row>
    <row r="221" spans="1:7" x14ac:dyDescent="0.25">
      <c r="A221" s="100">
        <v>9202</v>
      </c>
      <c r="B221" s="100" t="s">
        <v>87</v>
      </c>
      <c r="C221" s="114">
        <v>0</v>
      </c>
      <c r="D221" s="114">
        <v>0</v>
      </c>
      <c r="E221" s="114">
        <f t="shared" si="10"/>
        <v>0</v>
      </c>
      <c r="F221" s="113" t="str">
        <f t="shared" si="12"/>
        <v>NO</v>
      </c>
      <c r="G221" s="113">
        <f t="shared" si="11"/>
        <v>1</v>
      </c>
    </row>
    <row r="222" spans="1:7" x14ac:dyDescent="0.25">
      <c r="A222" s="100">
        <v>9203</v>
      </c>
      <c r="B222" s="100" t="s">
        <v>136</v>
      </c>
      <c r="C222" s="114">
        <v>0</v>
      </c>
      <c r="D222" s="114">
        <v>0</v>
      </c>
      <c r="E222" s="114">
        <f t="shared" si="10"/>
        <v>0</v>
      </c>
      <c r="F222" s="113" t="str">
        <f t="shared" si="12"/>
        <v>NO</v>
      </c>
      <c r="G222" s="113">
        <f t="shared" si="11"/>
        <v>1</v>
      </c>
    </row>
    <row r="223" spans="1:7" x14ac:dyDescent="0.25">
      <c r="A223" s="100">
        <v>9204</v>
      </c>
      <c r="B223" s="100" t="s">
        <v>341</v>
      </c>
      <c r="C223" s="114">
        <v>0</v>
      </c>
      <c r="D223" s="114">
        <v>28752510</v>
      </c>
      <c r="E223" s="114">
        <f t="shared" si="10"/>
        <v>28752510</v>
      </c>
      <c r="F223" s="113" t="str">
        <f t="shared" si="12"/>
        <v>SI</v>
      </c>
      <c r="G223" s="113">
        <f t="shared" si="11"/>
        <v>0</v>
      </c>
    </row>
    <row r="224" spans="1:7" x14ac:dyDescent="0.25">
      <c r="A224" s="100">
        <v>9205</v>
      </c>
      <c r="B224" s="100" t="s">
        <v>296</v>
      </c>
      <c r="C224" s="114">
        <v>0</v>
      </c>
      <c r="D224" s="114">
        <v>0</v>
      </c>
      <c r="E224" s="114">
        <f t="shared" si="10"/>
        <v>0</v>
      </c>
      <c r="F224" s="113" t="str">
        <f t="shared" si="12"/>
        <v>NO</v>
      </c>
      <c r="G224" s="113">
        <f t="shared" si="11"/>
        <v>1</v>
      </c>
    </row>
    <row r="225" spans="1:7" x14ac:dyDescent="0.25">
      <c r="A225" s="100">
        <v>9206</v>
      </c>
      <c r="B225" s="100" t="s">
        <v>320</v>
      </c>
      <c r="C225" s="114">
        <v>0</v>
      </c>
      <c r="D225" s="114">
        <v>0</v>
      </c>
      <c r="E225" s="114">
        <f t="shared" si="10"/>
        <v>0</v>
      </c>
      <c r="F225" s="113" t="str">
        <f t="shared" si="12"/>
        <v>NO</v>
      </c>
      <c r="G225" s="113">
        <f t="shared" si="11"/>
        <v>1</v>
      </c>
    </row>
    <row r="226" spans="1:7" x14ac:dyDescent="0.25">
      <c r="A226" s="100">
        <v>9207</v>
      </c>
      <c r="B226" s="100" t="s">
        <v>346</v>
      </c>
      <c r="C226" s="114">
        <v>0</v>
      </c>
      <c r="D226" s="114">
        <v>0</v>
      </c>
      <c r="E226" s="114">
        <f t="shared" si="10"/>
        <v>0</v>
      </c>
      <c r="F226" s="113" t="str">
        <f t="shared" si="12"/>
        <v>NO</v>
      </c>
      <c r="G226" s="113">
        <f t="shared" si="11"/>
        <v>1</v>
      </c>
    </row>
    <row r="227" spans="1:7" x14ac:dyDescent="0.25">
      <c r="A227" s="100">
        <v>9208</v>
      </c>
      <c r="B227" s="100" t="s">
        <v>282</v>
      </c>
      <c r="C227" s="114">
        <v>0</v>
      </c>
      <c r="D227" s="114">
        <v>0</v>
      </c>
      <c r="E227" s="114">
        <f t="shared" si="10"/>
        <v>0</v>
      </c>
      <c r="F227" s="113" t="str">
        <f t="shared" si="12"/>
        <v>NO</v>
      </c>
      <c r="G227" s="113">
        <f t="shared" si="11"/>
        <v>1</v>
      </c>
    </row>
    <row r="228" spans="1:7" x14ac:dyDescent="0.25">
      <c r="A228" s="100">
        <v>9209</v>
      </c>
      <c r="B228" s="100" t="s">
        <v>105</v>
      </c>
      <c r="C228" s="114">
        <v>0</v>
      </c>
      <c r="D228" s="114">
        <v>0</v>
      </c>
      <c r="E228" s="114">
        <f t="shared" si="10"/>
        <v>0</v>
      </c>
      <c r="F228" s="113" t="str">
        <f t="shared" si="12"/>
        <v>NO</v>
      </c>
      <c r="G228" s="113">
        <f t="shared" si="11"/>
        <v>1</v>
      </c>
    </row>
    <row r="229" spans="1:7" x14ac:dyDescent="0.25">
      <c r="A229" s="100">
        <v>9210</v>
      </c>
      <c r="B229" s="100" t="s">
        <v>112</v>
      </c>
      <c r="C229" s="114">
        <v>0</v>
      </c>
      <c r="D229" s="114">
        <v>0</v>
      </c>
      <c r="E229" s="114">
        <f t="shared" si="10"/>
        <v>0</v>
      </c>
      <c r="F229" s="113" t="str">
        <f t="shared" si="12"/>
        <v>NO</v>
      </c>
      <c r="G229" s="113">
        <f t="shared" si="11"/>
        <v>1</v>
      </c>
    </row>
    <row r="230" spans="1:7" x14ac:dyDescent="0.25">
      <c r="A230" s="100">
        <v>9211</v>
      </c>
      <c r="B230" s="100" t="s">
        <v>107</v>
      </c>
      <c r="C230" s="114">
        <v>0</v>
      </c>
      <c r="D230" s="114">
        <v>0</v>
      </c>
      <c r="E230" s="114">
        <f t="shared" si="10"/>
        <v>0</v>
      </c>
      <c r="F230" s="113" t="str">
        <f t="shared" si="12"/>
        <v>NO</v>
      </c>
      <c r="G230" s="113">
        <f t="shared" si="11"/>
        <v>1</v>
      </c>
    </row>
    <row r="231" spans="1:7" x14ac:dyDescent="0.25">
      <c r="A231" s="100">
        <v>10101</v>
      </c>
      <c r="B231" s="100" t="s">
        <v>61</v>
      </c>
      <c r="C231" s="114">
        <v>0</v>
      </c>
      <c r="D231" s="114">
        <v>0</v>
      </c>
      <c r="E231" s="114">
        <f t="shared" si="10"/>
        <v>0</v>
      </c>
      <c r="F231" s="113" t="str">
        <f t="shared" si="12"/>
        <v>NO</v>
      </c>
      <c r="G231" s="113">
        <f t="shared" si="11"/>
        <v>1</v>
      </c>
    </row>
    <row r="232" spans="1:7" x14ac:dyDescent="0.25">
      <c r="A232" s="100">
        <v>10102</v>
      </c>
      <c r="B232" s="100" t="s">
        <v>171</v>
      </c>
      <c r="C232" s="114">
        <v>0</v>
      </c>
      <c r="D232" s="114">
        <v>0</v>
      </c>
      <c r="E232" s="114">
        <f t="shared" si="10"/>
        <v>0</v>
      </c>
      <c r="F232" s="113" t="str">
        <f t="shared" si="12"/>
        <v>NO</v>
      </c>
      <c r="G232" s="113">
        <f t="shared" si="11"/>
        <v>1</v>
      </c>
    </row>
    <row r="233" spans="1:7" x14ac:dyDescent="0.25">
      <c r="A233" s="100">
        <v>10103</v>
      </c>
      <c r="B233" s="100" t="s">
        <v>230</v>
      </c>
      <c r="C233" s="114">
        <v>0</v>
      </c>
      <c r="D233" s="114">
        <v>0</v>
      </c>
      <c r="E233" s="114">
        <f t="shared" si="10"/>
        <v>0</v>
      </c>
      <c r="F233" s="113" t="str">
        <f t="shared" si="12"/>
        <v>NO</v>
      </c>
      <c r="G233" s="113">
        <f t="shared" si="11"/>
        <v>1</v>
      </c>
    </row>
    <row r="234" spans="1:7" x14ac:dyDescent="0.25">
      <c r="A234" s="100">
        <v>10104</v>
      </c>
      <c r="B234" s="100" t="s">
        <v>186</v>
      </c>
      <c r="C234" s="114">
        <v>0</v>
      </c>
      <c r="D234" s="114">
        <v>0</v>
      </c>
      <c r="E234" s="114">
        <f t="shared" si="10"/>
        <v>0</v>
      </c>
      <c r="F234" s="113" t="str">
        <f t="shared" si="12"/>
        <v>NO</v>
      </c>
      <c r="G234" s="113">
        <f t="shared" si="11"/>
        <v>1</v>
      </c>
    </row>
    <row r="235" spans="1:7" x14ac:dyDescent="0.25">
      <c r="A235" s="100">
        <v>10105</v>
      </c>
      <c r="B235" s="100" t="s">
        <v>182</v>
      </c>
      <c r="C235" s="114">
        <v>0</v>
      </c>
      <c r="D235" s="114">
        <v>0</v>
      </c>
      <c r="E235" s="114">
        <f t="shared" si="10"/>
        <v>0</v>
      </c>
      <c r="F235" s="113" t="str">
        <f t="shared" si="12"/>
        <v>NO</v>
      </c>
      <c r="G235" s="113">
        <f t="shared" si="11"/>
        <v>1</v>
      </c>
    </row>
    <row r="236" spans="1:7" x14ac:dyDescent="0.25">
      <c r="A236" s="100">
        <v>10106</v>
      </c>
      <c r="B236" s="100" t="s">
        <v>162</v>
      </c>
      <c r="C236" s="114">
        <v>0</v>
      </c>
      <c r="D236" s="114">
        <v>0</v>
      </c>
      <c r="E236" s="114">
        <f t="shared" si="10"/>
        <v>0</v>
      </c>
      <c r="F236" s="113" t="str">
        <f t="shared" si="12"/>
        <v>NO</v>
      </c>
      <c r="G236" s="113">
        <f t="shared" si="11"/>
        <v>1</v>
      </c>
    </row>
    <row r="237" spans="1:7" x14ac:dyDescent="0.25">
      <c r="A237" s="100">
        <v>10107</v>
      </c>
      <c r="B237" s="100" t="s">
        <v>197</v>
      </c>
      <c r="C237" s="114">
        <v>0</v>
      </c>
      <c r="D237" s="114">
        <v>0</v>
      </c>
      <c r="E237" s="114">
        <f t="shared" si="10"/>
        <v>0</v>
      </c>
      <c r="F237" s="113" t="str">
        <f t="shared" si="12"/>
        <v>NO</v>
      </c>
      <c r="G237" s="113">
        <f t="shared" si="11"/>
        <v>1</v>
      </c>
    </row>
    <row r="238" spans="1:7" x14ac:dyDescent="0.25">
      <c r="A238" s="100">
        <v>10108</v>
      </c>
      <c r="B238" s="100" t="s">
        <v>211</v>
      </c>
      <c r="C238" s="114">
        <v>0</v>
      </c>
      <c r="D238" s="114">
        <v>27080480</v>
      </c>
      <c r="E238" s="114">
        <f t="shared" si="10"/>
        <v>27080480</v>
      </c>
      <c r="F238" s="113" t="str">
        <f t="shared" si="12"/>
        <v>SI</v>
      </c>
      <c r="G238" s="113">
        <f t="shared" si="11"/>
        <v>0</v>
      </c>
    </row>
    <row r="239" spans="1:7" x14ac:dyDescent="0.25">
      <c r="A239" s="100">
        <v>10109</v>
      </c>
      <c r="B239" s="100" t="s">
        <v>56</v>
      </c>
      <c r="C239" s="114">
        <v>0</v>
      </c>
      <c r="D239" s="114">
        <v>0</v>
      </c>
      <c r="E239" s="114">
        <f t="shared" si="10"/>
        <v>0</v>
      </c>
      <c r="F239" s="113" t="str">
        <f t="shared" si="12"/>
        <v>NO</v>
      </c>
      <c r="G239" s="113">
        <f t="shared" si="11"/>
        <v>1</v>
      </c>
    </row>
    <row r="240" spans="1:7" x14ac:dyDescent="0.25">
      <c r="A240" s="100">
        <v>10201</v>
      </c>
      <c r="B240" s="100" t="s">
        <v>121</v>
      </c>
      <c r="C240" s="114">
        <v>0</v>
      </c>
      <c r="D240" s="114">
        <v>0</v>
      </c>
      <c r="E240" s="114">
        <f t="shared" si="10"/>
        <v>0</v>
      </c>
      <c r="F240" s="113" t="str">
        <f t="shared" si="12"/>
        <v>NO</v>
      </c>
      <c r="G240" s="113">
        <f t="shared" si="11"/>
        <v>1</v>
      </c>
    </row>
    <row r="241" spans="1:7" x14ac:dyDescent="0.25">
      <c r="A241" s="100">
        <v>10202</v>
      </c>
      <c r="B241" s="100" t="s">
        <v>103</v>
      </c>
      <c r="C241" s="114">
        <v>3120031437</v>
      </c>
      <c r="D241" s="114">
        <v>0</v>
      </c>
      <c r="E241" s="114">
        <f t="shared" si="10"/>
        <v>3120031437</v>
      </c>
      <c r="F241" s="113" t="str">
        <f t="shared" si="12"/>
        <v>SI</v>
      </c>
      <c r="G241" s="113">
        <f t="shared" si="11"/>
        <v>0</v>
      </c>
    </row>
    <row r="242" spans="1:7" x14ac:dyDescent="0.25">
      <c r="A242" s="100">
        <v>10203</v>
      </c>
      <c r="B242" s="100" t="s">
        <v>161</v>
      </c>
      <c r="C242" s="114">
        <v>6180355</v>
      </c>
      <c r="D242" s="114">
        <v>0</v>
      </c>
      <c r="E242" s="114">
        <f t="shared" si="10"/>
        <v>6180355</v>
      </c>
      <c r="F242" s="113" t="str">
        <f t="shared" si="12"/>
        <v>SI</v>
      </c>
      <c r="G242" s="113">
        <f t="shared" si="11"/>
        <v>0</v>
      </c>
    </row>
    <row r="243" spans="1:7" x14ac:dyDescent="0.25">
      <c r="A243" s="100">
        <v>10204</v>
      </c>
      <c r="B243" s="100" t="s">
        <v>278</v>
      </c>
      <c r="C243" s="114">
        <v>0</v>
      </c>
      <c r="D243" s="114">
        <v>0</v>
      </c>
      <c r="E243" s="114">
        <f t="shared" si="10"/>
        <v>0</v>
      </c>
      <c r="F243" s="113" t="str">
        <f t="shared" si="12"/>
        <v>NO</v>
      </c>
      <c r="G243" s="113">
        <f t="shared" si="11"/>
        <v>1</v>
      </c>
    </row>
    <row r="244" spans="1:7" x14ac:dyDescent="0.25">
      <c r="A244" s="100">
        <v>10205</v>
      </c>
      <c r="B244" s="100" t="s">
        <v>178</v>
      </c>
      <c r="C244" s="114">
        <v>0</v>
      </c>
      <c r="D244" s="114">
        <v>0</v>
      </c>
      <c r="E244" s="114">
        <f t="shared" si="10"/>
        <v>0</v>
      </c>
      <c r="F244" s="113" t="str">
        <f t="shared" si="12"/>
        <v>NO</v>
      </c>
      <c r="G244" s="113">
        <f t="shared" si="11"/>
        <v>1</v>
      </c>
    </row>
    <row r="245" spans="1:7" x14ac:dyDescent="0.25">
      <c r="A245" s="100">
        <v>10206</v>
      </c>
      <c r="B245" s="100" t="s">
        <v>280</v>
      </c>
      <c r="C245" s="114">
        <v>0</v>
      </c>
      <c r="D245" s="114">
        <v>0</v>
      </c>
      <c r="E245" s="114">
        <f t="shared" si="10"/>
        <v>0</v>
      </c>
      <c r="F245" s="113" t="str">
        <f t="shared" si="12"/>
        <v>NO</v>
      </c>
      <c r="G245" s="113">
        <f t="shared" si="11"/>
        <v>1</v>
      </c>
    </row>
    <row r="246" spans="1:7" x14ac:dyDescent="0.25">
      <c r="A246" s="100">
        <v>10207</v>
      </c>
      <c r="B246" s="100" t="s">
        <v>304</v>
      </c>
      <c r="C246" s="114">
        <v>0</v>
      </c>
      <c r="D246" s="114">
        <v>0</v>
      </c>
      <c r="E246" s="114">
        <f t="shared" si="10"/>
        <v>0</v>
      </c>
      <c r="F246" s="113" t="str">
        <f t="shared" si="12"/>
        <v>NO</v>
      </c>
      <c r="G246" s="113">
        <f t="shared" si="11"/>
        <v>1</v>
      </c>
    </row>
    <row r="247" spans="1:7" x14ac:dyDescent="0.25">
      <c r="A247" s="100">
        <v>10208</v>
      </c>
      <c r="B247" s="100" t="s">
        <v>166</v>
      </c>
      <c r="C247" s="114">
        <v>0</v>
      </c>
      <c r="D247" s="114">
        <v>0</v>
      </c>
      <c r="E247" s="114">
        <f t="shared" si="10"/>
        <v>0</v>
      </c>
      <c r="F247" s="113" t="str">
        <f t="shared" si="12"/>
        <v>NO</v>
      </c>
      <c r="G247" s="113">
        <f t="shared" si="11"/>
        <v>1</v>
      </c>
    </row>
    <row r="248" spans="1:7" x14ac:dyDescent="0.25">
      <c r="A248" s="100">
        <v>10209</v>
      </c>
      <c r="B248" s="100" t="s">
        <v>318</v>
      </c>
      <c r="C248" s="114">
        <v>0</v>
      </c>
      <c r="D248" s="114">
        <v>0</v>
      </c>
      <c r="E248" s="114">
        <f t="shared" si="10"/>
        <v>0</v>
      </c>
      <c r="F248" s="113" t="str">
        <f t="shared" si="12"/>
        <v>NO</v>
      </c>
      <c r="G248" s="113">
        <f t="shared" si="11"/>
        <v>1</v>
      </c>
    </row>
    <row r="249" spans="1:7" x14ac:dyDescent="0.25">
      <c r="A249" s="100">
        <v>10210</v>
      </c>
      <c r="B249" s="100" t="s">
        <v>190</v>
      </c>
      <c r="C249" s="114">
        <v>0</v>
      </c>
      <c r="D249" s="114">
        <v>0</v>
      </c>
      <c r="E249" s="114">
        <f t="shared" si="10"/>
        <v>0</v>
      </c>
      <c r="F249" s="113" t="str">
        <f t="shared" si="12"/>
        <v>NO</v>
      </c>
      <c r="G249" s="113">
        <f t="shared" si="11"/>
        <v>1</v>
      </c>
    </row>
    <row r="250" spans="1:7" x14ac:dyDescent="0.25">
      <c r="A250" s="100">
        <v>10301</v>
      </c>
      <c r="B250" s="100" t="s">
        <v>67</v>
      </c>
      <c r="C250" s="114">
        <v>0</v>
      </c>
      <c r="D250" s="114">
        <v>0</v>
      </c>
      <c r="E250" s="114">
        <f t="shared" si="10"/>
        <v>0</v>
      </c>
      <c r="F250" s="113" t="str">
        <f t="shared" si="12"/>
        <v>NO</v>
      </c>
      <c r="G250" s="113">
        <f t="shared" si="11"/>
        <v>1</v>
      </c>
    </row>
    <row r="251" spans="1:7" x14ac:dyDescent="0.25">
      <c r="A251" s="100">
        <v>10302</v>
      </c>
      <c r="B251" s="100" t="s">
        <v>189</v>
      </c>
      <c r="C251" s="114">
        <v>0</v>
      </c>
      <c r="D251" s="114">
        <v>0</v>
      </c>
      <c r="E251" s="114">
        <f t="shared" si="10"/>
        <v>0</v>
      </c>
      <c r="F251" s="113" t="str">
        <f t="shared" si="12"/>
        <v>NO</v>
      </c>
      <c r="G251" s="113">
        <f t="shared" si="11"/>
        <v>1</v>
      </c>
    </row>
    <row r="252" spans="1:7" x14ac:dyDescent="0.25">
      <c r="A252" s="100">
        <v>10303</v>
      </c>
      <c r="B252" s="100" t="s">
        <v>174</v>
      </c>
      <c r="C252" s="114">
        <v>0</v>
      </c>
      <c r="D252" s="114">
        <v>0</v>
      </c>
      <c r="E252" s="114">
        <f t="shared" si="10"/>
        <v>0</v>
      </c>
      <c r="F252" s="113" t="str">
        <f t="shared" si="12"/>
        <v>NO</v>
      </c>
      <c r="G252" s="113">
        <f t="shared" si="11"/>
        <v>1</v>
      </c>
    </row>
    <row r="253" spans="1:7" x14ac:dyDescent="0.25">
      <c r="A253" s="100">
        <v>10304</v>
      </c>
      <c r="B253" s="100" t="s">
        <v>206</v>
      </c>
      <c r="C253" s="114">
        <v>0</v>
      </c>
      <c r="D253" s="114">
        <v>10028529</v>
      </c>
      <c r="E253" s="114">
        <f t="shared" si="10"/>
        <v>10028529</v>
      </c>
      <c r="F253" s="113" t="str">
        <f t="shared" si="12"/>
        <v>SI</v>
      </c>
      <c r="G253" s="113">
        <f t="shared" si="11"/>
        <v>0</v>
      </c>
    </row>
    <row r="254" spans="1:7" x14ac:dyDescent="0.25">
      <c r="A254" s="100">
        <v>10305</v>
      </c>
      <c r="B254" s="100" t="s">
        <v>202</v>
      </c>
      <c r="C254" s="114">
        <v>0</v>
      </c>
      <c r="D254" s="114">
        <v>0</v>
      </c>
      <c r="E254" s="114">
        <f t="shared" si="10"/>
        <v>0</v>
      </c>
      <c r="F254" s="113" t="str">
        <f t="shared" si="12"/>
        <v>NO</v>
      </c>
      <c r="G254" s="113">
        <f t="shared" si="11"/>
        <v>1</v>
      </c>
    </row>
    <row r="255" spans="1:7" x14ac:dyDescent="0.25">
      <c r="A255" s="100">
        <v>10306</v>
      </c>
      <c r="B255" s="100" t="s">
        <v>335</v>
      </c>
      <c r="C255" s="114">
        <v>0</v>
      </c>
      <c r="D255" s="114">
        <v>551046216</v>
      </c>
      <c r="E255" s="114">
        <f t="shared" si="10"/>
        <v>551046216</v>
      </c>
      <c r="F255" s="113" t="str">
        <f t="shared" si="12"/>
        <v>SI</v>
      </c>
      <c r="G255" s="113">
        <f t="shared" si="11"/>
        <v>0</v>
      </c>
    </row>
    <row r="256" spans="1:7" x14ac:dyDescent="0.25">
      <c r="A256" s="100">
        <v>10307</v>
      </c>
      <c r="B256" s="100" t="s">
        <v>228</v>
      </c>
      <c r="C256" s="114">
        <v>0</v>
      </c>
      <c r="D256" s="114">
        <v>94245829</v>
      </c>
      <c r="E256" s="114">
        <f t="shared" si="10"/>
        <v>94245829</v>
      </c>
      <c r="F256" s="113" t="str">
        <f t="shared" si="12"/>
        <v>SI</v>
      </c>
      <c r="G256" s="113">
        <f t="shared" si="11"/>
        <v>0</v>
      </c>
    </row>
    <row r="257" spans="1:7" x14ac:dyDescent="0.25">
      <c r="A257" s="100">
        <v>10401</v>
      </c>
      <c r="B257" s="100" t="s">
        <v>209</v>
      </c>
      <c r="C257" s="114">
        <v>0</v>
      </c>
      <c r="D257" s="114">
        <v>0</v>
      </c>
      <c r="E257" s="114">
        <f t="shared" si="10"/>
        <v>0</v>
      </c>
      <c r="F257" s="113" t="str">
        <f t="shared" si="12"/>
        <v>NO</v>
      </c>
      <c r="G257" s="113">
        <f t="shared" si="11"/>
        <v>1</v>
      </c>
    </row>
    <row r="258" spans="1:7" x14ac:dyDescent="0.25">
      <c r="A258" s="100">
        <v>10402</v>
      </c>
      <c r="B258" s="100" t="s">
        <v>199</v>
      </c>
      <c r="C258" s="114">
        <v>0</v>
      </c>
      <c r="D258" s="114">
        <v>0</v>
      </c>
      <c r="E258" s="114">
        <f t="shared" si="10"/>
        <v>0</v>
      </c>
      <c r="F258" s="113" t="str">
        <f t="shared" si="12"/>
        <v>NO</v>
      </c>
      <c r="G258" s="113">
        <f t="shared" si="11"/>
        <v>1</v>
      </c>
    </row>
    <row r="259" spans="1:7" x14ac:dyDescent="0.25">
      <c r="A259" s="100">
        <v>10403</v>
      </c>
      <c r="B259" s="100" t="s">
        <v>194</v>
      </c>
      <c r="C259" s="114">
        <v>0</v>
      </c>
      <c r="D259" s="114">
        <v>0</v>
      </c>
      <c r="E259" s="114">
        <f t="shared" si="10"/>
        <v>0</v>
      </c>
      <c r="F259" s="113" t="str">
        <f t="shared" si="12"/>
        <v>NO</v>
      </c>
      <c r="G259" s="113">
        <f t="shared" si="11"/>
        <v>1</v>
      </c>
    </row>
    <row r="260" spans="1:7" x14ac:dyDescent="0.25">
      <c r="A260" s="100">
        <v>10404</v>
      </c>
      <c r="B260" s="100" t="s">
        <v>204</v>
      </c>
      <c r="C260" s="114">
        <v>0</v>
      </c>
      <c r="D260" s="114">
        <v>0</v>
      </c>
      <c r="E260" s="114">
        <f t="shared" ref="E260:E323" si="13">SUM(C260:D260)</f>
        <v>0</v>
      </c>
      <c r="F260" s="113" t="str">
        <f t="shared" si="12"/>
        <v>NO</v>
      </c>
      <c r="G260" s="113">
        <f t="shared" ref="G260:G323" si="14">IF(F260="NO",1,0)</f>
        <v>1</v>
      </c>
    </row>
    <row r="261" spans="1:7" x14ac:dyDescent="0.25">
      <c r="A261" s="100">
        <v>11101</v>
      </c>
      <c r="B261" s="100" t="s">
        <v>53</v>
      </c>
      <c r="C261" s="114">
        <v>0</v>
      </c>
      <c r="D261" s="114">
        <v>8791647</v>
      </c>
      <c r="E261" s="114">
        <f t="shared" si="13"/>
        <v>8791647</v>
      </c>
      <c r="F261" s="113" t="str">
        <f t="shared" ref="F261:F324" si="15">IF(E261&gt;0,"SI","NO")</f>
        <v>SI</v>
      </c>
      <c r="G261" s="113">
        <f t="shared" si="14"/>
        <v>0</v>
      </c>
    </row>
    <row r="262" spans="1:7" x14ac:dyDescent="0.25">
      <c r="A262" s="100">
        <v>11102</v>
      </c>
      <c r="B262" s="100" t="s">
        <v>329</v>
      </c>
      <c r="C262" s="114">
        <v>0</v>
      </c>
      <c r="D262" s="114">
        <v>1476271</v>
      </c>
      <c r="E262" s="114">
        <f t="shared" si="13"/>
        <v>1476271</v>
      </c>
      <c r="F262" s="113" t="str">
        <f t="shared" si="15"/>
        <v>SI</v>
      </c>
      <c r="G262" s="113">
        <f t="shared" si="14"/>
        <v>0</v>
      </c>
    </row>
    <row r="263" spans="1:7" x14ac:dyDescent="0.25">
      <c r="A263" s="100">
        <v>11201</v>
      </c>
      <c r="B263" s="100" t="s">
        <v>156</v>
      </c>
      <c r="C263" s="114">
        <v>0</v>
      </c>
      <c r="D263" s="114">
        <v>0</v>
      </c>
      <c r="E263" s="114">
        <f t="shared" si="13"/>
        <v>0</v>
      </c>
      <c r="F263" s="113" t="str">
        <f t="shared" si="15"/>
        <v>NO</v>
      </c>
      <c r="G263" s="113">
        <f t="shared" si="14"/>
        <v>1</v>
      </c>
    </row>
    <row r="264" spans="1:7" x14ac:dyDescent="0.25">
      <c r="A264" s="100">
        <v>11202</v>
      </c>
      <c r="B264" s="100" t="s">
        <v>210</v>
      </c>
      <c r="C264" s="114">
        <v>0</v>
      </c>
      <c r="D264" s="114">
        <v>0</v>
      </c>
      <c r="E264" s="114">
        <f t="shared" si="13"/>
        <v>0</v>
      </c>
      <c r="F264" s="113" t="str">
        <f t="shared" si="15"/>
        <v>NO</v>
      </c>
      <c r="G264" s="113">
        <f t="shared" si="14"/>
        <v>1</v>
      </c>
    </row>
    <row r="265" spans="1:7" x14ac:dyDescent="0.25">
      <c r="A265" s="100">
        <v>11203</v>
      </c>
      <c r="B265" s="100" t="s">
        <v>279</v>
      </c>
      <c r="C265" s="114">
        <v>0</v>
      </c>
      <c r="D265" s="114">
        <v>0</v>
      </c>
      <c r="E265" s="114">
        <f t="shared" si="13"/>
        <v>0</v>
      </c>
      <c r="F265" s="113" t="str">
        <f t="shared" si="15"/>
        <v>NO</v>
      </c>
      <c r="G265" s="113">
        <f t="shared" si="14"/>
        <v>1</v>
      </c>
    </row>
    <row r="266" spans="1:7" x14ac:dyDescent="0.25">
      <c r="A266" s="100">
        <v>11301</v>
      </c>
      <c r="B266" s="100" t="s">
        <v>221</v>
      </c>
      <c r="C266" s="114">
        <v>0</v>
      </c>
      <c r="D266" s="114">
        <v>0</v>
      </c>
      <c r="E266" s="114">
        <f t="shared" si="13"/>
        <v>0</v>
      </c>
      <c r="F266" s="113" t="str">
        <f t="shared" si="15"/>
        <v>NO</v>
      </c>
      <c r="G266" s="113">
        <f t="shared" si="14"/>
        <v>1</v>
      </c>
    </row>
    <row r="267" spans="1:7" x14ac:dyDescent="0.25">
      <c r="A267" s="100">
        <v>11302</v>
      </c>
      <c r="B267" s="100" t="s">
        <v>334</v>
      </c>
      <c r="C267" s="114">
        <v>0</v>
      </c>
      <c r="D267" s="114">
        <v>0</v>
      </c>
      <c r="E267" s="114">
        <f t="shared" si="13"/>
        <v>0</v>
      </c>
      <c r="F267" s="113" t="str">
        <f t="shared" si="15"/>
        <v>NO</v>
      </c>
      <c r="G267" s="113">
        <f t="shared" si="14"/>
        <v>1</v>
      </c>
    </row>
    <row r="268" spans="1:7" x14ac:dyDescent="0.25">
      <c r="A268" s="100">
        <v>11303</v>
      </c>
      <c r="B268" s="100" t="s">
        <v>242</v>
      </c>
      <c r="C268" s="114">
        <v>0</v>
      </c>
      <c r="D268" s="114">
        <v>0</v>
      </c>
      <c r="E268" s="114">
        <f t="shared" si="13"/>
        <v>0</v>
      </c>
      <c r="F268" s="113" t="str">
        <f t="shared" si="15"/>
        <v>NO</v>
      </c>
      <c r="G268" s="113">
        <f t="shared" si="14"/>
        <v>1</v>
      </c>
    </row>
    <row r="269" spans="1:7" x14ac:dyDescent="0.25">
      <c r="A269" s="100">
        <v>11401</v>
      </c>
      <c r="B269" s="100" t="s">
        <v>160</v>
      </c>
      <c r="C269" s="114">
        <v>0</v>
      </c>
      <c r="D269" s="114">
        <v>0</v>
      </c>
      <c r="E269" s="114">
        <f t="shared" si="13"/>
        <v>0</v>
      </c>
      <c r="F269" s="113" t="str">
        <f t="shared" si="15"/>
        <v>NO</v>
      </c>
      <c r="G269" s="113">
        <f t="shared" si="14"/>
        <v>1</v>
      </c>
    </row>
    <row r="270" spans="1:7" x14ac:dyDescent="0.25">
      <c r="A270" s="100">
        <v>11402</v>
      </c>
      <c r="B270" s="100" t="s">
        <v>172</v>
      </c>
      <c r="C270" s="114">
        <v>0</v>
      </c>
      <c r="D270" s="114">
        <v>0</v>
      </c>
      <c r="E270" s="114">
        <f t="shared" si="13"/>
        <v>0</v>
      </c>
      <c r="F270" s="113" t="str">
        <f t="shared" si="15"/>
        <v>NO</v>
      </c>
      <c r="G270" s="113">
        <f t="shared" si="14"/>
        <v>1</v>
      </c>
    </row>
    <row r="271" spans="1:7" x14ac:dyDescent="0.25">
      <c r="A271" s="100">
        <v>12101</v>
      </c>
      <c r="B271" s="100" t="s">
        <v>51</v>
      </c>
      <c r="C271" s="114">
        <v>110721763</v>
      </c>
      <c r="D271" s="114">
        <v>0</v>
      </c>
      <c r="E271" s="114">
        <f t="shared" si="13"/>
        <v>110721763</v>
      </c>
      <c r="F271" s="113" t="str">
        <f t="shared" si="15"/>
        <v>SI</v>
      </c>
      <c r="G271" s="113">
        <f t="shared" si="14"/>
        <v>0</v>
      </c>
    </row>
    <row r="272" spans="1:7" x14ac:dyDescent="0.25">
      <c r="A272" s="100">
        <v>12102</v>
      </c>
      <c r="B272" s="100" t="s">
        <v>249</v>
      </c>
      <c r="C272" s="114">
        <v>0</v>
      </c>
      <c r="D272" s="114">
        <v>0</v>
      </c>
      <c r="E272" s="114">
        <f t="shared" si="13"/>
        <v>0</v>
      </c>
      <c r="F272" s="113" t="str">
        <f t="shared" si="15"/>
        <v>NO</v>
      </c>
      <c r="G272" s="113">
        <f t="shared" si="14"/>
        <v>1</v>
      </c>
    </row>
    <row r="273" spans="1:7" x14ac:dyDescent="0.25">
      <c r="A273" s="100">
        <v>12103</v>
      </c>
      <c r="B273" s="100" t="s">
        <v>245</v>
      </c>
      <c r="C273" s="114">
        <v>0</v>
      </c>
      <c r="D273" s="114">
        <v>0</v>
      </c>
      <c r="E273" s="114">
        <f t="shared" si="13"/>
        <v>0</v>
      </c>
      <c r="F273" s="113" t="str">
        <f t="shared" si="15"/>
        <v>NO</v>
      </c>
      <c r="G273" s="113">
        <f t="shared" si="14"/>
        <v>1</v>
      </c>
    </row>
    <row r="274" spans="1:7" x14ac:dyDescent="0.25">
      <c r="A274" s="100">
        <v>12104</v>
      </c>
      <c r="B274" s="100" t="s">
        <v>150</v>
      </c>
      <c r="C274" s="114">
        <v>0</v>
      </c>
      <c r="D274" s="114">
        <v>0</v>
      </c>
      <c r="E274" s="114">
        <f t="shared" si="13"/>
        <v>0</v>
      </c>
      <c r="F274" s="113" t="str">
        <f t="shared" si="15"/>
        <v>NO</v>
      </c>
      <c r="G274" s="113">
        <f t="shared" si="14"/>
        <v>1</v>
      </c>
    </row>
    <row r="275" spans="1:7" x14ac:dyDescent="0.25">
      <c r="A275" s="100">
        <v>12201</v>
      </c>
      <c r="B275" s="100" t="s">
        <v>222</v>
      </c>
      <c r="C275" s="114">
        <v>0</v>
      </c>
      <c r="D275" s="114">
        <v>0</v>
      </c>
      <c r="E275" s="114">
        <f t="shared" si="13"/>
        <v>0</v>
      </c>
      <c r="F275" s="113" t="str">
        <f t="shared" si="15"/>
        <v>NO</v>
      </c>
      <c r="G275" s="113">
        <f t="shared" si="14"/>
        <v>1</v>
      </c>
    </row>
    <row r="276" spans="1:7" x14ac:dyDescent="0.25">
      <c r="A276" s="100">
        <v>12301</v>
      </c>
      <c r="B276" s="100" t="s">
        <v>184</v>
      </c>
      <c r="C276" s="114">
        <v>0</v>
      </c>
      <c r="D276" s="114">
        <v>0</v>
      </c>
      <c r="E276" s="114">
        <f t="shared" si="13"/>
        <v>0</v>
      </c>
      <c r="F276" s="113" t="str">
        <f t="shared" si="15"/>
        <v>NO</v>
      </c>
      <c r="G276" s="113">
        <f t="shared" si="14"/>
        <v>1</v>
      </c>
    </row>
    <row r="277" spans="1:7" x14ac:dyDescent="0.25">
      <c r="A277" s="100">
        <v>12302</v>
      </c>
      <c r="B277" s="100" t="s">
        <v>153</v>
      </c>
      <c r="C277" s="114">
        <v>0</v>
      </c>
      <c r="D277" s="114">
        <v>0</v>
      </c>
      <c r="E277" s="114">
        <f t="shared" si="13"/>
        <v>0</v>
      </c>
      <c r="F277" s="113" t="str">
        <f t="shared" si="15"/>
        <v>NO</v>
      </c>
      <c r="G277" s="113">
        <f t="shared" si="14"/>
        <v>1</v>
      </c>
    </row>
    <row r="278" spans="1:7" x14ac:dyDescent="0.25">
      <c r="A278" s="100">
        <v>12303</v>
      </c>
      <c r="B278" s="100" t="s">
        <v>255</v>
      </c>
      <c r="C278" s="114">
        <v>0</v>
      </c>
      <c r="D278" s="114">
        <v>0</v>
      </c>
      <c r="E278" s="114">
        <f t="shared" si="13"/>
        <v>0</v>
      </c>
      <c r="F278" s="113" t="str">
        <f t="shared" si="15"/>
        <v>NO</v>
      </c>
      <c r="G278" s="113">
        <f t="shared" si="14"/>
        <v>1</v>
      </c>
    </row>
    <row r="279" spans="1:7" x14ac:dyDescent="0.25">
      <c r="A279" s="100">
        <v>12401</v>
      </c>
      <c r="B279" s="100" t="s">
        <v>90</v>
      </c>
      <c r="C279" s="114">
        <v>0</v>
      </c>
      <c r="D279" s="114">
        <v>0</v>
      </c>
      <c r="E279" s="114">
        <f t="shared" si="13"/>
        <v>0</v>
      </c>
      <c r="F279" s="113" t="str">
        <f t="shared" si="15"/>
        <v>NO</v>
      </c>
      <c r="G279" s="113">
        <f t="shared" si="14"/>
        <v>1</v>
      </c>
    </row>
    <row r="280" spans="1:7" x14ac:dyDescent="0.25">
      <c r="A280" s="100">
        <v>12402</v>
      </c>
      <c r="B280" s="100" t="s">
        <v>257</v>
      </c>
      <c r="C280" s="114">
        <v>0</v>
      </c>
      <c r="D280" s="114">
        <v>0</v>
      </c>
      <c r="E280" s="114">
        <f t="shared" si="13"/>
        <v>0</v>
      </c>
      <c r="F280" s="113" t="str">
        <f t="shared" si="15"/>
        <v>NO</v>
      </c>
      <c r="G280" s="113">
        <f t="shared" si="14"/>
        <v>1</v>
      </c>
    </row>
    <row r="281" spans="1:7" x14ac:dyDescent="0.25">
      <c r="A281" s="100">
        <v>13101</v>
      </c>
      <c r="B281" s="100" t="s">
        <v>7</v>
      </c>
      <c r="C281" s="114">
        <v>0</v>
      </c>
      <c r="D281" s="114">
        <v>10674722</v>
      </c>
      <c r="E281" s="114">
        <f t="shared" si="13"/>
        <v>10674722</v>
      </c>
      <c r="F281" s="113" t="str">
        <f t="shared" si="15"/>
        <v>SI</v>
      </c>
      <c r="G281" s="113">
        <f t="shared" si="14"/>
        <v>0</v>
      </c>
    </row>
    <row r="282" spans="1:7" x14ac:dyDescent="0.25">
      <c r="A282" s="100">
        <v>13102</v>
      </c>
      <c r="B282" s="100" t="s">
        <v>21</v>
      </c>
      <c r="C282" s="114">
        <v>0</v>
      </c>
      <c r="D282" s="114">
        <v>0</v>
      </c>
      <c r="E282" s="114">
        <f t="shared" si="13"/>
        <v>0</v>
      </c>
      <c r="F282" s="113" t="str">
        <f t="shared" si="15"/>
        <v>NO</v>
      </c>
      <c r="G282" s="113">
        <f t="shared" si="14"/>
        <v>1</v>
      </c>
    </row>
    <row r="283" spans="1:7" x14ac:dyDescent="0.25">
      <c r="A283" s="100">
        <v>13103</v>
      </c>
      <c r="B283" s="100" t="s">
        <v>46</v>
      </c>
      <c r="C283" s="114">
        <v>4290230783</v>
      </c>
      <c r="D283" s="114">
        <v>0</v>
      </c>
      <c r="E283" s="114">
        <f t="shared" si="13"/>
        <v>4290230783</v>
      </c>
      <c r="F283" s="113" t="str">
        <f t="shared" si="15"/>
        <v>SI</v>
      </c>
      <c r="G283" s="113">
        <f t="shared" si="14"/>
        <v>0</v>
      </c>
    </row>
    <row r="284" spans="1:7" x14ac:dyDescent="0.25">
      <c r="A284" s="100">
        <v>13104</v>
      </c>
      <c r="B284" s="100" t="s">
        <v>43</v>
      </c>
      <c r="C284" s="114">
        <v>0</v>
      </c>
      <c r="D284" s="114">
        <v>0</v>
      </c>
      <c r="E284" s="114">
        <f t="shared" si="13"/>
        <v>0</v>
      </c>
      <c r="F284" s="113" t="str">
        <f t="shared" si="15"/>
        <v>NO</v>
      </c>
      <c r="G284" s="113">
        <f t="shared" si="14"/>
        <v>1</v>
      </c>
    </row>
    <row r="285" spans="1:7" x14ac:dyDescent="0.25">
      <c r="A285" s="100">
        <v>13105</v>
      </c>
      <c r="B285" s="100" t="s">
        <v>49</v>
      </c>
      <c r="C285" s="114">
        <v>0</v>
      </c>
      <c r="D285" s="114">
        <v>0</v>
      </c>
      <c r="E285" s="114">
        <f t="shared" si="13"/>
        <v>0</v>
      </c>
      <c r="F285" s="113" t="str">
        <f t="shared" si="15"/>
        <v>NO</v>
      </c>
      <c r="G285" s="113">
        <f t="shared" si="14"/>
        <v>1</v>
      </c>
    </row>
    <row r="286" spans="1:7" x14ac:dyDescent="0.25">
      <c r="A286" s="100">
        <v>13106</v>
      </c>
      <c r="B286" s="100" t="s">
        <v>23</v>
      </c>
      <c r="C286" s="114">
        <v>0</v>
      </c>
      <c r="D286" s="114">
        <v>12157051</v>
      </c>
      <c r="E286" s="114">
        <f t="shared" si="13"/>
        <v>12157051</v>
      </c>
      <c r="F286" s="113" t="str">
        <f t="shared" si="15"/>
        <v>SI</v>
      </c>
      <c r="G286" s="113">
        <f t="shared" si="14"/>
        <v>0</v>
      </c>
    </row>
    <row r="287" spans="1:7" x14ac:dyDescent="0.25">
      <c r="A287" s="100">
        <v>13107</v>
      </c>
      <c r="B287" s="100" t="s">
        <v>11</v>
      </c>
      <c r="C287" s="114">
        <v>0</v>
      </c>
      <c r="D287" s="114">
        <v>0</v>
      </c>
      <c r="E287" s="114">
        <f t="shared" si="13"/>
        <v>0</v>
      </c>
      <c r="F287" s="113" t="str">
        <f t="shared" si="15"/>
        <v>NO</v>
      </c>
      <c r="G287" s="113">
        <f t="shared" si="14"/>
        <v>1</v>
      </c>
    </row>
    <row r="288" spans="1:7" x14ac:dyDescent="0.25">
      <c r="A288" s="100">
        <v>13108</v>
      </c>
      <c r="B288" s="100" t="s">
        <v>26</v>
      </c>
      <c r="C288" s="114">
        <v>0</v>
      </c>
      <c r="D288" s="114">
        <v>0</v>
      </c>
      <c r="E288" s="114">
        <f t="shared" si="13"/>
        <v>0</v>
      </c>
      <c r="F288" s="113" t="str">
        <f t="shared" si="15"/>
        <v>NO</v>
      </c>
      <c r="G288" s="113">
        <f t="shared" si="14"/>
        <v>1</v>
      </c>
    </row>
    <row r="289" spans="1:7" x14ac:dyDescent="0.25">
      <c r="A289" s="100">
        <v>13109</v>
      </c>
      <c r="B289" s="100" t="s">
        <v>20</v>
      </c>
      <c r="C289" s="114">
        <v>0</v>
      </c>
      <c r="D289" s="114">
        <v>0</v>
      </c>
      <c r="E289" s="114">
        <f t="shared" si="13"/>
        <v>0</v>
      </c>
      <c r="F289" s="113" t="str">
        <f t="shared" si="15"/>
        <v>NO</v>
      </c>
      <c r="G289" s="113">
        <f t="shared" si="14"/>
        <v>1</v>
      </c>
    </row>
    <row r="290" spans="1:7" x14ac:dyDescent="0.25">
      <c r="A290" s="100">
        <v>13110</v>
      </c>
      <c r="B290" s="100" t="s">
        <v>35</v>
      </c>
      <c r="C290" s="114">
        <v>0</v>
      </c>
      <c r="D290" s="114">
        <v>0</v>
      </c>
      <c r="E290" s="114">
        <f t="shared" si="13"/>
        <v>0</v>
      </c>
      <c r="F290" s="113" t="str">
        <f t="shared" si="15"/>
        <v>NO</v>
      </c>
      <c r="G290" s="113">
        <f t="shared" si="14"/>
        <v>1</v>
      </c>
    </row>
    <row r="291" spans="1:7" x14ac:dyDescent="0.25">
      <c r="A291" s="100">
        <v>13111</v>
      </c>
      <c r="B291" s="100" t="s">
        <v>36</v>
      </c>
      <c r="C291" s="114">
        <v>0</v>
      </c>
      <c r="D291" s="114">
        <v>0</v>
      </c>
      <c r="E291" s="114">
        <f t="shared" si="13"/>
        <v>0</v>
      </c>
      <c r="F291" s="113" t="str">
        <f t="shared" si="15"/>
        <v>NO</v>
      </c>
      <c r="G291" s="113">
        <f t="shared" si="14"/>
        <v>1</v>
      </c>
    </row>
    <row r="292" spans="1:7" x14ac:dyDescent="0.25">
      <c r="A292" s="100">
        <v>13112</v>
      </c>
      <c r="B292" s="100" t="s">
        <v>27</v>
      </c>
      <c r="C292" s="114">
        <v>0</v>
      </c>
      <c r="D292" s="114">
        <v>0</v>
      </c>
      <c r="E292" s="114">
        <f t="shared" si="13"/>
        <v>0</v>
      </c>
      <c r="F292" s="113" t="str">
        <f t="shared" si="15"/>
        <v>NO</v>
      </c>
      <c r="G292" s="113">
        <f t="shared" si="14"/>
        <v>1</v>
      </c>
    </row>
    <row r="293" spans="1:7" x14ac:dyDescent="0.25">
      <c r="A293" s="100">
        <v>13113</v>
      </c>
      <c r="B293" s="100" t="s">
        <v>18</v>
      </c>
      <c r="C293" s="114">
        <v>0</v>
      </c>
      <c r="D293" s="114">
        <v>0</v>
      </c>
      <c r="E293" s="114">
        <f t="shared" si="13"/>
        <v>0</v>
      </c>
      <c r="F293" s="113" t="str">
        <f t="shared" si="15"/>
        <v>NO</v>
      </c>
      <c r="G293" s="113">
        <f t="shared" si="14"/>
        <v>1</v>
      </c>
    </row>
    <row r="294" spans="1:7" x14ac:dyDescent="0.25">
      <c r="A294" s="100">
        <v>13114</v>
      </c>
      <c r="B294" s="100" t="s">
        <v>3</v>
      </c>
      <c r="C294" s="114">
        <v>0</v>
      </c>
      <c r="D294" s="114">
        <v>0</v>
      </c>
      <c r="E294" s="114">
        <f t="shared" si="13"/>
        <v>0</v>
      </c>
      <c r="F294" s="113" t="str">
        <f t="shared" si="15"/>
        <v>NO</v>
      </c>
      <c r="G294" s="113">
        <f t="shared" si="14"/>
        <v>1</v>
      </c>
    </row>
    <row r="295" spans="1:7" x14ac:dyDescent="0.25">
      <c r="A295" s="100">
        <v>13115</v>
      </c>
      <c r="B295" s="100" t="s">
        <v>9</v>
      </c>
      <c r="C295" s="114">
        <v>0</v>
      </c>
      <c r="D295" s="114">
        <v>0</v>
      </c>
      <c r="E295" s="114">
        <f t="shared" si="13"/>
        <v>0</v>
      </c>
      <c r="F295" s="113" t="str">
        <f t="shared" si="15"/>
        <v>NO</v>
      </c>
      <c r="G295" s="113">
        <f t="shared" si="14"/>
        <v>1</v>
      </c>
    </row>
    <row r="296" spans="1:7" x14ac:dyDescent="0.25">
      <c r="A296" s="100">
        <v>13116</v>
      </c>
      <c r="B296" s="100" t="s">
        <v>33</v>
      </c>
      <c r="C296" s="114">
        <v>0</v>
      </c>
      <c r="D296" s="114">
        <v>0</v>
      </c>
      <c r="E296" s="114">
        <f t="shared" si="13"/>
        <v>0</v>
      </c>
      <c r="F296" s="113" t="str">
        <f t="shared" si="15"/>
        <v>NO</v>
      </c>
      <c r="G296" s="113">
        <f t="shared" si="14"/>
        <v>1</v>
      </c>
    </row>
    <row r="297" spans="1:7" x14ac:dyDescent="0.25">
      <c r="A297" s="100">
        <v>13117</v>
      </c>
      <c r="B297" s="100" t="s">
        <v>44</v>
      </c>
      <c r="C297" s="114">
        <v>243000705</v>
      </c>
      <c r="D297" s="114">
        <v>0</v>
      </c>
      <c r="E297" s="114">
        <f t="shared" si="13"/>
        <v>243000705</v>
      </c>
      <c r="F297" s="113" t="str">
        <f t="shared" si="15"/>
        <v>SI</v>
      </c>
      <c r="G297" s="113">
        <f t="shared" si="14"/>
        <v>0</v>
      </c>
    </row>
    <row r="298" spans="1:7" x14ac:dyDescent="0.25">
      <c r="A298" s="100">
        <v>13118</v>
      </c>
      <c r="B298" s="100" t="s">
        <v>16</v>
      </c>
      <c r="C298" s="114">
        <v>0</v>
      </c>
      <c r="D298" s="114">
        <v>0</v>
      </c>
      <c r="E298" s="114">
        <f t="shared" si="13"/>
        <v>0</v>
      </c>
      <c r="F298" s="113" t="str">
        <f t="shared" si="15"/>
        <v>NO</v>
      </c>
      <c r="G298" s="113">
        <f t="shared" si="14"/>
        <v>1</v>
      </c>
    </row>
    <row r="299" spans="1:7" x14ac:dyDescent="0.25">
      <c r="A299" s="100">
        <v>13119</v>
      </c>
      <c r="B299" s="100" t="s">
        <v>8</v>
      </c>
      <c r="C299" s="114">
        <v>0</v>
      </c>
      <c r="D299" s="114">
        <v>0</v>
      </c>
      <c r="E299" s="114">
        <f t="shared" si="13"/>
        <v>0</v>
      </c>
      <c r="F299" s="113" t="str">
        <f t="shared" si="15"/>
        <v>NO</v>
      </c>
      <c r="G299" s="113">
        <f t="shared" si="14"/>
        <v>1</v>
      </c>
    </row>
    <row r="300" spans="1:7" x14ac:dyDescent="0.25">
      <c r="A300" s="100">
        <v>13120</v>
      </c>
      <c r="B300" s="100" t="s">
        <v>31</v>
      </c>
      <c r="C300" s="114">
        <v>0</v>
      </c>
      <c r="D300" s="114">
        <v>0</v>
      </c>
      <c r="E300" s="114">
        <f t="shared" si="13"/>
        <v>0</v>
      </c>
      <c r="F300" s="113" t="str">
        <f t="shared" si="15"/>
        <v>NO</v>
      </c>
      <c r="G300" s="113">
        <f t="shared" si="14"/>
        <v>1</v>
      </c>
    </row>
    <row r="301" spans="1:7" x14ac:dyDescent="0.25">
      <c r="A301" s="100">
        <v>13121</v>
      </c>
      <c r="B301" s="100" t="s">
        <v>45</v>
      </c>
      <c r="C301" s="114">
        <v>0</v>
      </c>
      <c r="D301" s="114">
        <v>108086306</v>
      </c>
      <c r="E301" s="114">
        <f t="shared" si="13"/>
        <v>108086306</v>
      </c>
      <c r="F301" s="113" t="str">
        <f t="shared" si="15"/>
        <v>SI</v>
      </c>
      <c r="G301" s="113">
        <f t="shared" si="14"/>
        <v>0</v>
      </c>
    </row>
    <row r="302" spans="1:7" x14ac:dyDescent="0.25">
      <c r="A302" s="100">
        <v>13122</v>
      </c>
      <c r="B302" s="100" t="s">
        <v>14</v>
      </c>
      <c r="C302" s="114">
        <v>0</v>
      </c>
      <c r="D302" s="114">
        <v>0</v>
      </c>
      <c r="E302" s="114">
        <f t="shared" si="13"/>
        <v>0</v>
      </c>
      <c r="F302" s="113" t="str">
        <f t="shared" si="15"/>
        <v>NO</v>
      </c>
      <c r="G302" s="113">
        <f t="shared" si="14"/>
        <v>1</v>
      </c>
    </row>
    <row r="303" spans="1:7" x14ac:dyDescent="0.25">
      <c r="A303" s="100">
        <v>13123</v>
      </c>
      <c r="B303" s="100" t="s">
        <v>4</v>
      </c>
      <c r="C303" s="114">
        <v>0</v>
      </c>
      <c r="D303" s="114">
        <v>0</v>
      </c>
      <c r="E303" s="114">
        <f t="shared" si="13"/>
        <v>0</v>
      </c>
      <c r="F303" s="113" t="str">
        <f t="shared" si="15"/>
        <v>NO</v>
      </c>
      <c r="G303" s="113">
        <f t="shared" si="14"/>
        <v>1</v>
      </c>
    </row>
    <row r="304" spans="1:7" x14ac:dyDescent="0.25">
      <c r="A304" s="100">
        <v>13124</v>
      </c>
      <c r="B304" s="100" t="s">
        <v>15</v>
      </c>
      <c r="C304" s="114">
        <v>0</v>
      </c>
      <c r="D304" s="114">
        <v>0</v>
      </c>
      <c r="E304" s="114">
        <f t="shared" si="13"/>
        <v>0</v>
      </c>
      <c r="F304" s="113" t="str">
        <f t="shared" si="15"/>
        <v>NO</v>
      </c>
      <c r="G304" s="113">
        <f t="shared" si="14"/>
        <v>1</v>
      </c>
    </row>
    <row r="305" spans="1:7" x14ac:dyDescent="0.25">
      <c r="A305" s="100">
        <v>13125</v>
      </c>
      <c r="B305" s="100" t="s">
        <v>12</v>
      </c>
      <c r="C305" s="114">
        <v>0</v>
      </c>
      <c r="D305" s="114">
        <v>0</v>
      </c>
      <c r="E305" s="114">
        <f t="shared" si="13"/>
        <v>0</v>
      </c>
      <c r="F305" s="113" t="str">
        <f t="shared" si="15"/>
        <v>NO</v>
      </c>
      <c r="G305" s="113">
        <f t="shared" si="14"/>
        <v>1</v>
      </c>
    </row>
    <row r="306" spans="1:7" x14ac:dyDescent="0.25">
      <c r="A306" s="100">
        <v>13126</v>
      </c>
      <c r="B306" s="100" t="s">
        <v>40</v>
      </c>
      <c r="C306" s="114">
        <v>1041651703</v>
      </c>
      <c r="D306" s="114">
        <v>0</v>
      </c>
      <c r="E306" s="114">
        <f t="shared" si="13"/>
        <v>1041651703</v>
      </c>
      <c r="F306" s="113" t="str">
        <f t="shared" si="15"/>
        <v>SI</v>
      </c>
      <c r="G306" s="113">
        <f t="shared" si="14"/>
        <v>0</v>
      </c>
    </row>
    <row r="307" spans="1:7" x14ac:dyDescent="0.25">
      <c r="A307" s="100">
        <v>13127</v>
      </c>
      <c r="B307" s="100" t="s">
        <v>6</v>
      </c>
      <c r="C307" s="114">
        <v>0</v>
      </c>
      <c r="D307" s="114">
        <v>0</v>
      </c>
      <c r="E307" s="114">
        <f t="shared" si="13"/>
        <v>0</v>
      </c>
      <c r="F307" s="113" t="str">
        <f t="shared" si="15"/>
        <v>NO</v>
      </c>
      <c r="G307" s="113">
        <f t="shared" si="14"/>
        <v>1</v>
      </c>
    </row>
    <row r="308" spans="1:7" x14ac:dyDescent="0.25">
      <c r="A308" s="100">
        <v>13128</v>
      </c>
      <c r="B308" s="100" t="s">
        <v>10</v>
      </c>
      <c r="C308" s="114">
        <v>0</v>
      </c>
      <c r="D308" s="114">
        <v>0</v>
      </c>
      <c r="E308" s="114">
        <f t="shared" si="13"/>
        <v>0</v>
      </c>
      <c r="F308" s="113" t="str">
        <f t="shared" si="15"/>
        <v>NO</v>
      </c>
      <c r="G308" s="113">
        <f t="shared" si="14"/>
        <v>1</v>
      </c>
    </row>
    <row r="309" spans="1:7" x14ac:dyDescent="0.25">
      <c r="A309" s="100">
        <v>13129</v>
      </c>
      <c r="B309" s="100" t="s">
        <v>22</v>
      </c>
      <c r="C309" s="114">
        <v>0</v>
      </c>
      <c r="D309" s="114">
        <v>0</v>
      </c>
      <c r="E309" s="114">
        <f t="shared" si="13"/>
        <v>0</v>
      </c>
      <c r="F309" s="113" t="str">
        <f t="shared" si="15"/>
        <v>NO</v>
      </c>
      <c r="G309" s="113">
        <f t="shared" si="14"/>
        <v>1</v>
      </c>
    </row>
    <row r="310" spans="1:7" x14ac:dyDescent="0.25">
      <c r="A310" s="100">
        <v>13130</v>
      </c>
      <c r="B310" s="100" t="s">
        <v>41</v>
      </c>
      <c r="C310" s="114">
        <v>6021597570</v>
      </c>
      <c r="D310" s="114">
        <v>0</v>
      </c>
      <c r="E310" s="114">
        <f t="shared" si="13"/>
        <v>6021597570</v>
      </c>
      <c r="F310" s="113" t="str">
        <f t="shared" si="15"/>
        <v>SI</v>
      </c>
      <c r="G310" s="113">
        <f t="shared" si="14"/>
        <v>0</v>
      </c>
    </row>
    <row r="311" spans="1:7" x14ac:dyDescent="0.25">
      <c r="A311" s="100">
        <v>13131</v>
      </c>
      <c r="B311" s="100" t="s">
        <v>38</v>
      </c>
      <c r="C311" s="114">
        <v>0</v>
      </c>
      <c r="D311" s="114">
        <v>0</v>
      </c>
      <c r="E311" s="114">
        <f t="shared" si="13"/>
        <v>0</v>
      </c>
      <c r="F311" s="113" t="str">
        <f t="shared" si="15"/>
        <v>NO</v>
      </c>
      <c r="G311" s="113">
        <f t="shared" si="14"/>
        <v>1</v>
      </c>
    </row>
    <row r="312" spans="1:7" x14ac:dyDescent="0.25">
      <c r="A312" s="100">
        <v>13132</v>
      </c>
      <c r="B312" s="100" t="s">
        <v>5</v>
      </c>
      <c r="C312" s="114">
        <v>0</v>
      </c>
      <c r="D312" s="114">
        <v>0</v>
      </c>
      <c r="E312" s="114">
        <f t="shared" si="13"/>
        <v>0</v>
      </c>
      <c r="F312" s="113" t="str">
        <f t="shared" si="15"/>
        <v>NO</v>
      </c>
      <c r="G312" s="113">
        <f t="shared" si="14"/>
        <v>1</v>
      </c>
    </row>
    <row r="313" spans="1:7" x14ac:dyDescent="0.25">
      <c r="A313" s="100">
        <v>13201</v>
      </c>
      <c r="B313" s="100" t="s">
        <v>13</v>
      </c>
      <c r="C313" s="114">
        <v>0</v>
      </c>
      <c r="D313" s="114">
        <v>0</v>
      </c>
      <c r="E313" s="114">
        <f t="shared" si="13"/>
        <v>0</v>
      </c>
      <c r="F313" s="113" t="str">
        <f t="shared" si="15"/>
        <v>NO</v>
      </c>
      <c r="G313" s="113">
        <f t="shared" si="14"/>
        <v>1</v>
      </c>
    </row>
    <row r="314" spans="1:7" x14ac:dyDescent="0.25">
      <c r="A314" s="100">
        <v>13202</v>
      </c>
      <c r="B314" s="100" t="s">
        <v>77</v>
      </c>
      <c r="C314" s="114">
        <v>21036682</v>
      </c>
      <c r="D314" s="114">
        <v>0</v>
      </c>
      <c r="E314" s="114">
        <f t="shared" si="13"/>
        <v>21036682</v>
      </c>
      <c r="F314" s="113" t="str">
        <f t="shared" si="15"/>
        <v>SI</v>
      </c>
      <c r="G314" s="113">
        <f t="shared" si="14"/>
        <v>0</v>
      </c>
    </row>
    <row r="315" spans="1:7" x14ac:dyDescent="0.25">
      <c r="A315" s="100">
        <v>13203</v>
      </c>
      <c r="B315" s="100" t="s">
        <v>227</v>
      </c>
      <c r="C315" s="114">
        <v>0</v>
      </c>
      <c r="D315" s="114">
        <v>0</v>
      </c>
      <c r="E315" s="114">
        <f t="shared" si="13"/>
        <v>0</v>
      </c>
      <c r="F315" s="113" t="str">
        <f t="shared" si="15"/>
        <v>NO</v>
      </c>
      <c r="G315" s="113">
        <f t="shared" si="14"/>
        <v>1</v>
      </c>
    </row>
    <row r="316" spans="1:7" x14ac:dyDescent="0.25">
      <c r="A316" s="100">
        <v>13301</v>
      </c>
      <c r="B316" s="100" t="s">
        <v>57</v>
      </c>
      <c r="C316" s="114">
        <v>0</v>
      </c>
      <c r="D316" s="114">
        <v>0</v>
      </c>
      <c r="E316" s="114">
        <f t="shared" si="13"/>
        <v>0</v>
      </c>
      <c r="F316" s="113" t="str">
        <f t="shared" si="15"/>
        <v>NO</v>
      </c>
      <c r="G316" s="113">
        <f t="shared" si="14"/>
        <v>1</v>
      </c>
    </row>
    <row r="317" spans="1:7" x14ac:dyDescent="0.25">
      <c r="A317" s="100">
        <v>13302</v>
      </c>
      <c r="B317" s="100" t="s">
        <v>78</v>
      </c>
      <c r="C317" s="114">
        <v>4731046468</v>
      </c>
      <c r="D317" s="114">
        <v>0</v>
      </c>
      <c r="E317" s="114">
        <f t="shared" si="13"/>
        <v>4731046468</v>
      </c>
      <c r="F317" s="113" t="str">
        <f t="shared" si="15"/>
        <v>SI</v>
      </c>
      <c r="G317" s="113">
        <f t="shared" si="14"/>
        <v>0</v>
      </c>
    </row>
    <row r="318" spans="1:7" x14ac:dyDescent="0.25">
      <c r="A318" s="100">
        <v>13303</v>
      </c>
      <c r="B318" s="100" t="s">
        <v>218</v>
      </c>
      <c r="C318" s="114">
        <v>1789117423</v>
      </c>
      <c r="D318" s="114">
        <v>0</v>
      </c>
      <c r="E318" s="114">
        <f t="shared" si="13"/>
        <v>1789117423</v>
      </c>
      <c r="F318" s="113" t="str">
        <f t="shared" si="15"/>
        <v>SI</v>
      </c>
      <c r="G318" s="113">
        <f t="shared" si="14"/>
        <v>0</v>
      </c>
    </row>
    <row r="319" spans="1:7" x14ac:dyDescent="0.25">
      <c r="A319" s="100">
        <v>13401</v>
      </c>
      <c r="B319" s="100" t="s">
        <v>42</v>
      </c>
      <c r="C319" s="114">
        <v>835809</v>
      </c>
      <c r="D319" s="114">
        <v>0</v>
      </c>
      <c r="E319" s="114">
        <f t="shared" si="13"/>
        <v>835809</v>
      </c>
      <c r="F319" s="113" t="str">
        <f t="shared" si="15"/>
        <v>SI</v>
      </c>
      <c r="G319" s="113">
        <f t="shared" si="14"/>
        <v>0</v>
      </c>
    </row>
    <row r="320" spans="1:7" x14ac:dyDescent="0.25">
      <c r="A320" s="100">
        <v>13402</v>
      </c>
      <c r="B320" s="100" t="s">
        <v>80</v>
      </c>
      <c r="C320" s="114">
        <v>127555961</v>
      </c>
      <c r="D320" s="114">
        <v>0</v>
      </c>
      <c r="E320" s="114">
        <f t="shared" si="13"/>
        <v>127555961</v>
      </c>
      <c r="F320" s="113" t="str">
        <f t="shared" si="15"/>
        <v>SI</v>
      </c>
      <c r="G320" s="113">
        <f t="shared" si="14"/>
        <v>0</v>
      </c>
    </row>
    <row r="321" spans="1:7" x14ac:dyDescent="0.25">
      <c r="A321" s="100">
        <v>13403</v>
      </c>
      <c r="B321" s="100" t="s">
        <v>231</v>
      </c>
      <c r="C321" s="114">
        <v>0</v>
      </c>
      <c r="D321" s="114">
        <v>0</v>
      </c>
      <c r="E321" s="114">
        <f t="shared" si="13"/>
        <v>0</v>
      </c>
      <c r="F321" s="113" t="str">
        <f t="shared" si="15"/>
        <v>NO</v>
      </c>
      <c r="G321" s="113">
        <f t="shared" si="14"/>
        <v>1</v>
      </c>
    </row>
    <row r="322" spans="1:7" x14ac:dyDescent="0.25">
      <c r="A322" s="100">
        <v>13404</v>
      </c>
      <c r="B322" s="100" t="s">
        <v>145</v>
      </c>
      <c r="C322" s="114">
        <v>0</v>
      </c>
      <c r="D322" s="114">
        <v>0</v>
      </c>
      <c r="E322" s="114">
        <f t="shared" si="13"/>
        <v>0</v>
      </c>
      <c r="F322" s="113" t="str">
        <f t="shared" si="15"/>
        <v>NO</v>
      </c>
      <c r="G322" s="113">
        <f t="shared" si="14"/>
        <v>1</v>
      </c>
    </row>
    <row r="323" spans="1:7" x14ac:dyDescent="0.25">
      <c r="A323" s="100">
        <v>13501</v>
      </c>
      <c r="B323" s="100" t="s">
        <v>148</v>
      </c>
      <c r="C323" s="114">
        <v>0</v>
      </c>
      <c r="D323" s="114">
        <v>0</v>
      </c>
      <c r="E323" s="114">
        <f t="shared" si="13"/>
        <v>0</v>
      </c>
      <c r="F323" s="113" t="str">
        <f t="shared" si="15"/>
        <v>NO</v>
      </c>
      <c r="G323" s="113">
        <f t="shared" si="14"/>
        <v>1</v>
      </c>
    </row>
    <row r="324" spans="1:7" x14ac:dyDescent="0.25">
      <c r="A324" s="100">
        <v>13502</v>
      </c>
      <c r="B324" s="100" t="s">
        <v>217</v>
      </c>
      <c r="C324" s="114">
        <v>0</v>
      </c>
      <c r="D324" s="114">
        <v>799474</v>
      </c>
      <c r="E324" s="114">
        <f t="shared" ref="E324:E348" si="16">SUM(C324:D324)</f>
        <v>799474</v>
      </c>
      <c r="F324" s="113" t="str">
        <f t="shared" si="15"/>
        <v>SI</v>
      </c>
      <c r="G324" s="113">
        <f t="shared" ref="G324:G348" si="17">IF(F324="NO",1,0)</f>
        <v>0</v>
      </c>
    </row>
    <row r="325" spans="1:7" x14ac:dyDescent="0.25">
      <c r="A325" s="100">
        <v>13503</v>
      </c>
      <c r="B325" s="100" t="s">
        <v>157</v>
      </c>
      <c r="C325" s="114">
        <v>0</v>
      </c>
      <c r="D325" s="114">
        <v>0</v>
      </c>
      <c r="E325" s="114">
        <f t="shared" si="16"/>
        <v>0</v>
      </c>
      <c r="F325" s="113" t="str">
        <f t="shared" ref="F325:F348" si="18">IF(E325&gt;0,"SI","NO")</f>
        <v>NO</v>
      </c>
      <c r="G325" s="113">
        <f t="shared" si="17"/>
        <v>1</v>
      </c>
    </row>
    <row r="326" spans="1:7" x14ac:dyDescent="0.25">
      <c r="A326" s="100">
        <v>13504</v>
      </c>
      <c r="B326" s="100" t="s">
        <v>241</v>
      </c>
      <c r="C326" s="114">
        <v>0</v>
      </c>
      <c r="D326" s="114">
        <v>0</v>
      </c>
      <c r="E326" s="114">
        <f t="shared" si="16"/>
        <v>0</v>
      </c>
      <c r="F326" s="113" t="str">
        <f t="shared" si="18"/>
        <v>NO</v>
      </c>
      <c r="G326" s="113">
        <f t="shared" si="17"/>
        <v>1</v>
      </c>
    </row>
    <row r="327" spans="1:7" x14ac:dyDescent="0.25">
      <c r="A327" s="100">
        <v>13505</v>
      </c>
      <c r="B327" s="100" t="s">
        <v>251</v>
      </c>
      <c r="C327" s="114">
        <v>0</v>
      </c>
      <c r="D327" s="114">
        <v>0</v>
      </c>
      <c r="E327" s="114">
        <f t="shared" si="16"/>
        <v>0</v>
      </c>
      <c r="F327" s="113" t="str">
        <f t="shared" si="18"/>
        <v>NO</v>
      </c>
      <c r="G327" s="113">
        <f t="shared" si="17"/>
        <v>1</v>
      </c>
    </row>
    <row r="328" spans="1:7" x14ac:dyDescent="0.25">
      <c r="A328" s="100">
        <v>13601</v>
      </c>
      <c r="B328" s="100" t="s">
        <v>64</v>
      </c>
      <c r="C328" s="114">
        <v>0</v>
      </c>
      <c r="D328" s="114">
        <v>0</v>
      </c>
      <c r="E328" s="114">
        <f t="shared" si="16"/>
        <v>0</v>
      </c>
      <c r="F328" s="113" t="str">
        <f t="shared" si="18"/>
        <v>NO</v>
      </c>
      <c r="G328" s="113">
        <f t="shared" si="17"/>
        <v>1</v>
      </c>
    </row>
    <row r="329" spans="1:7" x14ac:dyDescent="0.25">
      <c r="A329" s="100">
        <v>13602</v>
      </c>
      <c r="B329" s="100" t="s">
        <v>135</v>
      </c>
      <c r="C329" s="114">
        <v>0</v>
      </c>
      <c r="D329" s="114">
        <v>0</v>
      </c>
      <c r="E329" s="114">
        <f t="shared" si="16"/>
        <v>0</v>
      </c>
      <c r="F329" s="113" t="str">
        <f t="shared" si="18"/>
        <v>NO</v>
      </c>
      <c r="G329" s="113">
        <f t="shared" si="17"/>
        <v>1</v>
      </c>
    </row>
    <row r="330" spans="1:7" x14ac:dyDescent="0.25">
      <c r="A330" s="100">
        <v>13603</v>
      </c>
      <c r="B330" s="100" t="s">
        <v>225</v>
      </c>
      <c r="C330" s="114">
        <v>0</v>
      </c>
      <c r="D330" s="114">
        <v>0</v>
      </c>
      <c r="E330" s="114">
        <f t="shared" si="16"/>
        <v>0</v>
      </c>
      <c r="F330" s="113" t="str">
        <f t="shared" si="18"/>
        <v>NO</v>
      </c>
      <c r="G330" s="113">
        <f t="shared" si="17"/>
        <v>1</v>
      </c>
    </row>
    <row r="331" spans="1:7" x14ac:dyDescent="0.25">
      <c r="A331" s="100">
        <v>13604</v>
      </c>
      <c r="B331" s="100" t="s">
        <v>55</v>
      </c>
      <c r="C331" s="114">
        <v>0</v>
      </c>
      <c r="D331" s="114">
        <v>0</v>
      </c>
      <c r="E331" s="114">
        <f t="shared" si="16"/>
        <v>0</v>
      </c>
      <c r="F331" s="113" t="str">
        <f t="shared" si="18"/>
        <v>NO</v>
      </c>
      <c r="G331" s="113">
        <f t="shared" si="17"/>
        <v>1</v>
      </c>
    </row>
    <row r="332" spans="1:7" x14ac:dyDescent="0.25">
      <c r="A332" s="100">
        <v>13605</v>
      </c>
      <c r="B332" s="100" t="s">
        <v>79</v>
      </c>
      <c r="C332" s="114">
        <v>0</v>
      </c>
      <c r="D332" s="114">
        <v>92150523</v>
      </c>
      <c r="E332" s="114">
        <f t="shared" si="16"/>
        <v>92150523</v>
      </c>
      <c r="F332" s="113" t="str">
        <f t="shared" si="18"/>
        <v>SI</v>
      </c>
      <c r="G332" s="113">
        <f t="shared" si="17"/>
        <v>0</v>
      </c>
    </row>
    <row r="333" spans="1:7" x14ac:dyDescent="0.25">
      <c r="A333" s="100">
        <v>14101</v>
      </c>
      <c r="B333" s="100" t="s">
        <v>63</v>
      </c>
      <c r="C333" s="114">
        <v>0</v>
      </c>
      <c r="D333" s="114">
        <v>0</v>
      </c>
      <c r="E333" s="114">
        <f t="shared" si="16"/>
        <v>0</v>
      </c>
      <c r="F333" s="113" t="str">
        <f t="shared" si="18"/>
        <v>NO</v>
      </c>
      <c r="G333" s="113">
        <f t="shared" si="17"/>
        <v>1</v>
      </c>
    </row>
    <row r="334" spans="1:7" x14ac:dyDescent="0.25">
      <c r="A334" s="100">
        <v>14102</v>
      </c>
      <c r="B334" s="100" t="s">
        <v>269</v>
      </c>
      <c r="C334" s="114">
        <v>0</v>
      </c>
      <c r="D334" s="114">
        <v>0</v>
      </c>
      <c r="E334" s="114">
        <f t="shared" si="16"/>
        <v>0</v>
      </c>
      <c r="F334" s="113" t="str">
        <f t="shared" si="18"/>
        <v>NO</v>
      </c>
      <c r="G334" s="113">
        <f t="shared" si="17"/>
        <v>1</v>
      </c>
    </row>
    <row r="335" spans="1:7" x14ac:dyDescent="0.25">
      <c r="A335" s="100">
        <v>14103</v>
      </c>
      <c r="B335" s="100" t="s">
        <v>109</v>
      </c>
      <c r="C335" s="114">
        <v>0</v>
      </c>
      <c r="D335" s="114">
        <v>0</v>
      </c>
      <c r="E335" s="114">
        <f t="shared" si="16"/>
        <v>0</v>
      </c>
      <c r="F335" s="113" t="str">
        <f t="shared" si="18"/>
        <v>NO</v>
      </c>
      <c r="G335" s="113">
        <f t="shared" si="17"/>
        <v>1</v>
      </c>
    </row>
    <row r="336" spans="1:7" x14ac:dyDescent="0.25">
      <c r="A336" s="100">
        <v>14104</v>
      </c>
      <c r="B336" s="100" t="s">
        <v>185</v>
      </c>
      <c r="C336" s="114">
        <v>0</v>
      </c>
      <c r="D336" s="114">
        <v>0</v>
      </c>
      <c r="E336" s="114">
        <f t="shared" si="16"/>
        <v>0</v>
      </c>
      <c r="F336" s="113" t="str">
        <f t="shared" si="18"/>
        <v>NO</v>
      </c>
      <c r="G336" s="113">
        <f t="shared" si="17"/>
        <v>1</v>
      </c>
    </row>
    <row r="337" spans="1:7" x14ac:dyDescent="0.25">
      <c r="A337" s="100">
        <v>14105</v>
      </c>
      <c r="B337" s="100" t="s">
        <v>235</v>
      </c>
      <c r="C337" s="114">
        <v>0</v>
      </c>
      <c r="D337" s="114">
        <v>1327397784</v>
      </c>
      <c r="E337" s="114">
        <f t="shared" si="16"/>
        <v>1327397784</v>
      </c>
      <c r="F337" s="113" t="str">
        <f t="shared" si="18"/>
        <v>SI</v>
      </c>
      <c r="G337" s="113">
        <f t="shared" si="17"/>
        <v>0</v>
      </c>
    </row>
    <row r="338" spans="1:7" x14ac:dyDescent="0.25">
      <c r="A338" s="100">
        <v>14106</v>
      </c>
      <c r="B338" s="100" t="s">
        <v>234</v>
      </c>
      <c r="C338" s="114">
        <v>0</v>
      </c>
      <c r="D338" s="114">
        <v>1648509</v>
      </c>
      <c r="E338" s="114">
        <f t="shared" si="16"/>
        <v>1648509</v>
      </c>
      <c r="F338" s="113" t="str">
        <f t="shared" si="18"/>
        <v>SI</v>
      </c>
      <c r="G338" s="113">
        <f t="shared" si="17"/>
        <v>0</v>
      </c>
    </row>
    <row r="339" spans="1:7" x14ac:dyDescent="0.25">
      <c r="A339" s="100">
        <v>14107</v>
      </c>
      <c r="B339" s="100" t="s">
        <v>200</v>
      </c>
      <c r="C339" s="114">
        <v>0</v>
      </c>
      <c r="D339" s="114">
        <v>0</v>
      </c>
      <c r="E339" s="114">
        <f t="shared" si="16"/>
        <v>0</v>
      </c>
      <c r="F339" s="113" t="str">
        <f t="shared" si="18"/>
        <v>NO</v>
      </c>
      <c r="G339" s="113">
        <f t="shared" si="17"/>
        <v>1</v>
      </c>
    </row>
    <row r="340" spans="1:7" x14ac:dyDescent="0.25">
      <c r="A340" s="100">
        <v>14108</v>
      </c>
      <c r="B340" s="100" t="s">
        <v>285</v>
      </c>
      <c r="C340" s="114">
        <v>0</v>
      </c>
      <c r="D340" s="114">
        <v>0</v>
      </c>
      <c r="E340" s="114">
        <f t="shared" si="16"/>
        <v>0</v>
      </c>
      <c r="F340" s="113" t="str">
        <f t="shared" si="18"/>
        <v>NO</v>
      </c>
      <c r="G340" s="113">
        <f t="shared" si="17"/>
        <v>1</v>
      </c>
    </row>
    <row r="341" spans="1:7" x14ac:dyDescent="0.25">
      <c r="A341" s="100">
        <v>14201</v>
      </c>
      <c r="B341" s="100" t="s">
        <v>165</v>
      </c>
      <c r="C341" s="114">
        <v>0</v>
      </c>
      <c r="D341" s="114">
        <v>0</v>
      </c>
      <c r="E341" s="114">
        <f t="shared" si="16"/>
        <v>0</v>
      </c>
      <c r="F341" s="113" t="str">
        <f t="shared" si="18"/>
        <v>NO</v>
      </c>
      <c r="G341" s="113">
        <f t="shared" si="17"/>
        <v>1</v>
      </c>
    </row>
    <row r="342" spans="1:7" x14ac:dyDescent="0.25">
      <c r="A342" s="100">
        <v>14202</v>
      </c>
      <c r="B342" s="100" t="s">
        <v>177</v>
      </c>
      <c r="C342" s="114">
        <v>0</v>
      </c>
      <c r="D342" s="114">
        <v>0</v>
      </c>
      <c r="E342" s="114">
        <f t="shared" si="16"/>
        <v>0</v>
      </c>
      <c r="F342" s="113" t="str">
        <f t="shared" si="18"/>
        <v>NO</v>
      </c>
      <c r="G342" s="113">
        <f t="shared" si="17"/>
        <v>1</v>
      </c>
    </row>
    <row r="343" spans="1:7" x14ac:dyDescent="0.25">
      <c r="A343" s="100">
        <v>14203</v>
      </c>
      <c r="B343" s="100" t="s">
        <v>266</v>
      </c>
      <c r="C343" s="114">
        <v>0</v>
      </c>
      <c r="D343" s="114">
        <v>0</v>
      </c>
      <c r="E343" s="114">
        <f t="shared" si="16"/>
        <v>0</v>
      </c>
      <c r="F343" s="113" t="str">
        <f t="shared" si="18"/>
        <v>NO</v>
      </c>
      <c r="G343" s="113">
        <f t="shared" si="17"/>
        <v>1</v>
      </c>
    </row>
    <row r="344" spans="1:7" x14ac:dyDescent="0.25">
      <c r="A344" s="100">
        <v>14204</v>
      </c>
      <c r="B344" s="100" t="s">
        <v>100</v>
      </c>
      <c r="C344" s="114">
        <v>0</v>
      </c>
      <c r="D344" s="114">
        <v>0</v>
      </c>
      <c r="E344" s="114">
        <f t="shared" si="16"/>
        <v>0</v>
      </c>
      <c r="F344" s="113" t="str">
        <f t="shared" si="18"/>
        <v>NO</v>
      </c>
      <c r="G344" s="113">
        <f t="shared" si="17"/>
        <v>1</v>
      </c>
    </row>
    <row r="345" spans="1:7" x14ac:dyDescent="0.25">
      <c r="A345" s="100">
        <v>15101</v>
      </c>
      <c r="B345" s="100" t="s">
        <v>59</v>
      </c>
      <c r="C345" s="114">
        <v>0</v>
      </c>
      <c r="D345" s="114">
        <v>0</v>
      </c>
      <c r="E345" s="114">
        <f t="shared" si="16"/>
        <v>0</v>
      </c>
      <c r="F345" s="113" t="str">
        <f t="shared" si="18"/>
        <v>NO</v>
      </c>
      <c r="G345" s="113">
        <f t="shared" si="17"/>
        <v>1</v>
      </c>
    </row>
    <row r="346" spans="1:7" x14ac:dyDescent="0.25">
      <c r="A346" s="100">
        <v>15102</v>
      </c>
      <c r="B346" s="100" t="s">
        <v>309</v>
      </c>
      <c r="C346" s="114">
        <v>0</v>
      </c>
      <c r="D346" s="114">
        <v>0</v>
      </c>
      <c r="E346" s="114">
        <f t="shared" si="16"/>
        <v>0</v>
      </c>
      <c r="F346" s="113" t="str">
        <f t="shared" si="18"/>
        <v>NO</v>
      </c>
      <c r="G346" s="113">
        <f t="shared" si="17"/>
        <v>1</v>
      </c>
    </row>
    <row r="347" spans="1:7" x14ac:dyDescent="0.25">
      <c r="A347" s="100">
        <v>15201</v>
      </c>
      <c r="B347" s="100" t="s">
        <v>293</v>
      </c>
      <c r="C347" s="114">
        <v>0</v>
      </c>
      <c r="D347" s="114">
        <v>0</v>
      </c>
      <c r="E347" s="114">
        <f t="shared" si="16"/>
        <v>0</v>
      </c>
      <c r="F347" s="113" t="str">
        <f t="shared" si="18"/>
        <v>NO</v>
      </c>
      <c r="G347" s="113">
        <f t="shared" si="17"/>
        <v>1</v>
      </c>
    </row>
    <row r="348" spans="1:7" x14ac:dyDescent="0.25">
      <c r="A348" s="100">
        <v>15202</v>
      </c>
      <c r="B348" s="100" t="s">
        <v>321</v>
      </c>
      <c r="C348" s="114">
        <v>0</v>
      </c>
      <c r="D348" s="114">
        <v>0</v>
      </c>
      <c r="E348" s="114">
        <f t="shared" si="16"/>
        <v>0</v>
      </c>
      <c r="F348" s="113" t="str">
        <f t="shared" si="18"/>
        <v>NO</v>
      </c>
      <c r="G348" s="113">
        <f t="shared" si="17"/>
        <v>1</v>
      </c>
    </row>
  </sheetData>
  <sheetProtection algorithmName="SHA-512" hashValue="B3g9vqP7tpnZNHYN8aSzQ53tZYHzBxe/JoQMFJowj3VvjIzw8RsnJcSWAo+Fm9JTuEof+E7sarQ7kqaWJ/lYvA==" saltValue="RwEgx2L2g1RMfSJYz3uBKg==" spinCount="100000" sheet="1" objects="1" scenarios="1"/>
  <customSheetViews>
    <customSheetView guid="{C161FBD6-4D6D-479D-BA1B-7F17229048A5}" showAutoFilter="1">
      <selection activeCell="D9" sqref="D9"/>
      <pageMargins left="0.7" right="0.7" top="0.75" bottom="0.75" header="0.3" footer="0.3"/>
      <pageSetup orientation="portrait" verticalDpi="0" r:id="rId1"/>
      <autoFilter ref="A3:G348"/>
    </customSheetView>
  </customSheetViews>
  <pageMargins left="0.7" right="0.7" top="0.75" bottom="0.75" header="0.3" footer="0.3"/>
  <pageSetup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H350"/>
  <sheetViews>
    <sheetView workbookViewId="0">
      <selection activeCell="A2" sqref="A2"/>
    </sheetView>
  </sheetViews>
  <sheetFormatPr baseColWidth="10" defaultColWidth="11.42578125" defaultRowHeight="15" x14ac:dyDescent="0.25"/>
  <cols>
    <col min="1" max="1" width="11.7109375" style="1" customWidth="1"/>
    <col min="2" max="2" width="26.85546875" style="1" customWidth="1"/>
    <col min="3" max="3" width="14.7109375" style="95" customWidth="1"/>
    <col min="4" max="16384" width="11.42578125" style="32"/>
  </cols>
  <sheetData>
    <row r="1" spans="1:8" s="6" customFormat="1" x14ac:dyDescent="0.25">
      <c r="A1" s="224" t="s">
        <v>400</v>
      </c>
      <c r="B1" s="225"/>
      <c r="C1" s="23"/>
    </row>
    <row r="2" spans="1:8" s="3" customFormat="1" x14ac:dyDescent="0.25">
      <c r="A2" s="21"/>
      <c r="C2" s="22"/>
    </row>
    <row r="3" spans="1:8" x14ac:dyDescent="0.25">
      <c r="A3" s="32"/>
      <c r="B3" s="32"/>
    </row>
    <row r="4" spans="1:8" s="94" customFormat="1" x14ac:dyDescent="0.25">
      <c r="A4" s="98"/>
      <c r="B4" s="98"/>
      <c r="C4" s="99"/>
    </row>
    <row r="5" spans="1:8" x14ac:dyDescent="0.25">
      <c r="A5" s="115" t="s">
        <v>0</v>
      </c>
      <c r="B5" s="115" t="s">
        <v>2</v>
      </c>
      <c r="C5" s="116" t="s">
        <v>380</v>
      </c>
    </row>
    <row r="6" spans="1:8" x14ac:dyDescent="0.25">
      <c r="A6" s="102">
        <v>1101</v>
      </c>
      <c r="B6" s="102" t="s">
        <v>60</v>
      </c>
      <c r="C6" s="103">
        <v>0.40075549323977583</v>
      </c>
      <c r="G6" s="151"/>
      <c r="H6" s="2"/>
    </row>
    <row r="7" spans="1:8" x14ac:dyDescent="0.25">
      <c r="A7" s="102">
        <v>1107</v>
      </c>
      <c r="B7" s="102" t="s">
        <v>69</v>
      </c>
      <c r="C7" s="103">
        <v>0.17209761578190017</v>
      </c>
      <c r="G7" s="151"/>
      <c r="H7" s="2"/>
    </row>
    <row r="8" spans="1:8" x14ac:dyDescent="0.25">
      <c r="A8" s="102">
        <v>1401</v>
      </c>
      <c r="B8" s="102" t="s">
        <v>219</v>
      </c>
      <c r="C8" s="103">
        <v>0.23630382635111452</v>
      </c>
      <c r="G8" s="151"/>
      <c r="H8" s="2"/>
    </row>
    <row r="9" spans="1:8" x14ac:dyDescent="0.25">
      <c r="A9" s="102">
        <v>1402</v>
      </c>
      <c r="B9" s="102" t="s">
        <v>260</v>
      </c>
      <c r="C9" s="103">
        <v>8.9764544544475543E-3</v>
      </c>
      <c r="G9" s="151"/>
      <c r="H9" s="2"/>
    </row>
    <row r="10" spans="1:8" x14ac:dyDescent="0.25">
      <c r="A10" s="102">
        <v>1403</v>
      </c>
      <c r="B10" s="102" t="s">
        <v>333</v>
      </c>
      <c r="C10" s="103">
        <v>4.1571437289319765E-2</v>
      </c>
      <c r="G10" s="151"/>
      <c r="H10" s="2"/>
    </row>
    <row r="11" spans="1:8" x14ac:dyDescent="0.25">
      <c r="A11" s="102">
        <v>1404</v>
      </c>
      <c r="B11" s="102" t="s">
        <v>261</v>
      </c>
      <c r="C11" s="103">
        <v>7.775964495391631E-2</v>
      </c>
      <c r="G11" s="151"/>
      <c r="H11" s="2"/>
    </row>
    <row r="12" spans="1:8" x14ac:dyDescent="0.25">
      <c r="A12" s="102">
        <v>1405</v>
      </c>
      <c r="B12" s="102" t="s">
        <v>208</v>
      </c>
      <c r="C12" s="103">
        <v>0.34706772352181781</v>
      </c>
      <c r="G12" s="151"/>
      <c r="H12" s="2"/>
    </row>
    <row r="13" spans="1:8" x14ac:dyDescent="0.25">
      <c r="A13" s="102">
        <v>2101</v>
      </c>
      <c r="B13" s="102" t="s">
        <v>28</v>
      </c>
      <c r="C13" s="103">
        <v>0.37254349114484198</v>
      </c>
      <c r="G13" s="151"/>
      <c r="H13" s="2"/>
    </row>
    <row r="14" spans="1:8" x14ac:dyDescent="0.25">
      <c r="A14" s="102">
        <v>2102</v>
      </c>
      <c r="B14" s="102" t="s">
        <v>142</v>
      </c>
      <c r="C14" s="103">
        <v>0.36291731770125368</v>
      </c>
      <c r="G14" s="151"/>
      <c r="H14" s="2"/>
    </row>
    <row r="15" spans="1:8" x14ac:dyDescent="0.25">
      <c r="A15" s="102">
        <v>2103</v>
      </c>
      <c r="B15" s="102" t="s">
        <v>205</v>
      </c>
      <c r="C15" s="103">
        <v>0.40992116036835186</v>
      </c>
      <c r="G15" s="151"/>
      <c r="H15" s="2"/>
    </row>
    <row r="16" spans="1:8" x14ac:dyDescent="0.25">
      <c r="A16" s="102">
        <v>2104</v>
      </c>
      <c r="B16" s="102" t="s">
        <v>128</v>
      </c>
      <c r="C16" s="103">
        <v>7.4545288792826014E-2</v>
      </c>
      <c r="G16" s="151"/>
      <c r="H16" s="2"/>
    </row>
    <row r="17" spans="1:8" x14ac:dyDescent="0.25">
      <c r="A17" s="102">
        <v>2201</v>
      </c>
      <c r="B17" s="102" t="s">
        <v>73</v>
      </c>
      <c r="C17" s="103">
        <v>0.34700937797069498</v>
      </c>
      <c r="G17" s="151"/>
      <c r="H17" s="2"/>
    </row>
    <row r="18" spans="1:8" x14ac:dyDescent="0.25">
      <c r="A18" s="102">
        <v>2202</v>
      </c>
      <c r="B18" s="102" t="s">
        <v>325</v>
      </c>
      <c r="C18" s="103">
        <v>0.1210614905881561</v>
      </c>
      <c r="G18" s="151"/>
      <c r="H18" s="2"/>
    </row>
    <row r="19" spans="1:8" x14ac:dyDescent="0.25">
      <c r="A19" s="102">
        <v>2203</v>
      </c>
      <c r="B19" s="102" t="s">
        <v>201</v>
      </c>
      <c r="C19" s="103">
        <v>0.23392338801002574</v>
      </c>
      <c r="G19" s="151"/>
      <c r="H19" s="2"/>
    </row>
    <row r="20" spans="1:8" x14ac:dyDescent="0.25">
      <c r="A20" s="102">
        <v>2301</v>
      </c>
      <c r="B20" s="102" t="s">
        <v>124</v>
      </c>
      <c r="C20" s="103">
        <v>0.12348500646280969</v>
      </c>
      <c r="G20" s="151"/>
      <c r="H20" s="2"/>
    </row>
    <row r="21" spans="1:8" x14ac:dyDescent="0.25">
      <c r="A21" s="102">
        <v>2302</v>
      </c>
      <c r="B21" s="102" t="s">
        <v>144</v>
      </c>
      <c r="C21" s="103">
        <v>0.30664366153145417</v>
      </c>
      <c r="G21" s="151"/>
      <c r="H21" s="2"/>
    </row>
    <row r="22" spans="1:8" x14ac:dyDescent="0.25">
      <c r="A22" s="102">
        <v>3101</v>
      </c>
      <c r="B22" s="102" t="s">
        <v>52</v>
      </c>
      <c r="C22" s="103">
        <v>0.31387960593188757</v>
      </c>
      <c r="G22" s="151"/>
      <c r="H22" s="2"/>
    </row>
    <row r="23" spans="1:8" x14ac:dyDescent="0.25">
      <c r="A23" s="102">
        <v>3102</v>
      </c>
      <c r="B23" s="102" t="s">
        <v>86</v>
      </c>
      <c r="C23" s="103">
        <v>0.15280227086406428</v>
      </c>
      <c r="G23" s="151"/>
      <c r="H23" s="2"/>
    </row>
    <row r="24" spans="1:8" x14ac:dyDescent="0.25">
      <c r="A24" s="102">
        <v>3103</v>
      </c>
      <c r="B24" s="102" t="s">
        <v>167</v>
      </c>
      <c r="C24" s="103">
        <v>0.2813294067126777</v>
      </c>
      <c r="G24" s="151"/>
      <c r="H24" s="2"/>
    </row>
    <row r="25" spans="1:8" x14ac:dyDescent="0.25">
      <c r="A25" s="102">
        <v>3201</v>
      </c>
      <c r="B25" s="102" t="s">
        <v>132</v>
      </c>
      <c r="C25" s="103">
        <v>0.15692436229852394</v>
      </c>
      <c r="G25" s="151"/>
      <c r="H25" s="2"/>
    </row>
    <row r="26" spans="1:8" x14ac:dyDescent="0.25">
      <c r="A26" s="102">
        <v>3202</v>
      </c>
      <c r="B26" s="102" t="s">
        <v>180</v>
      </c>
      <c r="C26" s="103">
        <v>0.11183540423150749</v>
      </c>
      <c r="G26" s="151"/>
      <c r="H26" s="2"/>
    </row>
    <row r="27" spans="1:8" x14ac:dyDescent="0.25">
      <c r="A27" s="102">
        <v>3301</v>
      </c>
      <c r="B27" s="102" t="s">
        <v>141</v>
      </c>
      <c r="C27" s="103">
        <v>0.16922021551051994</v>
      </c>
      <c r="G27" s="151"/>
      <c r="H27" s="2"/>
    </row>
    <row r="28" spans="1:8" x14ac:dyDescent="0.25">
      <c r="A28" s="102">
        <v>3302</v>
      </c>
      <c r="B28" s="102" t="s">
        <v>328</v>
      </c>
      <c r="C28" s="103">
        <v>0.10955783987968301</v>
      </c>
      <c r="G28" s="151"/>
      <c r="H28" s="2"/>
    </row>
    <row r="29" spans="1:8" x14ac:dyDescent="0.25">
      <c r="A29" s="102">
        <v>3303</v>
      </c>
      <c r="B29" s="102" t="s">
        <v>158</v>
      </c>
      <c r="C29" s="103">
        <v>7.8307806450490652E-2</v>
      </c>
      <c r="G29" s="151"/>
      <c r="H29" s="2"/>
    </row>
    <row r="30" spans="1:8" x14ac:dyDescent="0.25">
      <c r="A30" s="102">
        <v>3304</v>
      </c>
      <c r="B30" s="102" t="s">
        <v>216</v>
      </c>
      <c r="C30" s="103">
        <v>0.16060057742217798</v>
      </c>
      <c r="G30" s="151"/>
      <c r="H30" s="2"/>
    </row>
    <row r="31" spans="1:8" x14ac:dyDescent="0.25">
      <c r="A31" s="102">
        <v>4101</v>
      </c>
      <c r="B31" s="102" t="s">
        <v>83</v>
      </c>
      <c r="C31" s="103">
        <v>0.40327022755984643</v>
      </c>
      <c r="G31" s="151"/>
      <c r="H31" s="2"/>
    </row>
    <row r="32" spans="1:8" x14ac:dyDescent="0.25">
      <c r="A32" s="102">
        <v>4102</v>
      </c>
      <c r="B32" s="102" t="s">
        <v>76</v>
      </c>
      <c r="C32" s="103">
        <v>0.33962502311983889</v>
      </c>
      <c r="G32" s="151"/>
      <c r="H32" s="2"/>
    </row>
    <row r="33" spans="1:8" x14ac:dyDescent="0.25">
      <c r="A33" s="102">
        <v>4103</v>
      </c>
      <c r="B33" s="102" t="s">
        <v>88</v>
      </c>
      <c r="C33" s="103">
        <v>0.1884432623268569</v>
      </c>
      <c r="G33" s="151"/>
      <c r="H33" s="2"/>
    </row>
    <row r="34" spans="1:8" x14ac:dyDescent="0.25">
      <c r="A34" s="102">
        <v>4104</v>
      </c>
      <c r="B34" s="102" t="s">
        <v>326</v>
      </c>
      <c r="C34" s="103">
        <v>0.2880553070188005</v>
      </c>
      <c r="G34" s="151"/>
      <c r="H34" s="2"/>
    </row>
    <row r="35" spans="1:8" x14ac:dyDescent="0.25">
      <c r="A35" s="102">
        <v>4105</v>
      </c>
      <c r="B35" s="102" t="s">
        <v>207</v>
      </c>
      <c r="C35" s="103">
        <v>7.4799980880603328E-2</v>
      </c>
      <c r="G35" s="151"/>
      <c r="H35" s="2"/>
    </row>
    <row r="36" spans="1:8" x14ac:dyDescent="0.25">
      <c r="A36" s="102">
        <v>4106</v>
      </c>
      <c r="B36" s="102" t="s">
        <v>229</v>
      </c>
      <c r="C36" s="103">
        <v>0.17363155007526512</v>
      </c>
      <c r="G36" s="151"/>
      <c r="H36" s="2"/>
    </row>
    <row r="37" spans="1:8" x14ac:dyDescent="0.25">
      <c r="A37" s="102">
        <v>4201</v>
      </c>
      <c r="B37" s="102" t="s">
        <v>118</v>
      </c>
      <c r="C37" s="103">
        <v>0.14860196117555838</v>
      </c>
      <c r="G37" s="151"/>
      <c r="H37" s="2"/>
    </row>
    <row r="38" spans="1:8" x14ac:dyDescent="0.25">
      <c r="A38" s="102">
        <v>4202</v>
      </c>
      <c r="B38" s="102" t="s">
        <v>247</v>
      </c>
      <c r="C38" s="103">
        <v>0.12700878732063489</v>
      </c>
      <c r="G38" s="151"/>
      <c r="H38" s="2"/>
    </row>
    <row r="39" spans="1:8" x14ac:dyDescent="0.25">
      <c r="A39" s="102">
        <v>4203</v>
      </c>
      <c r="B39" s="102" t="s">
        <v>170</v>
      </c>
      <c r="C39" s="103">
        <v>0.18849947641074666</v>
      </c>
      <c r="G39" s="151"/>
      <c r="H39" s="2"/>
    </row>
    <row r="40" spans="1:8" x14ac:dyDescent="0.25">
      <c r="A40" s="102">
        <v>4204</v>
      </c>
      <c r="B40" s="102" t="s">
        <v>307</v>
      </c>
      <c r="C40" s="103">
        <v>0.36716229935610006</v>
      </c>
      <c r="G40" s="151"/>
      <c r="H40" s="2"/>
    </row>
    <row r="41" spans="1:8" x14ac:dyDescent="0.25">
      <c r="A41" s="102">
        <v>4301</v>
      </c>
      <c r="B41" s="102" t="s">
        <v>123</v>
      </c>
      <c r="C41" s="103">
        <v>0.24707573329267202</v>
      </c>
      <c r="G41" s="151"/>
      <c r="H41" s="2"/>
    </row>
    <row r="42" spans="1:8" x14ac:dyDescent="0.25">
      <c r="A42" s="102">
        <v>4302</v>
      </c>
      <c r="B42" s="102" t="s">
        <v>313</v>
      </c>
      <c r="C42" s="103">
        <v>9.7918175834483756E-2</v>
      </c>
      <c r="G42" s="151"/>
      <c r="H42" s="2"/>
    </row>
    <row r="43" spans="1:8" x14ac:dyDescent="0.25">
      <c r="A43" s="102">
        <v>4303</v>
      </c>
      <c r="B43" s="102" t="s">
        <v>252</v>
      </c>
      <c r="C43" s="103">
        <v>0.11042131488184997</v>
      </c>
      <c r="G43" s="151"/>
      <c r="H43" s="2"/>
    </row>
    <row r="44" spans="1:8" x14ac:dyDescent="0.25">
      <c r="A44" s="102">
        <v>4304</v>
      </c>
      <c r="B44" s="102" t="s">
        <v>298</v>
      </c>
      <c r="C44" s="103">
        <v>0.15523107860745441</v>
      </c>
      <c r="G44" s="151"/>
      <c r="H44" s="2"/>
    </row>
    <row r="45" spans="1:8" x14ac:dyDescent="0.25">
      <c r="A45" s="102">
        <v>4305</v>
      </c>
      <c r="B45" s="102" t="s">
        <v>281</v>
      </c>
      <c r="C45" s="103">
        <v>0.11963628196524641</v>
      </c>
      <c r="G45" s="151"/>
      <c r="H45" s="2"/>
    </row>
    <row r="46" spans="1:8" x14ac:dyDescent="0.25">
      <c r="A46" s="102">
        <v>5101</v>
      </c>
      <c r="B46" s="102" t="s">
        <v>47</v>
      </c>
      <c r="C46" s="103">
        <v>0.26261830449342466</v>
      </c>
      <c r="G46" s="151"/>
      <c r="H46" s="2"/>
    </row>
    <row r="47" spans="1:8" x14ac:dyDescent="0.25">
      <c r="A47" s="102">
        <v>5102</v>
      </c>
      <c r="B47" s="102" t="s">
        <v>151</v>
      </c>
      <c r="C47" s="103">
        <v>0.45988635826726015</v>
      </c>
      <c r="G47" s="151"/>
      <c r="H47" s="2"/>
    </row>
    <row r="48" spans="1:8" x14ac:dyDescent="0.25">
      <c r="A48" s="102">
        <v>5103</v>
      </c>
      <c r="B48" s="102" t="s">
        <v>58</v>
      </c>
      <c r="C48" s="103">
        <v>0.42926137519334612</v>
      </c>
      <c r="G48" s="151"/>
      <c r="H48" s="2"/>
    </row>
    <row r="49" spans="1:8" x14ac:dyDescent="0.25">
      <c r="A49" s="102">
        <v>5104</v>
      </c>
      <c r="B49" s="102" t="s">
        <v>319</v>
      </c>
      <c r="C49" s="103">
        <v>5.004620356699916E-2</v>
      </c>
      <c r="G49" s="151"/>
      <c r="H49" s="2"/>
    </row>
    <row r="50" spans="1:8" x14ac:dyDescent="0.25">
      <c r="A50" s="102">
        <v>5105</v>
      </c>
      <c r="B50" s="102" t="s">
        <v>146</v>
      </c>
      <c r="C50" s="103">
        <v>0.36523506000521033</v>
      </c>
      <c r="G50" s="151"/>
      <c r="H50" s="2"/>
    </row>
    <row r="51" spans="1:8" x14ac:dyDescent="0.25">
      <c r="A51" s="102">
        <v>5107</v>
      </c>
      <c r="B51" s="102" t="s">
        <v>93</v>
      </c>
      <c r="C51" s="103">
        <v>0.15028560097064925</v>
      </c>
      <c r="G51" s="151"/>
      <c r="H51" s="2"/>
    </row>
    <row r="52" spans="1:8" x14ac:dyDescent="0.25">
      <c r="A52" s="102">
        <v>5109</v>
      </c>
      <c r="B52" s="102" t="s">
        <v>17</v>
      </c>
      <c r="C52" s="103">
        <v>0.4063462234511741</v>
      </c>
      <c r="G52" s="151"/>
      <c r="H52" s="2"/>
    </row>
    <row r="53" spans="1:8" x14ac:dyDescent="0.25">
      <c r="A53" s="102">
        <v>5201</v>
      </c>
      <c r="B53" s="102" t="s">
        <v>238</v>
      </c>
      <c r="C53" s="103">
        <v>1.9897915916305117E-2</v>
      </c>
      <c r="G53" s="151"/>
      <c r="H53" s="2"/>
    </row>
    <row r="54" spans="1:8" x14ac:dyDescent="0.25">
      <c r="A54" s="102">
        <v>5301</v>
      </c>
      <c r="B54" s="102" t="s">
        <v>138</v>
      </c>
      <c r="C54" s="103">
        <v>0.25351715438630956</v>
      </c>
      <c r="G54" s="151"/>
      <c r="H54" s="2"/>
    </row>
    <row r="55" spans="1:8" x14ac:dyDescent="0.25">
      <c r="A55" s="102">
        <v>5302</v>
      </c>
      <c r="B55" s="102" t="s">
        <v>154</v>
      </c>
      <c r="C55" s="103">
        <v>0.23760326556399411</v>
      </c>
      <c r="G55" s="151"/>
      <c r="H55" s="2"/>
    </row>
    <row r="56" spans="1:8" x14ac:dyDescent="0.25">
      <c r="A56" s="102">
        <v>5303</v>
      </c>
      <c r="B56" s="102" t="s">
        <v>97</v>
      </c>
      <c r="C56" s="103">
        <v>7.5818139224761175E-2</v>
      </c>
      <c r="G56" s="151"/>
      <c r="H56" s="2"/>
    </row>
    <row r="57" spans="1:8" x14ac:dyDescent="0.25">
      <c r="A57" s="102">
        <v>5304</v>
      </c>
      <c r="B57" s="102" t="s">
        <v>232</v>
      </c>
      <c r="C57" s="103">
        <v>0.12727126341855713</v>
      </c>
      <c r="G57" s="151"/>
      <c r="H57" s="2"/>
    </row>
    <row r="58" spans="1:8" x14ac:dyDescent="0.25">
      <c r="A58" s="102">
        <v>5401</v>
      </c>
      <c r="B58" s="102" t="s">
        <v>214</v>
      </c>
      <c r="C58" s="103">
        <v>0.16860593498025106</v>
      </c>
      <c r="G58" s="151"/>
      <c r="H58" s="2"/>
    </row>
    <row r="59" spans="1:8" x14ac:dyDescent="0.25">
      <c r="A59" s="102">
        <v>5402</v>
      </c>
      <c r="B59" s="102" t="s">
        <v>191</v>
      </c>
      <c r="C59" s="103">
        <v>0.16570678170094455</v>
      </c>
      <c r="G59" s="151"/>
      <c r="H59" s="2"/>
    </row>
    <row r="60" spans="1:8" x14ac:dyDescent="0.25">
      <c r="A60" s="102">
        <v>5403</v>
      </c>
      <c r="B60" s="102" t="s">
        <v>163</v>
      </c>
      <c r="C60" s="103">
        <v>0.38961907108162502</v>
      </c>
      <c r="G60" s="151"/>
      <c r="H60" s="2"/>
    </row>
    <row r="61" spans="1:8" x14ac:dyDescent="0.25">
      <c r="A61" s="102">
        <v>5404</v>
      </c>
      <c r="B61" s="102" t="s">
        <v>256</v>
      </c>
      <c r="C61" s="103">
        <v>0.21558323610800836</v>
      </c>
      <c r="G61" s="151"/>
      <c r="H61" s="2"/>
    </row>
    <row r="62" spans="1:8" x14ac:dyDescent="0.25">
      <c r="A62" s="102">
        <v>5405</v>
      </c>
      <c r="B62" s="102" t="s">
        <v>224</v>
      </c>
      <c r="C62" s="103">
        <v>0.44063610385097796</v>
      </c>
      <c r="G62" s="151"/>
      <c r="H62" s="2"/>
    </row>
    <row r="63" spans="1:8" x14ac:dyDescent="0.25">
      <c r="A63" s="102">
        <v>5501</v>
      </c>
      <c r="B63" s="102" t="s">
        <v>66</v>
      </c>
      <c r="C63" s="103">
        <v>0.28171649625886519</v>
      </c>
      <c r="G63" s="151"/>
      <c r="H63" s="2"/>
    </row>
    <row r="64" spans="1:8" x14ac:dyDescent="0.25">
      <c r="A64" s="102">
        <v>5502</v>
      </c>
      <c r="B64" s="102" t="s">
        <v>365</v>
      </c>
      <c r="C64" s="103">
        <v>0.19071765273631269</v>
      </c>
      <c r="G64" s="151"/>
      <c r="H64" s="2"/>
    </row>
    <row r="65" spans="1:8" x14ac:dyDescent="0.25">
      <c r="A65" s="102">
        <v>5503</v>
      </c>
      <c r="B65" s="102" t="s">
        <v>99</v>
      </c>
      <c r="C65" s="103">
        <v>0.2135283849476716</v>
      </c>
      <c r="G65" s="151"/>
      <c r="H65" s="2"/>
    </row>
    <row r="66" spans="1:8" x14ac:dyDescent="0.25">
      <c r="A66" s="102">
        <v>5504</v>
      </c>
      <c r="B66" s="102" t="s">
        <v>75</v>
      </c>
      <c r="C66" s="103">
        <v>0.27164104883846185</v>
      </c>
      <c r="G66" s="151"/>
      <c r="H66" s="2"/>
    </row>
    <row r="67" spans="1:8" x14ac:dyDescent="0.25">
      <c r="A67" s="102">
        <v>5506</v>
      </c>
      <c r="B67" s="102" t="s">
        <v>237</v>
      </c>
      <c r="C67" s="103">
        <v>0.17990848551586003</v>
      </c>
      <c r="G67" s="151"/>
      <c r="H67" s="2"/>
    </row>
    <row r="68" spans="1:8" x14ac:dyDescent="0.25">
      <c r="A68" s="102">
        <v>5601</v>
      </c>
      <c r="B68" s="102" t="s">
        <v>54</v>
      </c>
      <c r="C68" s="103">
        <v>0.22086758289120478</v>
      </c>
      <c r="G68" s="151"/>
      <c r="H68" s="2"/>
    </row>
    <row r="69" spans="1:8" x14ac:dyDescent="0.25">
      <c r="A69" s="102">
        <v>5602</v>
      </c>
      <c r="B69" s="102" t="s">
        <v>193</v>
      </c>
      <c r="C69" s="103">
        <v>0.15365475250063942</v>
      </c>
      <c r="G69" s="151"/>
      <c r="H69" s="2"/>
    </row>
    <row r="70" spans="1:8" x14ac:dyDescent="0.25">
      <c r="A70" s="102">
        <v>5603</v>
      </c>
      <c r="B70" s="102" t="s">
        <v>81</v>
      </c>
      <c r="C70" s="103">
        <v>0.11428012357667498</v>
      </c>
      <c r="G70" s="151"/>
      <c r="H70" s="2"/>
    </row>
    <row r="71" spans="1:8" x14ac:dyDescent="0.25">
      <c r="A71" s="102">
        <v>5604</v>
      </c>
      <c r="B71" s="102" t="s">
        <v>104</v>
      </c>
      <c r="C71" s="103">
        <v>0.10774852658299745</v>
      </c>
      <c r="G71" s="151"/>
      <c r="H71" s="2"/>
    </row>
    <row r="72" spans="1:8" x14ac:dyDescent="0.25">
      <c r="A72" s="102">
        <v>5605</v>
      </c>
      <c r="B72" s="102" t="s">
        <v>82</v>
      </c>
      <c r="C72" s="103">
        <v>8.4221330085050547E-2</v>
      </c>
      <c r="G72" s="151"/>
      <c r="H72" s="2"/>
    </row>
    <row r="73" spans="1:8" x14ac:dyDescent="0.25">
      <c r="A73" s="102">
        <v>5606</v>
      </c>
      <c r="B73" s="102" t="s">
        <v>50</v>
      </c>
      <c r="C73" s="103">
        <v>0.5907381853659508</v>
      </c>
      <c r="G73" s="151"/>
      <c r="H73" s="2"/>
    </row>
    <row r="74" spans="1:8" x14ac:dyDescent="0.25">
      <c r="A74" s="102">
        <v>5701</v>
      </c>
      <c r="B74" s="102" t="s">
        <v>117</v>
      </c>
      <c r="C74" s="103">
        <v>0.20271091178833511</v>
      </c>
      <c r="G74" s="151"/>
      <c r="H74" s="2"/>
    </row>
    <row r="75" spans="1:8" x14ac:dyDescent="0.25">
      <c r="A75" s="102">
        <v>5702</v>
      </c>
      <c r="B75" s="102" t="s">
        <v>159</v>
      </c>
      <c r="C75" s="103">
        <v>0.11200141639436299</v>
      </c>
      <c r="G75" s="151"/>
      <c r="H75" s="2"/>
    </row>
    <row r="76" spans="1:8" x14ac:dyDescent="0.25">
      <c r="A76" s="102">
        <v>5703</v>
      </c>
      <c r="B76" s="102" t="s">
        <v>169</v>
      </c>
      <c r="C76" s="103">
        <v>0.15126461582370443</v>
      </c>
      <c r="G76" s="151"/>
      <c r="H76" s="2"/>
    </row>
    <row r="77" spans="1:8" x14ac:dyDescent="0.25">
      <c r="A77" s="102">
        <v>5704</v>
      </c>
      <c r="B77" s="102" t="s">
        <v>223</v>
      </c>
      <c r="C77" s="103">
        <v>0.1856516708144143</v>
      </c>
      <c r="G77" s="151"/>
      <c r="H77" s="2"/>
    </row>
    <row r="78" spans="1:8" x14ac:dyDescent="0.25">
      <c r="A78" s="102">
        <v>5705</v>
      </c>
      <c r="B78" s="102" t="s">
        <v>277</v>
      </c>
      <c r="C78" s="103">
        <v>9.7597815035202179E-2</v>
      </c>
      <c r="G78" s="151"/>
      <c r="H78" s="2"/>
    </row>
    <row r="79" spans="1:8" x14ac:dyDescent="0.25">
      <c r="A79" s="102">
        <v>5706</v>
      </c>
      <c r="B79" s="102" t="s">
        <v>212</v>
      </c>
      <c r="C79" s="103">
        <v>0.19143152381115217</v>
      </c>
      <c r="G79" s="151"/>
      <c r="H79" s="2"/>
    </row>
    <row r="80" spans="1:8" x14ac:dyDescent="0.25">
      <c r="A80" s="102">
        <v>5801</v>
      </c>
      <c r="B80" s="102" t="s">
        <v>48</v>
      </c>
      <c r="C80" s="103">
        <v>0.21152310641496525</v>
      </c>
      <c r="G80" s="151"/>
      <c r="H80" s="2"/>
    </row>
    <row r="81" spans="1:8" x14ac:dyDescent="0.25">
      <c r="A81" s="102">
        <v>5802</v>
      </c>
      <c r="B81" s="102" t="s">
        <v>89</v>
      </c>
      <c r="C81" s="103">
        <v>0.23601975460711247</v>
      </c>
      <c r="G81" s="151"/>
      <c r="H81" s="2"/>
    </row>
    <row r="82" spans="1:8" x14ac:dyDescent="0.25">
      <c r="A82" s="102">
        <v>5803</v>
      </c>
      <c r="B82" s="102" t="s">
        <v>94</v>
      </c>
      <c r="C82" s="103">
        <v>0.15854496320422665</v>
      </c>
      <c r="G82" s="151"/>
      <c r="H82" s="2"/>
    </row>
    <row r="83" spans="1:8" x14ac:dyDescent="0.25">
      <c r="A83" s="102">
        <v>5804</v>
      </c>
      <c r="B83" s="102" t="s">
        <v>30</v>
      </c>
      <c r="C83" s="103">
        <v>0.16524344369767716</v>
      </c>
      <c r="G83" s="151"/>
      <c r="H83" s="2"/>
    </row>
    <row r="84" spans="1:8" x14ac:dyDescent="0.25">
      <c r="A84" s="102">
        <v>6101</v>
      </c>
      <c r="B84" s="102" t="s">
        <v>25</v>
      </c>
      <c r="C84" s="103">
        <v>0.45922774691382695</v>
      </c>
      <c r="G84" s="151"/>
      <c r="H84" s="2"/>
    </row>
    <row r="85" spans="1:8" x14ac:dyDescent="0.25">
      <c r="A85" s="102">
        <v>6102</v>
      </c>
      <c r="B85" s="102" t="s">
        <v>149</v>
      </c>
      <c r="C85" s="103">
        <v>0.15127512276486274</v>
      </c>
      <c r="G85" s="151"/>
      <c r="H85" s="2"/>
    </row>
    <row r="86" spans="1:8" x14ac:dyDescent="0.25">
      <c r="A86" s="102">
        <v>6103</v>
      </c>
      <c r="B86" s="102" t="s">
        <v>176</v>
      </c>
      <c r="C86" s="103">
        <v>0.12721808257006059</v>
      </c>
      <c r="G86" s="151"/>
      <c r="H86" s="2"/>
    </row>
    <row r="87" spans="1:8" x14ac:dyDescent="0.25">
      <c r="A87" s="102">
        <v>6104</v>
      </c>
      <c r="B87" s="102" t="s">
        <v>195</v>
      </c>
      <c r="C87" s="103">
        <v>0.11799620553696101</v>
      </c>
      <c r="G87" s="151"/>
      <c r="H87" s="2"/>
    </row>
    <row r="88" spans="1:8" x14ac:dyDescent="0.25">
      <c r="A88" s="102">
        <v>6105</v>
      </c>
      <c r="B88" s="102" t="s">
        <v>111</v>
      </c>
      <c r="C88" s="103">
        <v>0.1922782102030034</v>
      </c>
      <c r="G88" s="151"/>
      <c r="H88" s="2"/>
    </row>
    <row r="89" spans="1:8" x14ac:dyDescent="0.25">
      <c r="A89" s="102">
        <v>6106</v>
      </c>
      <c r="B89" s="102" t="s">
        <v>106</v>
      </c>
      <c r="C89" s="103">
        <v>0.15564735291974593</v>
      </c>
      <c r="G89" s="151"/>
      <c r="H89" s="2"/>
    </row>
    <row r="90" spans="1:8" x14ac:dyDescent="0.25">
      <c r="A90" s="102">
        <v>6107</v>
      </c>
      <c r="B90" s="102" t="s">
        <v>183</v>
      </c>
      <c r="C90" s="103">
        <v>0.26927297438718767</v>
      </c>
      <c r="G90" s="151"/>
      <c r="H90" s="2"/>
    </row>
    <row r="91" spans="1:8" x14ac:dyDescent="0.25">
      <c r="A91" s="102">
        <v>6108</v>
      </c>
      <c r="B91" s="102" t="s">
        <v>68</v>
      </c>
      <c r="C91" s="103">
        <v>0.33683430612778176</v>
      </c>
      <c r="G91" s="151"/>
      <c r="H91" s="2"/>
    </row>
    <row r="92" spans="1:8" x14ac:dyDescent="0.25">
      <c r="A92" s="102">
        <v>6109</v>
      </c>
      <c r="B92" s="102" t="s">
        <v>284</v>
      </c>
      <c r="C92" s="103">
        <v>0.17661106325290293</v>
      </c>
      <c r="G92" s="151"/>
      <c r="H92" s="2"/>
    </row>
    <row r="93" spans="1:8" x14ac:dyDescent="0.25">
      <c r="A93" s="102">
        <v>6110</v>
      </c>
      <c r="B93" s="102" t="s">
        <v>120</v>
      </c>
      <c r="C93" s="103">
        <v>0.23459293296941108</v>
      </c>
      <c r="G93" s="151"/>
      <c r="H93" s="2"/>
    </row>
    <row r="94" spans="1:8" x14ac:dyDescent="0.25">
      <c r="A94" s="102">
        <v>6111</v>
      </c>
      <c r="B94" s="102" t="s">
        <v>173</v>
      </c>
      <c r="C94" s="103">
        <v>0.23923401381487652</v>
      </c>
      <c r="G94" s="151"/>
      <c r="H94" s="2"/>
    </row>
    <row r="95" spans="1:8" x14ac:dyDescent="0.25">
      <c r="A95" s="102">
        <v>6112</v>
      </c>
      <c r="B95" s="102" t="s">
        <v>226</v>
      </c>
      <c r="C95" s="103">
        <v>0.17981381434824179</v>
      </c>
      <c r="G95" s="151"/>
      <c r="H95" s="2"/>
    </row>
    <row r="96" spans="1:8" x14ac:dyDescent="0.25">
      <c r="A96" s="102">
        <v>6113</v>
      </c>
      <c r="B96" s="102" t="s">
        <v>273</v>
      </c>
      <c r="C96" s="103">
        <v>0.16779486274468433</v>
      </c>
      <c r="G96" s="151"/>
      <c r="H96" s="2"/>
    </row>
    <row r="97" spans="1:8" x14ac:dyDescent="0.25">
      <c r="A97" s="102">
        <v>6114</v>
      </c>
      <c r="B97" s="102" t="s">
        <v>213</v>
      </c>
      <c r="C97" s="103">
        <v>0.14251605986017915</v>
      </c>
      <c r="G97" s="151"/>
      <c r="H97" s="2"/>
    </row>
    <row r="98" spans="1:8" x14ac:dyDescent="0.25">
      <c r="A98" s="102">
        <v>6115</v>
      </c>
      <c r="B98" s="102" t="s">
        <v>198</v>
      </c>
      <c r="C98" s="103">
        <v>0.13712112529440923</v>
      </c>
      <c r="G98" s="151"/>
      <c r="H98" s="2"/>
    </row>
    <row r="99" spans="1:8" x14ac:dyDescent="0.25">
      <c r="A99" s="102">
        <v>6116</v>
      </c>
      <c r="B99" s="102" t="s">
        <v>147</v>
      </c>
      <c r="C99" s="103">
        <v>0.2369498795441036</v>
      </c>
      <c r="G99" s="151"/>
      <c r="H99" s="2"/>
    </row>
    <row r="100" spans="1:8" x14ac:dyDescent="0.25">
      <c r="A100" s="102">
        <v>6117</v>
      </c>
      <c r="B100" s="102" t="s">
        <v>164</v>
      </c>
      <c r="C100" s="103">
        <v>0.20910158134721121</v>
      </c>
      <c r="G100" s="151"/>
      <c r="H100" s="2"/>
    </row>
    <row r="101" spans="1:8" x14ac:dyDescent="0.25">
      <c r="A101" s="102">
        <v>6201</v>
      </c>
      <c r="B101" s="102" t="s">
        <v>119</v>
      </c>
      <c r="C101" s="103">
        <v>0.10544213486992376</v>
      </c>
      <c r="G101" s="151"/>
      <c r="H101" s="2"/>
    </row>
    <row r="102" spans="1:8" x14ac:dyDescent="0.25">
      <c r="A102" s="102">
        <v>6202</v>
      </c>
      <c r="B102" s="102" t="s">
        <v>233</v>
      </c>
      <c r="C102" s="103">
        <v>0.26340164378613146</v>
      </c>
      <c r="G102" s="151"/>
      <c r="H102" s="2"/>
    </row>
    <row r="103" spans="1:8" x14ac:dyDescent="0.25">
      <c r="A103" s="102">
        <v>6203</v>
      </c>
      <c r="B103" s="102" t="s">
        <v>286</v>
      </c>
      <c r="C103" s="103">
        <v>0.25920878049740476</v>
      </c>
      <c r="G103" s="151"/>
      <c r="H103" s="2"/>
    </row>
    <row r="104" spans="1:8" x14ac:dyDescent="0.25">
      <c r="A104" s="102">
        <v>6204</v>
      </c>
      <c r="B104" s="102" t="s">
        <v>323</v>
      </c>
      <c r="C104" s="103">
        <v>0.2020529255732274</v>
      </c>
      <c r="G104" s="151"/>
      <c r="H104" s="2"/>
    </row>
    <row r="105" spans="1:8" x14ac:dyDescent="0.25">
      <c r="A105" s="102">
        <v>6205</v>
      </c>
      <c r="B105" s="102" t="s">
        <v>324</v>
      </c>
      <c r="C105" s="103">
        <v>6.0441549277217232E-2</v>
      </c>
      <c r="G105" s="151"/>
      <c r="H105" s="2"/>
    </row>
    <row r="106" spans="1:8" x14ac:dyDescent="0.25">
      <c r="A106" s="102">
        <v>6206</v>
      </c>
      <c r="B106" s="102" t="s">
        <v>300</v>
      </c>
      <c r="C106" s="103">
        <v>6.5329522527924594E-2</v>
      </c>
      <c r="G106" s="151"/>
      <c r="H106" s="2"/>
    </row>
    <row r="107" spans="1:8" x14ac:dyDescent="0.25">
      <c r="A107" s="102">
        <v>6301</v>
      </c>
      <c r="B107" s="102" t="s">
        <v>215</v>
      </c>
      <c r="C107" s="103">
        <v>0.39603730505297036</v>
      </c>
      <c r="G107" s="151"/>
      <c r="H107" s="2"/>
    </row>
    <row r="108" spans="1:8" x14ac:dyDescent="0.25">
      <c r="A108" s="102">
        <v>6302</v>
      </c>
      <c r="B108" s="102" t="s">
        <v>315</v>
      </c>
      <c r="C108" s="103">
        <v>0.10319992448683693</v>
      </c>
      <c r="G108" s="151"/>
      <c r="H108" s="2"/>
    </row>
    <row r="109" spans="1:8" x14ac:dyDescent="0.25">
      <c r="A109" s="102">
        <v>6303</v>
      </c>
      <c r="B109" s="102" t="s">
        <v>236</v>
      </c>
      <c r="C109" s="103">
        <v>0.17022516666703205</v>
      </c>
      <c r="G109" s="151"/>
      <c r="H109" s="2"/>
    </row>
    <row r="110" spans="1:8" x14ac:dyDescent="0.25">
      <c r="A110" s="102">
        <v>6304</v>
      </c>
      <c r="B110" s="102" t="s">
        <v>272</v>
      </c>
      <c r="C110" s="103">
        <v>0.15952580446940601</v>
      </c>
      <c r="G110" s="151"/>
      <c r="H110" s="2"/>
    </row>
    <row r="111" spans="1:8" x14ac:dyDescent="0.25">
      <c r="A111" s="102">
        <v>6305</v>
      </c>
      <c r="B111" s="102" t="s">
        <v>179</v>
      </c>
      <c r="C111" s="103">
        <v>0.24259292940790256</v>
      </c>
      <c r="G111" s="151"/>
      <c r="H111" s="2"/>
    </row>
    <row r="112" spans="1:8" x14ac:dyDescent="0.25">
      <c r="A112" s="102">
        <v>6306</v>
      </c>
      <c r="B112" s="102" t="s">
        <v>181</v>
      </c>
      <c r="C112" s="103">
        <v>0.24070392273391245</v>
      </c>
      <c r="G112" s="151"/>
      <c r="H112" s="2"/>
    </row>
    <row r="113" spans="1:8" x14ac:dyDescent="0.25">
      <c r="A113" s="102">
        <v>6307</v>
      </c>
      <c r="B113" s="102" t="s">
        <v>294</v>
      </c>
      <c r="C113" s="103">
        <v>0.18830836338707135</v>
      </c>
      <c r="G113" s="151"/>
      <c r="H113" s="2"/>
    </row>
    <row r="114" spans="1:8" x14ac:dyDescent="0.25">
      <c r="A114" s="102">
        <v>6308</v>
      </c>
      <c r="B114" s="102" t="s">
        <v>271</v>
      </c>
      <c r="C114" s="103">
        <v>0.15578018731081675</v>
      </c>
      <c r="G114" s="151"/>
      <c r="H114" s="2"/>
    </row>
    <row r="115" spans="1:8" x14ac:dyDescent="0.25">
      <c r="A115" s="102">
        <v>6309</v>
      </c>
      <c r="B115" s="102" t="s">
        <v>264</v>
      </c>
      <c r="C115" s="103">
        <v>0.15181060157755163</v>
      </c>
      <c r="G115" s="151"/>
      <c r="H115" s="2"/>
    </row>
    <row r="116" spans="1:8" x14ac:dyDescent="0.25">
      <c r="A116" s="102">
        <v>6310</v>
      </c>
      <c r="B116" s="102" t="s">
        <v>188</v>
      </c>
      <c r="C116" s="103">
        <v>0.2474299660795862</v>
      </c>
      <c r="G116" s="151"/>
      <c r="H116" s="2"/>
    </row>
    <row r="117" spans="1:8" x14ac:dyDescent="0.25">
      <c r="A117" s="102">
        <v>7101</v>
      </c>
      <c r="B117" s="102" t="s">
        <v>34</v>
      </c>
      <c r="C117" s="103">
        <v>0.37633589144256779</v>
      </c>
      <c r="G117" s="151"/>
      <c r="H117" s="2"/>
    </row>
    <row r="118" spans="1:8" x14ac:dyDescent="0.25">
      <c r="A118" s="102">
        <v>7102</v>
      </c>
      <c r="B118" s="102" t="s">
        <v>131</v>
      </c>
      <c r="C118" s="103">
        <v>0.2666116101730483</v>
      </c>
      <c r="G118" s="151"/>
      <c r="H118" s="2"/>
    </row>
    <row r="119" spans="1:8" x14ac:dyDescent="0.25">
      <c r="A119" s="102">
        <v>7103</v>
      </c>
      <c r="B119" s="102" t="s">
        <v>342</v>
      </c>
      <c r="C119" s="103">
        <v>8.50840484632822E-2</v>
      </c>
      <c r="G119" s="151"/>
      <c r="H119" s="2"/>
    </row>
    <row r="120" spans="1:8" x14ac:dyDescent="0.25">
      <c r="A120" s="102">
        <v>7104</v>
      </c>
      <c r="B120" s="102" t="s">
        <v>259</v>
      </c>
      <c r="C120" s="103">
        <v>9.0843283417797613E-2</v>
      </c>
      <c r="G120" s="151"/>
      <c r="H120" s="2"/>
    </row>
    <row r="121" spans="1:8" x14ac:dyDescent="0.25">
      <c r="A121" s="102">
        <v>7105</v>
      </c>
      <c r="B121" s="102" t="s">
        <v>268</v>
      </c>
      <c r="C121" s="103">
        <v>0.31540000289419695</v>
      </c>
      <c r="G121" s="151"/>
      <c r="H121" s="2"/>
    </row>
    <row r="122" spans="1:8" x14ac:dyDescent="0.25">
      <c r="A122" s="102">
        <v>7106</v>
      </c>
      <c r="B122" s="102" t="s">
        <v>239</v>
      </c>
      <c r="C122" s="103">
        <v>0.75746050611767646</v>
      </c>
      <c r="G122" s="151"/>
      <c r="H122" s="2"/>
    </row>
    <row r="123" spans="1:8" x14ac:dyDescent="0.25">
      <c r="A123" s="102">
        <v>7107</v>
      </c>
      <c r="B123" s="102" t="s">
        <v>322</v>
      </c>
      <c r="C123" s="103">
        <v>0.29199918266238817</v>
      </c>
      <c r="G123" s="151"/>
      <c r="H123" s="2"/>
    </row>
    <row r="124" spans="1:8" x14ac:dyDescent="0.25">
      <c r="A124" s="102">
        <v>7108</v>
      </c>
      <c r="B124" s="102" t="s">
        <v>240</v>
      </c>
      <c r="C124" s="103">
        <v>0.42813240912171208</v>
      </c>
      <c r="G124" s="151"/>
      <c r="H124" s="2"/>
    </row>
    <row r="125" spans="1:8" x14ac:dyDescent="0.25">
      <c r="A125" s="102">
        <v>7109</v>
      </c>
      <c r="B125" s="102" t="s">
        <v>244</v>
      </c>
      <c r="C125" s="103">
        <v>0.19753498830056249</v>
      </c>
      <c r="G125" s="151"/>
      <c r="H125" s="2"/>
    </row>
    <row r="126" spans="1:8" x14ac:dyDescent="0.25">
      <c r="A126" s="102">
        <v>7110</v>
      </c>
      <c r="B126" s="102" t="s">
        <v>263</v>
      </c>
      <c r="C126" s="103">
        <v>0.17031156501538494</v>
      </c>
      <c r="G126" s="151"/>
      <c r="H126" s="2"/>
    </row>
    <row r="127" spans="1:8" x14ac:dyDescent="0.25">
      <c r="A127" s="102">
        <v>7201</v>
      </c>
      <c r="B127" s="102" t="s">
        <v>101</v>
      </c>
      <c r="C127" s="103">
        <v>0.12165915955789455</v>
      </c>
      <c r="G127" s="151"/>
      <c r="H127" s="2"/>
    </row>
    <row r="128" spans="1:8" x14ac:dyDescent="0.25">
      <c r="A128" s="102">
        <v>7202</v>
      </c>
      <c r="B128" s="102" t="s">
        <v>258</v>
      </c>
      <c r="C128" s="103">
        <v>8.9179628928156868E-2</v>
      </c>
      <c r="G128" s="151"/>
      <c r="H128" s="2"/>
    </row>
    <row r="129" spans="1:8" x14ac:dyDescent="0.25">
      <c r="A129" s="102">
        <v>7203</v>
      </c>
      <c r="B129" s="102" t="s">
        <v>246</v>
      </c>
      <c r="C129" s="103">
        <v>0.11767847939178093</v>
      </c>
      <c r="G129" s="151"/>
      <c r="H129" s="2"/>
    </row>
    <row r="130" spans="1:8" x14ac:dyDescent="0.25">
      <c r="A130" s="102">
        <v>7301</v>
      </c>
      <c r="B130" s="102" t="s">
        <v>62</v>
      </c>
      <c r="C130" s="103">
        <v>0.20428574016739195</v>
      </c>
      <c r="G130" s="151"/>
      <c r="H130" s="2"/>
    </row>
    <row r="131" spans="1:8" x14ac:dyDescent="0.25">
      <c r="A131" s="102">
        <v>7302</v>
      </c>
      <c r="B131" s="102" t="s">
        <v>287</v>
      </c>
      <c r="C131" s="103">
        <v>0.16760726455597472</v>
      </c>
      <c r="G131" s="151"/>
      <c r="H131" s="2"/>
    </row>
    <row r="132" spans="1:8" x14ac:dyDescent="0.25">
      <c r="A132" s="102">
        <v>7303</v>
      </c>
      <c r="B132" s="102" t="s">
        <v>243</v>
      </c>
      <c r="C132" s="103">
        <v>0.1486041645410773</v>
      </c>
      <c r="G132" s="151"/>
      <c r="H132" s="2"/>
    </row>
    <row r="133" spans="1:8" x14ac:dyDescent="0.25">
      <c r="A133" s="102">
        <v>7304</v>
      </c>
      <c r="B133" s="102" t="s">
        <v>96</v>
      </c>
      <c r="C133" s="103">
        <v>0.16097519071520339</v>
      </c>
      <c r="G133" s="151"/>
      <c r="H133" s="2"/>
    </row>
    <row r="134" spans="1:8" x14ac:dyDescent="0.25">
      <c r="A134" s="102">
        <v>7305</v>
      </c>
      <c r="B134" s="102" t="s">
        <v>254</v>
      </c>
      <c r="C134" s="103">
        <v>0.297570029868582</v>
      </c>
      <c r="G134" s="151"/>
      <c r="H134" s="2"/>
    </row>
    <row r="135" spans="1:8" x14ac:dyDescent="0.25">
      <c r="A135" s="102">
        <v>7306</v>
      </c>
      <c r="B135" s="102" t="s">
        <v>152</v>
      </c>
      <c r="C135" s="103">
        <v>0.29037363933814153</v>
      </c>
      <c r="G135" s="151"/>
      <c r="H135" s="2"/>
    </row>
    <row r="136" spans="1:8" x14ac:dyDescent="0.25">
      <c r="A136" s="102">
        <v>7307</v>
      </c>
      <c r="B136" s="102" t="s">
        <v>332</v>
      </c>
      <c r="C136" s="103">
        <v>0.22757307679863442</v>
      </c>
      <c r="G136" s="151"/>
      <c r="H136" s="2"/>
    </row>
    <row r="137" spans="1:8" x14ac:dyDescent="0.25">
      <c r="A137" s="102">
        <v>7308</v>
      </c>
      <c r="B137" s="102" t="s">
        <v>143</v>
      </c>
      <c r="C137" s="103">
        <v>0.18518490789321324</v>
      </c>
      <c r="G137" s="151"/>
      <c r="H137" s="2"/>
    </row>
    <row r="138" spans="1:8" x14ac:dyDescent="0.25">
      <c r="A138" s="102">
        <v>7309</v>
      </c>
      <c r="B138" s="102" t="s">
        <v>155</v>
      </c>
      <c r="C138" s="103">
        <v>0.25738243109354109</v>
      </c>
      <c r="G138" s="151"/>
      <c r="H138" s="2"/>
    </row>
    <row r="139" spans="1:8" x14ac:dyDescent="0.25">
      <c r="A139" s="102">
        <v>7401</v>
      </c>
      <c r="B139" s="102" t="s">
        <v>95</v>
      </c>
      <c r="C139" s="103">
        <v>0.20371878135866606</v>
      </c>
      <c r="G139" s="151"/>
      <c r="H139" s="2"/>
    </row>
    <row r="140" spans="1:8" x14ac:dyDescent="0.25">
      <c r="A140" s="102">
        <v>7402</v>
      </c>
      <c r="B140" s="102" t="s">
        <v>339</v>
      </c>
      <c r="C140" s="103">
        <v>0.1720349865811425</v>
      </c>
      <c r="G140" s="151"/>
      <c r="H140" s="2"/>
    </row>
    <row r="141" spans="1:8" x14ac:dyDescent="0.25">
      <c r="A141" s="102">
        <v>7403</v>
      </c>
      <c r="B141" s="102" t="s">
        <v>295</v>
      </c>
      <c r="C141" s="103">
        <v>0.12823042633811463</v>
      </c>
      <c r="G141" s="151"/>
      <c r="H141" s="2"/>
    </row>
    <row r="142" spans="1:8" x14ac:dyDescent="0.25">
      <c r="A142" s="102">
        <v>7404</v>
      </c>
      <c r="B142" s="102" t="s">
        <v>134</v>
      </c>
      <c r="C142" s="103">
        <v>0.17588825672823408</v>
      </c>
      <c r="G142" s="151"/>
      <c r="H142" s="2"/>
    </row>
    <row r="143" spans="1:8" x14ac:dyDescent="0.25">
      <c r="A143" s="102">
        <v>7405</v>
      </c>
      <c r="B143" s="102" t="s">
        <v>262</v>
      </c>
      <c r="C143" s="103">
        <v>0.17453904472439655</v>
      </c>
      <c r="G143" s="151"/>
      <c r="H143" s="2"/>
    </row>
    <row r="144" spans="1:8" x14ac:dyDescent="0.25">
      <c r="A144" s="102">
        <v>7406</v>
      </c>
      <c r="B144" s="102" t="s">
        <v>91</v>
      </c>
      <c r="C144" s="103">
        <v>0.20440590905582059</v>
      </c>
      <c r="G144" s="151"/>
      <c r="H144" s="2"/>
    </row>
    <row r="145" spans="1:8" x14ac:dyDescent="0.25">
      <c r="A145" s="102">
        <v>7407</v>
      </c>
      <c r="B145" s="102" t="s">
        <v>338</v>
      </c>
      <c r="C145" s="103">
        <v>8.8621590796989363E-2</v>
      </c>
      <c r="G145" s="151"/>
      <c r="H145" s="2"/>
    </row>
    <row r="146" spans="1:8" x14ac:dyDescent="0.25">
      <c r="A146" s="102">
        <v>7408</v>
      </c>
      <c r="B146" s="102" t="s">
        <v>327</v>
      </c>
      <c r="C146" s="103">
        <v>0.12796022692831768</v>
      </c>
      <c r="G146" s="151"/>
      <c r="H146" s="2"/>
    </row>
    <row r="147" spans="1:8" x14ac:dyDescent="0.25">
      <c r="A147" s="102">
        <v>8101</v>
      </c>
      <c r="B147" s="102" t="s">
        <v>32</v>
      </c>
      <c r="C147" s="103">
        <v>0.33868695623046163</v>
      </c>
      <c r="G147" s="151"/>
      <c r="H147" s="2"/>
    </row>
    <row r="148" spans="1:8" x14ac:dyDescent="0.25">
      <c r="A148" s="102">
        <v>8102</v>
      </c>
      <c r="B148" s="102" t="s">
        <v>74</v>
      </c>
      <c r="C148" s="103">
        <v>0.21730148737119273</v>
      </c>
      <c r="G148" s="151"/>
      <c r="H148" s="2"/>
    </row>
    <row r="149" spans="1:8" x14ac:dyDescent="0.25">
      <c r="A149" s="102">
        <v>8103</v>
      </c>
      <c r="B149" s="102" t="s">
        <v>39</v>
      </c>
      <c r="C149" s="103">
        <v>0.2354616270710051</v>
      </c>
      <c r="G149" s="151"/>
      <c r="H149" s="2"/>
    </row>
    <row r="150" spans="1:8" x14ac:dyDescent="0.25">
      <c r="A150" s="102">
        <v>8104</v>
      </c>
      <c r="B150" s="102" t="s">
        <v>305</v>
      </c>
      <c r="C150" s="103">
        <v>7.9701378527478037E-2</v>
      </c>
      <c r="G150" s="151"/>
      <c r="H150" s="2"/>
    </row>
    <row r="151" spans="1:8" x14ac:dyDescent="0.25">
      <c r="A151" s="102">
        <v>8105</v>
      </c>
      <c r="B151" s="102" t="s">
        <v>312</v>
      </c>
      <c r="C151" s="103">
        <v>0.11674795341569201</v>
      </c>
      <c r="G151" s="151"/>
      <c r="H151" s="2"/>
    </row>
    <row r="152" spans="1:8" x14ac:dyDescent="0.25">
      <c r="A152" s="102">
        <v>8106</v>
      </c>
      <c r="B152" s="102" t="s">
        <v>84</v>
      </c>
      <c r="C152" s="103">
        <v>9.627577933259647E-2</v>
      </c>
      <c r="G152" s="151"/>
      <c r="H152" s="2"/>
    </row>
    <row r="153" spans="1:8" x14ac:dyDescent="0.25">
      <c r="A153" s="102">
        <v>8107</v>
      </c>
      <c r="B153" s="102" t="s">
        <v>71</v>
      </c>
      <c r="C153" s="103">
        <v>0.190353914161427</v>
      </c>
      <c r="G153" s="151"/>
      <c r="H153" s="2"/>
    </row>
    <row r="154" spans="1:8" x14ac:dyDescent="0.25">
      <c r="A154" s="102">
        <v>8108</v>
      </c>
      <c r="B154" s="102" t="s">
        <v>37</v>
      </c>
      <c r="C154" s="103">
        <v>0.26208049033569708</v>
      </c>
      <c r="G154" s="151"/>
      <c r="H154" s="2"/>
    </row>
    <row r="155" spans="1:8" x14ac:dyDescent="0.25">
      <c r="A155" s="102">
        <v>8109</v>
      </c>
      <c r="B155" s="102" t="s">
        <v>310</v>
      </c>
      <c r="C155" s="103">
        <v>9.6856067210771724E-2</v>
      </c>
      <c r="G155" s="151"/>
      <c r="H155" s="2"/>
    </row>
    <row r="156" spans="1:8" x14ac:dyDescent="0.25">
      <c r="A156" s="102">
        <v>8110</v>
      </c>
      <c r="B156" s="102" t="s">
        <v>19</v>
      </c>
      <c r="C156" s="103">
        <v>0.26059473511218711</v>
      </c>
      <c r="G156" s="151"/>
      <c r="H156" s="2"/>
    </row>
    <row r="157" spans="1:8" x14ac:dyDescent="0.25">
      <c r="A157" s="102">
        <v>8111</v>
      </c>
      <c r="B157" s="102" t="s">
        <v>85</v>
      </c>
      <c r="C157" s="103">
        <v>0.12002598610058052</v>
      </c>
      <c r="G157" s="151"/>
      <c r="H157" s="2"/>
    </row>
    <row r="158" spans="1:8" x14ac:dyDescent="0.25">
      <c r="A158" s="102">
        <v>8112</v>
      </c>
      <c r="B158" s="102" t="s">
        <v>24</v>
      </c>
      <c r="C158" s="103">
        <v>0.33694154237902452</v>
      </c>
      <c r="G158" s="151"/>
      <c r="H158" s="2"/>
    </row>
    <row r="159" spans="1:8" x14ac:dyDescent="0.25">
      <c r="A159" s="102">
        <v>8201</v>
      </c>
      <c r="B159" s="102" t="s">
        <v>126</v>
      </c>
      <c r="C159" s="103">
        <v>9.7712721934120256E-2</v>
      </c>
      <c r="G159" s="151"/>
      <c r="H159" s="2"/>
    </row>
    <row r="160" spans="1:8" x14ac:dyDescent="0.25">
      <c r="A160" s="102">
        <v>8202</v>
      </c>
      <c r="B160" s="102" t="s">
        <v>196</v>
      </c>
      <c r="C160" s="103">
        <v>0.25417069416851457</v>
      </c>
      <c r="G160" s="151"/>
      <c r="H160" s="2"/>
    </row>
    <row r="161" spans="1:8" x14ac:dyDescent="0.25">
      <c r="A161" s="102">
        <v>8203</v>
      </c>
      <c r="B161" s="102" t="s">
        <v>114</v>
      </c>
      <c r="C161" s="103">
        <v>0.1200442977063334</v>
      </c>
      <c r="G161" s="151"/>
      <c r="H161" s="2"/>
    </row>
    <row r="162" spans="1:8" x14ac:dyDescent="0.25">
      <c r="A162" s="102">
        <v>8204</v>
      </c>
      <c r="B162" s="102" t="s">
        <v>290</v>
      </c>
      <c r="C162" s="103">
        <v>5.3335694540510917E-2</v>
      </c>
      <c r="G162" s="151"/>
      <c r="H162" s="2"/>
    </row>
    <row r="163" spans="1:8" x14ac:dyDescent="0.25">
      <c r="A163" s="102">
        <v>8205</v>
      </c>
      <c r="B163" s="102" t="s">
        <v>129</v>
      </c>
      <c r="C163" s="103">
        <v>0.11467548881414608</v>
      </c>
      <c r="G163" s="151"/>
      <c r="H163" s="2"/>
    </row>
    <row r="164" spans="1:8" x14ac:dyDescent="0.25">
      <c r="A164" s="102">
        <v>8206</v>
      </c>
      <c r="B164" s="102" t="s">
        <v>130</v>
      </c>
      <c r="C164" s="103">
        <v>8.2535926039512458E-2</v>
      </c>
      <c r="G164" s="151"/>
      <c r="H164" s="2"/>
    </row>
    <row r="165" spans="1:8" x14ac:dyDescent="0.25">
      <c r="A165" s="102">
        <v>8207</v>
      </c>
      <c r="B165" s="102" t="s">
        <v>337</v>
      </c>
      <c r="C165" s="103">
        <v>7.0498244274008623E-2</v>
      </c>
      <c r="G165" s="151"/>
      <c r="H165" s="2"/>
    </row>
    <row r="166" spans="1:8" x14ac:dyDescent="0.25">
      <c r="A166" s="102">
        <v>8301</v>
      </c>
      <c r="B166" s="102" t="s">
        <v>65</v>
      </c>
      <c r="C166" s="103">
        <v>0.24188081348142895</v>
      </c>
      <c r="G166" s="151"/>
      <c r="H166" s="2"/>
    </row>
    <row r="167" spans="1:8" x14ac:dyDescent="0.25">
      <c r="A167" s="102">
        <v>8302</v>
      </c>
      <c r="B167" s="102" t="s">
        <v>303</v>
      </c>
      <c r="C167" s="103">
        <v>0.14459171719057523</v>
      </c>
      <c r="G167" s="151"/>
      <c r="H167" s="2"/>
    </row>
    <row r="168" spans="1:8" x14ac:dyDescent="0.25">
      <c r="A168" s="102">
        <v>8303</v>
      </c>
      <c r="B168" s="102" t="s">
        <v>110</v>
      </c>
      <c r="C168" s="103">
        <v>0.14970953289631844</v>
      </c>
      <c r="G168" s="151"/>
      <c r="H168" s="2"/>
    </row>
    <row r="169" spans="1:8" x14ac:dyDescent="0.25">
      <c r="A169" s="102">
        <v>8304</v>
      </c>
      <c r="B169" s="102" t="s">
        <v>175</v>
      </c>
      <c r="C169" s="103">
        <v>0.15548321555535535</v>
      </c>
      <c r="G169" s="151"/>
      <c r="H169" s="2"/>
    </row>
    <row r="170" spans="1:8" x14ac:dyDescent="0.25">
      <c r="A170" s="102">
        <v>8305</v>
      </c>
      <c r="B170" s="102" t="s">
        <v>127</v>
      </c>
      <c r="C170" s="103">
        <v>0.11694526408711842</v>
      </c>
      <c r="G170" s="151"/>
      <c r="H170" s="2"/>
    </row>
    <row r="171" spans="1:8" x14ac:dyDescent="0.25">
      <c r="A171" s="102">
        <v>8306</v>
      </c>
      <c r="B171" s="102" t="s">
        <v>115</v>
      </c>
      <c r="C171" s="103">
        <v>0.1714842167632272</v>
      </c>
      <c r="G171" s="151"/>
      <c r="H171" s="2"/>
    </row>
    <row r="172" spans="1:8" x14ac:dyDescent="0.25">
      <c r="A172" s="102">
        <v>8307</v>
      </c>
      <c r="B172" s="102" t="s">
        <v>291</v>
      </c>
      <c r="C172" s="103">
        <v>0.1503230768618494</v>
      </c>
      <c r="G172" s="151"/>
      <c r="H172" s="2"/>
    </row>
    <row r="173" spans="1:8" x14ac:dyDescent="0.25">
      <c r="A173" s="102">
        <v>8308</v>
      </c>
      <c r="B173" s="102" t="s">
        <v>316</v>
      </c>
      <c r="C173" s="103">
        <v>5.3381048984779939E-2</v>
      </c>
      <c r="G173" s="151"/>
      <c r="H173" s="2"/>
    </row>
    <row r="174" spans="1:8" x14ac:dyDescent="0.25">
      <c r="A174" s="102">
        <v>8309</v>
      </c>
      <c r="B174" s="102" t="s">
        <v>253</v>
      </c>
      <c r="C174" s="103">
        <v>7.997369453112993E-2</v>
      </c>
      <c r="G174" s="151"/>
      <c r="H174" s="2"/>
    </row>
    <row r="175" spans="1:8" x14ac:dyDescent="0.25">
      <c r="A175" s="102">
        <v>8310</v>
      </c>
      <c r="B175" s="102" t="s">
        <v>113</v>
      </c>
      <c r="C175" s="103">
        <v>5.4492767323887983E-2</v>
      </c>
      <c r="G175" s="151"/>
      <c r="H175" s="2"/>
    </row>
    <row r="176" spans="1:8" x14ac:dyDescent="0.25">
      <c r="A176" s="102">
        <v>8311</v>
      </c>
      <c r="B176" s="102" t="s">
        <v>133</v>
      </c>
      <c r="C176" s="103">
        <v>0.14191523104603546</v>
      </c>
      <c r="G176" s="151"/>
      <c r="H176" s="2"/>
    </row>
    <row r="177" spans="1:8" x14ac:dyDescent="0.25">
      <c r="A177" s="102">
        <v>8312</v>
      </c>
      <c r="B177" s="102" t="s">
        <v>306</v>
      </c>
      <c r="C177" s="103">
        <v>0.13334173482052725</v>
      </c>
      <c r="G177" s="151"/>
      <c r="H177" s="2"/>
    </row>
    <row r="178" spans="1:8" x14ac:dyDescent="0.25">
      <c r="A178" s="102">
        <v>8313</v>
      </c>
      <c r="B178" s="102" t="s">
        <v>276</v>
      </c>
      <c r="C178" s="103">
        <v>0.16395403211303353</v>
      </c>
      <c r="G178" s="151"/>
      <c r="H178" s="2"/>
    </row>
    <row r="179" spans="1:8" x14ac:dyDescent="0.25">
      <c r="A179" s="102">
        <v>8314</v>
      </c>
      <c r="B179" s="102" t="s">
        <v>250</v>
      </c>
      <c r="C179" s="103">
        <v>9.4325488333562441E-2</v>
      </c>
      <c r="G179" s="151"/>
      <c r="H179" s="2"/>
    </row>
    <row r="180" spans="1:8" x14ac:dyDescent="0.25">
      <c r="A180" s="102">
        <v>16101</v>
      </c>
      <c r="B180" s="102" t="s">
        <v>70</v>
      </c>
      <c r="C180" s="103">
        <v>0.28678450019323365</v>
      </c>
      <c r="G180" s="151"/>
      <c r="H180" s="2"/>
    </row>
    <row r="181" spans="1:8" x14ac:dyDescent="0.25">
      <c r="A181" s="102">
        <v>16102</v>
      </c>
      <c r="B181" s="102" t="s">
        <v>220</v>
      </c>
      <c r="C181" s="103">
        <v>0.13878734738971171</v>
      </c>
      <c r="G181" s="151"/>
      <c r="H181" s="2"/>
    </row>
    <row r="182" spans="1:8" x14ac:dyDescent="0.25">
      <c r="A182" s="102">
        <v>16202</v>
      </c>
      <c r="B182" s="102" t="s">
        <v>345</v>
      </c>
      <c r="C182" s="103">
        <v>6.3311995816457842E-2</v>
      </c>
      <c r="G182" s="151"/>
      <c r="H182" s="2"/>
    </row>
    <row r="183" spans="1:8" x14ac:dyDescent="0.25">
      <c r="A183" s="102">
        <v>16203</v>
      </c>
      <c r="B183" s="102" t="s">
        <v>344</v>
      </c>
      <c r="C183" s="103">
        <v>0.10482363601832725</v>
      </c>
      <c r="G183" s="151"/>
      <c r="H183" s="2"/>
    </row>
    <row r="184" spans="1:8" x14ac:dyDescent="0.25">
      <c r="A184" s="102">
        <v>16302</v>
      </c>
      <c r="B184" s="102" t="s">
        <v>292</v>
      </c>
      <c r="C184" s="103">
        <v>9.922528375061429E-2</v>
      </c>
      <c r="G184" s="151"/>
      <c r="H184" s="2"/>
    </row>
    <row r="185" spans="1:8" x14ac:dyDescent="0.25">
      <c r="A185" s="102">
        <v>16103</v>
      </c>
      <c r="B185" s="102" t="s">
        <v>72</v>
      </c>
      <c r="C185" s="103">
        <v>0.19748208041296694</v>
      </c>
      <c r="G185" s="151"/>
      <c r="H185" s="2"/>
    </row>
    <row r="186" spans="1:8" x14ac:dyDescent="0.25">
      <c r="A186" s="102">
        <v>16104</v>
      </c>
      <c r="B186" s="102" t="s">
        <v>302</v>
      </c>
      <c r="C186" s="103">
        <v>6.7585965324981262E-2</v>
      </c>
      <c r="G186" s="151"/>
      <c r="H186" s="2"/>
    </row>
    <row r="187" spans="1:8" x14ac:dyDescent="0.25">
      <c r="A187" s="102">
        <v>16204</v>
      </c>
      <c r="B187" s="102" t="s">
        <v>331</v>
      </c>
      <c r="C187" s="103">
        <v>6.2890448606777755E-2</v>
      </c>
      <c r="G187" s="151"/>
      <c r="H187" s="2"/>
    </row>
    <row r="188" spans="1:8" x14ac:dyDescent="0.25">
      <c r="A188" s="102">
        <v>16303</v>
      </c>
      <c r="B188" s="102" t="s">
        <v>317</v>
      </c>
      <c r="C188" s="103">
        <v>6.9819502961310231E-2</v>
      </c>
      <c r="G188" s="151"/>
      <c r="H188" s="2"/>
    </row>
    <row r="189" spans="1:8" x14ac:dyDescent="0.25">
      <c r="A189" s="102">
        <v>16105</v>
      </c>
      <c r="B189" s="102" t="s">
        <v>248</v>
      </c>
      <c r="C189" s="103">
        <v>0.2951279645295255</v>
      </c>
      <c r="G189" s="151"/>
      <c r="H189" s="2"/>
    </row>
    <row r="190" spans="1:8" x14ac:dyDescent="0.25">
      <c r="A190" s="102">
        <v>16106</v>
      </c>
      <c r="B190" s="102" t="s">
        <v>274</v>
      </c>
      <c r="C190" s="103">
        <v>0.11791514360303224</v>
      </c>
      <c r="G190" s="151"/>
      <c r="H190" s="2"/>
    </row>
    <row r="191" spans="1:8" x14ac:dyDescent="0.25">
      <c r="A191" s="102">
        <v>16205</v>
      </c>
      <c r="B191" s="102" t="s">
        <v>265</v>
      </c>
      <c r="C191" s="103">
        <v>4.6724322529905937E-2</v>
      </c>
      <c r="G191" s="151"/>
      <c r="H191" s="2"/>
    </row>
    <row r="192" spans="1:8" x14ac:dyDescent="0.25">
      <c r="A192" s="102">
        <v>16107</v>
      </c>
      <c r="B192" s="102" t="s">
        <v>340</v>
      </c>
      <c r="C192" s="103">
        <v>9.3262381224608393E-2</v>
      </c>
      <c r="G192" s="151"/>
      <c r="H192" s="2"/>
    </row>
    <row r="193" spans="1:8" x14ac:dyDescent="0.25">
      <c r="A193" s="102">
        <v>16201</v>
      </c>
      <c r="B193" s="102" t="s">
        <v>140</v>
      </c>
      <c r="C193" s="103">
        <v>6.5532027059497983E-2</v>
      </c>
      <c r="G193" s="151"/>
      <c r="H193" s="2"/>
    </row>
    <row r="194" spans="1:8" x14ac:dyDescent="0.25">
      <c r="A194" s="102">
        <v>16206</v>
      </c>
      <c r="B194" s="102" t="s">
        <v>192</v>
      </c>
      <c r="C194" s="103">
        <v>0.10569675097965929</v>
      </c>
      <c r="G194" s="151"/>
      <c r="H194" s="2"/>
    </row>
    <row r="195" spans="1:8" x14ac:dyDescent="0.25">
      <c r="A195" s="102">
        <v>16301</v>
      </c>
      <c r="B195" s="102" t="s">
        <v>92</v>
      </c>
      <c r="C195" s="103">
        <v>0.14822662258724068</v>
      </c>
      <c r="G195" s="151"/>
      <c r="H195" s="2"/>
    </row>
    <row r="196" spans="1:8" x14ac:dyDescent="0.25">
      <c r="A196" s="102">
        <v>16304</v>
      </c>
      <c r="B196" s="102" t="s">
        <v>289</v>
      </c>
      <c r="C196" s="103">
        <v>7.7947001714899891E-2</v>
      </c>
      <c r="G196" s="151"/>
      <c r="H196" s="2"/>
    </row>
    <row r="197" spans="1:8" x14ac:dyDescent="0.25">
      <c r="A197" s="102">
        <v>16108</v>
      </c>
      <c r="B197" s="102" t="s">
        <v>336</v>
      </c>
      <c r="C197" s="103">
        <v>6.4488198711512665E-2</v>
      </c>
      <c r="G197" s="151"/>
      <c r="H197" s="2"/>
    </row>
    <row r="198" spans="1:8" x14ac:dyDescent="0.25">
      <c r="A198" s="102">
        <v>16305</v>
      </c>
      <c r="B198" s="102" t="s">
        <v>270</v>
      </c>
      <c r="C198" s="103">
        <v>0.22360435150498739</v>
      </c>
      <c r="G198" s="151"/>
      <c r="H198" s="2"/>
    </row>
    <row r="199" spans="1:8" x14ac:dyDescent="0.25">
      <c r="A199" s="102">
        <v>16207</v>
      </c>
      <c r="B199" s="102" t="s">
        <v>314</v>
      </c>
      <c r="C199" s="103">
        <v>4.938395239290494E-2</v>
      </c>
      <c r="G199" s="151"/>
      <c r="H199" s="2"/>
    </row>
    <row r="200" spans="1:8" x14ac:dyDescent="0.25">
      <c r="A200" s="102">
        <v>16109</v>
      </c>
      <c r="B200" s="102" t="s">
        <v>116</v>
      </c>
      <c r="C200" s="103">
        <v>0.11238786062858958</v>
      </c>
      <c r="G200" s="151"/>
      <c r="H200" s="2"/>
    </row>
    <row r="201" spans="1:8" x14ac:dyDescent="0.25">
      <c r="A201" s="102">
        <v>9101</v>
      </c>
      <c r="B201" s="102" t="s">
        <v>29</v>
      </c>
      <c r="C201" s="103">
        <v>0.31225732652817445</v>
      </c>
      <c r="G201" s="151"/>
      <c r="H201" s="2"/>
    </row>
    <row r="202" spans="1:8" x14ac:dyDescent="0.25">
      <c r="A202" s="102">
        <v>9102</v>
      </c>
      <c r="B202" s="102" t="s">
        <v>330</v>
      </c>
      <c r="C202" s="103">
        <v>7.774124345082184E-2</v>
      </c>
      <c r="G202" s="151"/>
      <c r="H202" s="2"/>
    </row>
    <row r="203" spans="1:8" x14ac:dyDescent="0.25">
      <c r="A203" s="102">
        <v>9103</v>
      </c>
      <c r="B203" s="102" t="s">
        <v>187</v>
      </c>
      <c r="C203" s="103">
        <v>0.1192379906730998</v>
      </c>
      <c r="G203" s="151"/>
      <c r="H203" s="2"/>
    </row>
    <row r="204" spans="1:8" x14ac:dyDescent="0.25">
      <c r="A204" s="102">
        <v>9104</v>
      </c>
      <c r="B204" s="102" t="s">
        <v>343</v>
      </c>
      <c r="C204" s="103">
        <v>6.0812457717993589E-2</v>
      </c>
      <c r="G204" s="151"/>
      <c r="H204" s="2"/>
    </row>
    <row r="205" spans="1:8" x14ac:dyDescent="0.25">
      <c r="A205" s="102">
        <v>9105</v>
      </c>
      <c r="B205" s="102" t="s">
        <v>299</v>
      </c>
      <c r="C205" s="103">
        <v>8.7318759343573929E-2</v>
      </c>
      <c r="G205" s="151"/>
      <c r="H205" s="2"/>
    </row>
    <row r="206" spans="1:8" x14ac:dyDescent="0.25">
      <c r="A206" s="102">
        <v>9106</v>
      </c>
      <c r="B206" s="102" t="s">
        <v>301</v>
      </c>
      <c r="C206" s="103">
        <v>7.6594865013068128E-2</v>
      </c>
      <c r="G206" s="151"/>
      <c r="H206" s="2"/>
    </row>
    <row r="207" spans="1:8" x14ac:dyDescent="0.25">
      <c r="A207" s="102">
        <v>9107</v>
      </c>
      <c r="B207" s="102" t="s">
        <v>125</v>
      </c>
      <c r="C207" s="103">
        <v>0.11314205430285934</v>
      </c>
      <c r="G207" s="151"/>
      <c r="H207" s="2"/>
    </row>
    <row r="208" spans="1:8" x14ac:dyDescent="0.25">
      <c r="A208" s="102">
        <v>9108</v>
      </c>
      <c r="B208" s="102" t="s">
        <v>108</v>
      </c>
      <c r="C208" s="103">
        <v>0.21407180389027072</v>
      </c>
      <c r="G208" s="151"/>
      <c r="H208" s="2"/>
    </row>
    <row r="209" spans="1:8" x14ac:dyDescent="0.25">
      <c r="A209" s="102">
        <v>9109</v>
      </c>
      <c r="B209" s="102" t="s">
        <v>102</v>
      </c>
      <c r="C209" s="103">
        <v>0.1003331059290487</v>
      </c>
      <c r="G209" s="151"/>
      <c r="H209" s="2"/>
    </row>
    <row r="210" spans="1:8" x14ac:dyDescent="0.25">
      <c r="A210" s="102">
        <v>9110</v>
      </c>
      <c r="B210" s="102" t="s">
        <v>267</v>
      </c>
      <c r="C210" s="103">
        <v>4.7234221456333096E-2</v>
      </c>
      <c r="G210" s="151"/>
      <c r="H210" s="2"/>
    </row>
    <row r="211" spans="1:8" x14ac:dyDescent="0.25">
      <c r="A211" s="102">
        <v>9111</v>
      </c>
      <c r="B211" s="102" t="s">
        <v>308</v>
      </c>
      <c r="C211" s="103">
        <v>9.3167750939311386E-2</v>
      </c>
      <c r="G211" s="151"/>
      <c r="H211" s="2"/>
    </row>
    <row r="212" spans="1:8" x14ac:dyDescent="0.25">
      <c r="A212" s="102">
        <v>9112</v>
      </c>
      <c r="B212" s="102" t="s">
        <v>98</v>
      </c>
      <c r="C212" s="103">
        <v>0.24199064614246962</v>
      </c>
      <c r="G212" s="151"/>
      <c r="H212" s="2"/>
    </row>
    <row r="213" spans="1:8" x14ac:dyDescent="0.25">
      <c r="A213" s="102">
        <v>9113</v>
      </c>
      <c r="B213" s="102" t="s">
        <v>288</v>
      </c>
      <c r="C213" s="103">
        <v>6.0439605546658837E-2</v>
      </c>
      <c r="G213" s="151"/>
      <c r="H213" s="2"/>
    </row>
    <row r="214" spans="1:8" x14ac:dyDescent="0.25">
      <c r="A214" s="102">
        <v>9114</v>
      </c>
      <c r="B214" s="102" t="s">
        <v>122</v>
      </c>
      <c r="C214" s="103">
        <v>0.12120419574014892</v>
      </c>
      <c r="G214" s="151"/>
      <c r="H214" s="2"/>
    </row>
    <row r="215" spans="1:8" x14ac:dyDescent="0.25">
      <c r="A215" s="102">
        <v>9115</v>
      </c>
      <c r="B215" s="102" t="s">
        <v>168</v>
      </c>
      <c r="C215" s="103">
        <v>0.25623971570781429</v>
      </c>
      <c r="G215" s="151"/>
      <c r="H215" s="2"/>
    </row>
    <row r="216" spans="1:8" x14ac:dyDescent="0.25">
      <c r="A216" s="102">
        <v>9116</v>
      </c>
      <c r="B216" s="102" t="s">
        <v>275</v>
      </c>
      <c r="C216" s="103">
        <v>4.5726594716541044E-2</v>
      </c>
      <c r="G216" s="151"/>
      <c r="H216" s="2"/>
    </row>
    <row r="217" spans="1:8" x14ac:dyDescent="0.25">
      <c r="A217" s="102">
        <v>9117</v>
      </c>
      <c r="B217" s="102" t="s">
        <v>297</v>
      </c>
      <c r="C217" s="103">
        <v>5.0385616113561925E-2</v>
      </c>
      <c r="G217" s="151"/>
      <c r="H217" s="2"/>
    </row>
    <row r="218" spans="1:8" x14ac:dyDescent="0.25">
      <c r="A218" s="102">
        <v>9118</v>
      </c>
      <c r="B218" s="102" t="s">
        <v>283</v>
      </c>
      <c r="C218" s="103">
        <v>6.8094611669425931E-2</v>
      </c>
      <c r="G218" s="151"/>
      <c r="H218" s="2"/>
    </row>
    <row r="219" spans="1:8" x14ac:dyDescent="0.25">
      <c r="A219" s="102">
        <v>9119</v>
      </c>
      <c r="B219" s="102" t="s">
        <v>203</v>
      </c>
      <c r="C219" s="103">
        <v>0.11851975628122145</v>
      </c>
      <c r="G219" s="151"/>
      <c r="H219" s="2"/>
    </row>
    <row r="220" spans="1:8" x14ac:dyDescent="0.25">
      <c r="A220" s="102">
        <v>9120</v>
      </c>
      <c r="B220" s="102" t="s">
        <v>139</v>
      </c>
      <c r="C220" s="103">
        <v>0.17888439075826265</v>
      </c>
      <c r="G220" s="151"/>
      <c r="H220" s="2"/>
    </row>
    <row r="221" spans="1:8" x14ac:dyDescent="0.25">
      <c r="A221" s="102">
        <v>9121</v>
      </c>
      <c r="B221" s="102" t="s">
        <v>311</v>
      </c>
      <c r="C221" s="103">
        <v>0.14919549994994025</v>
      </c>
      <c r="G221" s="151"/>
      <c r="H221" s="2"/>
    </row>
    <row r="222" spans="1:8" x14ac:dyDescent="0.25">
      <c r="A222" s="102">
        <v>9201</v>
      </c>
      <c r="B222" s="102" t="s">
        <v>137</v>
      </c>
      <c r="C222" s="103">
        <v>0.14683713090324269</v>
      </c>
      <c r="G222" s="151"/>
      <c r="H222" s="2"/>
    </row>
    <row r="223" spans="1:8" x14ac:dyDescent="0.25">
      <c r="A223" s="102">
        <v>9202</v>
      </c>
      <c r="B223" s="102" t="s">
        <v>87</v>
      </c>
      <c r="C223" s="103">
        <v>0.16158792884032933</v>
      </c>
      <c r="G223" s="151"/>
      <c r="H223" s="2"/>
    </row>
    <row r="224" spans="1:8" x14ac:dyDescent="0.25">
      <c r="A224" s="102">
        <v>9203</v>
      </c>
      <c r="B224" s="102" t="s">
        <v>136</v>
      </c>
      <c r="C224" s="103">
        <v>9.8713549640862333E-2</v>
      </c>
      <c r="G224" s="151"/>
      <c r="H224" s="2"/>
    </row>
    <row r="225" spans="1:8" x14ac:dyDescent="0.25">
      <c r="A225" s="102">
        <v>9204</v>
      </c>
      <c r="B225" s="102" t="s">
        <v>341</v>
      </c>
      <c r="C225" s="103">
        <v>5.8787369608312726E-2</v>
      </c>
      <c r="G225" s="151"/>
      <c r="H225" s="2"/>
    </row>
    <row r="226" spans="1:8" x14ac:dyDescent="0.25">
      <c r="A226" s="102">
        <v>9205</v>
      </c>
      <c r="B226" s="102" t="s">
        <v>296</v>
      </c>
      <c r="C226" s="103">
        <v>4.9352565708761127E-2</v>
      </c>
      <c r="G226" s="151"/>
      <c r="H226" s="2"/>
    </row>
    <row r="227" spans="1:8" x14ac:dyDescent="0.25">
      <c r="A227" s="102">
        <v>9206</v>
      </c>
      <c r="B227" s="102" t="s">
        <v>320</v>
      </c>
      <c r="C227" s="103">
        <v>8.3171723882901408E-2</v>
      </c>
      <c r="G227" s="151"/>
      <c r="H227" s="2"/>
    </row>
    <row r="228" spans="1:8" x14ac:dyDescent="0.25">
      <c r="A228" s="102">
        <v>9207</v>
      </c>
      <c r="B228" s="102" t="s">
        <v>346</v>
      </c>
      <c r="C228" s="103">
        <v>5.53490908669243E-2</v>
      </c>
      <c r="G228" s="151"/>
      <c r="H228" s="2"/>
    </row>
    <row r="229" spans="1:8" x14ac:dyDescent="0.25">
      <c r="A229" s="102">
        <v>9208</v>
      </c>
      <c r="B229" s="102" t="s">
        <v>282</v>
      </c>
      <c r="C229" s="103">
        <v>5.5522881167197377E-2</v>
      </c>
      <c r="G229" s="151"/>
      <c r="H229" s="2"/>
    </row>
    <row r="230" spans="1:8" x14ac:dyDescent="0.25">
      <c r="A230" s="102">
        <v>9209</v>
      </c>
      <c r="B230" s="102" t="s">
        <v>105</v>
      </c>
      <c r="C230" s="103">
        <v>0.16636598165690364</v>
      </c>
      <c r="G230" s="151"/>
      <c r="H230" s="2"/>
    </row>
    <row r="231" spans="1:8" x14ac:dyDescent="0.25">
      <c r="A231" s="102">
        <v>9210</v>
      </c>
      <c r="B231" s="102" t="s">
        <v>112</v>
      </c>
      <c r="C231" s="103">
        <v>9.4646149025112994E-2</v>
      </c>
      <c r="G231" s="151"/>
      <c r="H231" s="2"/>
    </row>
    <row r="232" spans="1:8" x14ac:dyDescent="0.25">
      <c r="A232" s="102">
        <v>9211</v>
      </c>
      <c r="B232" s="102" t="s">
        <v>107</v>
      </c>
      <c r="C232" s="103">
        <v>0.1421751043906635</v>
      </c>
      <c r="G232" s="151"/>
      <c r="H232" s="2"/>
    </row>
    <row r="233" spans="1:8" x14ac:dyDescent="0.25">
      <c r="A233" s="102">
        <v>10101</v>
      </c>
      <c r="B233" s="102" t="s">
        <v>61</v>
      </c>
      <c r="C233" s="103">
        <v>0.28817383844117972</v>
      </c>
      <c r="G233" s="151"/>
      <c r="H233" s="2"/>
    </row>
    <row r="234" spans="1:8" x14ac:dyDescent="0.25">
      <c r="A234" s="102">
        <v>10102</v>
      </c>
      <c r="B234" s="102" t="s">
        <v>171</v>
      </c>
      <c r="C234" s="103">
        <v>0.19202245606383125</v>
      </c>
      <c r="G234" s="151"/>
      <c r="H234" s="2"/>
    </row>
    <row r="235" spans="1:8" x14ac:dyDescent="0.25">
      <c r="A235" s="102">
        <v>10103</v>
      </c>
      <c r="B235" s="102" t="s">
        <v>230</v>
      </c>
      <c r="C235" s="103">
        <v>3.7914203512049993E-2</v>
      </c>
      <c r="G235" s="151"/>
      <c r="H235" s="2"/>
    </row>
    <row r="236" spans="1:8" x14ac:dyDescent="0.25">
      <c r="A236" s="102">
        <v>10104</v>
      </c>
      <c r="B236" s="102" t="s">
        <v>186</v>
      </c>
      <c r="C236" s="103">
        <v>9.7786158219758126E-2</v>
      </c>
      <c r="G236" s="151"/>
      <c r="H236" s="2"/>
    </row>
    <row r="237" spans="1:8" x14ac:dyDescent="0.25">
      <c r="A237" s="102">
        <v>10105</v>
      </c>
      <c r="B237" s="102" t="s">
        <v>182</v>
      </c>
      <c r="C237" s="103">
        <v>0.2480099569496341</v>
      </c>
      <c r="G237" s="151"/>
      <c r="H237" s="2"/>
    </row>
    <row r="238" spans="1:8" x14ac:dyDescent="0.25">
      <c r="A238" s="102">
        <v>10106</v>
      </c>
      <c r="B238" s="102" t="s">
        <v>162</v>
      </c>
      <c r="C238" s="103">
        <v>0.12590155785786614</v>
      </c>
      <c r="G238" s="151"/>
      <c r="H238" s="2"/>
    </row>
    <row r="239" spans="1:8" x14ac:dyDescent="0.25">
      <c r="A239" s="102">
        <v>10107</v>
      </c>
      <c r="B239" s="102" t="s">
        <v>197</v>
      </c>
      <c r="C239" s="103">
        <v>0.17087142101866457</v>
      </c>
      <c r="G239" s="151"/>
      <c r="H239" s="2"/>
    </row>
    <row r="240" spans="1:8" x14ac:dyDescent="0.25">
      <c r="A240" s="102">
        <v>10108</v>
      </c>
      <c r="B240" s="102" t="s">
        <v>211</v>
      </c>
      <c r="C240" s="103">
        <v>6.5938915791593222E-2</v>
      </c>
      <c r="G240" s="151"/>
      <c r="H240" s="2"/>
    </row>
    <row r="241" spans="1:8" x14ac:dyDescent="0.25">
      <c r="A241" s="102">
        <v>10109</v>
      </c>
      <c r="B241" s="102" t="s">
        <v>56</v>
      </c>
      <c r="C241" s="103">
        <v>0.36663744835710144</v>
      </c>
      <c r="G241" s="151"/>
      <c r="H241" s="2"/>
    </row>
    <row r="242" spans="1:8" x14ac:dyDescent="0.25">
      <c r="A242" s="102">
        <v>10201</v>
      </c>
      <c r="B242" s="102" t="s">
        <v>121</v>
      </c>
      <c r="C242" s="103">
        <v>0.16160630146647087</v>
      </c>
      <c r="G242" s="151"/>
      <c r="H242" s="2"/>
    </row>
    <row r="243" spans="1:8" x14ac:dyDescent="0.25">
      <c r="A243" s="102">
        <v>10202</v>
      </c>
      <c r="B243" s="102" t="s">
        <v>103</v>
      </c>
      <c r="C243" s="103">
        <v>0.13569266947749811</v>
      </c>
      <c r="G243" s="151"/>
      <c r="H243" s="2"/>
    </row>
    <row r="244" spans="1:8" x14ac:dyDescent="0.25">
      <c r="A244" s="102">
        <v>10203</v>
      </c>
      <c r="B244" s="102" t="s">
        <v>161</v>
      </c>
      <c r="C244" s="103">
        <v>0.14568794224286502</v>
      </c>
      <c r="G244" s="151"/>
      <c r="H244" s="2"/>
    </row>
    <row r="245" spans="1:8" x14ac:dyDescent="0.25">
      <c r="A245" s="102">
        <v>10204</v>
      </c>
      <c r="B245" s="102" t="s">
        <v>278</v>
      </c>
      <c r="C245" s="103">
        <v>2.9695326948403607E-2</v>
      </c>
      <c r="G245" s="151"/>
      <c r="H245" s="2"/>
    </row>
    <row r="246" spans="1:8" x14ac:dyDescent="0.25">
      <c r="A246" s="102">
        <v>10205</v>
      </c>
      <c r="B246" s="102" t="s">
        <v>178</v>
      </c>
      <c r="C246" s="103">
        <v>0.11506296952695141</v>
      </c>
      <c r="G246" s="151"/>
      <c r="H246" s="2"/>
    </row>
    <row r="247" spans="1:8" x14ac:dyDescent="0.25">
      <c r="A247" s="102">
        <v>10206</v>
      </c>
      <c r="B247" s="102" t="s">
        <v>280</v>
      </c>
      <c r="C247" s="103">
        <v>4.0712469011530368E-2</v>
      </c>
      <c r="G247" s="151"/>
      <c r="H247" s="2"/>
    </row>
    <row r="248" spans="1:8" x14ac:dyDescent="0.25">
      <c r="A248" s="102">
        <v>10207</v>
      </c>
      <c r="B248" s="102" t="s">
        <v>304</v>
      </c>
      <c r="C248" s="103">
        <v>3.0031028148020618E-2</v>
      </c>
      <c r="G248" s="151"/>
      <c r="H248" s="2"/>
    </row>
    <row r="249" spans="1:8" x14ac:dyDescent="0.25">
      <c r="A249" s="102">
        <v>10208</v>
      </c>
      <c r="B249" s="102" t="s">
        <v>166</v>
      </c>
      <c r="C249" s="103">
        <v>0.15924244135648247</v>
      </c>
      <c r="G249" s="151"/>
      <c r="H249" s="2"/>
    </row>
    <row r="250" spans="1:8" x14ac:dyDescent="0.25">
      <c r="A250" s="102">
        <v>10209</v>
      </c>
      <c r="B250" s="102" t="s">
        <v>318</v>
      </c>
      <c r="C250" s="103">
        <v>5.1942945669656418E-2</v>
      </c>
      <c r="G250" s="151"/>
      <c r="H250" s="2"/>
    </row>
    <row r="251" spans="1:8" x14ac:dyDescent="0.25">
      <c r="A251" s="102">
        <v>10210</v>
      </c>
      <c r="B251" s="102" t="s">
        <v>190</v>
      </c>
      <c r="C251" s="103">
        <v>4.1768226429165341E-2</v>
      </c>
      <c r="G251" s="151"/>
      <c r="H251" s="2"/>
    </row>
    <row r="252" spans="1:8" x14ac:dyDescent="0.25">
      <c r="A252" s="102">
        <v>10301</v>
      </c>
      <c r="B252" s="102" t="s">
        <v>67</v>
      </c>
      <c r="C252" s="103">
        <v>0.23962378527239789</v>
      </c>
      <c r="G252" s="151"/>
      <c r="H252" s="2"/>
    </row>
    <row r="253" spans="1:8" x14ac:dyDescent="0.25">
      <c r="A253" s="102">
        <v>10302</v>
      </c>
      <c r="B253" s="102" t="s">
        <v>189</v>
      </c>
      <c r="C253" s="103">
        <v>0.13909095061000198</v>
      </c>
      <c r="G253" s="151"/>
      <c r="H253" s="2"/>
    </row>
    <row r="254" spans="1:8" x14ac:dyDescent="0.25">
      <c r="A254" s="102">
        <v>10303</v>
      </c>
      <c r="B254" s="102" t="s">
        <v>174</v>
      </c>
      <c r="C254" s="103">
        <v>0.121662545351489</v>
      </c>
      <c r="G254" s="151"/>
      <c r="H254" s="2"/>
    </row>
    <row r="255" spans="1:8" x14ac:dyDescent="0.25">
      <c r="A255" s="102">
        <v>10304</v>
      </c>
      <c r="B255" s="102" t="s">
        <v>206</v>
      </c>
      <c r="C255" s="103">
        <v>0.20552089475825946</v>
      </c>
      <c r="G255" s="151"/>
      <c r="H255" s="2"/>
    </row>
    <row r="256" spans="1:8" x14ac:dyDescent="0.25">
      <c r="A256" s="102">
        <v>10305</v>
      </c>
      <c r="B256" s="102" t="s">
        <v>202</v>
      </c>
      <c r="C256" s="103">
        <v>0.13336184857291222</v>
      </c>
      <c r="G256" s="151"/>
      <c r="H256" s="2"/>
    </row>
    <row r="257" spans="1:8" x14ac:dyDescent="0.25">
      <c r="A257" s="102">
        <v>10306</v>
      </c>
      <c r="B257" s="102" t="s">
        <v>335</v>
      </c>
      <c r="C257" s="103">
        <v>7.870110232811707E-2</v>
      </c>
      <c r="G257" s="151"/>
      <c r="H257" s="2"/>
    </row>
    <row r="258" spans="1:8" x14ac:dyDescent="0.25">
      <c r="A258" s="102">
        <v>10307</v>
      </c>
      <c r="B258" s="102" t="s">
        <v>228</v>
      </c>
      <c r="C258" s="103">
        <v>0.13305205488709984</v>
      </c>
      <c r="G258" s="151"/>
      <c r="H258" s="2"/>
    </row>
    <row r="259" spans="1:8" x14ac:dyDescent="0.25">
      <c r="A259" s="102">
        <v>10401</v>
      </c>
      <c r="B259" s="102" t="s">
        <v>209</v>
      </c>
      <c r="C259" s="103">
        <v>8.3395406964952831E-2</v>
      </c>
      <c r="G259" s="151"/>
      <c r="H259" s="2"/>
    </row>
    <row r="260" spans="1:8" x14ac:dyDescent="0.25">
      <c r="A260" s="102">
        <v>10402</v>
      </c>
      <c r="B260" s="102" t="s">
        <v>199</v>
      </c>
      <c r="C260" s="103">
        <v>4.0746264833202379E-2</v>
      </c>
      <c r="G260" s="151"/>
      <c r="H260" s="2"/>
    </row>
    <row r="261" spans="1:8" x14ac:dyDescent="0.25">
      <c r="A261" s="102">
        <v>10403</v>
      </c>
      <c r="B261" s="102" t="s">
        <v>194</v>
      </c>
      <c r="C261" s="103">
        <v>9.8536114795728991E-2</v>
      </c>
      <c r="G261" s="151"/>
      <c r="H261" s="2"/>
    </row>
    <row r="262" spans="1:8" x14ac:dyDescent="0.25">
      <c r="A262" s="102">
        <v>10404</v>
      </c>
      <c r="B262" s="102" t="s">
        <v>204</v>
      </c>
      <c r="C262" s="103">
        <v>3.3655720759796476E-2</v>
      </c>
      <c r="G262" s="151"/>
      <c r="H262" s="2"/>
    </row>
    <row r="263" spans="1:8" x14ac:dyDescent="0.25">
      <c r="A263" s="102">
        <v>11101</v>
      </c>
      <c r="B263" s="102" t="s">
        <v>53</v>
      </c>
      <c r="C263" s="103">
        <v>0.22106981009152424</v>
      </c>
      <c r="G263" s="151"/>
      <c r="H263" s="2"/>
    </row>
    <row r="264" spans="1:8" x14ac:dyDescent="0.25">
      <c r="A264" s="102">
        <v>11102</v>
      </c>
      <c r="B264" s="102" t="s">
        <v>329</v>
      </c>
      <c r="C264" s="103">
        <v>6.3205721670907239E-2</v>
      </c>
      <c r="G264" s="151"/>
      <c r="H264" s="2"/>
    </row>
    <row r="265" spans="1:8" x14ac:dyDescent="0.25">
      <c r="A265" s="102">
        <v>11201</v>
      </c>
      <c r="B265" s="102" t="s">
        <v>156</v>
      </c>
      <c r="C265" s="103">
        <v>0.15778491551683668</v>
      </c>
      <c r="G265" s="151"/>
      <c r="H265" s="2"/>
    </row>
    <row r="266" spans="1:8" x14ac:dyDescent="0.25">
      <c r="A266" s="102">
        <v>11202</v>
      </c>
      <c r="B266" s="102" t="s">
        <v>210</v>
      </c>
      <c r="C266" s="103">
        <v>7.7300381968374091E-2</v>
      </c>
      <c r="G266" s="151"/>
      <c r="H266" s="2"/>
    </row>
    <row r="267" spans="1:8" x14ac:dyDescent="0.25">
      <c r="A267" s="102">
        <v>11203</v>
      </c>
      <c r="B267" s="102" t="s">
        <v>279</v>
      </c>
      <c r="C267" s="103">
        <v>0.14440527636577816</v>
      </c>
      <c r="G267" s="151"/>
      <c r="H267" s="2"/>
    </row>
    <row r="268" spans="1:8" x14ac:dyDescent="0.25">
      <c r="A268" s="102">
        <v>11301</v>
      </c>
      <c r="B268" s="102" t="s">
        <v>221</v>
      </c>
      <c r="C268" s="103">
        <v>6.9961035712241562E-2</v>
      </c>
      <c r="G268" s="151"/>
      <c r="H268" s="2"/>
    </row>
    <row r="269" spans="1:8" x14ac:dyDescent="0.25">
      <c r="A269" s="102">
        <v>11302</v>
      </c>
      <c r="B269" s="102" t="s">
        <v>334</v>
      </c>
      <c r="C269" s="103">
        <v>1.7642540792749965E-2</v>
      </c>
      <c r="G269" s="151"/>
      <c r="H269" s="2"/>
    </row>
    <row r="270" spans="1:8" x14ac:dyDescent="0.25">
      <c r="A270" s="102">
        <v>11303</v>
      </c>
      <c r="B270" s="102" t="s">
        <v>242</v>
      </c>
      <c r="C270" s="103">
        <v>2.6640665428685067E-2</v>
      </c>
      <c r="G270" s="151"/>
      <c r="H270" s="2"/>
    </row>
    <row r="271" spans="1:8" x14ac:dyDescent="0.25">
      <c r="A271" s="102">
        <v>11401</v>
      </c>
      <c r="B271" s="102" t="s">
        <v>160</v>
      </c>
      <c r="C271" s="103">
        <v>5.5044607958704042E-2</v>
      </c>
      <c r="G271" s="151"/>
      <c r="H271" s="2"/>
    </row>
    <row r="272" spans="1:8" x14ac:dyDescent="0.25">
      <c r="A272" s="102">
        <v>11402</v>
      </c>
      <c r="B272" s="102" t="s">
        <v>172</v>
      </c>
      <c r="C272" s="103">
        <v>3.6730464013198579E-2</v>
      </c>
      <c r="G272" s="151"/>
      <c r="H272" s="2"/>
    </row>
    <row r="273" spans="1:8" x14ac:dyDescent="0.25">
      <c r="A273" s="102">
        <v>12101</v>
      </c>
      <c r="B273" s="102" t="s">
        <v>51</v>
      </c>
      <c r="C273" s="103">
        <v>0.23075434189984817</v>
      </c>
      <c r="G273" s="151"/>
      <c r="H273" s="2"/>
    </row>
    <row r="274" spans="1:8" x14ac:dyDescent="0.25">
      <c r="A274" s="102">
        <v>12102</v>
      </c>
      <c r="B274" s="102" t="s">
        <v>249</v>
      </c>
      <c r="C274" s="103">
        <v>3.87114308374596E-2</v>
      </c>
      <c r="G274" s="151"/>
      <c r="H274" s="2"/>
    </row>
    <row r="275" spans="1:8" x14ac:dyDescent="0.25">
      <c r="A275" s="102">
        <v>12103</v>
      </c>
      <c r="B275" s="102" t="s">
        <v>245</v>
      </c>
      <c r="C275" s="103">
        <v>7.8925454115889679E-2</v>
      </c>
      <c r="G275" s="151"/>
      <c r="H275" s="2"/>
    </row>
    <row r="276" spans="1:8" x14ac:dyDescent="0.25">
      <c r="A276" s="102">
        <v>12104</v>
      </c>
      <c r="B276" s="102" t="s">
        <v>150</v>
      </c>
      <c r="C276" s="103">
        <v>4.9370281538243979E-2</v>
      </c>
      <c r="G276" s="151"/>
      <c r="H276" s="2"/>
    </row>
    <row r="277" spans="1:8" x14ac:dyDescent="0.25">
      <c r="A277" s="102">
        <v>12201</v>
      </c>
      <c r="B277" s="102" t="s">
        <v>222</v>
      </c>
      <c r="C277" s="103">
        <v>5.1611597945492048E-2</v>
      </c>
      <c r="G277" s="151"/>
      <c r="H277" s="2"/>
    </row>
    <row r="278" spans="1:8" x14ac:dyDescent="0.25">
      <c r="A278" s="102">
        <v>12301</v>
      </c>
      <c r="B278" s="102" t="s">
        <v>184</v>
      </c>
      <c r="C278" s="103">
        <v>0.15614526675046808</v>
      </c>
      <c r="G278" s="151"/>
      <c r="H278" s="2"/>
    </row>
    <row r="279" spans="1:8" x14ac:dyDescent="0.25">
      <c r="A279" s="102">
        <v>12302</v>
      </c>
      <c r="B279" s="102" t="s">
        <v>153</v>
      </c>
      <c r="C279" s="103">
        <v>6.7761322304973101E-2</v>
      </c>
      <c r="G279" s="151"/>
      <c r="H279" s="2"/>
    </row>
    <row r="280" spans="1:8" x14ac:dyDescent="0.25">
      <c r="A280" s="102">
        <v>12303</v>
      </c>
      <c r="B280" s="102" t="s">
        <v>255</v>
      </c>
      <c r="C280" s="103">
        <v>2.7829581000633898E-2</v>
      </c>
      <c r="G280" s="151"/>
      <c r="H280" s="2"/>
    </row>
    <row r="281" spans="1:8" x14ac:dyDescent="0.25">
      <c r="A281" s="102">
        <v>12401</v>
      </c>
      <c r="B281" s="102" t="s">
        <v>90</v>
      </c>
      <c r="C281" s="103">
        <v>0.18180352501658917</v>
      </c>
      <c r="G281" s="151"/>
      <c r="H281" s="2"/>
    </row>
    <row r="282" spans="1:8" x14ac:dyDescent="0.25">
      <c r="A282" s="102">
        <v>12402</v>
      </c>
      <c r="B282" s="102" t="s">
        <v>257</v>
      </c>
      <c r="C282" s="103">
        <v>8.9529380572839296E-2</v>
      </c>
      <c r="G282" s="151"/>
      <c r="H282" s="2"/>
    </row>
    <row r="283" spans="1:8" x14ac:dyDescent="0.25">
      <c r="A283" s="102">
        <v>13101</v>
      </c>
      <c r="B283" s="102" t="s">
        <v>7</v>
      </c>
      <c r="C283" s="103">
        <v>0.47558520463299309</v>
      </c>
      <c r="G283" s="151"/>
      <c r="H283" s="2"/>
    </row>
    <row r="284" spans="1:8" x14ac:dyDescent="0.25">
      <c r="A284" s="102">
        <v>13102</v>
      </c>
      <c r="B284" s="102" t="s">
        <v>21</v>
      </c>
      <c r="C284" s="103">
        <v>0.33721685485912856</v>
      </c>
      <c r="G284" s="151"/>
      <c r="H284" s="2"/>
    </row>
    <row r="285" spans="1:8" x14ac:dyDescent="0.25">
      <c r="A285" s="102">
        <v>13103</v>
      </c>
      <c r="B285" s="102" t="s">
        <v>46</v>
      </c>
      <c r="C285" s="103">
        <v>0.11271943142277498</v>
      </c>
      <c r="G285" s="151"/>
      <c r="H285" s="2"/>
    </row>
    <row r="286" spans="1:8" x14ac:dyDescent="0.25">
      <c r="A286" s="102">
        <v>13104</v>
      </c>
      <c r="B286" s="102" t="s">
        <v>43</v>
      </c>
      <c r="C286" s="103">
        <v>0.22112875474207</v>
      </c>
      <c r="G286" s="151"/>
      <c r="H286" s="2"/>
    </row>
    <row r="287" spans="1:8" x14ac:dyDescent="0.25">
      <c r="A287" s="102">
        <v>13105</v>
      </c>
      <c r="B287" s="102" t="s">
        <v>49</v>
      </c>
      <c r="C287" s="103">
        <v>0.12453098060291191</v>
      </c>
      <c r="G287" s="151"/>
      <c r="H287" s="2"/>
    </row>
    <row r="288" spans="1:8" x14ac:dyDescent="0.25">
      <c r="A288" s="102">
        <v>13106</v>
      </c>
      <c r="B288" s="102" t="s">
        <v>23</v>
      </c>
      <c r="C288" s="103">
        <v>0.34736070600395152</v>
      </c>
      <c r="G288" s="151"/>
      <c r="H288" s="2"/>
    </row>
    <row r="289" spans="1:8" x14ac:dyDescent="0.25">
      <c r="A289" s="102">
        <v>13107</v>
      </c>
      <c r="B289" s="102" t="s">
        <v>11</v>
      </c>
      <c r="C289" s="103">
        <v>0.47394903464724147</v>
      </c>
      <c r="G289" s="151"/>
      <c r="H289" s="2"/>
    </row>
    <row r="290" spans="1:8" x14ac:dyDescent="0.25">
      <c r="A290" s="102">
        <v>13108</v>
      </c>
      <c r="B290" s="102" t="s">
        <v>26</v>
      </c>
      <c r="C290" s="103">
        <v>0.27994741038112447</v>
      </c>
      <c r="G290" s="151"/>
      <c r="H290" s="2"/>
    </row>
    <row r="291" spans="1:8" x14ac:dyDescent="0.25">
      <c r="A291" s="102">
        <v>13109</v>
      </c>
      <c r="B291" s="102" t="s">
        <v>20</v>
      </c>
      <c r="C291" s="103">
        <v>0.31967132146827759</v>
      </c>
      <c r="G291" s="151"/>
      <c r="H291" s="2"/>
    </row>
    <row r="292" spans="1:8" x14ac:dyDescent="0.25">
      <c r="A292" s="102">
        <v>13110</v>
      </c>
      <c r="B292" s="102" t="s">
        <v>35</v>
      </c>
      <c r="C292" s="103">
        <v>0.3427167674420537</v>
      </c>
      <c r="G292" s="151"/>
      <c r="H292" s="2"/>
    </row>
    <row r="293" spans="1:8" x14ac:dyDescent="0.25">
      <c r="A293" s="102">
        <v>13111</v>
      </c>
      <c r="B293" s="102" t="s">
        <v>36</v>
      </c>
      <c r="C293" s="103">
        <v>0.12706551044441614</v>
      </c>
      <c r="G293" s="151"/>
      <c r="H293" s="2"/>
    </row>
    <row r="294" spans="1:8" x14ac:dyDescent="0.25">
      <c r="A294" s="102">
        <v>13112</v>
      </c>
      <c r="B294" s="102" t="s">
        <v>27</v>
      </c>
      <c r="C294" s="103">
        <v>9.3381546341812074E-2</v>
      </c>
      <c r="G294" s="151"/>
      <c r="H294" s="2"/>
    </row>
    <row r="295" spans="1:8" x14ac:dyDescent="0.25">
      <c r="A295" s="102">
        <v>13113</v>
      </c>
      <c r="B295" s="102" t="s">
        <v>18</v>
      </c>
      <c r="C295" s="103">
        <v>0.41805320836415655</v>
      </c>
      <c r="G295" s="151"/>
      <c r="H295" s="2"/>
    </row>
    <row r="296" spans="1:8" x14ac:dyDescent="0.25">
      <c r="A296" s="102">
        <v>13114</v>
      </c>
      <c r="B296" s="102" t="s">
        <v>3</v>
      </c>
      <c r="C296" s="103">
        <v>1</v>
      </c>
      <c r="G296" s="151"/>
      <c r="H296" s="2"/>
    </row>
    <row r="297" spans="1:8" x14ac:dyDescent="0.25">
      <c r="A297" s="102">
        <v>13115</v>
      </c>
      <c r="B297" s="102" t="s">
        <v>9</v>
      </c>
      <c r="C297" s="103">
        <v>0.6472677897730017</v>
      </c>
      <c r="G297" s="151"/>
      <c r="H297" s="2"/>
    </row>
    <row r="298" spans="1:8" x14ac:dyDescent="0.25">
      <c r="A298" s="102">
        <v>13116</v>
      </c>
      <c r="B298" s="102" t="s">
        <v>33</v>
      </c>
      <c r="C298" s="103">
        <v>0.11570847570759549</v>
      </c>
      <c r="G298" s="151"/>
      <c r="H298" s="2"/>
    </row>
    <row r="299" spans="1:8" x14ac:dyDescent="0.25">
      <c r="A299" s="102">
        <v>13117</v>
      </c>
      <c r="B299" s="102" t="s">
        <v>44</v>
      </c>
      <c r="C299" s="103">
        <v>0.11010575748807964</v>
      </c>
      <c r="G299" s="151"/>
      <c r="H299" s="2"/>
    </row>
    <row r="300" spans="1:8" x14ac:dyDescent="0.25">
      <c r="A300" s="102">
        <v>13118</v>
      </c>
      <c r="B300" s="102" t="s">
        <v>16</v>
      </c>
      <c r="C300" s="103">
        <v>0.36593420220976253</v>
      </c>
      <c r="G300" s="151"/>
      <c r="H300" s="2"/>
    </row>
    <row r="301" spans="1:8" x14ac:dyDescent="0.25">
      <c r="A301" s="102">
        <v>13119</v>
      </c>
      <c r="B301" s="102" t="s">
        <v>8</v>
      </c>
      <c r="C301" s="103">
        <v>0.384857281104246</v>
      </c>
      <c r="G301" s="151"/>
      <c r="H301" s="2"/>
    </row>
    <row r="302" spans="1:8" x14ac:dyDescent="0.25">
      <c r="A302" s="102">
        <v>13120</v>
      </c>
      <c r="B302" s="102" t="s">
        <v>31</v>
      </c>
      <c r="C302" s="103">
        <v>0.44618970531595575</v>
      </c>
      <c r="G302" s="151"/>
      <c r="H302" s="2"/>
    </row>
    <row r="303" spans="1:8" x14ac:dyDescent="0.25">
      <c r="A303" s="102">
        <v>13121</v>
      </c>
      <c r="B303" s="102" t="s">
        <v>45</v>
      </c>
      <c r="C303" s="103">
        <v>0.16476958640245407</v>
      </c>
      <c r="G303" s="151"/>
      <c r="H303" s="2"/>
    </row>
    <row r="304" spans="1:8" x14ac:dyDescent="0.25">
      <c r="A304" s="102">
        <v>13122</v>
      </c>
      <c r="B304" s="102" t="s">
        <v>14</v>
      </c>
      <c r="C304" s="103">
        <v>0.45193121311922413</v>
      </c>
      <c r="G304" s="151"/>
      <c r="H304" s="2"/>
    </row>
    <row r="305" spans="1:8" x14ac:dyDescent="0.25">
      <c r="A305" s="102">
        <v>13123</v>
      </c>
      <c r="B305" s="102" t="s">
        <v>4</v>
      </c>
      <c r="C305" s="103">
        <v>0.55025787809367244</v>
      </c>
      <c r="G305" s="151"/>
      <c r="H305" s="2"/>
    </row>
    <row r="306" spans="1:8" x14ac:dyDescent="0.25">
      <c r="A306" s="102">
        <v>13124</v>
      </c>
      <c r="B306" s="102" t="s">
        <v>15</v>
      </c>
      <c r="C306" s="103">
        <v>0.43231785248601351</v>
      </c>
      <c r="G306" s="151"/>
      <c r="H306" s="2"/>
    </row>
    <row r="307" spans="1:8" x14ac:dyDescent="0.25">
      <c r="A307" s="102">
        <v>13125</v>
      </c>
      <c r="B307" s="102" t="s">
        <v>12</v>
      </c>
      <c r="C307" s="103">
        <v>0.58512999594354598</v>
      </c>
      <c r="G307" s="151"/>
      <c r="H307" s="2"/>
    </row>
    <row r="308" spans="1:8" x14ac:dyDescent="0.25">
      <c r="A308" s="102">
        <v>13126</v>
      </c>
      <c r="B308" s="102" t="s">
        <v>40</v>
      </c>
      <c r="C308" s="103">
        <v>0.31159674197976905</v>
      </c>
      <c r="G308" s="151"/>
      <c r="H308" s="2"/>
    </row>
    <row r="309" spans="1:8" x14ac:dyDescent="0.25">
      <c r="A309" s="102">
        <v>13127</v>
      </c>
      <c r="B309" s="102" t="s">
        <v>6</v>
      </c>
      <c r="C309" s="103">
        <v>0.40157683897772589</v>
      </c>
      <c r="G309" s="151"/>
      <c r="H309" s="2"/>
    </row>
    <row r="310" spans="1:8" x14ac:dyDescent="0.25">
      <c r="A310" s="102">
        <v>13128</v>
      </c>
      <c r="B310" s="102" t="s">
        <v>10</v>
      </c>
      <c r="C310" s="103">
        <v>0.32440883747365273</v>
      </c>
      <c r="G310" s="151"/>
      <c r="H310" s="2"/>
    </row>
    <row r="311" spans="1:8" x14ac:dyDescent="0.25">
      <c r="A311" s="102">
        <v>13129</v>
      </c>
      <c r="B311" s="102" t="s">
        <v>22</v>
      </c>
      <c r="C311" s="103">
        <v>0.4186022295316682</v>
      </c>
      <c r="G311" s="151"/>
      <c r="H311" s="2"/>
    </row>
    <row r="312" spans="1:8" x14ac:dyDescent="0.25">
      <c r="A312" s="102">
        <v>13130</v>
      </c>
      <c r="B312" s="102" t="s">
        <v>41</v>
      </c>
      <c r="C312" s="103">
        <v>0.28894423638421074</v>
      </c>
      <c r="G312" s="151"/>
      <c r="H312" s="2"/>
    </row>
    <row r="313" spans="1:8" x14ac:dyDescent="0.25">
      <c r="A313" s="102">
        <v>13131</v>
      </c>
      <c r="B313" s="102" t="s">
        <v>38</v>
      </c>
      <c r="C313" s="103">
        <v>0.13638647406064019</v>
      </c>
      <c r="G313" s="151"/>
      <c r="H313" s="2"/>
    </row>
    <row r="314" spans="1:8" x14ac:dyDescent="0.25">
      <c r="A314" s="102">
        <v>13132</v>
      </c>
      <c r="B314" s="102" t="s">
        <v>5</v>
      </c>
      <c r="C314" s="103">
        <v>0.6260537102808017</v>
      </c>
      <c r="G314" s="151"/>
      <c r="H314" s="2"/>
    </row>
    <row r="315" spans="1:8" x14ac:dyDescent="0.25">
      <c r="A315" s="102">
        <v>13201</v>
      </c>
      <c r="B315" s="102" t="s">
        <v>13</v>
      </c>
      <c r="C315" s="103">
        <v>0.21244891729128432</v>
      </c>
      <c r="G315" s="151"/>
      <c r="H315" s="2"/>
    </row>
    <row r="316" spans="1:8" x14ac:dyDescent="0.25">
      <c r="A316" s="102">
        <v>13202</v>
      </c>
      <c r="B316" s="102" t="s">
        <v>77</v>
      </c>
      <c r="C316" s="103">
        <v>0.42514202996500466</v>
      </c>
      <c r="G316" s="151"/>
      <c r="H316" s="2"/>
    </row>
    <row r="317" spans="1:8" x14ac:dyDescent="0.25">
      <c r="A317" s="102">
        <v>13203</v>
      </c>
      <c r="B317" s="102" t="s">
        <v>227</v>
      </c>
      <c r="C317" s="103">
        <v>0.17680562610489106</v>
      </c>
      <c r="G317" s="151"/>
      <c r="H317" s="2"/>
    </row>
    <row r="318" spans="1:8" x14ac:dyDescent="0.25">
      <c r="A318" s="102">
        <v>13301</v>
      </c>
      <c r="B318" s="102" t="s">
        <v>57</v>
      </c>
      <c r="C318" s="103">
        <v>0.53908083027719478</v>
      </c>
      <c r="G318" s="151"/>
      <c r="H318" s="2"/>
    </row>
    <row r="319" spans="1:8" x14ac:dyDescent="0.25">
      <c r="A319" s="102">
        <v>13302</v>
      </c>
      <c r="B319" s="102" t="s">
        <v>78</v>
      </c>
      <c r="C319" s="103">
        <v>0.73666170037914092</v>
      </c>
      <c r="G319" s="151"/>
      <c r="H319" s="2"/>
    </row>
    <row r="320" spans="1:8" x14ac:dyDescent="0.25">
      <c r="A320" s="102">
        <v>13303</v>
      </c>
      <c r="B320" s="102" t="s">
        <v>218</v>
      </c>
      <c r="C320" s="103">
        <v>0.28775004566861706</v>
      </c>
      <c r="G320" s="151"/>
      <c r="H320" s="2"/>
    </row>
    <row r="321" spans="1:8" x14ac:dyDescent="0.25">
      <c r="A321" s="102">
        <v>13401</v>
      </c>
      <c r="B321" s="102" t="s">
        <v>42</v>
      </c>
      <c r="C321" s="103">
        <v>0.32739621986040518</v>
      </c>
      <c r="G321" s="151"/>
      <c r="H321" s="2"/>
    </row>
    <row r="322" spans="1:8" x14ac:dyDescent="0.25">
      <c r="A322" s="102">
        <v>13402</v>
      </c>
      <c r="B322" s="102" t="s">
        <v>80</v>
      </c>
      <c r="C322" s="103">
        <v>0.43256638105046752</v>
      </c>
      <c r="G322" s="151"/>
      <c r="H322" s="2"/>
    </row>
    <row r="323" spans="1:8" x14ac:dyDescent="0.25">
      <c r="A323" s="102">
        <v>13403</v>
      </c>
      <c r="B323" s="102" t="s">
        <v>231</v>
      </c>
      <c r="C323" s="103">
        <v>0.35042189545483549</v>
      </c>
      <c r="G323" s="151"/>
      <c r="H323" s="2"/>
    </row>
    <row r="324" spans="1:8" x14ac:dyDescent="0.25">
      <c r="A324" s="102">
        <v>13404</v>
      </c>
      <c r="B324" s="102" t="s">
        <v>145</v>
      </c>
      <c r="C324" s="103">
        <v>0.32237939690054568</v>
      </c>
      <c r="G324" s="151"/>
      <c r="H324" s="2"/>
    </row>
    <row r="325" spans="1:8" x14ac:dyDescent="0.25">
      <c r="A325" s="102">
        <v>13501</v>
      </c>
      <c r="B325" s="102" t="s">
        <v>148</v>
      </c>
      <c r="C325" s="103">
        <v>0.1952326209706523</v>
      </c>
      <c r="G325" s="151"/>
      <c r="H325" s="2"/>
    </row>
    <row r="326" spans="1:8" x14ac:dyDescent="0.25">
      <c r="A326" s="102">
        <v>13502</v>
      </c>
      <c r="B326" s="102" t="s">
        <v>217</v>
      </c>
      <c r="C326" s="103">
        <v>0.43504916968467472</v>
      </c>
      <c r="G326" s="151"/>
      <c r="H326" s="2"/>
    </row>
    <row r="327" spans="1:8" x14ac:dyDescent="0.25">
      <c r="A327" s="102">
        <v>13503</v>
      </c>
      <c r="B327" s="102" t="s">
        <v>157</v>
      </c>
      <c r="C327" s="103">
        <v>0.28260955005462768</v>
      </c>
      <c r="G327" s="151"/>
      <c r="H327" s="2"/>
    </row>
    <row r="328" spans="1:8" x14ac:dyDescent="0.25">
      <c r="A328" s="102">
        <v>13504</v>
      </c>
      <c r="B328" s="102" t="s">
        <v>241</v>
      </c>
      <c r="C328" s="103">
        <v>0.48278188211548573</v>
      </c>
      <c r="G328" s="151"/>
      <c r="H328" s="2"/>
    </row>
    <row r="329" spans="1:8" x14ac:dyDescent="0.25">
      <c r="A329" s="102">
        <v>13505</v>
      </c>
      <c r="B329" s="102" t="s">
        <v>251</v>
      </c>
      <c r="C329" s="103">
        <v>0.15034922770295159</v>
      </c>
      <c r="G329" s="151"/>
      <c r="H329" s="2"/>
    </row>
    <row r="330" spans="1:8" x14ac:dyDescent="0.25">
      <c r="A330" s="102">
        <v>13601</v>
      </c>
      <c r="B330" s="102" t="s">
        <v>64</v>
      </c>
      <c r="C330" s="103">
        <v>0.19264472909321703</v>
      </c>
      <c r="G330" s="151"/>
      <c r="H330" s="2"/>
    </row>
    <row r="331" spans="1:8" x14ac:dyDescent="0.25">
      <c r="A331" s="102">
        <v>13602</v>
      </c>
      <c r="B331" s="102" t="s">
        <v>135</v>
      </c>
      <c r="C331" s="103">
        <v>0.20893673794240153</v>
      </c>
      <c r="G331" s="151"/>
      <c r="H331" s="2"/>
    </row>
    <row r="332" spans="1:8" x14ac:dyDescent="0.25">
      <c r="A332" s="102">
        <v>13603</v>
      </c>
      <c r="B332" s="102" t="s">
        <v>225</v>
      </c>
      <c r="C332" s="103">
        <v>0.18939362394104159</v>
      </c>
      <c r="G332" s="151"/>
      <c r="H332" s="2"/>
    </row>
    <row r="333" spans="1:8" x14ac:dyDescent="0.25">
      <c r="A333" s="102">
        <v>13604</v>
      </c>
      <c r="B333" s="102" t="s">
        <v>55</v>
      </c>
      <c r="C333" s="103">
        <v>0.30467654146573192</v>
      </c>
      <c r="G333" s="151"/>
      <c r="H333" s="2"/>
    </row>
    <row r="334" spans="1:8" x14ac:dyDescent="0.25">
      <c r="A334" s="102">
        <v>13605</v>
      </c>
      <c r="B334" s="102" t="s">
        <v>79</v>
      </c>
      <c r="C334" s="103">
        <v>0.16398377296614852</v>
      </c>
      <c r="G334" s="151"/>
      <c r="H334" s="2"/>
    </row>
    <row r="335" spans="1:8" x14ac:dyDescent="0.25">
      <c r="A335" s="102">
        <v>14101</v>
      </c>
      <c r="B335" s="102" t="s">
        <v>63</v>
      </c>
      <c r="C335" s="103">
        <v>0.19078665569323999</v>
      </c>
      <c r="G335" s="151"/>
      <c r="H335" s="2"/>
    </row>
    <row r="336" spans="1:8" x14ac:dyDescent="0.25">
      <c r="A336" s="102">
        <v>14102</v>
      </c>
      <c r="B336" s="102" t="s">
        <v>269</v>
      </c>
      <c r="C336" s="103">
        <v>2.8519137217945498E-2</v>
      </c>
      <c r="G336" s="151"/>
      <c r="H336" s="2"/>
    </row>
    <row r="337" spans="1:8" x14ac:dyDescent="0.25">
      <c r="A337" s="102">
        <v>14103</v>
      </c>
      <c r="B337" s="102" t="s">
        <v>109</v>
      </c>
      <c r="C337" s="103">
        <v>9.2026871210501959E-2</v>
      </c>
      <c r="G337" s="151"/>
      <c r="H337" s="2"/>
    </row>
    <row r="338" spans="1:8" x14ac:dyDescent="0.25">
      <c r="A338" s="102">
        <v>14104</v>
      </c>
      <c r="B338" s="102" t="s">
        <v>185</v>
      </c>
      <c r="C338" s="103">
        <v>0.1199245655962687</v>
      </c>
      <c r="G338" s="151"/>
      <c r="H338" s="2"/>
    </row>
    <row r="339" spans="1:8" x14ac:dyDescent="0.25">
      <c r="A339" s="102">
        <v>14105</v>
      </c>
      <c r="B339" s="102" t="s">
        <v>235</v>
      </c>
      <c r="C339" s="103">
        <v>8.3781723961253995E-2</v>
      </c>
      <c r="G339" s="151"/>
      <c r="H339" s="2"/>
    </row>
    <row r="340" spans="1:8" x14ac:dyDescent="0.25">
      <c r="A340" s="102">
        <v>14106</v>
      </c>
      <c r="B340" s="102" t="s">
        <v>234</v>
      </c>
      <c r="C340" s="103">
        <v>0.13696700785748026</v>
      </c>
      <c r="G340" s="151"/>
      <c r="H340" s="2"/>
    </row>
    <row r="341" spans="1:8" x14ac:dyDescent="0.25">
      <c r="A341" s="102">
        <v>14107</v>
      </c>
      <c r="B341" s="102" t="s">
        <v>200</v>
      </c>
      <c r="C341" s="103">
        <v>0.13817994863441599</v>
      </c>
      <c r="G341" s="151"/>
      <c r="H341" s="2"/>
    </row>
    <row r="342" spans="1:8" x14ac:dyDescent="0.25">
      <c r="A342" s="102">
        <v>14108</v>
      </c>
      <c r="B342" s="102" t="s">
        <v>285</v>
      </c>
      <c r="C342" s="103">
        <v>0.21442602630761368</v>
      </c>
      <c r="G342" s="151"/>
      <c r="H342" s="2"/>
    </row>
    <row r="343" spans="1:8" x14ac:dyDescent="0.25">
      <c r="A343" s="102">
        <v>14201</v>
      </c>
      <c r="B343" s="102" t="s">
        <v>165</v>
      </c>
      <c r="C343" s="103">
        <v>0.16644793916937975</v>
      </c>
      <c r="G343" s="151"/>
      <c r="H343" s="2"/>
    </row>
    <row r="344" spans="1:8" x14ac:dyDescent="0.25">
      <c r="A344" s="102">
        <v>14202</v>
      </c>
      <c r="B344" s="102" t="s">
        <v>177</v>
      </c>
      <c r="C344" s="103">
        <v>0.12586345289478054</v>
      </c>
      <c r="G344" s="151"/>
      <c r="H344" s="2"/>
    </row>
    <row r="345" spans="1:8" x14ac:dyDescent="0.25">
      <c r="A345" s="102">
        <v>14203</v>
      </c>
      <c r="B345" s="102" t="s">
        <v>266</v>
      </c>
      <c r="C345" s="103">
        <v>0.19814856083283397</v>
      </c>
      <c r="G345" s="151"/>
      <c r="H345" s="2"/>
    </row>
    <row r="346" spans="1:8" x14ac:dyDescent="0.25">
      <c r="A346" s="102">
        <v>14204</v>
      </c>
      <c r="B346" s="102" t="s">
        <v>100</v>
      </c>
      <c r="C346" s="103">
        <v>0.16239814478816955</v>
      </c>
      <c r="G346" s="151"/>
      <c r="H346" s="2"/>
    </row>
    <row r="347" spans="1:8" x14ac:dyDescent="0.25">
      <c r="A347" s="102">
        <v>15101</v>
      </c>
      <c r="B347" s="102" t="s">
        <v>59</v>
      </c>
      <c r="C347" s="103">
        <v>0.15843962559618494</v>
      </c>
      <c r="G347" s="151"/>
      <c r="H347" s="2"/>
    </row>
    <row r="348" spans="1:8" x14ac:dyDescent="0.25">
      <c r="A348" s="102">
        <v>15102</v>
      </c>
      <c r="B348" s="102" t="s">
        <v>309</v>
      </c>
      <c r="C348" s="103">
        <v>7.0596898843391195E-2</v>
      </c>
      <c r="G348" s="151"/>
      <c r="H348" s="2"/>
    </row>
    <row r="349" spans="1:8" x14ac:dyDescent="0.25">
      <c r="A349" s="102">
        <v>15201</v>
      </c>
      <c r="B349" s="102" t="s">
        <v>293</v>
      </c>
      <c r="C349" s="103">
        <v>5.1226124473864536E-2</v>
      </c>
      <c r="G349" s="151"/>
      <c r="H349" s="2"/>
    </row>
    <row r="350" spans="1:8" x14ac:dyDescent="0.25">
      <c r="A350" s="102">
        <v>15202</v>
      </c>
      <c r="B350" s="102" t="s">
        <v>321</v>
      </c>
      <c r="C350" s="103">
        <v>2.8548714784314255E-2</v>
      </c>
      <c r="G350" s="151"/>
      <c r="H350" s="2"/>
    </row>
  </sheetData>
  <sheetProtection algorithmName="SHA-512" hashValue="UFksSYhA54m9cnHrq9eYL1y8C1tFjNg0N1zQpu5DYXzCDyqq0Y9Wtzi+DP4MWyxdGDaiW33vZaA2resQzZga2g==" saltValue="atIEWKFHEbYc5bEJ0IwRWg==" spinCount="100000" sheet="1" objects="1" scenarios="1"/>
  <customSheetViews>
    <customSheetView guid="{C161FBD6-4D6D-479D-BA1B-7F17229048A5}" showAutoFilter="1">
      <selection activeCell="G7" sqref="G7"/>
      <pageMargins left="0.7" right="0.7" top="0.75" bottom="0.75" header="0.3" footer="0.3"/>
      <pageSetup orientation="portrait" r:id="rId1"/>
      <autoFilter ref="A5:H351"/>
    </customSheetView>
  </customSheetViews>
  <mergeCells count="1">
    <mergeCell ref="A1:B1"/>
  </mergeCell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T366"/>
  <sheetViews>
    <sheetView workbookViewId="0">
      <selection activeCell="S11" sqref="S11"/>
    </sheetView>
  </sheetViews>
  <sheetFormatPr baseColWidth="10" defaultColWidth="11" defaultRowHeight="15" x14ac:dyDescent="0.25"/>
  <cols>
    <col min="1" max="1" width="2" style="170" customWidth="1"/>
    <col min="2" max="2" width="42.85546875" style="170" customWidth="1"/>
    <col min="3" max="3" width="19.42578125" style="157" customWidth="1"/>
    <col min="4" max="4" width="31.42578125" style="170" customWidth="1"/>
    <col min="5" max="18" width="6.42578125" style="170" customWidth="1"/>
    <col min="19" max="16384" width="11" style="170"/>
  </cols>
  <sheetData>
    <row r="1" spans="2:20" s="159" customFormat="1" ht="13.5" customHeight="1" x14ac:dyDescent="0.25">
      <c r="B1" s="156"/>
      <c r="C1" s="157"/>
      <c r="D1" s="156"/>
      <c r="E1" s="158"/>
      <c r="F1" s="158"/>
      <c r="G1" s="158"/>
      <c r="H1" s="158"/>
      <c r="I1" s="158"/>
      <c r="J1" s="158"/>
      <c r="K1" s="158"/>
      <c r="L1" s="158"/>
      <c r="M1" s="158"/>
      <c r="N1" s="158"/>
      <c r="O1" s="158"/>
      <c r="P1" s="158"/>
      <c r="Q1" s="158"/>
      <c r="R1" s="158"/>
    </row>
    <row r="2" spans="2:20" s="159" customFormat="1" x14ac:dyDescent="0.25">
      <c r="B2" s="156"/>
      <c r="C2" s="160"/>
      <c r="D2" s="156"/>
      <c r="E2" s="158"/>
      <c r="F2" s="158"/>
      <c r="G2" s="158"/>
      <c r="H2" s="158"/>
      <c r="I2" s="158"/>
      <c r="J2" s="158"/>
      <c r="K2" s="158"/>
      <c r="L2" s="161" t="s">
        <v>756</v>
      </c>
      <c r="M2" s="158"/>
      <c r="N2" s="158"/>
      <c r="O2" s="158"/>
      <c r="P2" s="158"/>
      <c r="Q2" s="162"/>
      <c r="R2" s="158"/>
    </row>
    <row r="3" spans="2:20" s="159" customFormat="1" ht="15.75" x14ac:dyDescent="0.25">
      <c r="B3" s="156"/>
      <c r="C3" s="228" t="s">
        <v>757</v>
      </c>
      <c r="D3" s="228"/>
      <c r="E3" s="228"/>
      <c r="F3" s="228"/>
      <c r="G3" s="228"/>
      <c r="H3" s="228"/>
      <c r="I3" s="228"/>
      <c r="J3" s="228"/>
      <c r="K3" s="163"/>
      <c r="L3" s="164">
        <v>100</v>
      </c>
      <c r="M3" s="229" t="s">
        <v>758</v>
      </c>
      <c r="N3" s="230"/>
      <c r="O3" s="230"/>
      <c r="P3" s="230"/>
      <c r="Q3" s="230"/>
      <c r="R3" s="231"/>
    </row>
    <row r="4" spans="2:20" s="159" customFormat="1" ht="25.5" customHeight="1" x14ac:dyDescent="0.25">
      <c r="B4" s="156"/>
      <c r="C4" s="228" t="s">
        <v>759</v>
      </c>
      <c r="D4" s="228"/>
      <c r="E4" s="228"/>
      <c r="F4" s="228"/>
      <c r="G4" s="228"/>
      <c r="H4" s="228"/>
      <c r="I4" s="228"/>
      <c r="J4" s="228"/>
      <c r="K4" s="163"/>
      <c r="L4" s="164">
        <v>50</v>
      </c>
      <c r="M4" s="232" t="s">
        <v>760</v>
      </c>
      <c r="N4" s="232"/>
      <c r="O4" s="232"/>
      <c r="P4" s="232"/>
      <c r="Q4" s="232"/>
      <c r="R4" s="232"/>
    </row>
    <row r="5" spans="2:20" s="159" customFormat="1" ht="15.75" customHeight="1" x14ac:dyDescent="0.25">
      <c r="B5" s="156"/>
      <c r="C5" s="233" t="s">
        <v>761</v>
      </c>
      <c r="D5" s="233"/>
      <c r="E5" s="233"/>
      <c r="F5" s="233"/>
      <c r="G5" s="233"/>
      <c r="H5" s="233"/>
      <c r="I5" s="233"/>
      <c r="J5" s="233"/>
      <c r="K5" s="165"/>
      <c r="L5" s="164">
        <v>-100</v>
      </c>
      <c r="M5" s="232" t="s">
        <v>762</v>
      </c>
      <c r="N5" s="232"/>
      <c r="O5" s="232"/>
      <c r="P5" s="232"/>
      <c r="Q5" s="232"/>
      <c r="R5" s="232"/>
    </row>
    <row r="6" spans="2:20" s="159" customFormat="1" ht="18.75" x14ac:dyDescent="0.25">
      <c r="B6" s="156"/>
      <c r="C6" s="233"/>
      <c r="D6" s="233"/>
      <c r="E6" s="233"/>
      <c r="F6" s="233"/>
      <c r="G6" s="233"/>
      <c r="H6" s="233"/>
      <c r="I6" s="233"/>
      <c r="J6" s="233"/>
      <c r="K6" s="165"/>
      <c r="L6" s="165"/>
      <c r="M6" s="165"/>
      <c r="N6" s="165"/>
      <c r="O6" s="165"/>
      <c r="P6" s="165"/>
      <c r="Q6" s="156"/>
      <c r="R6" s="166"/>
    </row>
    <row r="7" spans="2:20" s="159" customFormat="1" ht="13.5" customHeight="1" x14ac:dyDescent="0.25">
      <c r="B7" s="156"/>
      <c r="C7" s="167"/>
      <c r="D7" s="165"/>
      <c r="E7" s="165"/>
      <c r="F7" s="165"/>
      <c r="G7" s="165"/>
      <c r="H7" s="165"/>
      <c r="I7" s="165"/>
      <c r="J7" s="165"/>
      <c r="K7" s="165"/>
    </row>
    <row r="8" spans="2:20" s="159" customFormat="1" ht="15.75" customHeight="1" x14ac:dyDescent="0.25">
      <c r="B8" s="156"/>
      <c r="C8" s="167"/>
      <c r="D8" s="165"/>
      <c r="E8" s="165"/>
      <c r="F8" s="165"/>
      <c r="G8" s="165"/>
      <c r="H8" s="165"/>
      <c r="I8" s="165"/>
      <c r="J8" s="165"/>
      <c r="K8" s="165"/>
    </row>
    <row r="9" spans="2:20" s="159" customFormat="1" ht="13.5" customHeight="1" x14ac:dyDescent="0.25">
      <c r="B9" s="178"/>
      <c r="C9" s="179"/>
      <c r="D9" s="180" t="s">
        <v>1078</v>
      </c>
      <c r="E9" s="179"/>
      <c r="F9" s="168"/>
      <c r="G9" s="168"/>
      <c r="H9" s="168"/>
      <c r="I9" s="168"/>
      <c r="J9" s="168"/>
      <c r="K9" s="165"/>
      <c r="L9" s="179"/>
      <c r="M9" s="179"/>
      <c r="N9" s="179"/>
      <c r="O9" s="179"/>
      <c r="P9" s="179"/>
      <c r="Q9" s="179"/>
      <c r="R9" s="179"/>
    </row>
    <row r="10" spans="2:20" ht="30.75" customHeight="1" x14ac:dyDescent="0.25">
      <c r="B10" s="181" t="s">
        <v>763</v>
      </c>
      <c r="C10" s="169" t="s">
        <v>350</v>
      </c>
      <c r="D10" s="169" t="s">
        <v>401</v>
      </c>
      <c r="E10" s="169" t="s">
        <v>351</v>
      </c>
      <c r="F10" s="169" t="s">
        <v>352</v>
      </c>
      <c r="G10" s="169" t="s">
        <v>353</v>
      </c>
      <c r="H10" s="169" t="s">
        <v>354</v>
      </c>
      <c r="I10" s="169" t="s">
        <v>355</v>
      </c>
      <c r="J10" s="169" t="s">
        <v>356</v>
      </c>
      <c r="K10" s="169" t="s">
        <v>357</v>
      </c>
      <c r="L10" s="169" t="s">
        <v>358</v>
      </c>
      <c r="M10" s="169" t="s">
        <v>359</v>
      </c>
      <c r="N10" s="169" t="s">
        <v>360</v>
      </c>
      <c r="O10" s="169" t="s">
        <v>361</v>
      </c>
      <c r="P10" s="169" t="s">
        <v>362</v>
      </c>
      <c r="Q10" s="169" t="s">
        <v>363</v>
      </c>
      <c r="R10" s="169" t="s">
        <v>364</v>
      </c>
    </row>
    <row r="11" spans="2:20" x14ac:dyDescent="0.25">
      <c r="B11" s="183" t="s">
        <v>764</v>
      </c>
      <c r="C11" s="184" t="s">
        <v>765</v>
      </c>
      <c r="D11" s="185" t="s">
        <v>766</v>
      </c>
      <c r="E11" s="186">
        <v>100</v>
      </c>
      <c r="F11" s="186">
        <v>100</v>
      </c>
      <c r="G11" s="186">
        <v>100</v>
      </c>
      <c r="H11" s="186">
        <v>100</v>
      </c>
      <c r="I11" s="186">
        <v>100</v>
      </c>
      <c r="J11" s="186">
        <v>100</v>
      </c>
      <c r="K11" s="186">
        <v>100</v>
      </c>
      <c r="L11" s="186">
        <v>100</v>
      </c>
      <c r="M11" s="186">
        <v>100</v>
      </c>
      <c r="N11" s="186">
        <v>100</v>
      </c>
      <c r="O11" s="186">
        <v>100</v>
      </c>
      <c r="P11" s="186">
        <v>100</v>
      </c>
      <c r="Q11" s="186">
        <v>100</v>
      </c>
      <c r="R11" s="186">
        <v>100</v>
      </c>
      <c r="S11" s="170">
        <v>15101</v>
      </c>
      <c r="T11" s="175">
        <f>SUM(E11:R11)/1400</f>
        <v>1</v>
      </c>
    </row>
    <row r="12" spans="2:20" x14ac:dyDescent="0.25">
      <c r="B12" s="187" t="s">
        <v>764</v>
      </c>
      <c r="C12" s="188" t="s">
        <v>767</v>
      </c>
      <c r="D12" s="189" t="s">
        <v>766</v>
      </c>
      <c r="E12" s="190">
        <v>100</v>
      </c>
      <c r="F12" s="190">
        <v>100</v>
      </c>
      <c r="G12" s="190">
        <v>100</v>
      </c>
      <c r="H12" s="190">
        <v>100</v>
      </c>
      <c r="I12" s="190">
        <v>100</v>
      </c>
      <c r="J12" s="190">
        <v>100</v>
      </c>
      <c r="K12" s="190">
        <v>100</v>
      </c>
      <c r="L12" s="190">
        <v>100</v>
      </c>
      <c r="M12" s="190">
        <v>100</v>
      </c>
      <c r="N12" s="190">
        <v>100</v>
      </c>
      <c r="O12" s="190">
        <v>100</v>
      </c>
      <c r="P12" s="190">
        <v>100</v>
      </c>
      <c r="Q12" s="190">
        <v>100</v>
      </c>
      <c r="R12" s="190">
        <v>100</v>
      </c>
      <c r="S12" s="170">
        <v>15102</v>
      </c>
      <c r="T12" s="175">
        <f t="shared" ref="T12:T75" si="0">SUM(E12:R12)/1400</f>
        <v>1</v>
      </c>
    </row>
    <row r="13" spans="2:20" x14ac:dyDescent="0.25">
      <c r="B13" s="183" t="s">
        <v>764</v>
      </c>
      <c r="C13" s="184" t="s">
        <v>768</v>
      </c>
      <c r="D13" s="185" t="s">
        <v>766</v>
      </c>
      <c r="E13" s="186">
        <v>100</v>
      </c>
      <c r="F13" s="186">
        <v>100</v>
      </c>
      <c r="G13" s="186">
        <v>100</v>
      </c>
      <c r="H13" s="186">
        <v>100</v>
      </c>
      <c r="I13" s="186">
        <v>100</v>
      </c>
      <c r="J13" s="186">
        <v>100</v>
      </c>
      <c r="K13" s="186">
        <v>100</v>
      </c>
      <c r="L13" s="186">
        <v>100</v>
      </c>
      <c r="M13" s="186">
        <v>100</v>
      </c>
      <c r="N13" s="186">
        <v>100</v>
      </c>
      <c r="O13" s="186">
        <v>100</v>
      </c>
      <c r="P13" s="186">
        <v>100</v>
      </c>
      <c r="Q13" s="186">
        <v>100</v>
      </c>
      <c r="R13" s="186">
        <v>100</v>
      </c>
      <c r="S13" s="170">
        <v>15202</v>
      </c>
      <c r="T13" s="175">
        <f t="shared" si="0"/>
        <v>1</v>
      </c>
    </row>
    <row r="14" spans="2:20" x14ac:dyDescent="0.25">
      <c r="B14" s="187" t="s">
        <v>764</v>
      </c>
      <c r="C14" s="188" t="s">
        <v>769</v>
      </c>
      <c r="D14" s="189" t="s">
        <v>766</v>
      </c>
      <c r="E14" s="190">
        <v>100</v>
      </c>
      <c r="F14" s="190">
        <v>100</v>
      </c>
      <c r="G14" s="190">
        <v>100</v>
      </c>
      <c r="H14" s="190">
        <v>100</v>
      </c>
      <c r="I14" s="190">
        <v>100</v>
      </c>
      <c r="J14" s="190">
        <v>100</v>
      </c>
      <c r="K14" s="190">
        <v>100</v>
      </c>
      <c r="L14" s="190">
        <v>100</v>
      </c>
      <c r="M14" s="190">
        <v>100</v>
      </c>
      <c r="N14" s="190">
        <v>100</v>
      </c>
      <c r="O14" s="190">
        <v>100</v>
      </c>
      <c r="P14" s="190">
        <v>100</v>
      </c>
      <c r="Q14" s="190">
        <v>100</v>
      </c>
      <c r="R14" s="190">
        <v>100</v>
      </c>
      <c r="S14" s="170">
        <v>15201</v>
      </c>
      <c r="T14" s="175">
        <f t="shared" si="0"/>
        <v>1</v>
      </c>
    </row>
    <row r="15" spans="2:20" x14ac:dyDescent="0.25">
      <c r="B15" s="183" t="s">
        <v>770</v>
      </c>
      <c r="C15" s="184" t="s">
        <v>771</v>
      </c>
      <c r="D15" s="185" t="s">
        <v>766</v>
      </c>
      <c r="E15" s="186">
        <v>100</v>
      </c>
      <c r="F15" s="186">
        <v>100</v>
      </c>
      <c r="G15" s="186">
        <v>100</v>
      </c>
      <c r="H15" s="186">
        <v>100</v>
      </c>
      <c r="I15" s="186">
        <v>100</v>
      </c>
      <c r="J15" s="186">
        <v>100</v>
      </c>
      <c r="K15" s="186">
        <v>100</v>
      </c>
      <c r="L15" s="186">
        <v>100</v>
      </c>
      <c r="M15" s="186">
        <v>100</v>
      </c>
      <c r="N15" s="186">
        <v>100</v>
      </c>
      <c r="O15" s="186">
        <v>100</v>
      </c>
      <c r="P15" s="186">
        <v>100</v>
      </c>
      <c r="Q15" s="186">
        <v>100</v>
      </c>
      <c r="R15" s="186">
        <v>100</v>
      </c>
      <c r="S15" s="170">
        <v>1107</v>
      </c>
      <c r="T15" s="175">
        <f t="shared" si="0"/>
        <v>1</v>
      </c>
    </row>
    <row r="16" spans="2:20" x14ac:dyDescent="0.25">
      <c r="B16" s="187" t="s">
        <v>770</v>
      </c>
      <c r="C16" s="188" t="s">
        <v>772</v>
      </c>
      <c r="D16" s="189" t="s">
        <v>766</v>
      </c>
      <c r="E16" s="190">
        <v>100</v>
      </c>
      <c r="F16" s="190">
        <v>100</v>
      </c>
      <c r="G16" s="190">
        <v>100</v>
      </c>
      <c r="H16" s="190">
        <v>100</v>
      </c>
      <c r="I16" s="190">
        <v>100</v>
      </c>
      <c r="J16" s="190">
        <v>100</v>
      </c>
      <c r="K16" s="190">
        <v>100</v>
      </c>
      <c r="L16" s="190">
        <v>100</v>
      </c>
      <c r="M16" s="190">
        <v>100</v>
      </c>
      <c r="N16" s="190">
        <v>100</v>
      </c>
      <c r="O16" s="190">
        <v>100</v>
      </c>
      <c r="P16" s="190">
        <v>100</v>
      </c>
      <c r="Q16" s="190">
        <v>100</v>
      </c>
      <c r="R16" s="190">
        <v>100</v>
      </c>
      <c r="S16" s="170">
        <v>1402</v>
      </c>
      <c r="T16" s="175">
        <f t="shared" si="0"/>
        <v>1</v>
      </c>
    </row>
    <row r="17" spans="2:20" x14ac:dyDescent="0.25">
      <c r="B17" s="183" t="s">
        <v>770</v>
      </c>
      <c r="C17" s="184" t="s">
        <v>773</v>
      </c>
      <c r="D17" s="185" t="s">
        <v>766</v>
      </c>
      <c r="E17" s="186">
        <v>100</v>
      </c>
      <c r="F17" s="186">
        <v>100</v>
      </c>
      <c r="G17" s="186">
        <v>100</v>
      </c>
      <c r="H17" s="186">
        <v>100</v>
      </c>
      <c r="I17" s="186">
        <v>100</v>
      </c>
      <c r="J17" s="186">
        <v>100</v>
      </c>
      <c r="K17" s="186">
        <v>100</v>
      </c>
      <c r="L17" s="186">
        <v>100</v>
      </c>
      <c r="M17" s="186">
        <v>100</v>
      </c>
      <c r="N17" s="186">
        <v>100</v>
      </c>
      <c r="O17" s="186">
        <v>100</v>
      </c>
      <c r="P17" s="186">
        <v>100</v>
      </c>
      <c r="Q17" s="186">
        <v>100</v>
      </c>
      <c r="R17" s="186">
        <v>100</v>
      </c>
      <c r="S17" s="170">
        <v>1403</v>
      </c>
      <c r="T17" s="175">
        <f t="shared" si="0"/>
        <v>1</v>
      </c>
    </row>
    <row r="18" spans="2:20" x14ac:dyDescent="0.25">
      <c r="B18" s="187" t="s">
        <v>770</v>
      </c>
      <c r="C18" s="188" t="s">
        <v>774</v>
      </c>
      <c r="D18" s="189" t="s">
        <v>766</v>
      </c>
      <c r="E18" s="190">
        <v>100</v>
      </c>
      <c r="F18" s="190">
        <v>100</v>
      </c>
      <c r="G18" s="190">
        <v>100</v>
      </c>
      <c r="H18" s="190">
        <v>100</v>
      </c>
      <c r="I18" s="190">
        <v>100</v>
      </c>
      <c r="J18" s="190">
        <v>100</v>
      </c>
      <c r="K18" s="190">
        <v>100</v>
      </c>
      <c r="L18" s="190">
        <v>100</v>
      </c>
      <c r="M18" s="190">
        <v>100</v>
      </c>
      <c r="N18" s="190">
        <v>100</v>
      </c>
      <c r="O18" s="190">
        <v>100</v>
      </c>
      <c r="P18" s="190">
        <v>100</v>
      </c>
      <c r="Q18" s="190">
        <v>100</v>
      </c>
      <c r="R18" s="190">
        <v>100</v>
      </c>
      <c r="S18" s="170">
        <v>1404</v>
      </c>
      <c r="T18" s="175">
        <f t="shared" si="0"/>
        <v>1</v>
      </c>
    </row>
    <row r="19" spans="2:20" x14ac:dyDescent="0.25">
      <c r="B19" s="183" t="s">
        <v>770</v>
      </c>
      <c r="C19" s="184" t="s">
        <v>775</v>
      </c>
      <c r="D19" s="185" t="s">
        <v>766</v>
      </c>
      <c r="E19" s="186">
        <v>100</v>
      </c>
      <c r="F19" s="186">
        <v>100</v>
      </c>
      <c r="G19" s="186">
        <v>100</v>
      </c>
      <c r="H19" s="186">
        <v>100</v>
      </c>
      <c r="I19" s="186">
        <v>100</v>
      </c>
      <c r="J19" s="186">
        <v>100</v>
      </c>
      <c r="K19" s="186">
        <v>100</v>
      </c>
      <c r="L19" s="186">
        <v>100</v>
      </c>
      <c r="M19" s="186">
        <v>100</v>
      </c>
      <c r="N19" s="186">
        <v>100</v>
      </c>
      <c r="O19" s="186">
        <v>100</v>
      </c>
      <c r="P19" s="186">
        <v>100</v>
      </c>
      <c r="Q19" s="186">
        <v>100</v>
      </c>
      <c r="R19" s="186">
        <v>100</v>
      </c>
      <c r="S19" s="170">
        <v>1101</v>
      </c>
      <c r="T19" s="175">
        <f t="shared" si="0"/>
        <v>1</v>
      </c>
    </row>
    <row r="20" spans="2:20" x14ac:dyDescent="0.25">
      <c r="B20" s="187" t="s">
        <v>770</v>
      </c>
      <c r="C20" s="188" t="s">
        <v>776</v>
      </c>
      <c r="D20" s="189" t="s">
        <v>766</v>
      </c>
      <c r="E20" s="190">
        <v>100</v>
      </c>
      <c r="F20" s="190">
        <v>100</v>
      </c>
      <c r="G20" s="190">
        <v>100</v>
      </c>
      <c r="H20" s="190">
        <v>100</v>
      </c>
      <c r="I20" s="190">
        <v>100</v>
      </c>
      <c r="J20" s="190">
        <v>100</v>
      </c>
      <c r="K20" s="190">
        <v>100</v>
      </c>
      <c r="L20" s="190">
        <v>100</v>
      </c>
      <c r="M20" s="190">
        <v>100</v>
      </c>
      <c r="N20" s="190">
        <v>100</v>
      </c>
      <c r="O20" s="190">
        <v>100</v>
      </c>
      <c r="P20" s="190">
        <v>100</v>
      </c>
      <c r="Q20" s="190">
        <v>100</v>
      </c>
      <c r="R20" s="190">
        <v>100</v>
      </c>
      <c r="S20" s="170">
        <v>1405</v>
      </c>
      <c r="T20" s="175">
        <f t="shared" si="0"/>
        <v>1</v>
      </c>
    </row>
    <row r="21" spans="2:20" x14ac:dyDescent="0.25">
      <c r="B21" s="183" t="s">
        <v>770</v>
      </c>
      <c r="C21" s="184" t="s">
        <v>777</v>
      </c>
      <c r="D21" s="185" t="s">
        <v>766</v>
      </c>
      <c r="E21" s="186">
        <v>100</v>
      </c>
      <c r="F21" s="186">
        <v>100</v>
      </c>
      <c r="G21" s="186">
        <v>100</v>
      </c>
      <c r="H21" s="186">
        <v>100</v>
      </c>
      <c r="I21" s="186">
        <v>100</v>
      </c>
      <c r="J21" s="186">
        <v>100</v>
      </c>
      <c r="K21" s="186">
        <v>100</v>
      </c>
      <c r="L21" s="186">
        <v>100</v>
      </c>
      <c r="M21" s="186">
        <v>100</v>
      </c>
      <c r="N21" s="186">
        <v>100</v>
      </c>
      <c r="O21" s="186">
        <v>100</v>
      </c>
      <c r="P21" s="186">
        <v>100</v>
      </c>
      <c r="Q21" s="186">
        <v>100</v>
      </c>
      <c r="R21" s="186">
        <v>100</v>
      </c>
      <c r="S21" s="170">
        <v>1401</v>
      </c>
      <c r="T21" s="175">
        <f t="shared" si="0"/>
        <v>1</v>
      </c>
    </row>
    <row r="22" spans="2:20" x14ac:dyDescent="0.25">
      <c r="B22" s="187" t="s">
        <v>778</v>
      </c>
      <c r="C22" s="188" t="s">
        <v>779</v>
      </c>
      <c r="D22" s="189" t="s">
        <v>766</v>
      </c>
      <c r="E22" s="190">
        <v>100</v>
      </c>
      <c r="F22" s="190">
        <v>100</v>
      </c>
      <c r="G22" s="190">
        <v>100</v>
      </c>
      <c r="H22" s="190">
        <v>100</v>
      </c>
      <c r="I22" s="190">
        <v>100</v>
      </c>
      <c r="J22" s="190">
        <v>100</v>
      </c>
      <c r="K22" s="190">
        <v>100</v>
      </c>
      <c r="L22" s="190">
        <v>100</v>
      </c>
      <c r="M22" s="190">
        <v>100</v>
      </c>
      <c r="N22" s="190">
        <v>100</v>
      </c>
      <c r="O22" s="190">
        <v>100</v>
      </c>
      <c r="P22" s="190">
        <v>100</v>
      </c>
      <c r="Q22" s="190">
        <v>100</v>
      </c>
      <c r="R22" s="190">
        <v>100</v>
      </c>
      <c r="S22" s="170">
        <v>2101</v>
      </c>
      <c r="T22" s="175">
        <f t="shared" si="0"/>
        <v>1</v>
      </c>
    </row>
    <row r="23" spans="2:20" x14ac:dyDescent="0.25">
      <c r="B23" s="183" t="s">
        <v>778</v>
      </c>
      <c r="C23" s="184" t="s">
        <v>780</v>
      </c>
      <c r="D23" s="185" t="s">
        <v>766</v>
      </c>
      <c r="E23" s="186">
        <v>100</v>
      </c>
      <c r="F23" s="186">
        <v>100</v>
      </c>
      <c r="G23" s="186">
        <v>100</v>
      </c>
      <c r="H23" s="186">
        <v>100</v>
      </c>
      <c r="I23" s="186">
        <v>100</v>
      </c>
      <c r="J23" s="186">
        <v>100</v>
      </c>
      <c r="K23" s="186">
        <v>100</v>
      </c>
      <c r="L23" s="186">
        <v>100</v>
      </c>
      <c r="M23" s="186">
        <v>100</v>
      </c>
      <c r="N23" s="186">
        <v>100</v>
      </c>
      <c r="O23" s="186">
        <v>100</v>
      </c>
      <c r="P23" s="186">
        <v>100</v>
      </c>
      <c r="Q23" s="186">
        <v>-100</v>
      </c>
      <c r="R23" s="186">
        <v>-100</v>
      </c>
      <c r="S23" s="170">
        <v>2201</v>
      </c>
      <c r="T23" s="175">
        <f t="shared" si="0"/>
        <v>0.7142857142857143</v>
      </c>
    </row>
    <row r="24" spans="2:20" x14ac:dyDescent="0.25">
      <c r="B24" s="187" t="s">
        <v>778</v>
      </c>
      <c r="C24" s="188" t="s">
        <v>781</v>
      </c>
      <c r="D24" s="189" t="s">
        <v>766</v>
      </c>
      <c r="E24" s="190">
        <v>100</v>
      </c>
      <c r="F24" s="190">
        <v>100</v>
      </c>
      <c r="G24" s="190">
        <v>100</v>
      </c>
      <c r="H24" s="190">
        <v>100</v>
      </c>
      <c r="I24" s="190">
        <v>100</v>
      </c>
      <c r="J24" s="190">
        <v>100</v>
      </c>
      <c r="K24" s="190">
        <v>100</v>
      </c>
      <c r="L24" s="190">
        <v>100</v>
      </c>
      <c r="M24" s="190">
        <v>100</v>
      </c>
      <c r="N24" s="190">
        <v>100</v>
      </c>
      <c r="O24" s="190">
        <v>100</v>
      </c>
      <c r="P24" s="190">
        <v>100</v>
      </c>
      <c r="Q24" s="190">
        <v>100</v>
      </c>
      <c r="R24" s="190">
        <v>100</v>
      </c>
      <c r="S24" s="170">
        <v>2302</v>
      </c>
      <c r="T24" s="175">
        <f t="shared" si="0"/>
        <v>1</v>
      </c>
    </row>
    <row r="25" spans="2:20" x14ac:dyDescent="0.25">
      <c r="B25" s="183" t="s">
        <v>778</v>
      </c>
      <c r="C25" s="184" t="s">
        <v>782</v>
      </c>
      <c r="D25" s="185" t="s">
        <v>766</v>
      </c>
      <c r="E25" s="186">
        <v>100</v>
      </c>
      <c r="F25" s="186">
        <v>100</v>
      </c>
      <c r="G25" s="186">
        <v>100</v>
      </c>
      <c r="H25" s="186">
        <v>100</v>
      </c>
      <c r="I25" s="186">
        <v>100</v>
      </c>
      <c r="J25" s="186">
        <v>100</v>
      </c>
      <c r="K25" s="186">
        <v>100</v>
      </c>
      <c r="L25" s="186">
        <v>100</v>
      </c>
      <c r="M25" s="186">
        <v>100</v>
      </c>
      <c r="N25" s="186">
        <v>100</v>
      </c>
      <c r="O25" s="186">
        <v>100</v>
      </c>
      <c r="P25" s="186">
        <v>100</v>
      </c>
      <c r="Q25" s="186">
        <v>100</v>
      </c>
      <c r="R25" s="186">
        <v>100</v>
      </c>
      <c r="S25" s="170">
        <v>2102</v>
      </c>
      <c r="T25" s="175">
        <f t="shared" si="0"/>
        <v>1</v>
      </c>
    </row>
    <row r="26" spans="2:20" x14ac:dyDescent="0.25">
      <c r="B26" s="187" t="s">
        <v>778</v>
      </c>
      <c r="C26" s="188" t="s">
        <v>783</v>
      </c>
      <c r="D26" s="189" t="s">
        <v>766</v>
      </c>
      <c r="E26" s="190">
        <v>100</v>
      </c>
      <c r="F26" s="190">
        <v>100</v>
      </c>
      <c r="G26" s="190">
        <v>100</v>
      </c>
      <c r="H26" s="190">
        <v>100</v>
      </c>
      <c r="I26" s="190">
        <v>100</v>
      </c>
      <c r="J26" s="190">
        <v>100</v>
      </c>
      <c r="K26" s="190">
        <v>100</v>
      </c>
      <c r="L26" s="190">
        <v>100</v>
      </c>
      <c r="M26" s="190">
        <v>100</v>
      </c>
      <c r="N26" s="190">
        <v>100</v>
      </c>
      <c r="O26" s="190">
        <v>100</v>
      </c>
      <c r="P26" s="190">
        <v>100</v>
      </c>
      <c r="Q26" s="190">
        <v>100</v>
      </c>
      <c r="R26" s="190">
        <v>100</v>
      </c>
      <c r="S26" s="170">
        <v>2202</v>
      </c>
      <c r="T26" s="175">
        <f t="shared" si="0"/>
        <v>1</v>
      </c>
    </row>
    <row r="27" spans="2:20" x14ac:dyDescent="0.25">
      <c r="B27" s="183" t="s">
        <v>778</v>
      </c>
      <c r="C27" s="184" t="s">
        <v>784</v>
      </c>
      <c r="D27" s="185" t="s">
        <v>766</v>
      </c>
      <c r="E27" s="186">
        <v>100</v>
      </c>
      <c r="F27" s="186">
        <v>100</v>
      </c>
      <c r="G27" s="186">
        <v>100</v>
      </c>
      <c r="H27" s="186">
        <v>100</v>
      </c>
      <c r="I27" s="186">
        <v>100</v>
      </c>
      <c r="J27" s="186">
        <v>100</v>
      </c>
      <c r="K27" s="186">
        <v>100</v>
      </c>
      <c r="L27" s="186">
        <v>100</v>
      </c>
      <c r="M27" s="186">
        <v>100</v>
      </c>
      <c r="N27" s="186">
        <v>100</v>
      </c>
      <c r="O27" s="186">
        <v>100</v>
      </c>
      <c r="P27" s="186">
        <v>100</v>
      </c>
      <c r="Q27" s="186">
        <v>100</v>
      </c>
      <c r="R27" s="186">
        <v>100</v>
      </c>
      <c r="S27" s="170">
        <v>2203</v>
      </c>
      <c r="T27" s="175">
        <f t="shared" si="0"/>
        <v>1</v>
      </c>
    </row>
    <row r="28" spans="2:20" x14ac:dyDescent="0.25">
      <c r="B28" s="187" t="s">
        <v>778</v>
      </c>
      <c r="C28" s="188" t="s">
        <v>785</v>
      </c>
      <c r="D28" s="189" t="s">
        <v>766</v>
      </c>
      <c r="E28" s="190">
        <v>100</v>
      </c>
      <c r="F28" s="190">
        <v>100</v>
      </c>
      <c r="G28" s="190">
        <v>100</v>
      </c>
      <c r="H28" s="190">
        <v>100</v>
      </c>
      <c r="I28" s="190">
        <v>100</v>
      </c>
      <c r="J28" s="190">
        <v>100</v>
      </c>
      <c r="K28" s="190">
        <v>100</v>
      </c>
      <c r="L28" s="190">
        <v>100</v>
      </c>
      <c r="M28" s="190">
        <v>100</v>
      </c>
      <c r="N28" s="190">
        <v>100</v>
      </c>
      <c r="O28" s="190">
        <v>100</v>
      </c>
      <c r="P28" s="190">
        <v>100</v>
      </c>
      <c r="Q28" s="190">
        <v>100</v>
      </c>
      <c r="R28" s="190">
        <v>100</v>
      </c>
      <c r="S28" s="170">
        <v>2103</v>
      </c>
      <c r="T28" s="175">
        <f t="shared" si="0"/>
        <v>1</v>
      </c>
    </row>
    <row r="29" spans="2:20" x14ac:dyDescent="0.25">
      <c r="B29" s="183" t="s">
        <v>778</v>
      </c>
      <c r="C29" s="184" t="s">
        <v>786</v>
      </c>
      <c r="D29" s="185" t="s">
        <v>766</v>
      </c>
      <c r="E29" s="186">
        <v>100</v>
      </c>
      <c r="F29" s="186">
        <v>100</v>
      </c>
      <c r="G29" s="186">
        <v>100</v>
      </c>
      <c r="H29" s="186">
        <v>100</v>
      </c>
      <c r="I29" s="186">
        <v>100</v>
      </c>
      <c r="J29" s="186">
        <v>100</v>
      </c>
      <c r="K29" s="186">
        <v>100</v>
      </c>
      <c r="L29" s="186">
        <v>100</v>
      </c>
      <c r="M29" s="186">
        <v>100</v>
      </c>
      <c r="N29" s="186">
        <v>100</v>
      </c>
      <c r="O29" s="186">
        <v>100</v>
      </c>
      <c r="P29" s="186">
        <v>100</v>
      </c>
      <c r="Q29" s="186">
        <v>100</v>
      </c>
      <c r="R29" s="186">
        <v>100</v>
      </c>
      <c r="S29" s="170">
        <v>2104</v>
      </c>
      <c r="T29" s="175">
        <f t="shared" si="0"/>
        <v>1</v>
      </c>
    </row>
    <row r="30" spans="2:20" x14ac:dyDescent="0.25">
      <c r="B30" s="187" t="s">
        <v>778</v>
      </c>
      <c r="C30" s="188" t="s">
        <v>787</v>
      </c>
      <c r="D30" s="189" t="s">
        <v>766</v>
      </c>
      <c r="E30" s="190">
        <v>100</v>
      </c>
      <c r="F30" s="190">
        <v>100</v>
      </c>
      <c r="G30" s="190">
        <v>100</v>
      </c>
      <c r="H30" s="190">
        <v>100</v>
      </c>
      <c r="I30" s="190">
        <v>100</v>
      </c>
      <c r="J30" s="190">
        <v>100</v>
      </c>
      <c r="K30" s="190">
        <v>100</v>
      </c>
      <c r="L30" s="190">
        <v>100</v>
      </c>
      <c r="M30" s="190">
        <v>100</v>
      </c>
      <c r="N30" s="190">
        <v>100</v>
      </c>
      <c r="O30" s="190">
        <v>100</v>
      </c>
      <c r="P30" s="190">
        <v>100</v>
      </c>
      <c r="Q30" s="190">
        <v>100</v>
      </c>
      <c r="R30" s="190">
        <v>100</v>
      </c>
      <c r="S30" s="170">
        <v>2301</v>
      </c>
      <c r="T30" s="175">
        <f t="shared" si="0"/>
        <v>1</v>
      </c>
    </row>
    <row r="31" spans="2:20" x14ac:dyDescent="0.25">
      <c r="B31" s="183" t="s">
        <v>788</v>
      </c>
      <c r="C31" s="184" t="s">
        <v>789</v>
      </c>
      <c r="D31" s="185" t="s">
        <v>766</v>
      </c>
      <c r="E31" s="186">
        <v>100</v>
      </c>
      <c r="F31" s="186">
        <v>100</v>
      </c>
      <c r="G31" s="186">
        <v>100</v>
      </c>
      <c r="H31" s="186">
        <v>100</v>
      </c>
      <c r="I31" s="186">
        <v>100</v>
      </c>
      <c r="J31" s="186">
        <v>100</v>
      </c>
      <c r="K31" s="186">
        <v>100</v>
      </c>
      <c r="L31" s="186">
        <v>100</v>
      </c>
      <c r="M31" s="186">
        <v>100</v>
      </c>
      <c r="N31" s="186">
        <v>100</v>
      </c>
      <c r="O31" s="186">
        <v>100</v>
      </c>
      <c r="P31" s="186">
        <v>100</v>
      </c>
      <c r="Q31" s="186">
        <v>100</v>
      </c>
      <c r="R31" s="186">
        <v>100</v>
      </c>
      <c r="S31" s="170">
        <v>3302</v>
      </c>
      <c r="T31" s="175">
        <f t="shared" si="0"/>
        <v>1</v>
      </c>
    </row>
    <row r="32" spans="2:20" x14ac:dyDescent="0.25">
      <c r="B32" s="187" t="s">
        <v>788</v>
      </c>
      <c r="C32" s="188" t="s">
        <v>790</v>
      </c>
      <c r="D32" s="189" t="s">
        <v>766</v>
      </c>
      <c r="E32" s="190">
        <v>100</v>
      </c>
      <c r="F32" s="190">
        <v>100</v>
      </c>
      <c r="G32" s="190">
        <v>100</v>
      </c>
      <c r="H32" s="190">
        <v>100</v>
      </c>
      <c r="I32" s="190">
        <v>100</v>
      </c>
      <c r="J32" s="190">
        <v>100</v>
      </c>
      <c r="K32" s="190">
        <v>100</v>
      </c>
      <c r="L32" s="190">
        <v>100</v>
      </c>
      <c r="M32" s="190">
        <v>100</v>
      </c>
      <c r="N32" s="190">
        <v>100</v>
      </c>
      <c r="O32" s="190">
        <v>100</v>
      </c>
      <c r="P32" s="190">
        <v>100</v>
      </c>
      <c r="Q32" s="190">
        <v>100</v>
      </c>
      <c r="R32" s="190">
        <v>100</v>
      </c>
      <c r="S32" s="170">
        <v>3102</v>
      </c>
      <c r="T32" s="175">
        <f t="shared" si="0"/>
        <v>1</v>
      </c>
    </row>
    <row r="33" spans="2:20" x14ac:dyDescent="0.25">
      <c r="B33" s="183" t="s">
        <v>788</v>
      </c>
      <c r="C33" s="184" t="s">
        <v>791</v>
      </c>
      <c r="D33" s="185" t="s">
        <v>766</v>
      </c>
      <c r="E33" s="186">
        <v>100</v>
      </c>
      <c r="F33" s="186">
        <v>100</v>
      </c>
      <c r="G33" s="186">
        <v>100</v>
      </c>
      <c r="H33" s="186">
        <v>100</v>
      </c>
      <c r="I33" s="186">
        <v>100</v>
      </c>
      <c r="J33" s="186">
        <v>100</v>
      </c>
      <c r="K33" s="186">
        <v>100</v>
      </c>
      <c r="L33" s="186">
        <v>100</v>
      </c>
      <c r="M33" s="186">
        <v>100</v>
      </c>
      <c r="N33" s="186">
        <v>100</v>
      </c>
      <c r="O33" s="186">
        <v>100</v>
      </c>
      <c r="P33" s="186">
        <v>100</v>
      </c>
      <c r="Q33" s="186">
        <v>100</v>
      </c>
      <c r="R33" s="186">
        <v>100</v>
      </c>
      <c r="S33" s="170">
        <v>3201</v>
      </c>
      <c r="T33" s="175">
        <f t="shared" si="0"/>
        <v>1</v>
      </c>
    </row>
    <row r="34" spans="2:20" x14ac:dyDescent="0.25">
      <c r="B34" s="187" t="s">
        <v>788</v>
      </c>
      <c r="C34" s="188" t="s">
        <v>792</v>
      </c>
      <c r="D34" s="189" t="s">
        <v>766</v>
      </c>
      <c r="E34" s="190">
        <v>100</v>
      </c>
      <c r="F34" s="190">
        <v>100</v>
      </c>
      <c r="G34" s="190">
        <v>100</v>
      </c>
      <c r="H34" s="190">
        <v>100</v>
      </c>
      <c r="I34" s="190">
        <v>100</v>
      </c>
      <c r="J34" s="190">
        <v>100</v>
      </c>
      <c r="K34" s="190">
        <v>100</v>
      </c>
      <c r="L34" s="190">
        <v>100</v>
      </c>
      <c r="M34" s="190">
        <v>100</v>
      </c>
      <c r="N34" s="190">
        <v>100</v>
      </c>
      <c r="O34" s="190">
        <v>100</v>
      </c>
      <c r="P34" s="190">
        <v>100</v>
      </c>
      <c r="Q34" s="190">
        <v>100</v>
      </c>
      <c r="R34" s="190">
        <v>100</v>
      </c>
      <c r="S34" s="170">
        <v>3101</v>
      </c>
      <c r="T34" s="175">
        <f t="shared" si="0"/>
        <v>1</v>
      </c>
    </row>
    <row r="35" spans="2:20" x14ac:dyDescent="0.25">
      <c r="B35" s="183" t="s">
        <v>788</v>
      </c>
      <c r="C35" s="184" t="s">
        <v>793</v>
      </c>
      <c r="D35" s="185" t="s">
        <v>766</v>
      </c>
      <c r="E35" s="186">
        <v>100</v>
      </c>
      <c r="F35" s="186">
        <v>100</v>
      </c>
      <c r="G35" s="186">
        <v>100</v>
      </c>
      <c r="H35" s="186">
        <v>100</v>
      </c>
      <c r="I35" s="186">
        <v>100</v>
      </c>
      <c r="J35" s="186">
        <v>100</v>
      </c>
      <c r="K35" s="186">
        <v>100</v>
      </c>
      <c r="L35" s="186">
        <v>100</v>
      </c>
      <c r="M35" s="186">
        <v>100</v>
      </c>
      <c r="N35" s="186">
        <v>100</v>
      </c>
      <c r="O35" s="186">
        <v>100</v>
      </c>
      <c r="P35" s="186">
        <v>100</v>
      </c>
      <c r="Q35" s="186">
        <v>100</v>
      </c>
      <c r="R35" s="186">
        <v>100</v>
      </c>
      <c r="S35" s="170">
        <v>3202</v>
      </c>
      <c r="T35" s="175">
        <f t="shared" si="0"/>
        <v>1</v>
      </c>
    </row>
    <row r="36" spans="2:20" x14ac:dyDescent="0.25">
      <c r="B36" s="187" t="s">
        <v>788</v>
      </c>
      <c r="C36" s="188" t="s">
        <v>794</v>
      </c>
      <c r="D36" s="189" t="s">
        <v>766</v>
      </c>
      <c r="E36" s="190">
        <v>100</v>
      </c>
      <c r="F36" s="190">
        <v>100</v>
      </c>
      <c r="G36" s="190">
        <v>100</v>
      </c>
      <c r="H36" s="190">
        <v>100</v>
      </c>
      <c r="I36" s="190">
        <v>100</v>
      </c>
      <c r="J36" s="190">
        <v>100</v>
      </c>
      <c r="K36" s="190">
        <v>100</v>
      </c>
      <c r="L36" s="190">
        <v>100</v>
      </c>
      <c r="M36" s="190">
        <v>100</v>
      </c>
      <c r="N36" s="190">
        <v>100</v>
      </c>
      <c r="O36" s="190">
        <v>100</v>
      </c>
      <c r="P36" s="190">
        <v>100</v>
      </c>
      <c r="Q36" s="190">
        <v>100</v>
      </c>
      <c r="R36" s="190">
        <v>100</v>
      </c>
      <c r="S36" s="170">
        <v>3303</v>
      </c>
      <c r="T36" s="175">
        <f t="shared" si="0"/>
        <v>1</v>
      </c>
    </row>
    <row r="37" spans="2:20" x14ac:dyDescent="0.25">
      <c r="B37" s="183" t="s">
        <v>788</v>
      </c>
      <c r="C37" s="184" t="s">
        <v>795</v>
      </c>
      <c r="D37" s="185" t="s">
        <v>766</v>
      </c>
      <c r="E37" s="186">
        <v>100</v>
      </c>
      <c r="F37" s="186">
        <v>100</v>
      </c>
      <c r="G37" s="186">
        <v>100</v>
      </c>
      <c r="H37" s="186">
        <v>100</v>
      </c>
      <c r="I37" s="186">
        <v>100</v>
      </c>
      <c r="J37" s="186">
        <v>100</v>
      </c>
      <c r="K37" s="186">
        <v>100</v>
      </c>
      <c r="L37" s="186">
        <v>100</v>
      </c>
      <c r="M37" s="186">
        <v>100</v>
      </c>
      <c r="N37" s="186">
        <v>100</v>
      </c>
      <c r="O37" s="186">
        <v>100</v>
      </c>
      <c r="P37" s="186">
        <v>100</v>
      </c>
      <c r="Q37" s="186">
        <v>100</v>
      </c>
      <c r="R37" s="186">
        <v>100</v>
      </c>
      <c r="S37" s="170">
        <v>3304</v>
      </c>
      <c r="T37" s="175">
        <f t="shared" si="0"/>
        <v>1</v>
      </c>
    </row>
    <row r="38" spans="2:20" x14ac:dyDescent="0.25">
      <c r="B38" s="187" t="s">
        <v>788</v>
      </c>
      <c r="C38" s="188" t="s">
        <v>796</v>
      </c>
      <c r="D38" s="189" t="s">
        <v>766</v>
      </c>
      <c r="E38" s="190">
        <v>100</v>
      </c>
      <c r="F38" s="190">
        <v>100</v>
      </c>
      <c r="G38" s="190">
        <v>100</v>
      </c>
      <c r="H38" s="190">
        <v>100</v>
      </c>
      <c r="I38" s="190">
        <v>100</v>
      </c>
      <c r="J38" s="190">
        <v>100</v>
      </c>
      <c r="K38" s="190">
        <v>100</v>
      </c>
      <c r="L38" s="190">
        <v>100</v>
      </c>
      <c r="M38" s="190">
        <v>100</v>
      </c>
      <c r="N38" s="190">
        <v>100</v>
      </c>
      <c r="O38" s="190">
        <v>100</v>
      </c>
      <c r="P38" s="190">
        <v>100</v>
      </c>
      <c r="Q38" s="190">
        <v>100</v>
      </c>
      <c r="R38" s="190">
        <v>100</v>
      </c>
      <c r="S38" s="170">
        <v>3103</v>
      </c>
      <c r="T38" s="175">
        <f t="shared" si="0"/>
        <v>1</v>
      </c>
    </row>
    <row r="39" spans="2:20" x14ac:dyDescent="0.25">
      <c r="B39" s="183" t="s">
        <v>788</v>
      </c>
      <c r="C39" s="184" t="s">
        <v>797</v>
      </c>
      <c r="D39" s="185" t="s">
        <v>766</v>
      </c>
      <c r="E39" s="186">
        <v>100</v>
      </c>
      <c r="F39" s="186">
        <v>100</v>
      </c>
      <c r="G39" s="186">
        <v>100</v>
      </c>
      <c r="H39" s="186">
        <v>100</v>
      </c>
      <c r="I39" s="186">
        <v>100</v>
      </c>
      <c r="J39" s="186">
        <v>100</v>
      </c>
      <c r="K39" s="186">
        <v>100</v>
      </c>
      <c r="L39" s="186">
        <v>100</v>
      </c>
      <c r="M39" s="186">
        <v>100</v>
      </c>
      <c r="N39" s="186">
        <v>100</v>
      </c>
      <c r="O39" s="186">
        <v>100</v>
      </c>
      <c r="P39" s="186">
        <v>100</v>
      </c>
      <c r="Q39" s="186">
        <v>100</v>
      </c>
      <c r="R39" s="186">
        <v>100</v>
      </c>
      <c r="S39" s="170">
        <v>3301</v>
      </c>
      <c r="T39" s="175">
        <f t="shared" si="0"/>
        <v>1</v>
      </c>
    </row>
    <row r="40" spans="2:20" x14ac:dyDescent="0.25">
      <c r="B40" s="187" t="s">
        <v>798</v>
      </c>
      <c r="C40" s="188" t="s">
        <v>799</v>
      </c>
      <c r="D40" s="189" t="s">
        <v>766</v>
      </c>
      <c r="E40" s="190">
        <v>100</v>
      </c>
      <c r="F40" s="190">
        <v>100</v>
      </c>
      <c r="G40" s="190">
        <v>100</v>
      </c>
      <c r="H40" s="190">
        <v>100</v>
      </c>
      <c r="I40" s="190">
        <v>100</v>
      </c>
      <c r="J40" s="190">
        <v>100</v>
      </c>
      <c r="K40" s="190">
        <v>100</v>
      </c>
      <c r="L40" s="190">
        <v>100</v>
      </c>
      <c r="M40" s="190">
        <v>100</v>
      </c>
      <c r="N40" s="190">
        <v>100</v>
      </c>
      <c r="O40" s="190">
        <v>100</v>
      </c>
      <c r="P40" s="190">
        <v>100</v>
      </c>
      <c r="Q40" s="190">
        <v>100</v>
      </c>
      <c r="R40" s="190">
        <v>100</v>
      </c>
      <c r="S40" s="170">
        <v>4103</v>
      </c>
      <c r="T40" s="175">
        <f t="shared" si="0"/>
        <v>1</v>
      </c>
    </row>
    <row r="41" spans="2:20" x14ac:dyDescent="0.25">
      <c r="B41" s="183" t="s">
        <v>798</v>
      </c>
      <c r="C41" s="184" t="s">
        <v>800</v>
      </c>
      <c r="D41" s="185" t="s">
        <v>766</v>
      </c>
      <c r="E41" s="186">
        <v>100</v>
      </c>
      <c r="F41" s="186">
        <v>100</v>
      </c>
      <c r="G41" s="186">
        <v>100</v>
      </c>
      <c r="H41" s="186">
        <v>100</v>
      </c>
      <c r="I41" s="186">
        <v>100</v>
      </c>
      <c r="J41" s="186">
        <v>100</v>
      </c>
      <c r="K41" s="186">
        <v>100</v>
      </c>
      <c r="L41" s="186">
        <v>100</v>
      </c>
      <c r="M41" s="186">
        <v>100</v>
      </c>
      <c r="N41" s="186">
        <v>100</v>
      </c>
      <c r="O41" s="186">
        <v>100</v>
      </c>
      <c r="P41" s="186">
        <v>100</v>
      </c>
      <c r="Q41" s="186">
        <v>100</v>
      </c>
      <c r="R41" s="186">
        <v>100</v>
      </c>
      <c r="S41" s="170">
        <v>4202</v>
      </c>
      <c r="T41" s="175">
        <f t="shared" si="0"/>
        <v>1</v>
      </c>
    </row>
    <row r="42" spans="2:20" x14ac:dyDescent="0.25">
      <c r="B42" s="187" t="s">
        <v>798</v>
      </c>
      <c r="C42" s="188" t="s">
        <v>801</v>
      </c>
      <c r="D42" s="189" t="s">
        <v>766</v>
      </c>
      <c r="E42" s="190">
        <v>100</v>
      </c>
      <c r="F42" s="190">
        <v>100</v>
      </c>
      <c r="G42" s="190">
        <v>100</v>
      </c>
      <c r="H42" s="190">
        <v>100</v>
      </c>
      <c r="I42" s="190">
        <v>100</v>
      </c>
      <c r="J42" s="190">
        <v>100</v>
      </c>
      <c r="K42" s="190">
        <v>100</v>
      </c>
      <c r="L42" s="190">
        <v>100</v>
      </c>
      <c r="M42" s="190">
        <v>100</v>
      </c>
      <c r="N42" s="190">
        <v>100</v>
      </c>
      <c r="O42" s="190">
        <v>100</v>
      </c>
      <c r="P42" s="190">
        <v>100</v>
      </c>
      <c r="Q42" s="190">
        <v>100</v>
      </c>
      <c r="R42" s="190">
        <v>100</v>
      </c>
      <c r="S42" s="170">
        <v>4302</v>
      </c>
      <c r="T42" s="175">
        <f t="shared" si="0"/>
        <v>1</v>
      </c>
    </row>
    <row r="43" spans="2:20" x14ac:dyDescent="0.25">
      <c r="B43" s="183" t="s">
        <v>798</v>
      </c>
      <c r="C43" s="184" t="s">
        <v>802</v>
      </c>
      <c r="D43" s="185" t="s">
        <v>766</v>
      </c>
      <c r="E43" s="186">
        <v>100</v>
      </c>
      <c r="F43" s="186">
        <v>100</v>
      </c>
      <c r="G43" s="186">
        <v>100</v>
      </c>
      <c r="H43" s="186">
        <v>100</v>
      </c>
      <c r="I43" s="186">
        <v>100</v>
      </c>
      <c r="J43" s="186">
        <v>100</v>
      </c>
      <c r="K43" s="186">
        <v>100</v>
      </c>
      <c r="L43" s="186">
        <v>100</v>
      </c>
      <c r="M43" s="186">
        <v>100</v>
      </c>
      <c r="N43" s="186">
        <v>100</v>
      </c>
      <c r="O43" s="186">
        <v>100</v>
      </c>
      <c r="P43" s="186">
        <v>100</v>
      </c>
      <c r="Q43" s="186">
        <v>100</v>
      </c>
      <c r="R43" s="186">
        <v>100</v>
      </c>
      <c r="S43" s="170">
        <v>4102</v>
      </c>
      <c r="T43" s="175">
        <f t="shared" si="0"/>
        <v>1</v>
      </c>
    </row>
    <row r="44" spans="2:20" x14ac:dyDescent="0.25">
      <c r="B44" s="187" t="s">
        <v>798</v>
      </c>
      <c r="C44" s="188" t="s">
        <v>803</v>
      </c>
      <c r="D44" s="189" t="s">
        <v>766</v>
      </c>
      <c r="E44" s="190">
        <v>100</v>
      </c>
      <c r="F44" s="190">
        <v>100</v>
      </c>
      <c r="G44" s="190">
        <v>100</v>
      </c>
      <c r="H44" s="190">
        <v>100</v>
      </c>
      <c r="I44" s="190">
        <v>100</v>
      </c>
      <c r="J44" s="190">
        <v>100</v>
      </c>
      <c r="K44" s="190">
        <v>100</v>
      </c>
      <c r="L44" s="190">
        <v>100</v>
      </c>
      <c r="M44" s="190">
        <v>100</v>
      </c>
      <c r="N44" s="190">
        <v>100</v>
      </c>
      <c r="O44" s="190">
        <v>100</v>
      </c>
      <c r="P44" s="190">
        <v>100</v>
      </c>
      <c r="Q44" s="190">
        <v>100</v>
      </c>
      <c r="R44" s="190">
        <v>100</v>
      </c>
      <c r="S44" s="170">
        <v>4201</v>
      </c>
      <c r="T44" s="175">
        <f t="shared" si="0"/>
        <v>1</v>
      </c>
    </row>
    <row r="45" spans="2:20" x14ac:dyDescent="0.25">
      <c r="B45" s="183" t="s">
        <v>798</v>
      </c>
      <c r="C45" s="184" t="s">
        <v>804</v>
      </c>
      <c r="D45" s="185" t="s">
        <v>766</v>
      </c>
      <c r="E45" s="186">
        <v>100</v>
      </c>
      <c r="F45" s="186">
        <v>100</v>
      </c>
      <c r="G45" s="186">
        <v>100</v>
      </c>
      <c r="H45" s="186">
        <v>100</v>
      </c>
      <c r="I45" s="186">
        <v>100</v>
      </c>
      <c r="J45" s="186">
        <v>100</v>
      </c>
      <c r="K45" s="186">
        <v>100</v>
      </c>
      <c r="L45" s="186">
        <v>100</v>
      </c>
      <c r="M45" s="186">
        <v>100</v>
      </c>
      <c r="N45" s="186">
        <v>100</v>
      </c>
      <c r="O45" s="186">
        <v>100</v>
      </c>
      <c r="P45" s="186">
        <v>100</v>
      </c>
      <c r="Q45" s="186">
        <v>100</v>
      </c>
      <c r="R45" s="186">
        <v>100</v>
      </c>
      <c r="S45" s="170">
        <v>4104</v>
      </c>
      <c r="T45" s="175">
        <f t="shared" si="0"/>
        <v>1</v>
      </c>
    </row>
    <row r="46" spans="2:20" x14ac:dyDescent="0.25">
      <c r="B46" s="187" t="s">
        <v>798</v>
      </c>
      <c r="C46" s="188" t="s">
        <v>805</v>
      </c>
      <c r="D46" s="189" t="s">
        <v>766</v>
      </c>
      <c r="E46" s="190">
        <v>100</v>
      </c>
      <c r="F46" s="190">
        <v>100</v>
      </c>
      <c r="G46" s="190">
        <v>100</v>
      </c>
      <c r="H46" s="190">
        <v>100</v>
      </c>
      <c r="I46" s="190">
        <v>100</v>
      </c>
      <c r="J46" s="190">
        <v>100</v>
      </c>
      <c r="K46" s="190">
        <v>100</v>
      </c>
      <c r="L46" s="190">
        <v>100</v>
      </c>
      <c r="M46" s="190">
        <v>100</v>
      </c>
      <c r="N46" s="190">
        <v>100</v>
      </c>
      <c r="O46" s="190">
        <v>100</v>
      </c>
      <c r="P46" s="190">
        <v>100</v>
      </c>
      <c r="Q46" s="190">
        <v>100</v>
      </c>
      <c r="R46" s="190">
        <v>100</v>
      </c>
      <c r="S46" s="170">
        <v>4101</v>
      </c>
      <c r="T46" s="175">
        <f t="shared" si="0"/>
        <v>1</v>
      </c>
    </row>
    <row r="47" spans="2:20" x14ac:dyDescent="0.25">
      <c r="B47" s="183" t="s">
        <v>798</v>
      </c>
      <c r="C47" s="184" t="s">
        <v>806</v>
      </c>
      <c r="D47" s="185" t="s">
        <v>766</v>
      </c>
      <c r="E47" s="186">
        <v>100</v>
      </c>
      <c r="F47" s="186">
        <v>100</v>
      </c>
      <c r="G47" s="186">
        <v>100</v>
      </c>
      <c r="H47" s="186">
        <v>100</v>
      </c>
      <c r="I47" s="186">
        <v>100</v>
      </c>
      <c r="J47" s="186">
        <v>100</v>
      </c>
      <c r="K47" s="186">
        <v>100</v>
      </c>
      <c r="L47" s="186">
        <v>100</v>
      </c>
      <c r="M47" s="186">
        <v>100</v>
      </c>
      <c r="N47" s="186">
        <v>100</v>
      </c>
      <c r="O47" s="186">
        <v>100</v>
      </c>
      <c r="P47" s="186">
        <v>100</v>
      </c>
      <c r="Q47" s="186">
        <v>100</v>
      </c>
      <c r="R47" s="186">
        <v>100</v>
      </c>
      <c r="S47" s="170">
        <v>4203</v>
      </c>
      <c r="T47" s="175">
        <f t="shared" si="0"/>
        <v>1</v>
      </c>
    </row>
    <row r="48" spans="2:20" x14ac:dyDescent="0.25">
      <c r="B48" s="187" t="s">
        <v>798</v>
      </c>
      <c r="C48" s="188" t="s">
        <v>807</v>
      </c>
      <c r="D48" s="189" t="s">
        <v>766</v>
      </c>
      <c r="E48" s="190">
        <v>100</v>
      </c>
      <c r="F48" s="190">
        <v>100</v>
      </c>
      <c r="G48" s="190">
        <v>100</v>
      </c>
      <c r="H48" s="190">
        <v>100</v>
      </c>
      <c r="I48" s="190">
        <v>100</v>
      </c>
      <c r="J48" s="190">
        <v>100</v>
      </c>
      <c r="K48" s="190">
        <v>100</v>
      </c>
      <c r="L48" s="190">
        <v>100</v>
      </c>
      <c r="M48" s="190">
        <v>100</v>
      </c>
      <c r="N48" s="190">
        <v>100</v>
      </c>
      <c r="O48" s="190">
        <v>100</v>
      </c>
      <c r="P48" s="190">
        <v>100</v>
      </c>
      <c r="Q48" s="190">
        <v>100</v>
      </c>
      <c r="R48" s="190">
        <v>100</v>
      </c>
      <c r="S48" s="170">
        <v>4303</v>
      </c>
      <c r="T48" s="175">
        <f t="shared" si="0"/>
        <v>1</v>
      </c>
    </row>
    <row r="49" spans="2:20" x14ac:dyDescent="0.25">
      <c r="B49" s="183" t="s">
        <v>798</v>
      </c>
      <c r="C49" s="184" t="s">
        <v>808</v>
      </c>
      <c r="D49" s="185" t="s">
        <v>766</v>
      </c>
      <c r="E49" s="186">
        <v>100</v>
      </c>
      <c r="F49" s="186">
        <v>100</v>
      </c>
      <c r="G49" s="186">
        <v>100</v>
      </c>
      <c r="H49" s="186">
        <v>100</v>
      </c>
      <c r="I49" s="186">
        <v>100</v>
      </c>
      <c r="J49" s="186">
        <v>100</v>
      </c>
      <c r="K49" s="186">
        <v>100</v>
      </c>
      <c r="L49" s="186">
        <v>100</v>
      </c>
      <c r="M49" s="186">
        <v>100</v>
      </c>
      <c r="N49" s="186">
        <v>100</v>
      </c>
      <c r="O49" s="186">
        <v>100</v>
      </c>
      <c r="P49" s="186">
        <v>100</v>
      </c>
      <c r="Q49" s="186">
        <v>100</v>
      </c>
      <c r="R49" s="186">
        <v>100</v>
      </c>
      <c r="S49" s="170">
        <v>4301</v>
      </c>
      <c r="T49" s="175">
        <f t="shared" si="0"/>
        <v>1</v>
      </c>
    </row>
    <row r="50" spans="2:20" x14ac:dyDescent="0.25">
      <c r="B50" s="187" t="s">
        <v>798</v>
      </c>
      <c r="C50" s="188" t="s">
        <v>809</v>
      </c>
      <c r="D50" s="189" t="s">
        <v>766</v>
      </c>
      <c r="E50" s="190">
        <v>100</v>
      </c>
      <c r="F50" s="190">
        <v>100</v>
      </c>
      <c r="G50" s="190">
        <v>100</v>
      </c>
      <c r="H50" s="190">
        <v>100</v>
      </c>
      <c r="I50" s="190">
        <v>100</v>
      </c>
      <c r="J50" s="190">
        <v>100</v>
      </c>
      <c r="K50" s="190">
        <v>100</v>
      </c>
      <c r="L50" s="190">
        <v>100</v>
      </c>
      <c r="M50" s="190">
        <v>100</v>
      </c>
      <c r="N50" s="190">
        <v>100</v>
      </c>
      <c r="O50" s="190">
        <v>100</v>
      </c>
      <c r="P50" s="190">
        <v>100</v>
      </c>
      <c r="Q50" s="190">
        <v>100</v>
      </c>
      <c r="R50" s="190">
        <v>100</v>
      </c>
      <c r="S50" s="170">
        <v>4105</v>
      </c>
      <c r="T50" s="175">
        <f t="shared" si="0"/>
        <v>1</v>
      </c>
    </row>
    <row r="51" spans="2:20" x14ac:dyDescent="0.25">
      <c r="B51" s="183" t="s">
        <v>798</v>
      </c>
      <c r="C51" s="184" t="s">
        <v>810</v>
      </c>
      <c r="D51" s="185" t="s">
        <v>766</v>
      </c>
      <c r="E51" s="186">
        <v>100</v>
      </c>
      <c r="F51" s="186">
        <v>100</v>
      </c>
      <c r="G51" s="186">
        <v>100</v>
      </c>
      <c r="H51" s="186">
        <v>100</v>
      </c>
      <c r="I51" s="186">
        <v>100</v>
      </c>
      <c r="J51" s="186">
        <v>100</v>
      </c>
      <c r="K51" s="186">
        <v>100</v>
      </c>
      <c r="L51" s="186">
        <v>100</v>
      </c>
      <c r="M51" s="186">
        <v>100</v>
      </c>
      <c r="N51" s="186">
        <v>100</v>
      </c>
      <c r="O51" s="186">
        <v>100</v>
      </c>
      <c r="P51" s="186">
        <v>100</v>
      </c>
      <c r="Q51" s="186">
        <v>100</v>
      </c>
      <c r="R51" s="186">
        <v>100</v>
      </c>
      <c r="S51" s="170">
        <v>4304</v>
      </c>
      <c r="T51" s="175">
        <f t="shared" si="0"/>
        <v>1</v>
      </c>
    </row>
    <row r="52" spans="2:20" x14ac:dyDescent="0.25">
      <c r="B52" s="187" t="s">
        <v>798</v>
      </c>
      <c r="C52" s="188" t="s">
        <v>811</v>
      </c>
      <c r="D52" s="189" t="s">
        <v>766</v>
      </c>
      <c r="E52" s="190">
        <v>100</v>
      </c>
      <c r="F52" s="190">
        <v>100</v>
      </c>
      <c r="G52" s="190">
        <v>100</v>
      </c>
      <c r="H52" s="190">
        <v>100</v>
      </c>
      <c r="I52" s="190">
        <v>100</v>
      </c>
      <c r="J52" s="190">
        <v>100</v>
      </c>
      <c r="K52" s="190">
        <v>100</v>
      </c>
      <c r="L52" s="190">
        <v>100</v>
      </c>
      <c r="M52" s="190">
        <v>100</v>
      </c>
      <c r="N52" s="190">
        <v>100</v>
      </c>
      <c r="O52" s="190">
        <v>100</v>
      </c>
      <c r="P52" s="190">
        <v>100</v>
      </c>
      <c r="Q52" s="190">
        <v>100</v>
      </c>
      <c r="R52" s="190">
        <v>100</v>
      </c>
      <c r="S52" s="170">
        <v>4305</v>
      </c>
      <c r="T52" s="175">
        <f t="shared" si="0"/>
        <v>1</v>
      </c>
    </row>
    <row r="53" spans="2:20" x14ac:dyDescent="0.25">
      <c r="B53" s="183" t="s">
        <v>798</v>
      </c>
      <c r="C53" s="184" t="s">
        <v>812</v>
      </c>
      <c r="D53" s="185" t="s">
        <v>766</v>
      </c>
      <c r="E53" s="186">
        <v>100</v>
      </c>
      <c r="F53" s="186">
        <v>100</v>
      </c>
      <c r="G53" s="186">
        <v>100</v>
      </c>
      <c r="H53" s="186">
        <v>100</v>
      </c>
      <c r="I53" s="186">
        <v>100</v>
      </c>
      <c r="J53" s="186">
        <v>100</v>
      </c>
      <c r="K53" s="186">
        <v>100</v>
      </c>
      <c r="L53" s="186">
        <v>100</v>
      </c>
      <c r="M53" s="186">
        <v>100</v>
      </c>
      <c r="N53" s="186">
        <v>100</v>
      </c>
      <c r="O53" s="186">
        <v>100</v>
      </c>
      <c r="P53" s="186">
        <v>100</v>
      </c>
      <c r="Q53" s="186">
        <v>100</v>
      </c>
      <c r="R53" s="186">
        <v>100</v>
      </c>
      <c r="S53" s="170">
        <v>4204</v>
      </c>
      <c r="T53" s="175">
        <f t="shared" si="0"/>
        <v>1</v>
      </c>
    </row>
    <row r="54" spans="2:20" x14ac:dyDescent="0.25">
      <c r="B54" s="187" t="s">
        <v>798</v>
      </c>
      <c r="C54" s="188" t="s">
        <v>813</v>
      </c>
      <c r="D54" s="189" t="s">
        <v>766</v>
      </c>
      <c r="E54" s="190">
        <v>100</v>
      </c>
      <c r="F54" s="190">
        <v>100</v>
      </c>
      <c r="G54" s="190">
        <v>100</v>
      </c>
      <c r="H54" s="190">
        <v>100</v>
      </c>
      <c r="I54" s="190">
        <v>100</v>
      </c>
      <c r="J54" s="190">
        <v>100</v>
      </c>
      <c r="K54" s="190">
        <v>100</v>
      </c>
      <c r="L54" s="190">
        <v>100</v>
      </c>
      <c r="M54" s="190">
        <v>100</v>
      </c>
      <c r="N54" s="190">
        <v>100</v>
      </c>
      <c r="O54" s="190">
        <v>100</v>
      </c>
      <c r="P54" s="190">
        <v>100</v>
      </c>
      <c r="Q54" s="190">
        <v>100</v>
      </c>
      <c r="R54" s="190">
        <v>100</v>
      </c>
      <c r="S54" s="170">
        <v>4106</v>
      </c>
      <c r="T54" s="175">
        <f t="shared" si="0"/>
        <v>1</v>
      </c>
    </row>
    <row r="55" spans="2:20" x14ac:dyDescent="0.25">
      <c r="B55" s="183" t="s">
        <v>814</v>
      </c>
      <c r="C55" s="184" t="s">
        <v>815</v>
      </c>
      <c r="D55" s="185" t="s">
        <v>766</v>
      </c>
      <c r="E55" s="186">
        <v>100</v>
      </c>
      <c r="F55" s="186">
        <v>100</v>
      </c>
      <c r="G55" s="186">
        <v>100</v>
      </c>
      <c r="H55" s="186">
        <v>100</v>
      </c>
      <c r="I55" s="186">
        <v>100</v>
      </c>
      <c r="J55" s="186">
        <v>100</v>
      </c>
      <c r="K55" s="186">
        <v>100</v>
      </c>
      <c r="L55" s="186">
        <v>100</v>
      </c>
      <c r="M55" s="186">
        <v>100</v>
      </c>
      <c r="N55" s="186">
        <v>100</v>
      </c>
      <c r="O55" s="186">
        <v>100</v>
      </c>
      <c r="P55" s="186">
        <v>100</v>
      </c>
      <c r="Q55" s="186">
        <v>100</v>
      </c>
      <c r="R55" s="186">
        <v>100</v>
      </c>
      <c r="S55" s="170">
        <v>5602</v>
      </c>
      <c r="T55" s="175">
        <f t="shared" si="0"/>
        <v>1</v>
      </c>
    </row>
    <row r="56" spans="2:20" x14ac:dyDescent="0.25">
      <c r="B56" s="187" t="s">
        <v>814</v>
      </c>
      <c r="C56" s="188" t="s">
        <v>816</v>
      </c>
      <c r="D56" s="189" t="s">
        <v>766</v>
      </c>
      <c r="E56" s="190">
        <v>100</v>
      </c>
      <c r="F56" s="190">
        <v>100</v>
      </c>
      <c r="G56" s="190">
        <v>100</v>
      </c>
      <c r="H56" s="190">
        <v>100</v>
      </c>
      <c r="I56" s="190">
        <v>100</v>
      </c>
      <c r="J56" s="190">
        <v>100</v>
      </c>
      <c r="K56" s="190">
        <v>100</v>
      </c>
      <c r="L56" s="190">
        <v>100</v>
      </c>
      <c r="M56" s="190">
        <v>100</v>
      </c>
      <c r="N56" s="190">
        <v>100</v>
      </c>
      <c r="O56" s="190">
        <v>100</v>
      </c>
      <c r="P56" s="190">
        <v>100</v>
      </c>
      <c r="Q56" s="190">
        <v>100</v>
      </c>
      <c r="R56" s="190">
        <v>100</v>
      </c>
      <c r="S56" s="170">
        <v>5402</v>
      </c>
      <c r="T56" s="175">
        <f t="shared" si="0"/>
        <v>1</v>
      </c>
    </row>
    <row r="57" spans="2:20" x14ac:dyDescent="0.25">
      <c r="B57" s="183" t="s">
        <v>814</v>
      </c>
      <c r="C57" s="184" t="s">
        <v>817</v>
      </c>
      <c r="D57" s="185" t="s">
        <v>766</v>
      </c>
      <c r="E57" s="186">
        <v>100</v>
      </c>
      <c r="F57" s="186">
        <v>100</v>
      </c>
      <c r="G57" s="186">
        <v>100</v>
      </c>
      <c r="H57" s="186">
        <v>100</v>
      </c>
      <c r="I57" s="186">
        <v>100</v>
      </c>
      <c r="J57" s="186">
        <v>100</v>
      </c>
      <c r="K57" s="186">
        <v>100</v>
      </c>
      <c r="L57" s="186">
        <v>100</v>
      </c>
      <c r="M57" s="186">
        <v>100</v>
      </c>
      <c r="N57" s="186">
        <v>100</v>
      </c>
      <c r="O57" s="186">
        <v>100</v>
      </c>
      <c r="P57" s="186">
        <v>100</v>
      </c>
      <c r="Q57" s="186">
        <v>100</v>
      </c>
      <c r="R57" s="186">
        <v>100</v>
      </c>
      <c r="S57" s="170">
        <v>5302</v>
      </c>
      <c r="T57" s="175">
        <f t="shared" si="0"/>
        <v>1</v>
      </c>
    </row>
    <row r="58" spans="2:20" x14ac:dyDescent="0.25">
      <c r="B58" s="187" t="s">
        <v>814</v>
      </c>
      <c r="C58" s="188" t="s">
        <v>818</v>
      </c>
      <c r="D58" s="189" t="s">
        <v>766</v>
      </c>
      <c r="E58" s="190">
        <v>100</v>
      </c>
      <c r="F58" s="190">
        <v>100</v>
      </c>
      <c r="G58" s="190">
        <v>100</v>
      </c>
      <c r="H58" s="190">
        <v>100</v>
      </c>
      <c r="I58" s="190">
        <v>100</v>
      </c>
      <c r="J58" s="190">
        <v>100</v>
      </c>
      <c r="K58" s="190">
        <v>100</v>
      </c>
      <c r="L58" s="190">
        <v>100</v>
      </c>
      <c r="M58" s="190">
        <v>100</v>
      </c>
      <c r="N58" s="190">
        <v>100</v>
      </c>
      <c r="O58" s="190">
        <v>100</v>
      </c>
      <c r="P58" s="190">
        <v>100</v>
      </c>
      <c r="Q58" s="190">
        <v>100</v>
      </c>
      <c r="R58" s="190">
        <v>100</v>
      </c>
      <c r="S58" s="170">
        <v>5603</v>
      </c>
      <c r="T58" s="175">
        <f t="shared" si="0"/>
        <v>1</v>
      </c>
    </row>
    <row r="59" spans="2:20" x14ac:dyDescent="0.25">
      <c r="B59" s="183" t="s">
        <v>814</v>
      </c>
      <c r="C59" s="184" t="s">
        <v>819</v>
      </c>
      <c r="D59" s="185" t="s">
        <v>766</v>
      </c>
      <c r="E59" s="186">
        <v>100</v>
      </c>
      <c r="F59" s="186">
        <v>100</v>
      </c>
      <c r="G59" s="186">
        <v>100</v>
      </c>
      <c r="H59" s="186">
        <v>100</v>
      </c>
      <c r="I59" s="186">
        <v>100</v>
      </c>
      <c r="J59" s="186">
        <v>100</v>
      </c>
      <c r="K59" s="186">
        <v>100</v>
      </c>
      <c r="L59" s="186">
        <v>100</v>
      </c>
      <c r="M59" s="186">
        <v>100</v>
      </c>
      <c r="N59" s="186">
        <v>100</v>
      </c>
      <c r="O59" s="186">
        <v>100</v>
      </c>
      <c r="P59" s="186">
        <v>100</v>
      </c>
      <c r="Q59" s="186">
        <v>100</v>
      </c>
      <c r="R59" s="186">
        <v>100</v>
      </c>
      <c r="S59" s="170">
        <v>5102</v>
      </c>
      <c r="T59" s="175">
        <f t="shared" si="0"/>
        <v>1</v>
      </c>
    </row>
    <row r="60" spans="2:20" x14ac:dyDescent="0.25">
      <c r="B60" s="187" t="s">
        <v>814</v>
      </c>
      <c r="C60" s="188" t="s">
        <v>820</v>
      </c>
      <c r="D60" s="189" t="s">
        <v>766</v>
      </c>
      <c r="E60" s="190">
        <v>100</v>
      </c>
      <c r="F60" s="190">
        <v>100</v>
      </c>
      <c r="G60" s="190">
        <v>100</v>
      </c>
      <c r="H60" s="190">
        <v>100</v>
      </c>
      <c r="I60" s="190">
        <v>100</v>
      </c>
      <c r="J60" s="190">
        <v>100</v>
      </c>
      <c r="K60" s="190">
        <v>100</v>
      </c>
      <c r="L60" s="190">
        <v>100</v>
      </c>
      <c r="M60" s="190">
        <v>100</v>
      </c>
      <c r="N60" s="190">
        <v>100</v>
      </c>
      <c r="O60" s="190">
        <v>100</v>
      </c>
      <c r="P60" s="190">
        <v>100</v>
      </c>
      <c r="Q60" s="190">
        <v>100</v>
      </c>
      <c r="R60" s="190">
        <v>100</v>
      </c>
      <c r="S60" s="170">
        <v>5702</v>
      </c>
      <c r="T60" s="175">
        <f t="shared" si="0"/>
        <v>1</v>
      </c>
    </row>
    <row r="61" spans="2:20" x14ac:dyDescent="0.25">
      <c r="B61" s="183" t="s">
        <v>814</v>
      </c>
      <c r="C61" s="184" t="s">
        <v>821</v>
      </c>
      <c r="D61" s="185" t="s">
        <v>766</v>
      </c>
      <c r="E61" s="186">
        <v>100</v>
      </c>
      <c r="F61" s="186">
        <v>100</v>
      </c>
      <c r="G61" s="186">
        <v>100</v>
      </c>
      <c r="H61" s="186">
        <v>100</v>
      </c>
      <c r="I61" s="186">
        <v>100</v>
      </c>
      <c r="J61" s="186">
        <v>100</v>
      </c>
      <c r="K61" s="186">
        <v>100</v>
      </c>
      <c r="L61" s="186">
        <v>100</v>
      </c>
      <c r="M61" s="186">
        <v>100</v>
      </c>
      <c r="N61" s="186">
        <v>100</v>
      </c>
      <c r="O61" s="186">
        <v>100</v>
      </c>
      <c r="P61" s="186">
        <v>100</v>
      </c>
      <c r="Q61" s="186">
        <v>100</v>
      </c>
      <c r="R61" s="186">
        <v>100</v>
      </c>
      <c r="S61" s="170">
        <v>5103</v>
      </c>
      <c r="T61" s="175">
        <f t="shared" si="0"/>
        <v>1</v>
      </c>
    </row>
    <row r="62" spans="2:20" x14ac:dyDescent="0.25">
      <c r="B62" s="187" t="s">
        <v>814</v>
      </c>
      <c r="C62" s="188" t="s">
        <v>822</v>
      </c>
      <c r="D62" s="189" t="s">
        <v>766</v>
      </c>
      <c r="E62" s="190">
        <v>100</v>
      </c>
      <c r="F62" s="190">
        <v>100</v>
      </c>
      <c r="G62" s="190">
        <v>100</v>
      </c>
      <c r="H62" s="190">
        <v>100</v>
      </c>
      <c r="I62" s="190">
        <v>100</v>
      </c>
      <c r="J62" s="190">
        <v>100</v>
      </c>
      <c r="K62" s="190">
        <v>100</v>
      </c>
      <c r="L62" s="190">
        <v>100</v>
      </c>
      <c r="M62" s="190">
        <v>100</v>
      </c>
      <c r="N62" s="190">
        <v>100</v>
      </c>
      <c r="O62" s="190">
        <v>100</v>
      </c>
      <c r="P62" s="190">
        <v>100</v>
      </c>
      <c r="Q62" s="190">
        <v>100</v>
      </c>
      <c r="R62" s="190">
        <v>100</v>
      </c>
      <c r="S62" s="170">
        <v>5604</v>
      </c>
      <c r="T62" s="175">
        <f t="shared" si="0"/>
        <v>1</v>
      </c>
    </row>
    <row r="63" spans="2:20" x14ac:dyDescent="0.25">
      <c r="B63" s="183" t="s">
        <v>814</v>
      </c>
      <c r="C63" s="184" t="s">
        <v>823</v>
      </c>
      <c r="D63" s="185" t="s">
        <v>766</v>
      </c>
      <c r="E63" s="186">
        <v>100</v>
      </c>
      <c r="F63" s="186">
        <v>100</v>
      </c>
      <c r="G63" s="186">
        <v>100</v>
      </c>
      <c r="H63" s="186">
        <v>100</v>
      </c>
      <c r="I63" s="186">
        <v>100</v>
      </c>
      <c r="J63" s="186">
        <v>100</v>
      </c>
      <c r="K63" s="186">
        <v>100</v>
      </c>
      <c r="L63" s="186">
        <v>100</v>
      </c>
      <c r="M63" s="186">
        <v>100</v>
      </c>
      <c r="N63" s="186">
        <v>100</v>
      </c>
      <c r="O63" s="186">
        <v>100</v>
      </c>
      <c r="P63" s="186">
        <v>100</v>
      </c>
      <c r="Q63" s="186">
        <v>100</v>
      </c>
      <c r="R63" s="186">
        <v>100</v>
      </c>
      <c r="S63" s="170">
        <v>5605</v>
      </c>
      <c r="T63" s="175">
        <f t="shared" si="0"/>
        <v>1</v>
      </c>
    </row>
    <row r="64" spans="2:20" x14ac:dyDescent="0.25">
      <c r="B64" s="187" t="s">
        <v>814</v>
      </c>
      <c r="C64" s="188" t="s">
        <v>824</v>
      </c>
      <c r="D64" s="189" t="s">
        <v>766</v>
      </c>
      <c r="E64" s="190">
        <v>100</v>
      </c>
      <c r="F64" s="190">
        <v>100</v>
      </c>
      <c r="G64" s="190">
        <v>100</v>
      </c>
      <c r="H64" s="190">
        <v>100</v>
      </c>
      <c r="I64" s="190">
        <v>100</v>
      </c>
      <c r="J64" s="190">
        <v>100</v>
      </c>
      <c r="K64" s="190">
        <v>100</v>
      </c>
      <c r="L64" s="190">
        <v>100</v>
      </c>
      <c r="M64" s="190">
        <v>100</v>
      </c>
      <c r="N64" s="190">
        <v>100</v>
      </c>
      <c r="O64" s="190">
        <v>100</v>
      </c>
      <c r="P64" s="190">
        <v>100</v>
      </c>
      <c r="Q64" s="190">
        <v>100</v>
      </c>
      <c r="R64" s="190">
        <v>100</v>
      </c>
      <c r="S64" s="170">
        <v>5503</v>
      </c>
      <c r="T64" s="175">
        <f t="shared" si="0"/>
        <v>1</v>
      </c>
    </row>
    <row r="65" spans="2:20" x14ac:dyDescent="0.25">
      <c r="B65" s="183" t="s">
        <v>814</v>
      </c>
      <c r="C65" s="184" t="s">
        <v>825</v>
      </c>
      <c r="D65" s="185" t="s">
        <v>766</v>
      </c>
      <c r="E65" s="186">
        <v>100</v>
      </c>
      <c r="F65" s="186">
        <v>100</v>
      </c>
      <c r="G65" s="186">
        <v>100</v>
      </c>
      <c r="H65" s="186">
        <v>100</v>
      </c>
      <c r="I65" s="186">
        <v>100</v>
      </c>
      <c r="J65" s="186">
        <v>100</v>
      </c>
      <c r="K65" s="186">
        <v>100</v>
      </c>
      <c r="L65" s="186">
        <v>100</v>
      </c>
      <c r="M65" s="186">
        <v>100</v>
      </c>
      <c r="N65" s="186">
        <v>100</v>
      </c>
      <c r="O65" s="186">
        <v>100</v>
      </c>
      <c r="P65" s="186">
        <v>100</v>
      </c>
      <c r="Q65" s="186">
        <v>100</v>
      </c>
      <c r="R65" s="186">
        <v>100</v>
      </c>
      <c r="S65" s="170">
        <v>5201</v>
      </c>
      <c r="T65" s="175">
        <f t="shared" si="0"/>
        <v>1</v>
      </c>
    </row>
    <row r="66" spans="2:20" x14ac:dyDescent="0.25">
      <c r="B66" s="187" t="s">
        <v>814</v>
      </c>
      <c r="C66" s="188" t="s">
        <v>826</v>
      </c>
      <c r="D66" s="189" t="s">
        <v>766</v>
      </c>
      <c r="E66" s="190">
        <v>100</v>
      </c>
      <c r="F66" s="190">
        <v>100</v>
      </c>
      <c r="G66" s="190">
        <v>100</v>
      </c>
      <c r="H66" s="190">
        <v>100</v>
      </c>
      <c r="I66" s="190">
        <v>100</v>
      </c>
      <c r="J66" s="190">
        <v>100</v>
      </c>
      <c r="K66" s="190">
        <v>100</v>
      </c>
      <c r="L66" s="190">
        <v>100</v>
      </c>
      <c r="M66" s="190">
        <v>100</v>
      </c>
      <c r="N66" s="190">
        <v>100</v>
      </c>
      <c r="O66" s="190">
        <v>100</v>
      </c>
      <c r="P66" s="190">
        <v>100</v>
      </c>
      <c r="Q66" s="190">
        <v>100</v>
      </c>
      <c r="R66" s="190">
        <v>100</v>
      </c>
      <c r="S66" s="170">
        <v>5104</v>
      </c>
      <c r="T66" s="175">
        <f t="shared" si="0"/>
        <v>1</v>
      </c>
    </row>
    <row r="67" spans="2:20" x14ac:dyDescent="0.25">
      <c r="B67" s="183" t="s">
        <v>814</v>
      </c>
      <c r="C67" s="184" t="s">
        <v>827</v>
      </c>
      <c r="D67" s="185" t="s">
        <v>766</v>
      </c>
      <c r="E67" s="186">
        <v>100</v>
      </c>
      <c r="F67" s="186">
        <v>100</v>
      </c>
      <c r="G67" s="186">
        <v>100</v>
      </c>
      <c r="H67" s="186">
        <v>100</v>
      </c>
      <c r="I67" s="186">
        <v>100</v>
      </c>
      <c r="J67" s="186">
        <v>100</v>
      </c>
      <c r="K67" s="186">
        <v>100</v>
      </c>
      <c r="L67" s="186">
        <v>100</v>
      </c>
      <c r="M67" s="186">
        <v>100</v>
      </c>
      <c r="N67" s="186">
        <v>100</v>
      </c>
      <c r="O67" s="186">
        <v>100</v>
      </c>
      <c r="P67" s="186">
        <v>100</v>
      </c>
      <c r="Q67" s="186">
        <v>100</v>
      </c>
      <c r="R67" s="186">
        <v>100</v>
      </c>
      <c r="S67" s="170">
        <v>5502</v>
      </c>
      <c r="T67" s="175">
        <f t="shared" si="0"/>
        <v>1</v>
      </c>
    </row>
    <row r="68" spans="2:20" x14ac:dyDescent="0.25">
      <c r="B68" s="187" t="s">
        <v>814</v>
      </c>
      <c r="C68" s="188" t="s">
        <v>828</v>
      </c>
      <c r="D68" s="189" t="s">
        <v>766</v>
      </c>
      <c r="E68" s="190">
        <v>100</v>
      </c>
      <c r="F68" s="190">
        <v>100</v>
      </c>
      <c r="G68" s="190">
        <v>100</v>
      </c>
      <c r="H68" s="190">
        <v>100</v>
      </c>
      <c r="I68" s="190">
        <v>100</v>
      </c>
      <c r="J68" s="190">
        <v>100</v>
      </c>
      <c r="K68" s="190">
        <v>100</v>
      </c>
      <c r="L68" s="190">
        <v>100</v>
      </c>
      <c r="M68" s="190">
        <v>100</v>
      </c>
      <c r="N68" s="190">
        <v>100</v>
      </c>
      <c r="O68" s="190">
        <v>100</v>
      </c>
      <c r="P68" s="190">
        <v>100</v>
      </c>
      <c r="Q68" s="190">
        <v>100</v>
      </c>
      <c r="R68" s="190">
        <v>100</v>
      </c>
      <c r="S68" s="170">
        <v>5504</v>
      </c>
      <c r="T68" s="175">
        <f t="shared" si="0"/>
        <v>1</v>
      </c>
    </row>
    <row r="69" spans="2:20" x14ac:dyDescent="0.25">
      <c r="B69" s="183" t="s">
        <v>814</v>
      </c>
      <c r="C69" s="184" t="s">
        <v>829</v>
      </c>
      <c r="D69" s="185" t="s">
        <v>766</v>
      </c>
      <c r="E69" s="186">
        <v>100</v>
      </c>
      <c r="F69" s="186">
        <v>100</v>
      </c>
      <c r="G69" s="186">
        <v>100</v>
      </c>
      <c r="H69" s="186">
        <v>100</v>
      </c>
      <c r="I69" s="186">
        <v>100</v>
      </c>
      <c r="J69" s="186">
        <v>100</v>
      </c>
      <c r="K69" s="186">
        <v>100</v>
      </c>
      <c r="L69" s="186">
        <v>100</v>
      </c>
      <c r="M69" s="186">
        <v>100</v>
      </c>
      <c r="N69" s="186">
        <v>100</v>
      </c>
      <c r="O69" s="186">
        <v>100</v>
      </c>
      <c r="P69" s="186">
        <v>100</v>
      </c>
      <c r="Q69" s="186">
        <v>100</v>
      </c>
      <c r="R69" s="186">
        <v>100</v>
      </c>
      <c r="S69" s="170">
        <v>5401</v>
      </c>
      <c r="T69" s="175">
        <f t="shared" si="0"/>
        <v>1</v>
      </c>
    </row>
    <row r="70" spans="2:20" x14ac:dyDescent="0.25">
      <c r="B70" s="187" t="s">
        <v>814</v>
      </c>
      <c r="C70" s="188" t="s">
        <v>830</v>
      </c>
      <c r="D70" s="189" t="s">
        <v>766</v>
      </c>
      <c r="E70" s="190">
        <v>100</v>
      </c>
      <c r="F70" s="190">
        <v>100</v>
      </c>
      <c r="G70" s="190">
        <v>100</v>
      </c>
      <c r="H70" s="190">
        <v>100</v>
      </c>
      <c r="I70" s="190">
        <v>100</v>
      </c>
      <c r="J70" s="190">
        <v>100</v>
      </c>
      <c r="K70" s="190">
        <v>100</v>
      </c>
      <c r="L70" s="190">
        <v>100</v>
      </c>
      <c r="M70" s="190">
        <v>100</v>
      </c>
      <c r="N70" s="190">
        <v>100</v>
      </c>
      <c r="O70" s="190">
        <v>100</v>
      </c>
      <c r="P70" s="190">
        <v>100</v>
      </c>
      <c r="Q70" s="190">
        <v>100</v>
      </c>
      <c r="R70" s="190">
        <v>100</v>
      </c>
      <c r="S70" s="170">
        <v>5802</v>
      </c>
      <c r="T70" s="175">
        <f t="shared" si="0"/>
        <v>1</v>
      </c>
    </row>
    <row r="71" spans="2:20" x14ac:dyDescent="0.25">
      <c r="B71" s="183" t="s">
        <v>814</v>
      </c>
      <c r="C71" s="184" t="s">
        <v>831</v>
      </c>
      <c r="D71" s="185" t="s">
        <v>766</v>
      </c>
      <c r="E71" s="186">
        <v>100</v>
      </c>
      <c r="F71" s="186">
        <v>100</v>
      </c>
      <c r="G71" s="186">
        <v>100</v>
      </c>
      <c r="H71" s="186">
        <v>100</v>
      </c>
      <c r="I71" s="186">
        <v>100</v>
      </c>
      <c r="J71" s="186">
        <v>100</v>
      </c>
      <c r="K71" s="186">
        <v>100</v>
      </c>
      <c r="L71" s="186">
        <v>100</v>
      </c>
      <c r="M71" s="186">
        <v>100</v>
      </c>
      <c r="N71" s="186">
        <v>100</v>
      </c>
      <c r="O71" s="186">
        <v>100</v>
      </c>
      <c r="P71" s="186">
        <v>100</v>
      </c>
      <c r="Q71" s="186">
        <v>100</v>
      </c>
      <c r="R71" s="186">
        <v>100</v>
      </c>
      <c r="S71" s="170">
        <v>5703</v>
      </c>
      <c r="T71" s="175">
        <f t="shared" si="0"/>
        <v>1</v>
      </c>
    </row>
    <row r="72" spans="2:20" x14ac:dyDescent="0.25">
      <c r="B72" s="187" t="s">
        <v>814</v>
      </c>
      <c r="C72" s="188" t="s">
        <v>832</v>
      </c>
      <c r="D72" s="189" t="s">
        <v>766</v>
      </c>
      <c r="E72" s="190">
        <v>100</v>
      </c>
      <c r="F72" s="190">
        <v>100</v>
      </c>
      <c r="G72" s="190">
        <v>100</v>
      </c>
      <c r="H72" s="190">
        <v>100</v>
      </c>
      <c r="I72" s="190">
        <v>100</v>
      </c>
      <c r="J72" s="190">
        <v>100</v>
      </c>
      <c r="K72" s="190">
        <v>100</v>
      </c>
      <c r="L72" s="190">
        <v>100</v>
      </c>
      <c r="M72" s="190">
        <v>100</v>
      </c>
      <c r="N72" s="190">
        <v>100</v>
      </c>
      <c r="O72" s="190">
        <v>100</v>
      </c>
      <c r="P72" s="190">
        <v>100</v>
      </c>
      <c r="Q72" s="190">
        <v>100</v>
      </c>
      <c r="R72" s="190">
        <v>100</v>
      </c>
      <c r="S72" s="170">
        <v>5301</v>
      </c>
      <c r="T72" s="175">
        <f t="shared" si="0"/>
        <v>1</v>
      </c>
    </row>
    <row r="73" spans="2:20" x14ac:dyDescent="0.25">
      <c r="B73" s="183" t="s">
        <v>814</v>
      </c>
      <c r="C73" s="184" t="s">
        <v>833</v>
      </c>
      <c r="D73" s="185" t="s">
        <v>766</v>
      </c>
      <c r="E73" s="186">
        <v>100</v>
      </c>
      <c r="F73" s="186">
        <v>100</v>
      </c>
      <c r="G73" s="186">
        <v>100</v>
      </c>
      <c r="H73" s="186">
        <v>100</v>
      </c>
      <c r="I73" s="186">
        <v>100</v>
      </c>
      <c r="J73" s="186">
        <v>100</v>
      </c>
      <c r="K73" s="186">
        <v>100</v>
      </c>
      <c r="L73" s="186">
        <v>100</v>
      </c>
      <c r="M73" s="186">
        <v>100</v>
      </c>
      <c r="N73" s="186">
        <v>100</v>
      </c>
      <c r="O73" s="186">
        <v>100</v>
      </c>
      <c r="P73" s="186">
        <v>100</v>
      </c>
      <c r="Q73" s="186">
        <v>100</v>
      </c>
      <c r="R73" s="186">
        <v>100</v>
      </c>
      <c r="S73" s="170">
        <v>5506</v>
      </c>
      <c r="T73" s="175">
        <f t="shared" si="0"/>
        <v>1</v>
      </c>
    </row>
    <row r="74" spans="2:20" x14ac:dyDescent="0.25">
      <c r="B74" s="187" t="s">
        <v>814</v>
      </c>
      <c r="C74" s="188" t="s">
        <v>834</v>
      </c>
      <c r="D74" s="189" t="s">
        <v>766</v>
      </c>
      <c r="E74" s="190">
        <v>100</v>
      </c>
      <c r="F74" s="190">
        <v>100</v>
      </c>
      <c r="G74" s="190">
        <v>100</v>
      </c>
      <c r="H74" s="190">
        <v>100</v>
      </c>
      <c r="I74" s="190">
        <v>100</v>
      </c>
      <c r="J74" s="190">
        <v>100</v>
      </c>
      <c r="K74" s="190">
        <v>100</v>
      </c>
      <c r="L74" s="190">
        <v>100</v>
      </c>
      <c r="M74" s="190">
        <v>100</v>
      </c>
      <c r="N74" s="190">
        <v>100</v>
      </c>
      <c r="O74" s="190">
        <v>100</v>
      </c>
      <c r="P74" s="190">
        <v>100</v>
      </c>
      <c r="Q74" s="190">
        <v>100</v>
      </c>
      <c r="R74" s="190">
        <v>100</v>
      </c>
      <c r="S74" s="170">
        <v>5803</v>
      </c>
      <c r="T74" s="175">
        <f t="shared" si="0"/>
        <v>1</v>
      </c>
    </row>
    <row r="75" spans="2:20" x14ac:dyDescent="0.25">
      <c r="B75" s="183" t="s">
        <v>814</v>
      </c>
      <c r="C75" s="184" t="s">
        <v>835</v>
      </c>
      <c r="D75" s="185" t="s">
        <v>766</v>
      </c>
      <c r="E75" s="186">
        <v>100</v>
      </c>
      <c r="F75" s="186">
        <v>100</v>
      </c>
      <c r="G75" s="186">
        <v>100</v>
      </c>
      <c r="H75" s="186">
        <v>100</v>
      </c>
      <c r="I75" s="186">
        <v>100</v>
      </c>
      <c r="J75" s="186">
        <v>100</v>
      </c>
      <c r="K75" s="186">
        <v>100</v>
      </c>
      <c r="L75" s="186">
        <v>100</v>
      </c>
      <c r="M75" s="186">
        <v>100</v>
      </c>
      <c r="N75" s="186">
        <v>100</v>
      </c>
      <c r="O75" s="186">
        <v>100</v>
      </c>
      <c r="P75" s="186">
        <v>100</v>
      </c>
      <c r="Q75" s="186">
        <v>100</v>
      </c>
      <c r="R75" s="186">
        <v>100</v>
      </c>
      <c r="S75" s="170">
        <v>5704</v>
      </c>
      <c r="T75" s="175">
        <f t="shared" si="0"/>
        <v>1</v>
      </c>
    </row>
    <row r="76" spans="2:20" x14ac:dyDescent="0.25">
      <c r="B76" s="187" t="s">
        <v>814</v>
      </c>
      <c r="C76" s="188" t="s">
        <v>836</v>
      </c>
      <c r="D76" s="189" t="s">
        <v>766</v>
      </c>
      <c r="E76" s="190">
        <v>100</v>
      </c>
      <c r="F76" s="190">
        <v>100</v>
      </c>
      <c r="G76" s="190">
        <v>100</v>
      </c>
      <c r="H76" s="190">
        <v>100</v>
      </c>
      <c r="I76" s="190">
        <v>100</v>
      </c>
      <c r="J76" s="190">
        <v>100</v>
      </c>
      <c r="K76" s="190">
        <v>100</v>
      </c>
      <c r="L76" s="190">
        <v>100</v>
      </c>
      <c r="M76" s="190">
        <v>100</v>
      </c>
      <c r="N76" s="190">
        <v>100</v>
      </c>
      <c r="O76" s="190">
        <v>100</v>
      </c>
      <c r="P76" s="190">
        <v>100</v>
      </c>
      <c r="Q76" s="190">
        <v>100</v>
      </c>
      <c r="R76" s="190">
        <v>100</v>
      </c>
      <c r="S76" s="170">
        <v>5403</v>
      </c>
      <c r="T76" s="175">
        <f t="shared" ref="T76:T139" si="1">SUM(E76:R76)/1400</f>
        <v>1</v>
      </c>
    </row>
    <row r="77" spans="2:20" x14ac:dyDescent="0.25">
      <c r="B77" s="183" t="s">
        <v>814</v>
      </c>
      <c r="C77" s="184" t="s">
        <v>837</v>
      </c>
      <c r="D77" s="185" t="s">
        <v>766</v>
      </c>
      <c r="E77" s="186">
        <v>100</v>
      </c>
      <c r="F77" s="186">
        <v>100</v>
      </c>
      <c r="G77" s="186">
        <v>100</v>
      </c>
      <c r="H77" s="186">
        <v>100</v>
      </c>
      <c r="I77" s="186">
        <v>100</v>
      </c>
      <c r="J77" s="186">
        <v>100</v>
      </c>
      <c r="K77" s="186">
        <v>100</v>
      </c>
      <c r="L77" s="186">
        <v>100</v>
      </c>
      <c r="M77" s="186">
        <v>100</v>
      </c>
      <c r="N77" s="186">
        <v>100</v>
      </c>
      <c r="O77" s="186">
        <v>100</v>
      </c>
      <c r="P77" s="186">
        <v>100</v>
      </c>
      <c r="Q77" s="186">
        <v>100</v>
      </c>
      <c r="R77" s="186">
        <v>100</v>
      </c>
      <c r="S77" s="170">
        <v>5404</v>
      </c>
      <c r="T77" s="175">
        <f t="shared" si="1"/>
        <v>1</v>
      </c>
    </row>
    <row r="78" spans="2:20" x14ac:dyDescent="0.25">
      <c r="B78" s="187" t="s">
        <v>814</v>
      </c>
      <c r="C78" s="188" t="s">
        <v>838</v>
      </c>
      <c r="D78" s="189" t="s">
        <v>766</v>
      </c>
      <c r="E78" s="190">
        <v>100</v>
      </c>
      <c r="F78" s="190">
        <v>100</v>
      </c>
      <c r="G78" s="190">
        <v>100</v>
      </c>
      <c r="H78" s="190">
        <v>100</v>
      </c>
      <c r="I78" s="190">
        <v>100</v>
      </c>
      <c r="J78" s="190">
        <v>100</v>
      </c>
      <c r="K78" s="190">
        <v>100</v>
      </c>
      <c r="L78" s="190">
        <v>100</v>
      </c>
      <c r="M78" s="190">
        <v>100</v>
      </c>
      <c r="N78" s="190">
        <v>100</v>
      </c>
      <c r="O78" s="190">
        <v>100</v>
      </c>
      <c r="P78" s="190">
        <v>100</v>
      </c>
      <c r="Q78" s="190">
        <v>100</v>
      </c>
      <c r="R78" s="190">
        <v>100</v>
      </c>
      <c r="S78" s="170">
        <v>5105</v>
      </c>
      <c r="T78" s="175">
        <f t="shared" si="1"/>
        <v>1</v>
      </c>
    </row>
    <row r="79" spans="2:20" x14ac:dyDescent="0.25">
      <c r="B79" s="183" t="s">
        <v>814</v>
      </c>
      <c r="C79" s="184" t="s">
        <v>839</v>
      </c>
      <c r="D79" s="185" t="s">
        <v>766</v>
      </c>
      <c r="E79" s="186">
        <v>100</v>
      </c>
      <c r="F79" s="186">
        <v>100</v>
      </c>
      <c r="G79" s="186">
        <v>100</v>
      </c>
      <c r="H79" s="186">
        <v>100</v>
      </c>
      <c r="I79" s="186">
        <v>100</v>
      </c>
      <c r="J79" s="186">
        <v>100</v>
      </c>
      <c r="K79" s="186">
        <v>100</v>
      </c>
      <c r="L79" s="186">
        <v>100</v>
      </c>
      <c r="M79" s="186">
        <v>100</v>
      </c>
      <c r="N79" s="186">
        <v>100</v>
      </c>
      <c r="O79" s="186">
        <v>100</v>
      </c>
      <c r="P79" s="186">
        <v>100</v>
      </c>
      <c r="Q79" s="186">
        <v>100</v>
      </c>
      <c r="R79" s="186">
        <v>100</v>
      </c>
      <c r="S79" s="170">
        <v>5705</v>
      </c>
      <c r="T79" s="175">
        <f t="shared" si="1"/>
        <v>1</v>
      </c>
    </row>
    <row r="80" spans="2:20" x14ac:dyDescent="0.25">
      <c r="B80" s="187" t="s">
        <v>814</v>
      </c>
      <c r="C80" s="188" t="s">
        <v>840</v>
      </c>
      <c r="D80" s="189" t="s">
        <v>766</v>
      </c>
      <c r="E80" s="190">
        <v>100</v>
      </c>
      <c r="F80" s="190">
        <v>100</v>
      </c>
      <c r="G80" s="190">
        <v>100</v>
      </c>
      <c r="H80" s="190">
        <v>100</v>
      </c>
      <c r="I80" s="190">
        <v>100</v>
      </c>
      <c r="J80" s="190">
        <v>100</v>
      </c>
      <c r="K80" s="190">
        <v>100</v>
      </c>
      <c r="L80" s="190">
        <v>100</v>
      </c>
      <c r="M80" s="190">
        <v>100</v>
      </c>
      <c r="N80" s="190">
        <v>100</v>
      </c>
      <c r="O80" s="190">
        <v>100</v>
      </c>
      <c r="P80" s="190">
        <v>100</v>
      </c>
      <c r="Q80" s="190">
        <v>100</v>
      </c>
      <c r="R80" s="190">
        <v>100</v>
      </c>
      <c r="S80" s="170">
        <v>5501</v>
      </c>
      <c r="T80" s="175">
        <f t="shared" si="1"/>
        <v>1</v>
      </c>
    </row>
    <row r="81" spans="2:20" x14ac:dyDescent="0.25">
      <c r="B81" s="183" t="s">
        <v>814</v>
      </c>
      <c r="C81" s="184" t="s">
        <v>841</v>
      </c>
      <c r="D81" s="185" t="s">
        <v>766</v>
      </c>
      <c r="E81" s="186">
        <v>100</v>
      </c>
      <c r="F81" s="186">
        <v>100</v>
      </c>
      <c r="G81" s="186">
        <v>100</v>
      </c>
      <c r="H81" s="186">
        <v>100</v>
      </c>
      <c r="I81" s="186">
        <v>100</v>
      </c>
      <c r="J81" s="186">
        <v>100</v>
      </c>
      <c r="K81" s="186">
        <v>100</v>
      </c>
      <c r="L81" s="186">
        <v>100</v>
      </c>
      <c r="M81" s="186">
        <v>100</v>
      </c>
      <c r="N81" s="186">
        <v>100</v>
      </c>
      <c r="O81" s="186">
        <v>100</v>
      </c>
      <c r="P81" s="186">
        <v>100</v>
      </c>
      <c r="Q81" s="186">
        <v>100</v>
      </c>
      <c r="R81" s="186">
        <v>100</v>
      </c>
      <c r="S81" s="170">
        <v>5801</v>
      </c>
      <c r="T81" s="175">
        <f t="shared" si="1"/>
        <v>1</v>
      </c>
    </row>
    <row r="82" spans="2:20" x14ac:dyDescent="0.25">
      <c r="B82" s="187" t="s">
        <v>814</v>
      </c>
      <c r="C82" s="188" t="s">
        <v>842</v>
      </c>
      <c r="D82" s="189" t="s">
        <v>766</v>
      </c>
      <c r="E82" s="190">
        <v>100</v>
      </c>
      <c r="F82" s="190">
        <v>100</v>
      </c>
      <c r="G82" s="190">
        <v>100</v>
      </c>
      <c r="H82" s="190">
        <v>100</v>
      </c>
      <c r="I82" s="190">
        <v>100</v>
      </c>
      <c r="J82" s="190">
        <v>100</v>
      </c>
      <c r="K82" s="190">
        <v>100</v>
      </c>
      <c r="L82" s="190">
        <v>100</v>
      </c>
      <c r="M82" s="190">
        <v>100</v>
      </c>
      <c r="N82" s="190">
        <v>100</v>
      </c>
      <c r="O82" s="190">
        <v>100</v>
      </c>
      <c r="P82" s="190">
        <v>100</v>
      </c>
      <c r="Q82" s="190">
        <v>100</v>
      </c>
      <c r="R82" s="190">
        <v>100</v>
      </c>
      <c r="S82" s="170">
        <v>5107</v>
      </c>
      <c r="T82" s="175">
        <f t="shared" si="1"/>
        <v>1</v>
      </c>
    </row>
    <row r="83" spans="2:20" x14ac:dyDescent="0.25">
      <c r="B83" s="183" t="s">
        <v>814</v>
      </c>
      <c r="C83" s="184" t="s">
        <v>843</v>
      </c>
      <c r="D83" s="185" t="s">
        <v>766</v>
      </c>
      <c r="E83" s="186">
        <v>100</v>
      </c>
      <c r="F83" s="186">
        <v>100</v>
      </c>
      <c r="G83" s="186">
        <v>100</v>
      </c>
      <c r="H83" s="186">
        <v>100</v>
      </c>
      <c r="I83" s="186">
        <v>100</v>
      </c>
      <c r="J83" s="186">
        <v>100</v>
      </c>
      <c r="K83" s="186">
        <v>100</v>
      </c>
      <c r="L83" s="186">
        <v>100</v>
      </c>
      <c r="M83" s="186">
        <v>100</v>
      </c>
      <c r="N83" s="186">
        <v>100</v>
      </c>
      <c r="O83" s="186">
        <v>100</v>
      </c>
      <c r="P83" s="186">
        <v>100</v>
      </c>
      <c r="Q83" s="186">
        <v>100</v>
      </c>
      <c r="R83" s="186">
        <v>100</v>
      </c>
      <c r="S83" s="170">
        <v>5303</v>
      </c>
      <c r="T83" s="175">
        <f t="shared" si="1"/>
        <v>1</v>
      </c>
    </row>
    <row r="84" spans="2:20" x14ac:dyDescent="0.25">
      <c r="B84" s="187" t="s">
        <v>814</v>
      </c>
      <c r="C84" s="188" t="s">
        <v>844</v>
      </c>
      <c r="D84" s="189" t="s">
        <v>766</v>
      </c>
      <c r="E84" s="190">
        <v>100</v>
      </c>
      <c r="F84" s="190">
        <v>100</v>
      </c>
      <c r="G84" s="190">
        <v>100</v>
      </c>
      <c r="H84" s="190">
        <v>100</v>
      </c>
      <c r="I84" s="190">
        <v>100</v>
      </c>
      <c r="J84" s="190">
        <v>100</v>
      </c>
      <c r="K84" s="190">
        <v>100</v>
      </c>
      <c r="L84" s="190">
        <v>100</v>
      </c>
      <c r="M84" s="190">
        <v>100</v>
      </c>
      <c r="N84" s="190">
        <v>100</v>
      </c>
      <c r="O84" s="190">
        <v>100</v>
      </c>
      <c r="P84" s="190">
        <v>100</v>
      </c>
      <c r="Q84" s="190">
        <v>100</v>
      </c>
      <c r="R84" s="190">
        <v>100</v>
      </c>
      <c r="S84" s="170">
        <v>5601</v>
      </c>
      <c r="T84" s="175">
        <f t="shared" si="1"/>
        <v>1</v>
      </c>
    </row>
    <row r="85" spans="2:20" x14ac:dyDescent="0.25">
      <c r="B85" s="183" t="s">
        <v>814</v>
      </c>
      <c r="C85" s="184" t="s">
        <v>845</v>
      </c>
      <c r="D85" s="185" t="s">
        <v>766</v>
      </c>
      <c r="E85" s="186">
        <v>100</v>
      </c>
      <c r="F85" s="186">
        <v>100</v>
      </c>
      <c r="G85" s="186">
        <v>100</v>
      </c>
      <c r="H85" s="186">
        <v>100</v>
      </c>
      <c r="I85" s="186">
        <v>100</v>
      </c>
      <c r="J85" s="186">
        <v>100</v>
      </c>
      <c r="K85" s="186">
        <v>100</v>
      </c>
      <c r="L85" s="186">
        <v>100</v>
      </c>
      <c r="M85" s="186">
        <v>100</v>
      </c>
      <c r="N85" s="186">
        <v>100</v>
      </c>
      <c r="O85" s="186">
        <v>100</v>
      </c>
      <c r="P85" s="186">
        <v>100</v>
      </c>
      <c r="Q85" s="186">
        <v>100</v>
      </c>
      <c r="R85" s="186">
        <v>100</v>
      </c>
      <c r="S85" s="170">
        <v>5304</v>
      </c>
      <c r="T85" s="175">
        <f t="shared" si="1"/>
        <v>1</v>
      </c>
    </row>
    <row r="86" spans="2:20" x14ac:dyDescent="0.25">
      <c r="B86" s="187" t="s">
        <v>814</v>
      </c>
      <c r="C86" s="188" t="s">
        <v>846</v>
      </c>
      <c r="D86" s="189" t="s">
        <v>766</v>
      </c>
      <c r="E86" s="190">
        <v>100</v>
      </c>
      <c r="F86" s="190">
        <v>100</v>
      </c>
      <c r="G86" s="190">
        <v>100</v>
      </c>
      <c r="H86" s="190">
        <v>100</v>
      </c>
      <c r="I86" s="190">
        <v>100</v>
      </c>
      <c r="J86" s="190">
        <v>100</v>
      </c>
      <c r="K86" s="190">
        <v>100</v>
      </c>
      <c r="L86" s="190">
        <v>100</v>
      </c>
      <c r="M86" s="190">
        <v>100</v>
      </c>
      <c r="N86" s="190">
        <v>100</v>
      </c>
      <c r="O86" s="190">
        <v>100</v>
      </c>
      <c r="P86" s="190">
        <v>100</v>
      </c>
      <c r="Q86" s="190">
        <v>100</v>
      </c>
      <c r="R86" s="190">
        <v>100</v>
      </c>
      <c r="S86" s="170">
        <v>5701</v>
      </c>
      <c r="T86" s="175">
        <f t="shared" si="1"/>
        <v>1</v>
      </c>
    </row>
    <row r="87" spans="2:20" x14ac:dyDescent="0.25">
      <c r="B87" s="183" t="s">
        <v>814</v>
      </c>
      <c r="C87" s="184" t="s">
        <v>847</v>
      </c>
      <c r="D87" s="185" t="s">
        <v>766</v>
      </c>
      <c r="E87" s="186">
        <v>100</v>
      </c>
      <c r="F87" s="186">
        <v>100</v>
      </c>
      <c r="G87" s="186">
        <v>100</v>
      </c>
      <c r="H87" s="186">
        <v>100</v>
      </c>
      <c r="I87" s="186">
        <v>100</v>
      </c>
      <c r="J87" s="186">
        <v>100</v>
      </c>
      <c r="K87" s="186">
        <v>100</v>
      </c>
      <c r="L87" s="186">
        <v>100</v>
      </c>
      <c r="M87" s="186">
        <v>100</v>
      </c>
      <c r="N87" s="186">
        <v>100</v>
      </c>
      <c r="O87" s="186">
        <v>100</v>
      </c>
      <c r="P87" s="186">
        <v>100</v>
      </c>
      <c r="Q87" s="186">
        <v>100</v>
      </c>
      <c r="R87" s="186">
        <v>100</v>
      </c>
      <c r="S87" s="170">
        <v>5706</v>
      </c>
      <c r="T87" s="175">
        <f t="shared" si="1"/>
        <v>1</v>
      </c>
    </row>
    <row r="88" spans="2:20" x14ac:dyDescent="0.25">
      <c r="B88" s="187" t="s">
        <v>814</v>
      </c>
      <c r="C88" s="188" t="s">
        <v>848</v>
      </c>
      <c r="D88" s="189" t="s">
        <v>766</v>
      </c>
      <c r="E88" s="190">
        <v>100</v>
      </c>
      <c r="F88" s="190">
        <v>100</v>
      </c>
      <c r="G88" s="190">
        <v>100</v>
      </c>
      <c r="H88" s="190">
        <v>100</v>
      </c>
      <c r="I88" s="190">
        <v>100</v>
      </c>
      <c r="J88" s="190">
        <v>100</v>
      </c>
      <c r="K88" s="190">
        <v>100</v>
      </c>
      <c r="L88" s="190">
        <v>100</v>
      </c>
      <c r="M88" s="190">
        <v>100</v>
      </c>
      <c r="N88" s="190">
        <v>100</v>
      </c>
      <c r="O88" s="190">
        <v>100</v>
      </c>
      <c r="P88" s="190">
        <v>100</v>
      </c>
      <c r="Q88" s="190">
        <v>100</v>
      </c>
      <c r="R88" s="190">
        <v>100</v>
      </c>
      <c r="S88" s="170">
        <v>5606</v>
      </c>
      <c r="T88" s="175">
        <f t="shared" si="1"/>
        <v>1</v>
      </c>
    </row>
    <row r="89" spans="2:20" x14ac:dyDescent="0.25">
      <c r="B89" s="183" t="s">
        <v>814</v>
      </c>
      <c r="C89" s="184" t="s">
        <v>849</v>
      </c>
      <c r="D89" s="185" t="s">
        <v>766</v>
      </c>
      <c r="E89" s="186">
        <v>100</v>
      </c>
      <c r="F89" s="186">
        <v>100</v>
      </c>
      <c r="G89" s="186">
        <v>100</v>
      </c>
      <c r="H89" s="186">
        <v>100</v>
      </c>
      <c r="I89" s="186">
        <v>100</v>
      </c>
      <c r="J89" s="186">
        <v>100</v>
      </c>
      <c r="K89" s="186">
        <v>100</v>
      </c>
      <c r="L89" s="186">
        <v>100</v>
      </c>
      <c r="M89" s="186">
        <v>100</v>
      </c>
      <c r="N89" s="186">
        <v>100</v>
      </c>
      <c r="O89" s="186">
        <v>100</v>
      </c>
      <c r="P89" s="186">
        <v>100</v>
      </c>
      <c r="Q89" s="186">
        <v>100</v>
      </c>
      <c r="R89" s="186">
        <v>100</v>
      </c>
      <c r="S89" s="170">
        <v>5101</v>
      </c>
      <c r="T89" s="175">
        <f t="shared" si="1"/>
        <v>1</v>
      </c>
    </row>
    <row r="90" spans="2:20" x14ac:dyDescent="0.25">
      <c r="B90" s="187" t="s">
        <v>814</v>
      </c>
      <c r="C90" s="188" t="s">
        <v>850</v>
      </c>
      <c r="D90" s="189" t="s">
        <v>766</v>
      </c>
      <c r="E90" s="190">
        <v>100</v>
      </c>
      <c r="F90" s="190">
        <v>100</v>
      </c>
      <c r="G90" s="190">
        <v>100</v>
      </c>
      <c r="H90" s="190">
        <v>100</v>
      </c>
      <c r="I90" s="190">
        <v>100</v>
      </c>
      <c r="J90" s="190">
        <v>100</v>
      </c>
      <c r="K90" s="190">
        <v>100</v>
      </c>
      <c r="L90" s="190">
        <v>100</v>
      </c>
      <c r="M90" s="190">
        <v>100</v>
      </c>
      <c r="N90" s="190">
        <v>100</v>
      </c>
      <c r="O90" s="190">
        <v>100</v>
      </c>
      <c r="P90" s="190">
        <v>100</v>
      </c>
      <c r="Q90" s="190">
        <v>100</v>
      </c>
      <c r="R90" s="190">
        <v>100</v>
      </c>
      <c r="S90" s="170">
        <v>5804</v>
      </c>
      <c r="T90" s="175">
        <f t="shared" si="1"/>
        <v>1</v>
      </c>
    </row>
    <row r="91" spans="2:20" x14ac:dyDescent="0.25">
      <c r="B91" s="183" t="s">
        <v>814</v>
      </c>
      <c r="C91" s="184" t="s">
        <v>851</v>
      </c>
      <c r="D91" s="185" t="s">
        <v>766</v>
      </c>
      <c r="E91" s="186">
        <v>100</v>
      </c>
      <c r="F91" s="186">
        <v>100</v>
      </c>
      <c r="G91" s="186">
        <v>100</v>
      </c>
      <c r="H91" s="186">
        <v>100</v>
      </c>
      <c r="I91" s="186">
        <v>100</v>
      </c>
      <c r="J91" s="186">
        <v>100</v>
      </c>
      <c r="K91" s="186">
        <v>100</v>
      </c>
      <c r="L91" s="186">
        <v>100</v>
      </c>
      <c r="M91" s="186">
        <v>100</v>
      </c>
      <c r="N91" s="186">
        <v>100</v>
      </c>
      <c r="O91" s="186">
        <v>100</v>
      </c>
      <c r="P91" s="186">
        <v>100</v>
      </c>
      <c r="Q91" s="186">
        <v>100</v>
      </c>
      <c r="R91" s="186">
        <v>100</v>
      </c>
      <c r="S91" s="170">
        <v>5109</v>
      </c>
      <c r="T91" s="175">
        <f t="shared" si="1"/>
        <v>1</v>
      </c>
    </row>
    <row r="92" spans="2:20" x14ac:dyDescent="0.25">
      <c r="B92" s="187" t="s">
        <v>814</v>
      </c>
      <c r="C92" s="188" t="s">
        <v>852</v>
      </c>
      <c r="D92" s="189" t="s">
        <v>766</v>
      </c>
      <c r="E92" s="190">
        <v>100</v>
      </c>
      <c r="F92" s="190">
        <v>100</v>
      </c>
      <c r="G92" s="190">
        <v>100</v>
      </c>
      <c r="H92" s="190">
        <v>100</v>
      </c>
      <c r="I92" s="190">
        <v>100</v>
      </c>
      <c r="J92" s="190">
        <v>100</v>
      </c>
      <c r="K92" s="190">
        <v>100</v>
      </c>
      <c r="L92" s="190">
        <v>100</v>
      </c>
      <c r="M92" s="190">
        <v>100</v>
      </c>
      <c r="N92" s="190">
        <v>100</v>
      </c>
      <c r="O92" s="190">
        <v>100</v>
      </c>
      <c r="P92" s="190">
        <v>100</v>
      </c>
      <c r="Q92" s="190">
        <v>100</v>
      </c>
      <c r="R92" s="190">
        <v>100</v>
      </c>
      <c r="S92" s="170">
        <v>5405</v>
      </c>
      <c r="T92" s="175">
        <f t="shared" si="1"/>
        <v>1</v>
      </c>
    </row>
    <row r="93" spans="2:20" x14ac:dyDescent="0.25">
      <c r="B93" s="183" t="s">
        <v>853</v>
      </c>
      <c r="C93" s="184" t="s">
        <v>854</v>
      </c>
      <c r="D93" s="185" t="s">
        <v>766</v>
      </c>
      <c r="E93" s="186">
        <v>100</v>
      </c>
      <c r="F93" s="186">
        <v>100</v>
      </c>
      <c r="G93" s="186">
        <v>100</v>
      </c>
      <c r="H93" s="186">
        <v>100</v>
      </c>
      <c r="I93" s="186">
        <v>100</v>
      </c>
      <c r="J93" s="186">
        <v>100</v>
      </c>
      <c r="K93" s="186">
        <v>100</v>
      </c>
      <c r="L93" s="186">
        <v>100</v>
      </c>
      <c r="M93" s="186">
        <v>100</v>
      </c>
      <c r="N93" s="186">
        <v>100</v>
      </c>
      <c r="O93" s="186">
        <v>100</v>
      </c>
      <c r="P93" s="186">
        <v>100</v>
      </c>
      <c r="Q93" s="186">
        <v>100</v>
      </c>
      <c r="R93" s="186">
        <v>100</v>
      </c>
      <c r="S93" s="170">
        <v>13502</v>
      </c>
      <c r="T93" s="175">
        <f t="shared" si="1"/>
        <v>1</v>
      </c>
    </row>
    <row r="94" spans="2:20" x14ac:dyDescent="0.25">
      <c r="B94" s="187" t="s">
        <v>853</v>
      </c>
      <c r="C94" s="188" t="s">
        <v>855</v>
      </c>
      <c r="D94" s="189" t="s">
        <v>766</v>
      </c>
      <c r="E94" s="190">
        <v>100</v>
      </c>
      <c r="F94" s="190">
        <v>100</v>
      </c>
      <c r="G94" s="190">
        <v>100</v>
      </c>
      <c r="H94" s="190">
        <v>100</v>
      </c>
      <c r="I94" s="190">
        <v>100</v>
      </c>
      <c r="J94" s="190">
        <v>100</v>
      </c>
      <c r="K94" s="190">
        <v>100</v>
      </c>
      <c r="L94" s="190">
        <v>100</v>
      </c>
      <c r="M94" s="190">
        <v>100</v>
      </c>
      <c r="N94" s="190">
        <v>100</v>
      </c>
      <c r="O94" s="190">
        <v>100</v>
      </c>
      <c r="P94" s="190">
        <v>100</v>
      </c>
      <c r="Q94" s="190">
        <v>100</v>
      </c>
      <c r="R94" s="190">
        <v>100</v>
      </c>
      <c r="S94" s="170">
        <v>13402</v>
      </c>
      <c r="T94" s="175">
        <f t="shared" si="1"/>
        <v>1</v>
      </c>
    </row>
    <row r="95" spans="2:20" x14ac:dyDescent="0.25">
      <c r="B95" s="183" t="s">
        <v>853</v>
      </c>
      <c r="C95" s="184" t="s">
        <v>856</v>
      </c>
      <c r="D95" s="185" t="s">
        <v>766</v>
      </c>
      <c r="E95" s="186">
        <v>100</v>
      </c>
      <c r="F95" s="186">
        <v>100</v>
      </c>
      <c r="G95" s="186">
        <v>100</v>
      </c>
      <c r="H95" s="186">
        <v>100</v>
      </c>
      <c r="I95" s="186">
        <v>100</v>
      </c>
      <c r="J95" s="186">
        <v>100</v>
      </c>
      <c r="K95" s="186">
        <v>100</v>
      </c>
      <c r="L95" s="186">
        <v>100</v>
      </c>
      <c r="M95" s="186">
        <v>100</v>
      </c>
      <c r="N95" s="186">
        <v>100</v>
      </c>
      <c r="O95" s="186">
        <v>100</v>
      </c>
      <c r="P95" s="186">
        <v>100</v>
      </c>
      <c r="Q95" s="186">
        <v>100</v>
      </c>
      <c r="R95" s="186">
        <v>100</v>
      </c>
      <c r="S95" s="170">
        <v>13403</v>
      </c>
      <c r="T95" s="175">
        <f t="shared" si="1"/>
        <v>1</v>
      </c>
    </row>
    <row r="96" spans="2:20" x14ac:dyDescent="0.25">
      <c r="B96" s="187" t="s">
        <v>853</v>
      </c>
      <c r="C96" s="188" t="s">
        <v>857</v>
      </c>
      <c r="D96" s="189" t="s">
        <v>766</v>
      </c>
      <c r="E96" s="190">
        <v>100</v>
      </c>
      <c r="F96" s="190">
        <v>100</v>
      </c>
      <c r="G96" s="190">
        <v>100</v>
      </c>
      <c r="H96" s="190">
        <v>100</v>
      </c>
      <c r="I96" s="190">
        <v>100</v>
      </c>
      <c r="J96" s="190">
        <v>100</v>
      </c>
      <c r="K96" s="190">
        <v>100</v>
      </c>
      <c r="L96" s="190">
        <v>100</v>
      </c>
      <c r="M96" s="190">
        <v>100</v>
      </c>
      <c r="N96" s="190">
        <v>100</v>
      </c>
      <c r="O96" s="190">
        <v>100</v>
      </c>
      <c r="P96" s="190">
        <v>100</v>
      </c>
      <c r="Q96" s="190">
        <v>100</v>
      </c>
      <c r="R96" s="190">
        <v>100</v>
      </c>
      <c r="S96" s="170">
        <v>13102</v>
      </c>
      <c r="T96" s="175">
        <f t="shared" si="1"/>
        <v>1</v>
      </c>
    </row>
    <row r="97" spans="2:20" x14ac:dyDescent="0.25">
      <c r="B97" s="183" t="s">
        <v>853</v>
      </c>
      <c r="C97" s="184" t="s">
        <v>858</v>
      </c>
      <c r="D97" s="185" t="s">
        <v>766</v>
      </c>
      <c r="E97" s="186">
        <v>100</v>
      </c>
      <c r="F97" s="186">
        <v>100</v>
      </c>
      <c r="G97" s="186">
        <v>100</v>
      </c>
      <c r="H97" s="186">
        <v>100</v>
      </c>
      <c r="I97" s="186">
        <v>100</v>
      </c>
      <c r="J97" s="186">
        <v>100</v>
      </c>
      <c r="K97" s="186">
        <v>100</v>
      </c>
      <c r="L97" s="186">
        <v>100</v>
      </c>
      <c r="M97" s="186">
        <v>100</v>
      </c>
      <c r="N97" s="186">
        <v>100</v>
      </c>
      <c r="O97" s="186">
        <v>100</v>
      </c>
      <c r="P97" s="186">
        <v>100</v>
      </c>
      <c r="Q97" s="186">
        <v>100</v>
      </c>
      <c r="R97" s="186">
        <v>100</v>
      </c>
      <c r="S97" s="170">
        <v>13103</v>
      </c>
      <c r="T97" s="175">
        <f t="shared" si="1"/>
        <v>1</v>
      </c>
    </row>
    <row r="98" spans="2:20" x14ac:dyDescent="0.25">
      <c r="B98" s="187" t="s">
        <v>853</v>
      </c>
      <c r="C98" s="188" t="s">
        <v>859</v>
      </c>
      <c r="D98" s="189" t="s">
        <v>766</v>
      </c>
      <c r="E98" s="190">
        <v>100</v>
      </c>
      <c r="F98" s="190">
        <v>100</v>
      </c>
      <c r="G98" s="190">
        <v>100</v>
      </c>
      <c r="H98" s="190">
        <v>100</v>
      </c>
      <c r="I98" s="190">
        <v>100</v>
      </c>
      <c r="J98" s="190">
        <v>100</v>
      </c>
      <c r="K98" s="190">
        <v>100</v>
      </c>
      <c r="L98" s="190">
        <v>100</v>
      </c>
      <c r="M98" s="190">
        <v>100</v>
      </c>
      <c r="N98" s="190">
        <v>100</v>
      </c>
      <c r="O98" s="190">
        <v>100</v>
      </c>
      <c r="P98" s="190">
        <v>100</v>
      </c>
      <c r="Q98" s="190">
        <v>100</v>
      </c>
      <c r="R98" s="190">
        <v>100</v>
      </c>
      <c r="S98" s="170">
        <v>13301</v>
      </c>
      <c r="T98" s="175">
        <f t="shared" si="1"/>
        <v>1</v>
      </c>
    </row>
    <row r="99" spans="2:20" x14ac:dyDescent="0.25">
      <c r="B99" s="183" t="s">
        <v>853</v>
      </c>
      <c r="C99" s="184" t="s">
        <v>860</v>
      </c>
      <c r="D99" s="185" t="s">
        <v>766</v>
      </c>
      <c r="E99" s="186">
        <v>100</v>
      </c>
      <c r="F99" s="186">
        <v>100</v>
      </c>
      <c r="G99" s="186">
        <v>100</v>
      </c>
      <c r="H99" s="186">
        <v>100</v>
      </c>
      <c r="I99" s="186">
        <v>100</v>
      </c>
      <c r="J99" s="186">
        <v>100</v>
      </c>
      <c r="K99" s="186">
        <v>100</v>
      </c>
      <c r="L99" s="186">
        <v>100</v>
      </c>
      <c r="M99" s="186">
        <v>100</v>
      </c>
      <c r="N99" s="186">
        <v>100</v>
      </c>
      <c r="O99" s="186">
        <v>100</v>
      </c>
      <c r="P99" s="186">
        <v>100</v>
      </c>
      <c r="Q99" s="186">
        <v>100</v>
      </c>
      <c r="R99" s="186">
        <v>100</v>
      </c>
      <c r="S99" s="170">
        <v>13104</v>
      </c>
      <c r="T99" s="175">
        <f t="shared" si="1"/>
        <v>1</v>
      </c>
    </row>
    <row r="100" spans="2:20" x14ac:dyDescent="0.25">
      <c r="B100" s="187" t="s">
        <v>853</v>
      </c>
      <c r="C100" s="188" t="s">
        <v>861</v>
      </c>
      <c r="D100" s="189" t="s">
        <v>766</v>
      </c>
      <c r="E100" s="190">
        <v>100</v>
      </c>
      <c r="F100" s="190">
        <v>100</v>
      </c>
      <c r="G100" s="190">
        <v>100</v>
      </c>
      <c r="H100" s="190">
        <v>100</v>
      </c>
      <c r="I100" s="190">
        <v>100</v>
      </c>
      <c r="J100" s="190">
        <v>100</v>
      </c>
      <c r="K100" s="190">
        <v>100</v>
      </c>
      <c r="L100" s="190">
        <v>100</v>
      </c>
      <c r="M100" s="190">
        <v>100</v>
      </c>
      <c r="N100" s="190">
        <v>100</v>
      </c>
      <c r="O100" s="190">
        <v>100</v>
      </c>
      <c r="P100" s="190">
        <v>100</v>
      </c>
      <c r="Q100" s="190">
        <v>100</v>
      </c>
      <c r="R100" s="190">
        <v>100</v>
      </c>
      <c r="S100" s="170">
        <v>13503</v>
      </c>
      <c r="T100" s="175">
        <f t="shared" si="1"/>
        <v>1</v>
      </c>
    </row>
    <row r="101" spans="2:20" x14ac:dyDescent="0.25">
      <c r="B101" s="183" t="s">
        <v>853</v>
      </c>
      <c r="C101" s="184" t="s">
        <v>862</v>
      </c>
      <c r="D101" s="185" t="s">
        <v>766</v>
      </c>
      <c r="E101" s="186">
        <v>100</v>
      </c>
      <c r="F101" s="186">
        <v>100</v>
      </c>
      <c r="G101" s="186">
        <v>100</v>
      </c>
      <c r="H101" s="186">
        <v>100</v>
      </c>
      <c r="I101" s="186">
        <v>100</v>
      </c>
      <c r="J101" s="186">
        <v>100</v>
      </c>
      <c r="K101" s="186">
        <v>100</v>
      </c>
      <c r="L101" s="186">
        <v>100</v>
      </c>
      <c r="M101" s="186">
        <v>100</v>
      </c>
      <c r="N101" s="186">
        <v>100</v>
      </c>
      <c r="O101" s="186">
        <v>100</v>
      </c>
      <c r="P101" s="186">
        <v>100</v>
      </c>
      <c r="Q101" s="186">
        <v>100</v>
      </c>
      <c r="R101" s="186">
        <v>100</v>
      </c>
      <c r="S101" s="170">
        <v>13105</v>
      </c>
      <c r="T101" s="175">
        <f t="shared" si="1"/>
        <v>1</v>
      </c>
    </row>
    <row r="102" spans="2:20" x14ac:dyDescent="0.25">
      <c r="B102" s="187" t="s">
        <v>853</v>
      </c>
      <c r="C102" s="188" t="s">
        <v>863</v>
      </c>
      <c r="D102" s="189" t="s">
        <v>766</v>
      </c>
      <c r="E102" s="190">
        <v>100</v>
      </c>
      <c r="F102" s="190">
        <v>100</v>
      </c>
      <c r="G102" s="190">
        <v>100</v>
      </c>
      <c r="H102" s="190">
        <v>100</v>
      </c>
      <c r="I102" s="190">
        <v>100</v>
      </c>
      <c r="J102" s="190">
        <v>100</v>
      </c>
      <c r="K102" s="190">
        <v>100</v>
      </c>
      <c r="L102" s="190">
        <v>100</v>
      </c>
      <c r="M102" s="190">
        <v>100</v>
      </c>
      <c r="N102" s="190">
        <v>100</v>
      </c>
      <c r="O102" s="190">
        <v>100</v>
      </c>
      <c r="P102" s="190">
        <v>100</v>
      </c>
      <c r="Q102" s="190">
        <v>100</v>
      </c>
      <c r="R102" s="190">
        <v>100</v>
      </c>
      <c r="S102" s="170">
        <v>13602</v>
      </c>
      <c r="T102" s="175">
        <f t="shared" si="1"/>
        <v>1</v>
      </c>
    </row>
    <row r="103" spans="2:20" x14ac:dyDescent="0.25">
      <c r="B103" s="183" t="s">
        <v>853</v>
      </c>
      <c r="C103" s="184" t="s">
        <v>864</v>
      </c>
      <c r="D103" s="185" t="s">
        <v>766</v>
      </c>
      <c r="E103" s="186">
        <v>100</v>
      </c>
      <c r="F103" s="186">
        <v>100</v>
      </c>
      <c r="G103" s="186">
        <v>100</v>
      </c>
      <c r="H103" s="186">
        <v>100</v>
      </c>
      <c r="I103" s="186">
        <v>100</v>
      </c>
      <c r="J103" s="186">
        <v>100</v>
      </c>
      <c r="K103" s="186">
        <v>100</v>
      </c>
      <c r="L103" s="186">
        <v>100</v>
      </c>
      <c r="M103" s="186">
        <v>100</v>
      </c>
      <c r="N103" s="186">
        <v>100</v>
      </c>
      <c r="O103" s="186">
        <v>100</v>
      </c>
      <c r="P103" s="186">
        <v>100</v>
      </c>
      <c r="Q103" s="186">
        <v>100</v>
      </c>
      <c r="R103" s="186">
        <v>100</v>
      </c>
      <c r="S103" s="170">
        <v>13106</v>
      </c>
      <c r="T103" s="175">
        <f t="shared" si="1"/>
        <v>1</v>
      </c>
    </row>
    <row r="104" spans="2:20" x14ac:dyDescent="0.25">
      <c r="B104" s="187" t="s">
        <v>853</v>
      </c>
      <c r="C104" s="188" t="s">
        <v>865</v>
      </c>
      <c r="D104" s="189" t="s">
        <v>766</v>
      </c>
      <c r="E104" s="190">
        <v>100</v>
      </c>
      <c r="F104" s="190">
        <v>100</v>
      </c>
      <c r="G104" s="190">
        <v>100</v>
      </c>
      <c r="H104" s="190">
        <v>100</v>
      </c>
      <c r="I104" s="190">
        <v>100</v>
      </c>
      <c r="J104" s="190">
        <v>100</v>
      </c>
      <c r="K104" s="190">
        <v>100</v>
      </c>
      <c r="L104" s="190">
        <v>100</v>
      </c>
      <c r="M104" s="190">
        <v>100</v>
      </c>
      <c r="N104" s="190">
        <v>100</v>
      </c>
      <c r="O104" s="190">
        <v>100</v>
      </c>
      <c r="P104" s="190">
        <v>100</v>
      </c>
      <c r="Q104" s="190">
        <v>100</v>
      </c>
      <c r="R104" s="190">
        <v>100</v>
      </c>
      <c r="S104" s="170">
        <v>13107</v>
      </c>
      <c r="T104" s="175">
        <f t="shared" si="1"/>
        <v>1</v>
      </c>
    </row>
    <row r="105" spans="2:20" x14ac:dyDescent="0.25">
      <c r="B105" s="183" t="s">
        <v>853</v>
      </c>
      <c r="C105" s="184" t="s">
        <v>866</v>
      </c>
      <c r="D105" s="185" t="s">
        <v>766</v>
      </c>
      <c r="E105" s="186">
        <v>100</v>
      </c>
      <c r="F105" s="186">
        <v>100</v>
      </c>
      <c r="G105" s="186">
        <v>100</v>
      </c>
      <c r="H105" s="186">
        <v>100</v>
      </c>
      <c r="I105" s="186">
        <v>100</v>
      </c>
      <c r="J105" s="186">
        <v>100</v>
      </c>
      <c r="K105" s="186">
        <v>100</v>
      </c>
      <c r="L105" s="186">
        <v>100</v>
      </c>
      <c r="M105" s="186">
        <v>100</v>
      </c>
      <c r="N105" s="186">
        <v>100</v>
      </c>
      <c r="O105" s="186">
        <v>100</v>
      </c>
      <c r="P105" s="186">
        <v>100</v>
      </c>
      <c r="Q105" s="186">
        <v>100</v>
      </c>
      <c r="R105" s="186">
        <v>100</v>
      </c>
      <c r="S105" s="170">
        <v>13108</v>
      </c>
      <c r="T105" s="175">
        <f t="shared" si="1"/>
        <v>1</v>
      </c>
    </row>
    <row r="106" spans="2:20" x14ac:dyDescent="0.25">
      <c r="B106" s="187" t="s">
        <v>853</v>
      </c>
      <c r="C106" s="188" t="s">
        <v>867</v>
      </c>
      <c r="D106" s="189" t="s">
        <v>766</v>
      </c>
      <c r="E106" s="190">
        <v>100</v>
      </c>
      <c r="F106" s="190">
        <v>100</v>
      </c>
      <c r="G106" s="190">
        <v>100</v>
      </c>
      <c r="H106" s="190">
        <v>100</v>
      </c>
      <c r="I106" s="190">
        <v>100</v>
      </c>
      <c r="J106" s="190">
        <v>100</v>
      </c>
      <c r="K106" s="190">
        <v>100</v>
      </c>
      <c r="L106" s="190">
        <v>100</v>
      </c>
      <c r="M106" s="190">
        <v>100</v>
      </c>
      <c r="N106" s="190">
        <v>100</v>
      </c>
      <c r="O106" s="190">
        <v>100</v>
      </c>
      <c r="P106" s="190">
        <v>100</v>
      </c>
      <c r="Q106" s="190">
        <v>-100</v>
      </c>
      <c r="R106" s="190">
        <v>-100</v>
      </c>
      <c r="S106" s="170">
        <v>13603</v>
      </c>
      <c r="T106" s="175">
        <f t="shared" si="1"/>
        <v>0.7142857142857143</v>
      </c>
    </row>
    <row r="107" spans="2:20" x14ac:dyDescent="0.25">
      <c r="B107" s="183" t="s">
        <v>853</v>
      </c>
      <c r="C107" s="184" t="s">
        <v>868</v>
      </c>
      <c r="D107" s="185" t="s">
        <v>766</v>
      </c>
      <c r="E107" s="186">
        <v>100</v>
      </c>
      <c r="F107" s="186">
        <v>100</v>
      </c>
      <c r="G107" s="186">
        <v>100</v>
      </c>
      <c r="H107" s="186">
        <v>100</v>
      </c>
      <c r="I107" s="186">
        <v>100</v>
      </c>
      <c r="J107" s="186">
        <v>100</v>
      </c>
      <c r="K107" s="186">
        <v>100</v>
      </c>
      <c r="L107" s="186">
        <v>100</v>
      </c>
      <c r="M107" s="186">
        <v>100</v>
      </c>
      <c r="N107" s="186">
        <v>100</v>
      </c>
      <c r="O107" s="186">
        <v>100</v>
      </c>
      <c r="P107" s="186">
        <v>100</v>
      </c>
      <c r="Q107" s="186">
        <v>100</v>
      </c>
      <c r="R107" s="186">
        <v>100</v>
      </c>
      <c r="S107" s="170">
        <v>13109</v>
      </c>
      <c r="T107" s="175">
        <f t="shared" si="1"/>
        <v>1</v>
      </c>
    </row>
    <row r="108" spans="2:20" x14ac:dyDescent="0.25">
      <c r="B108" s="187" t="s">
        <v>853</v>
      </c>
      <c r="C108" s="188" t="s">
        <v>869</v>
      </c>
      <c r="D108" s="189" t="s">
        <v>766</v>
      </c>
      <c r="E108" s="190">
        <v>100</v>
      </c>
      <c r="F108" s="190">
        <v>100</v>
      </c>
      <c r="G108" s="190">
        <v>100</v>
      </c>
      <c r="H108" s="190">
        <v>100</v>
      </c>
      <c r="I108" s="190">
        <v>100</v>
      </c>
      <c r="J108" s="190">
        <v>100</v>
      </c>
      <c r="K108" s="190">
        <v>100</v>
      </c>
      <c r="L108" s="190">
        <v>100</v>
      </c>
      <c r="M108" s="190">
        <v>100</v>
      </c>
      <c r="N108" s="190">
        <v>100</v>
      </c>
      <c r="O108" s="190">
        <v>100</v>
      </c>
      <c r="P108" s="190">
        <v>100</v>
      </c>
      <c r="Q108" s="190">
        <v>100</v>
      </c>
      <c r="R108" s="190">
        <v>100</v>
      </c>
      <c r="S108" s="170">
        <v>13110</v>
      </c>
      <c r="T108" s="175">
        <f t="shared" si="1"/>
        <v>1</v>
      </c>
    </row>
    <row r="109" spans="2:20" x14ac:dyDescent="0.25">
      <c r="B109" s="183" t="s">
        <v>853</v>
      </c>
      <c r="C109" s="184" t="s">
        <v>870</v>
      </c>
      <c r="D109" s="185" t="s">
        <v>766</v>
      </c>
      <c r="E109" s="186">
        <v>100</v>
      </c>
      <c r="F109" s="186">
        <v>100</v>
      </c>
      <c r="G109" s="186">
        <v>100</v>
      </c>
      <c r="H109" s="186">
        <v>100</v>
      </c>
      <c r="I109" s="186">
        <v>100</v>
      </c>
      <c r="J109" s="186">
        <v>100</v>
      </c>
      <c r="K109" s="186">
        <v>100</v>
      </c>
      <c r="L109" s="186">
        <v>100</v>
      </c>
      <c r="M109" s="186">
        <v>100</v>
      </c>
      <c r="N109" s="186">
        <v>100</v>
      </c>
      <c r="O109" s="186">
        <v>100</v>
      </c>
      <c r="P109" s="186">
        <v>100</v>
      </c>
      <c r="Q109" s="186">
        <v>100</v>
      </c>
      <c r="R109" s="186">
        <v>100</v>
      </c>
      <c r="S109" s="170">
        <v>13111</v>
      </c>
      <c r="T109" s="175">
        <f t="shared" si="1"/>
        <v>1</v>
      </c>
    </row>
    <row r="110" spans="2:20" x14ac:dyDescent="0.25">
      <c r="B110" s="187" t="s">
        <v>853</v>
      </c>
      <c r="C110" s="188" t="s">
        <v>871</v>
      </c>
      <c r="D110" s="189" t="s">
        <v>766</v>
      </c>
      <c r="E110" s="190">
        <v>100</v>
      </c>
      <c r="F110" s="190">
        <v>100</v>
      </c>
      <c r="G110" s="190">
        <v>100</v>
      </c>
      <c r="H110" s="190">
        <v>100</v>
      </c>
      <c r="I110" s="190">
        <v>100</v>
      </c>
      <c r="J110" s="190">
        <v>100</v>
      </c>
      <c r="K110" s="190">
        <v>100</v>
      </c>
      <c r="L110" s="190">
        <v>100</v>
      </c>
      <c r="M110" s="190">
        <v>100</v>
      </c>
      <c r="N110" s="190">
        <v>100</v>
      </c>
      <c r="O110" s="190">
        <v>100</v>
      </c>
      <c r="P110" s="190">
        <v>100</v>
      </c>
      <c r="Q110" s="190">
        <v>100</v>
      </c>
      <c r="R110" s="190">
        <v>100</v>
      </c>
      <c r="S110" s="170">
        <v>13112</v>
      </c>
      <c r="T110" s="175">
        <f t="shared" si="1"/>
        <v>1</v>
      </c>
    </row>
    <row r="111" spans="2:20" x14ac:dyDescent="0.25">
      <c r="B111" s="183" t="s">
        <v>853</v>
      </c>
      <c r="C111" s="184" t="s">
        <v>872</v>
      </c>
      <c r="D111" s="185" t="s">
        <v>766</v>
      </c>
      <c r="E111" s="186">
        <v>100</v>
      </c>
      <c r="F111" s="186">
        <v>100</v>
      </c>
      <c r="G111" s="186">
        <v>100</v>
      </c>
      <c r="H111" s="186">
        <v>100</v>
      </c>
      <c r="I111" s="186">
        <v>100</v>
      </c>
      <c r="J111" s="186">
        <v>100</v>
      </c>
      <c r="K111" s="186">
        <v>100</v>
      </c>
      <c r="L111" s="186">
        <v>100</v>
      </c>
      <c r="M111" s="186">
        <v>100</v>
      </c>
      <c r="N111" s="186">
        <v>100</v>
      </c>
      <c r="O111" s="186">
        <v>100</v>
      </c>
      <c r="P111" s="186">
        <v>100</v>
      </c>
      <c r="Q111" s="186">
        <v>100</v>
      </c>
      <c r="R111" s="186">
        <v>100</v>
      </c>
      <c r="S111" s="170">
        <v>13113</v>
      </c>
      <c r="T111" s="175">
        <f t="shared" si="1"/>
        <v>1</v>
      </c>
    </row>
    <row r="112" spans="2:20" x14ac:dyDescent="0.25">
      <c r="B112" s="187" t="s">
        <v>853</v>
      </c>
      <c r="C112" s="188" t="s">
        <v>873</v>
      </c>
      <c r="D112" s="189" t="s">
        <v>766</v>
      </c>
      <c r="E112" s="190">
        <v>100</v>
      </c>
      <c r="F112" s="190">
        <v>100</v>
      </c>
      <c r="G112" s="190">
        <v>100</v>
      </c>
      <c r="H112" s="190">
        <v>100</v>
      </c>
      <c r="I112" s="190">
        <v>100</v>
      </c>
      <c r="J112" s="190">
        <v>100</v>
      </c>
      <c r="K112" s="190">
        <v>100</v>
      </c>
      <c r="L112" s="190">
        <v>100</v>
      </c>
      <c r="M112" s="190">
        <v>100</v>
      </c>
      <c r="N112" s="190">
        <v>50</v>
      </c>
      <c r="O112" s="190">
        <v>-100</v>
      </c>
      <c r="P112" s="190">
        <v>-100</v>
      </c>
      <c r="Q112" s="190">
        <v>-100</v>
      </c>
      <c r="R112" s="190">
        <v>-100</v>
      </c>
      <c r="S112" s="170">
        <v>13302</v>
      </c>
      <c r="T112" s="175">
        <f t="shared" si="1"/>
        <v>0.39285714285714285</v>
      </c>
    </row>
    <row r="113" spans="2:20" x14ac:dyDescent="0.25">
      <c r="B113" s="183" t="s">
        <v>853</v>
      </c>
      <c r="C113" s="184" t="s">
        <v>874</v>
      </c>
      <c r="D113" s="185" t="s">
        <v>766</v>
      </c>
      <c r="E113" s="186">
        <v>100</v>
      </c>
      <c r="F113" s="186">
        <v>100</v>
      </c>
      <c r="G113" s="186">
        <v>100</v>
      </c>
      <c r="H113" s="186">
        <v>100</v>
      </c>
      <c r="I113" s="186">
        <v>100</v>
      </c>
      <c r="J113" s="186">
        <v>100</v>
      </c>
      <c r="K113" s="186">
        <v>100</v>
      </c>
      <c r="L113" s="186">
        <v>100</v>
      </c>
      <c r="M113" s="186">
        <v>100</v>
      </c>
      <c r="N113" s="186">
        <v>100</v>
      </c>
      <c r="O113" s="186">
        <v>100</v>
      </c>
      <c r="P113" s="186">
        <v>100</v>
      </c>
      <c r="Q113" s="186">
        <v>100</v>
      </c>
      <c r="R113" s="186">
        <v>100</v>
      </c>
      <c r="S113" s="170">
        <v>13114</v>
      </c>
      <c r="T113" s="175">
        <f t="shared" si="1"/>
        <v>1</v>
      </c>
    </row>
    <row r="114" spans="2:20" x14ac:dyDescent="0.25">
      <c r="B114" s="187" t="s">
        <v>853</v>
      </c>
      <c r="C114" s="188" t="s">
        <v>875</v>
      </c>
      <c r="D114" s="189" t="s">
        <v>766</v>
      </c>
      <c r="E114" s="190">
        <v>100</v>
      </c>
      <c r="F114" s="190">
        <v>100</v>
      </c>
      <c r="G114" s="190">
        <v>100</v>
      </c>
      <c r="H114" s="190">
        <v>100</v>
      </c>
      <c r="I114" s="190">
        <v>100</v>
      </c>
      <c r="J114" s="190">
        <v>100</v>
      </c>
      <c r="K114" s="190">
        <v>100</v>
      </c>
      <c r="L114" s="190">
        <v>100</v>
      </c>
      <c r="M114" s="190">
        <v>100</v>
      </c>
      <c r="N114" s="190">
        <v>100</v>
      </c>
      <c r="O114" s="190">
        <v>100</v>
      </c>
      <c r="P114" s="190">
        <v>100</v>
      </c>
      <c r="Q114" s="190">
        <v>100</v>
      </c>
      <c r="R114" s="190">
        <v>100</v>
      </c>
      <c r="S114" s="170">
        <v>13115</v>
      </c>
      <c r="T114" s="175">
        <f t="shared" si="1"/>
        <v>1</v>
      </c>
    </row>
    <row r="115" spans="2:20" x14ac:dyDescent="0.25">
      <c r="B115" s="183" t="s">
        <v>853</v>
      </c>
      <c r="C115" s="184" t="s">
        <v>876</v>
      </c>
      <c r="D115" s="185" t="s">
        <v>766</v>
      </c>
      <c r="E115" s="186">
        <v>100</v>
      </c>
      <c r="F115" s="186">
        <v>100</v>
      </c>
      <c r="G115" s="186">
        <v>100</v>
      </c>
      <c r="H115" s="186">
        <v>100</v>
      </c>
      <c r="I115" s="186">
        <v>100</v>
      </c>
      <c r="J115" s="186">
        <v>100</v>
      </c>
      <c r="K115" s="186">
        <v>100</v>
      </c>
      <c r="L115" s="186">
        <v>100</v>
      </c>
      <c r="M115" s="186">
        <v>100</v>
      </c>
      <c r="N115" s="186">
        <v>100</v>
      </c>
      <c r="O115" s="186">
        <v>100</v>
      </c>
      <c r="P115" s="186">
        <v>100</v>
      </c>
      <c r="Q115" s="186">
        <v>100</v>
      </c>
      <c r="R115" s="186">
        <v>100</v>
      </c>
      <c r="S115" s="170">
        <v>13116</v>
      </c>
      <c r="T115" s="175">
        <f t="shared" si="1"/>
        <v>1</v>
      </c>
    </row>
    <row r="116" spans="2:20" x14ac:dyDescent="0.25">
      <c r="B116" s="187" t="s">
        <v>853</v>
      </c>
      <c r="C116" s="188" t="s">
        <v>877</v>
      </c>
      <c r="D116" s="189" t="s">
        <v>766</v>
      </c>
      <c r="E116" s="190">
        <v>100</v>
      </c>
      <c r="F116" s="190">
        <v>100</v>
      </c>
      <c r="G116" s="190">
        <v>100</v>
      </c>
      <c r="H116" s="190">
        <v>100</v>
      </c>
      <c r="I116" s="190">
        <v>100</v>
      </c>
      <c r="J116" s="190">
        <v>100</v>
      </c>
      <c r="K116" s="190">
        <v>100</v>
      </c>
      <c r="L116" s="190">
        <v>100</v>
      </c>
      <c r="M116" s="190">
        <v>100</v>
      </c>
      <c r="N116" s="190">
        <v>100</v>
      </c>
      <c r="O116" s="190">
        <v>100</v>
      </c>
      <c r="P116" s="190">
        <v>100</v>
      </c>
      <c r="Q116" s="190">
        <v>100</v>
      </c>
      <c r="R116" s="190">
        <v>100</v>
      </c>
      <c r="S116" s="170">
        <v>13117</v>
      </c>
      <c r="T116" s="175">
        <f t="shared" si="1"/>
        <v>1</v>
      </c>
    </row>
    <row r="117" spans="2:20" x14ac:dyDescent="0.25">
      <c r="B117" s="183" t="s">
        <v>853</v>
      </c>
      <c r="C117" s="184" t="s">
        <v>878</v>
      </c>
      <c r="D117" s="185" t="s">
        <v>766</v>
      </c>
      <c r="E117" s="186">
        <v>100</v>
      </c>
      <c r="F117" s="186">
        <v>100</v>
      </c>
      <c r="G117" s="186">
        <v>100</v>
      </c>
      <c r="H117" s="186">
        <v>100</v>
      </c>
      <c r="I117" s="186">
        <v>100</v>
      </c>
      <c r="J117" s="186">
        <v>100</v>
      </c>
      <c r="K117" s="186">
        <v>100</v>
      </c>
      <c r="L117" s="186">
        <v>100</v>
      </c>
      <c r="M117" s="186">
        <v>100</v>
      </c>
      <c r="N117" s="186">
        <v>100</v>
      </c>
      <c r="O117" s="186">
        <v>100</v>
      </c>
      <c r="P117" s="186">
        <v>100</v>
      </c>
      <c r="Q117" s="186">
        <v>100</v>
      </c>
      <c r="R117" s="186">
        <v>100</v>
      </c>
      <c r="S117" s="170">
        <v>13118</v>
      </c>
      <c r="T117" s="175">
        <f t="shared" si="1"/>
        <v>1</v>
      </c>
    </row>
    <row r="118" spans="2:20" x14ac:dyDescent="0.25">
      <c r="B118" s="187" t="s">
        <v>853</v>
      </c>
      <c r="C118" s="188" t="s">
        <v>879</v>
      </c>
      <c r="D118" s="189" t="s">
        <v>766</v>
      </c>
      <c r="E118" s="190">
        <v>100</v>
      </c>
      <c r="F118" s="190">
        <v>100</v>
      </c>
      <c r="G118" s="190">
        <v>100</v>
      </c>
      <c r="H118" s="190">
        <v>100</v>
      </c>
      <c r="I118" s="190">
        <v>100</v>
      </c>
      <c r="J118" s="190">
        <v>100</v>
      </c>
      <c r="K118" s="190">
        <v>100</v>
      </c>
      <c r="L118" s="190">
        <v>100</v>
      </c>
      <c r="M118" s="190">
        <v>100</v>
      </c>
      <c r="N118" s="190">
        <v>100</v>
      </c>
      <c r="O118" s="190">
        <v>100</v>
      </c>
      <c r="P118" s="190">
        <v>100</v>
      </c>
      <c r="Q118" s="190">
        <v>100</v>
      </c>
      <c r="R118" s="190">
        <v>100</v>
      </c>
      <c r="S118" s="170">
        <v>13119</v>
      </c>
      <c r="T118" s="175">
        <f t="shared" si="1"/>
        <v>1</v>
      </c>
    </row>
    <row r="119" spans="2:20" x14ac:dyDescent="0.25">
      <c r="B119" s="183" t="s">
        <v>853</v>
      </c>
      <c r="C119" s="184" t="s">
        <v>880</v>
      </c>
      <c r="D119" s="185" t="s">
        <v>766</v>
      </c>
      <c r="E119" s="186">
        <v>100</v>
      </c>
      <c r="F119" s="186">
        <v>100</v>
      </c>
      <c r="G119" s="186">
        <v>100</v>
      </c>
      <c r="H119" s="186">
        <v>100</v>
      </c>
      <c r="I119" s="186">
        <v>100</v>
      </c>
      <c r="J119" s="186">
        <v>100</v>
      </c>
      <c r="K119" s="186">
        <v>100</v>
      </c>
      <c r="L119" s="186">
        <v>100</v>
      </c>
      <c r="M119" s="186">
        <v>100</v>
      </c>
      <c r="N119" s="186">
        <v>100</v>
      </c>
      <c r="O119" s="186">
        <v>100</v>
      </c>
      <c r="P119" s="186">
        <v>100</v>
      </c>
      <c r="Q119" s="186">
        <v>100</v>
      </c>
      <c r="R119" s="186">
        <v>100</v>
      </c>
      <c r="S119" s="170">
        <v>13504</v>
      </c>
      <c r="T119" s="175">
        <f t="shared" si="1"/>
        <v>1</v>
      </c>
    </row>
    <row r="120" spans="2:20" x14ac:dyDescent="0.25">
      <c r="B120" s="187" t="s">
        <v>853</v>
      </c>
      <c r="C120" s="188" t="s">
        <v>881</v>
      </c>
      <c r="D120" s="189" t="s">
        <v>766</v>
      </c>
      <c r="E120" s="190">
        <v>100</v>
      </c>
      <c r="F120" s="190">
        <v>100</v>
      </c>
      <c r="G120" s="190">
        <v>100</v>
      </c>
      <c r="H120" s="190">
        <v>100</v>
      </c>
      <c r="I120" s="190">
        <v>100</v>
      </c>
      <c r="J120" s="190">
        <v>100</v>
      </c>
      <c r="K120" s="190">
        <v>100</v>
      </c>
      <c r="L120" s="190">
        <v>100</v>
      </c>
      <c r="M120" s="190">
        <v>100</v>
      </c>
      <c r="N120" s="190">
        <v>100</v>
      </c>
      <c r="O120" s="190">
        <v>100</v>
      </c>
      <c r="P120" s="190">
        <v>100</v>
      </c>
      <c r="Q120" s="190">
        <v>100</v>
      </c>
      <c r="R120" s="190">
        <v>100</v>
      </c>
      <c r="S120" s="170">
        <v>13501</v>
      </c>
      <c r="T120" s="175">
        <f t="shared" si="1"/>
        <v>1</v>
      </c>
    </row>
    <row r="121" spans="2:20" x14ac:dyDescent="0.25">
      <c r="B121" s="183" t="s">
        <v>853</v>
      </c>
      <c r="C121" s="184" t="s">
        <v>882</v>
      </c>
      <c r="D121" s="185" t="s">
        <v>766</v>
      </c>
      <c r="E121" s="186">
        <v>100</v>
      </c>
      <c r="F121" s="186">
        <v>100</v>
      </c>
      <c r="G121" s="186">
        <v>100</v>
      </c>
      <c r="H121" s="186">
        <v>100</v>
      </c>
      <c r="I121" s="186">
        <v>100</v>
      </c>
      <c r="J121" s="186">
        <v>100</v>
      </c>
      <c r="K121" s="186">
        <v>100</v>
      </c>
      <c r="L121" s="186">
        <v>100</v>
      </c>
      <c r="M121" s="186">
        <v>100</v>
      </c>
      <c r="N121" s="186">
        <v>100</v>
      </c>
      <c r="O121" s="186">
        <v>100</v>
      </c>
      <c r="P121" s="186">
        <v>100</v>
      </c>
      <c r="Q121" s="186">
        <v>100</v>
      </c>
      <c r="R121" s="186">
        <v>100</v>
      </c>
      <c r="S121" s="170">
        <v>13120</v>
      </c>
      <c r="T121" s="175">
        <f t="shared" si="1"/>
        <v>1</v>
      </c>
    </row>
    <row r="122" spans="2:20" x14ac:dyDescent="0.25">
      <c r="B122" s="187" t="s">
        <v>853</v>
      </c>
      <c r="C122" s="188" t="s">
        <v>883</v>
      </c>
      <c r="D122" s="189" t="s">
        <v>766</v>
      </c>
      <c r="E122" s="190">
        <v>100</v>
      </c>
      <c r="F122" s="190">
        <v>100</v>
      </c>
      <c r="G122" s="190">
        <v>100</v>
      </c>
      <c r="H122" s="190">
        <v>100</v>
      </c>
      <c r="I122" s="190">
        <v>100</v>
      </c>
      <c r="J122" s="190">
        <v>100</v>
      </c>
      <c r="K122" s="190">
        <v>100</v>
      </c>
      <c r="L122" s="190">
        <v>100</v>
      </c>
      <c r="M122" s="190">
        <v>100</v>
      </c>
      <c r="N122" s="190">
        <v>100</v>
      </c>
      <c r="O122" s="190">
        <v>100</v>
      </c>
      <c r="P122" s="190">
        <v>100</v>
      </c>
      <c r="Q122" s="190">
        <v>100</v>
      </c>
      <c r="R122" s="190">
        <v>100</v>
      </c>
      <c r="S122" s="170">
        <v>13604</v>
      </c>
      <c r="T122" s="175">
        <f t="shared" si="1"/>
        <v>1</v>
      </c>
    </row>
    <row r="123" spans="2:20" x14ac:dyDescent="0.25">
      <c r="B123" s="183" t="s">
        <v>853</v>
      </c>
      <c r="C123" s="184" t="s">
        <v>884</v>
      </c>
      <c r="D123" s="185" t="s">
        <v>766</v>
      </c>
      <c r="E123" s="186">
        <v>100</v>
      </c>
      <c r="F123" s="186">
        <v>100</v>
      </c>
      <c r="G123" s="186">
        <v>100</v>
      </c>
      <c r="H123" s="186">
        <v>100</v>
      </c>
      <c r="I123" s="186">
        <v>100</v>
      </c>
      <c r="J123" s="186">
        <v>100</v>
      </c>
      <c r="K123" s="186">
        <v>100</v>
      </c>
      <c r="L123" s="186">
        <v>100</v>
      </c>
      <c r="M123" s="186">
        <v>100</v>
      </c>
      <c r="N123" s="186">
        <v>100</v>
      </c>
      <c r="O123" s="186">
        <v>100</v>
      </c>
      <c r="P123" s="186">
        <v>100</v>
      </c>
      <c r="Q123" s="186">
        <v>100</v>
      </c>
      <c r="R123" s="186">
        <v>100</v>
      </c>
      <c r="S123" s="170">
        <v>13404</v>
      </c>
      <c r="T123" s="175">
        <f t="shared" si="1"/>
        <v>1</v>
      </c>
    </row>
    <row r="124" spans="2:20" x14ac:dyDescent="0.25">
      <c r="B124" s="187" t="s">
        <v>853</v>
      </c>
      <c r="C124" s="188" t="s">
        <v>885</v>
      </c>
      <c r="D124" s="189" t="s">
        <v>766</v>
      </c>
      <c r="E124" s="190">
        <v>100</v>
      </c>
      <c r="F124" s="190">
        <v>100</v>
      </c>
      <c r="G124" s="190">
        <v>100</v>
      </c>
      <c r="H124" s="190">
        <v>100</v>
      </c>
      <c r="I124" s="190">
        <v>100</v>
      </c>
      <c r="J124" s="190">
        <v>100</v>
      </c>
      <c r="K124" s="190">
        <v>100</v>
      </c>
      <c r="L124" s="190">
        <v>100</v>
      </c>
      <c r="M124" s="190">
        <v>100</v>
      </c>
      <c r="N124" s="190">
        <v>100</v>
      </c>
      <c r="O124" s="190">
        <v>100</v>
      </c>
      <c r="P124" s="190">
        <v>100</v>
      </c>
      <c r="Q124" s="190">
        <v>100</v>
      </c>
      <c r="R124" s="190">
        <v>100</v>
      </c>
      <c r="S124" s="170">
        <v>13121</v>
      </c>
      <c r="T124" s="175">
        <f t="shared" si="1"/>
        <v>1</v>
      </c>
    </row>
    <row r="125" spans="2:20" x14ac:dyDescent="0.25">
      <c r="B125" s="183" t="s">
        <v>853</v>
      </c>
      <c r="C125" s="184" t="s">
        <v>886</v>
      </c>
      <c r="D125" s="185" t="s">
        <v>766</v>
      </c>
      <c r="E125" s="186">
        <v>100</v>
      </c>
      <c r="F125" s="186">
        <v>100</v>
      </c>
      <c r="G125" s="186">
        <v>100</v>
      </c>
      <c r="H125" s="186">
        <v>100</v>
      </c>
      <c r="I125" s="186">
        <v>100</v>
      </c>
      <c r="J125" s="186">
        <v>100</v>
      </c>
      <c r="K125" s="186">
        <v>100</v>
      </c>
      <c r="L125" s="186">
        <v>100</v>
      </c>
      <c r="M125" s="186">
        <v>100</v>
      </c>
      <c r="N125" s="186">
        <v>100</v>
      </c>
      <c r="O125" s="186">
        <v>100</v>
      </c>
      <c r="P125" s="186">
        <v>100</v>
      </c>
      <c r="Q125" s="186">
        <v>100</v>
      </c>
      <c r="R125" s="186">
        <v>100</v>
      </c>
      <c r="S125" s="170">
        <v>13605</v>
      </c>
      <c r="T125" s="175">
        <f t="shared" si="1"/>
        <v>1</v>
      </c>
    </row>
    <row r="126" spans="2:20" x14ac:dyDescent="0.25">
      <c r="B126" s="187" t="s">
        <v>853</v>
      </c>
      <c r="C126" s="188" t="s">
        <v>887</v>
      </c>
      <c r="D126" s="189" t="s">
        <v>766</v>
      </c>
      <c r="E126" s="190">
        <v>100</v>
      </c>
      <c r="F126" s="190">
        <v>100</v>
      </c>
      <c r="G126" s="190">
        <v>100</v>
      </c>
      <c r="H126" s="190">
        <v>100</v>
      </c>
      <c r="I126" s="190">
        <v>100</v>
      </c>
      <c r="J126" s="190">
        <v>100</v>
      </c>
      <c r="K126" s="190">
        <v>100</v>
      </c>
      <c r="L126" s="190">
        <v>100</v>
      </c>
      <c r="M126" s="190">
        <v>100</v>
      </c>
      <c r="N126" s="190">
        <v>100</v>
      </c>
      <c r="O126" s="190">
        <v>100</v>
      </c>
      <c r="P126" s="190">
        <v>100</v>
      </c>
      <c r="Q126" s="190">
        <v>100</v>
      </c>
      <c r="R126" s="190">
        <v>100</v>
      </c>
      <c r="S126" s="170">
        <v>13122</v>
      </c>
      <c r="T126" s="175">
        <f t="shared" si="1"/>
        <v>1</v>
      </c>
    </row>
    <row r="127" spans="2:20" x14ac:dyDescent="0.25">
      <c r="B127" s="183" t="s">
        <v>853</v>
      </c>
      <c r="C127" s="184" t="s">
        <v>888</v>
      </c>
      <c r="D127" s="185" t="s">
        <v>766</v>
      </c>
      <c r="E127" s="186">
        <v>100</v>
      </c>
      <c r="F127" s="186">
        <v>100</v>
      </c>
      <c r="G127" s="186">
        <v>100</v>
      </c>
      <c r="H127" s="186">
        <v>100</v>
      </c>
      <c r="I127" s="186">
        <v>100</v>
      </c>
      <c r="J127" s="186">
        <v>100</v>
      </c>
      <c r="K127" s="186">
        <v>100</v>
      </c>
      <c r="L127" s="186">
        <v>100</v>
      </c>
      <c r="M127" s="186">
        <v>100</v>
      </c>
      <c r="N127" s="186">
        <v>100</v>
      </c>
      <c r="O127" s="186">
        <v>100</v>
      </c>
      <c r="P127" s="186">
        <v>100</v>
      </c>
      <c r="Q127" s="186">
        <v>100</v>
      </c>
      <c r="R127" s="186">
        <v>100</v>
      </c>
      <c r="S127" s="170">
        <v>13202</v>
      </c>
      <c r="T127" s="175">
        <f t="shared" si="1"/>
        <v>1</v>
      </c>
    </row>
    <row r="128" spans="2:20" x14ac:dyDescent="0.25">
      <c r="B128" s="187" t="s">
        <v>853</v>
      </c>
      <c r="C128" s="188" t="s">
        <v>889</v>
      </c>
      <c r="D128" s="189" t="s">
        <v>766</v>
      </c>
      <c r="E128" s="190">
        <v>100</v>
      </c>
      <c r="F128" s="190">
        <v>100</v>
      </c>
      <c r="G128" s="190">
        <v>100</v>
      </c>
      <c r="H128" s="190">
        <v>100</v>
      </c>
      <c r="I128" s="190">
        <v>100</v>
      </c>
      <c r="J128" s="190">
        <v>100</v>
      </c>
      <c r="K128" s="190">
        <v>100</v>
      </c>
      <c r="L128" s="190">
        <v>100</v>
      </c>
      <c r="M128" s="190">
        <v>100</v>
      </c>
      <c r="N128" s="190">
        <v>100</v>
      </c>
      <c r="O128" s="190">
        <v>100</v>
      </c>
      <c r="P128" s="190">
        <v>100</v>
      </c>
      <c r="Q128" s="190">
        <v>100</v>
      </c>
      <c r="R128" s="190">
        <v>100</v>
      </c>
      <c r="S128" s="170">
        <v>13123</v>
      </c>
      <c r="T128" s="175">
        <f t="shared" si="1"/>
        <v>1</v>
      </c>
    </row>
    <row r="129" spans="2:20" x14ac:dyDescent="0.25">
      <c r="B129" s="183" t="s">
        <v>853</v>
      </c>
      <c r="C129" s="184" t="s">
        <v>890</v>
      </c>
      <c r="D129" s="185" t="s">
        <v>766</v>
      </c>
      <c r="E129" s="186">
        <v>100</v>
      </c>
      <c r="F129" s="186">
        <v>100</v>
      </c>
      <c r="G129" s="186">
        <v>100</v>
      </c>
      <c r="H129" s="186">
        <v>100</v>
      </c>
      <c r="I129" s="186">
        <v>100</v>
      </c>
      <c r="J129" s="186">
        <v>100</v>
      </c>
      <c r="K129" s="186">
        <v>100</v>
      </c>
      <c r="L129" s="186">
        <v>100</v>
      </c>
      <c r="M129" s="186">
        <v>100</v>
      </c>
      <c r="N129" s="186">
        <v>100</v>
      </c>
      <c r="O129" s="186">
        <v>100</v>
      </c>
      <c r="P129" s="186">
        <v>100</v>
      </c>
      <c r="Q129" s="186">
        <v>100</v>
      </c>
      <c r="R129" s="186">
        <v>100</v>
      </c>
      <c r="S129" s="170">
        <v>13124</v>
      </c>
      <c r="T129" s="175">
        <f t="shared" si="1"/>
        <v>1</v>
      </c>
    </row>
    <row r="130" spans="2:20" x14ac:dyDescent="0.25">
      <c r="B130" s="187" t="s">
        <v>853</v>
      </c>
      <c r="C130" s="188" t="s">
        <v>891</v>
      </c>
      <c r="D130" s="189" t="s">
        <v>766</v>
      </c>
      <c r="E130" s="190">
        <v>100</v>
      </c>
      <c r="F130" s="190">
        <v>100</v>
      </c>
      <c r="G130" s="190">
        <v>100</v>
      </c>
      <c r="H130" s="190">
        <v>100</v>
      </c>
      <c r="I130" s="190">
        <v>100</v>
      </c>
      <c r="J130" s="190">
        <v>100</v>
      </c>
      <c r="K130" s="190">
        <v>100</v>
      </c>
      <c r="L130" s="190">
        <v>100</v>
      </c>
      <c r="M130" s="190">
        <v>100</v>
      </c>
      <c r="N130" s="190">
        <v>100</v>
      </c>
      <c r="O130" s="190">
        <v>100</v>
      </c>
      <c r="P130" s="190">
        <v>100</v>
      </c>
      <c r="Q130" s="190">
        <v>100</v>
      </c>
      <c r="R130" s="190">
        <v>100</v>
      </c>
      <c r="S130" s="170">
        <v>13201</v>
      </c>
      <c r="T130" s="175">
        <f t="shared" si="1"/>
        <v>1</v>
      </c>
    </row>
    <row r="131" spans="2:20" x14ac:dyDescent="0.25">
      <c r="B131" s="183" t="s">
        <v>853</v>
      </c>
      <c r="C131" s="184" t="s">
        <v>892</v>
      </c>
      <c r="D131" s="185" t="s">
        <v>766</v>
      </c>
      <c r="E131" s="186">
        <v>100</v>
      </c>
      <c r="F131" s="186">
        <v>100</v>
      </c>
      <c r="G131" s="186">
        <v>100</v>
      </c>
      <c r="H131" s="186">
        <v>100</v>
      </c>
      <c r="I131" s="186">
        <v>100</v>
      </c>
      <c r="J131" s="186">
        <v>100</v>
      </c>
      <c r="K131" s="186">
        <v>100</v>
      </c>
      <c r="L131" s="186">
        <v>100</v>
      </c>
      <c r="M131" s="186">
        <v>100</v>
      </c>
      <c r="N131" s="186">
        <v>100</v>
      </c>
      <c r="O131" s="186">
        <v>100</v>
      </c>
      <c r="P131" s="186">
        <v>100</v>
      </c>
      <c r="Q131" s="186">
        <v>100</v>
      </c>
      <c r="R131" s="186">
        <v>100</v>
      </c>
      <c r="S131" s="170">
        <v>13125</v>
      </c>
      <c r="T131" s="175">
        <f t="shared" si="1"/>
        <v>1</v>
      </c>
    </row>
    <row r="132" spans="2:20" x14ac:dyDescent="0.25">
      <c r="B132" s="187" t="s">
        <v>853</v>
      </c>
      <c r="C132" s="188" t="s">
        <v>893</v>
      </c>
      <c r="D132" s="189" t="s">
        <v>766</v>
      </c>
      <c r="E132" s="190">
        <v>100</v>
      </c>
      <c r="F132" s="190">
        <v>100</v>
      </c>
      <c r="G132" s="190">
        <v>100</v>
      </c>
      <c r="H132" s="190">
        <v>100</v>
      </c>
      <c r="I132" s="190">
        <v>100</v>
      </c>
      <c r="J132" s="190">
        <v>100</v>
      </c>
      <c r="K132" s="190">
        <v>100</v>
      </c>
      <c r="L132" s="190">
        <v>100</v>
      </c>
      <c r="M132" s="190">
        <v>100</v>
      </c>
      <c r="N132" s="190">
        <v>100</v>
      </c>
      <c r="O132" s="190">
        <v>100</v>
      </c>
      <c r="P132" s="190">
        <v>100</v>
      </c>
      <c r="Q132" s="190">
        <v>100</v>
      </c>
      <c r="R132" s="190">
        <v>100</v>
      </c>
      <c r="S132" s="170">
        <v>13126</v>
      </c>
      <c r="T132" s="175">
        <f t="shared" si="1"/>
        <v>1</v>
      </c>
    </row>
    <row r="133" spans="2:20" x14ac:dyDescent="0.25">
      <c r="B133" s="183" t="s">
        <v>853</v>
      </c>
      <c r="C133" s="184" t="s">
        <v>894</v>
      </c>
      <c r="D133" s="185" t="s">
        <v>766</v>
      </c>
      <c r="E133" s="186">
        <v>100</v>
      </c>
      <c r="F133" s="186">
        <v>100</v>
      </c>
      <c r="G133" s="186">
        <v>100</v>
      </c>
      <c r="H133" s="186">
        <v>100</v>
      </c>
      <c r="I133" s="186">
        <v>100</v>
      </c>
      <c r="J133" s="186">
        <v>100</v>
      </c>
      <c r="K133" s="186">
        <v>100</v>
      </c>
      <c r="L133" s="186">
        <v>100</v>
      </c>
      <c r="M133" s="186">
        <v>100</v>
      </c>
      <c r="N133" s="186">
        <v>100</v>
      </c>
      <c r="O133" s="186">
        <v>100</v>
      </c>
      <c r="P133" s="186">
        <v>100</v>
      </c>
      <c r="Q133" s="186">
        <v>100</v>
      </c>
      <c r="R133" s="186">
        <v>100</v>
      </c>
      <c r="S133" s="170">
        <v>13127</v>
      </c>
      <c r="T133" s="175">
        <f t="shared" si="1"/>
        <v>1</v>
      </c>
    </row>
    <row r="134" spans="2:20" x14ac:dyDescent="0.25">
      <c r="B134" s="187" t="s">
        <v>853</v>
      </c>
      <c r="C134" s="188" t="s">
        <v>895</v>
      </c>
      <c r="D134" s="189" t="s">
        <v>766</v>
      </c>
      <c r="E134" s="190">
        <v>100</v>
      </c>
      <c r="F134" s="190">
        <v>100</v>
      </c>
      <c r="G134" s="190">
        <v>100</v>
      </c>
      <c r="H134" s="190">
        <v>100</v>
      </c>
      <c r="I134" s="190">
        <v>100</v>
      </c>
      <c r="J134" s="190">
        <v>100</v>
      </c>
      <c r="K134" s="190">
        <v>100</v>
      </c>
      <c r="L134" s="190">
        <v>100</v>
      </c>
      <c r="M134" s="190">
        <v>100</v>
      </c>
      <c r="N134" s="190">
        <v>100</v>
      </c>
      <c r="O134" s="190">
        <v>100</v>
      </c>
      <c r="P134" s="190">
        <v>100</v>
      </c>
      <c r="Q134" s="190">
        <v>100</v>
      </c>
      <c r="R134" s="190">
        <v>100</v>
      </c>
      <c r="S134" s="170">
        <v>13128</v>
      </c>
      <c r="T134" s="175">
        <f t="shared" si="1"/>
        <v>1</v>
      </c>
    </row>
    <row r="135" spans="2:20" x14ac:dyDescent="0.25">
      <c r="B135" s="183" t="s">
        <v>853</v>
      </c>
      <c r="C135" s="184" t="s">
        <v>896</v>
      </c>
      <c r="D135" s="185" t="s">
        <v>766</v>
      </c>
      <c r="E135" s="186">
        <v>100</v>
      </c>
      <c r="F135" s="186">
        <v>100</v>
      </c>
      <c r="G135" s="186">
        <v>100</v>
      </c>
      <c r="H135" s="186">
        <v>100</v>
      </c>
      <c r="I135" s="186">
        <v>100</v>
      </c>
      <c r="J135" s="186">
        <v>100</v>
      </c>
      <c r="K135" s="186">
        <v>100</v>
      </c>
      <c r="L135" s="186">
        <v>100</v>
      </c>
      <c r="M135" s="186">
        <v>100</v>
      </c>
      <c r="N135" s="186">
        <v>100</v>
      </c>
      <c r="O135" s="186">
        <v>100</v>
      </c>
      <c r="P135" s="186">
        <v>100</v>
      </c>
      <c r="Q135" s="186">
        <v>100</v>
      </c>
      <c r="R135" s="186">
        <v>100</v>
      </c>
      <c r="S135" s="170">
        <v>13401</v>
      </c>
      <c r="T135" s="175">
        <f t="shared" si="1"/>
        <v>1</v>
      </c>
    </row>
    <row r="136" spans="2:20" x14ac:dyDescent="0.25">
      <c r="B136" s="187" t="s">
        <v>853</v>
      </c>
      <c r="C136" s="188" t="s">
        <v>897</v>
      </c>
      <c r="D136" s="189" t="s">
        <v>766</v>
      </c>
      <c r="E136" s="190">
        <v>100</v>
      </c>
      <c r="F136" s="190">
        <v>100</v>
      </c>
      <c r="G136" s="190">
        <v>100</v>
      </c>
      <c r="H136" s="190">
        <v>100</v>
      </c>
      <c r="I136" s="190">
        <v>100</v>
      </c>
      <c r="J136" s="190">
        <v>100</v>
      </c>
      <c r="K136" s="190">
        <v>100</v>
      </c>
      <c r="L136" s="190">
        <v>100</v>
      </c>
      <c r="M136" s="190">
        <v>100</v>
      </c>
      <c r="N136" s="190">
        <v>100</v>
      </c>
      <c r="O136" s="190">
        <v>100</v>
      </c>
      <c r="P136" s="190">
        <v>100</v>
      </c>
      <c r="Q136" s="190">
        <v>100</v>
      </c>
      <c r="R136" s="190">
        <v>100</v>
      </c>
      <c r="S136" s="170">
        <v>13129</v>
      </c>
      <c r="T136" s="175">
        <f t="shared" si="1"/>
        <v>1</v>
      </c>
    </row>
    <row r="137" spans="2:20" x14ac:dyDescent="0.25">
      <c r="B137" s="183" t="s">
        <v>853</v>
      </c>
      <c r="C137" s="184" t="s">
        <v>898</v>
      </c>
      <c r="D137" s="185" t="s">
        <v>766</v>
      </c>
      <c r="E137" s="186">
        <v>100</v>
      </c>
      <c r="F137" s="186">
        <v>100</v>
      </c>
      <c r="G137" s="186">
        <v>100</v>
      </c>
      <c r="H137" s="186">
        <v>100</v>
      </c>
      <c r="I137" s="186">
        <v>100</v>
      </c>
      <c r="J137" s="186">
        <v>100</v>
      </c>
      <c r="K137" s="186">
        <v>100</v>
      </c>
      <c r="L137" s="186">
        <v>100</v>
      </c>
      <c r="M137" s="186">
        <v>100</v>
      </c>
      <c r="N137" s="186">
        <v>100</v>
      </c>
      <c r="O137" s="186">
        <v>100</v>
      </c>
      <c r="P137" s="186">
        <v>100</v>
      </c>
      <c r="Q137" s="186">
        <v>100</v>
      </c>
      <c r="R137" s="186">
        <v>100</v>
      </c>
      <c r="S137" s="170">
        <v>13203</v>
      </c>
      <c r="T137" s="175">
        <f t="shared" si="1"/>
        <v>1</v>
      </c>
    </row>
    <row r="138" spans="2:20" x14ac:dyDescent="0.25">
      <c r="B138" s="187" t="s">
        <v>853</v>
      </c>
      <c r="C138" s="188" t="s">
        <v>899</v>
      </c>
      <c r="D138" s="189" t="s">
        <v>766</v>
      </c>
      <c r="E138" s="190">
        <v>100</v>
      </c>
      <c r="F138" s="190">
        <v>100</v>
      </c>
      <c r="G138" s="190">
        <v>100</v>
      </c>
      <c r="H138" s="190">
        <v>100</v>
      </c>
      <c r="I138" s="190">
        <v>100</v>
      </c>
      <c r="J138" s="190">
        <v>100</v>
      </c>
      <c r="K138" s="190">
        <v>100</v>
      </c>
      <c r="L138" s="190">
        <v>100</v>
      </c>
      <c r="M138" s="190">
        <v>100</v>
      </c>
      <c r="N138" s="190">
        <v>100</v>
      </c>
      <c r="O138" s="190">
        <v>100</v>
      </c>
      <c r="P138" s="190">
        <v>100</v>
      </c>
      <c r="Q138" s="190">
        <v>100</v>
      </c>
      <c r="R138" s="190">
        <v>100</v>
      </c>
      <c r="S138" s="170">
        <v>13130</v>
      </c>
      <c r="T138" s="175">
        <f t="shared" si="1"/>
        <v>1</v>
      </c>
    </row>
    <row r="139" spans="2:20" x14ac:dyDescent="0.25">
      <c r="B139" s="183" t="s">
        <v>853</v>
      </c>
      <c r="C139" s="184" t="s">
        <v>900</v>
      </c>
      <c r="D139" s="185" t="s">
        <v>766</v>
      </c>
      <c r="E139" s="186">
        <v>100</v>
      </c>
      <c r="F139" s="186">
        <v>100</v>
      </c>
      <c r="G139" s="186">
        <v>100</v>
      </c>
      <c r="H139" s="186">
        <v>100</v>
      </c>
      <c r="I139" s="186">
        <v>100</v>
      </c>
      <c r="J139" s="186">
        <v>100</v>
      </c>
      <c r="K139" s="186">
        <v>100</v>
      </c>
      <c r="L139" s="186">
        <v>100</v>
      </c>
      <c r="M139" s="186">
        <v>100</v>
      </c>
      <c r="N139" s="186">
        <v>100</v>
      </c>
      <c r="O139" s="186">
        <v>100</v>
      </c>
      <c r="P139" s="186">
        <v>100</v>
      </c>
      <c r="Q139" s="186">
        <v>100</v>
      </c>
      <c r="R139" s="186">
        <v>100</v>
      </c>
      <c r="S139" s="170">
        <v>13505</v>
      </c>
      <c r="T139" s="175">
        <f t="shared" si="1"/>
        <v>1</v>
      </c>
    </row>
    <row r="140" spans="2:20" x14ac:dyDescent="0.25">
      <c r="B140" s="187" t="s">
        <v>853</v>
      </c>
      <c r="C140" s="188" t="s">
        <v>901</v>
      </c>
      <c r="D140" s="189" t="s">
        <v>766</v>
      </c>
      <c r="E140" s="190">
        <v>100</v>
      </c>
      <c r="F140" s="190">
        <v>100</v>
      </c>
      <c r="G140" s="190">
        <v>100</v>
      </c>
      <c r="H140" s="190">
        <v>100</v>
      </c>
      <c r="I140" s="190">
        <v>100</v>
      </c>
      <c r="J140" s="190">
        <v>100</v>
      </c>
      <c r="K140" s="190">
        <v>100</v>
      </c>
      <c r="L140" s="190">
        <v>100</v>
      </c>
      <c r="M140" s="190">
        <v>100</v>
      </c>
      <c r="N140" s="190">
        <v>100</v>
      </c>
      <c r="O140" s="190">
        <v>100</v>
      </c>
      <c r="P140" s="190">
        <v>100</v>
      </c>
      <c r="Q140" s="190">
        <v>100</v>
      </c>
      <c r="R140" s="190">
        <v>100</v>
      </c>
      <c r="S140" s="170">
        <v>13131</v>
      </c>
      <c r="T140" s="175">
        <f t="shared" ref="T140:T203" si="2">SUM(E140:R140)/1400</f>
        <v>1</v>
      </c>
    </row>
    <row r="141" spans="2:20" x14ac:dyDescent="0.25">
      <c r="B141" s="183" t="s">
        <v>853</v>
      </c>
      <c r="C141" s="184" t="s">
        <v>902</v>
      </c>
      <c r="D141" s="185" t="s">
        <v>766</v>
      </c>
      <c r="E141" s="186">
        <v>100</v>
      </c>
      <c r="F141" s="186">
        <v>100</v>
      </c>
      <c r="G141" s="186">
        <v>100</v>
      </c>
      <c r="H141" s="186">
        <v>100</v>
      </c>
      <c r="I141" s="186">
        <v>100</v>
      </c>
      <c r="J141" s="186">
        <v>100</v>
      </c>
      <c r="K141" s="186">
        <v>100</v>
      </c>
      <c r="L141" s="186">
        <v>100</v>
      </c>
      <c r="M141" s="186">
        <v>100</v>
      </c>
      <c r="N141" s="186">
        <v>100</v>
      </c>
      <c r="O141" s="186">
        <v>100</v>
      </c>
      <c r="P141" s="186">
        <v>100</v>
      </c>
      <c r="Q141" s="186">
        <v>100</v>
      </c>
      <c r="R141" s="186">
        <v>100</v>
      </c>
      <c r="S141" s="170">
        <v>13101</v>
      </c>
      <c r="T141" s="175">
        <f t="shared" si="2"/>
        <v>1</v>
      </c>
    </row>
    <row r="142" spans="2:20" x14ac:dyDescent="0.25">
      <c r="B142" s="187" t="s">
        <v>853</v>
      </c>
      <c r="C142" s="188" t="s">
        <v>903</v>
      </c>
      <c r="D142" s="189" t="s">
        <v>766</v>
      </c>
      <c r="E142" s="190">
        <v>100</v>
      </c>
      <c r="F142" s="190">
        <v>100</v>
      </c>
      <c r="G142" s="190">
        <v>100</v>
      </c>
      <c r="H142" s="190">
        <v>100</v>
      </c>
      <c r="I142" s="190">
        <v>100</v>
      </c>
      <c r="J142" s="190">
        <v>100</v>
      </c>
      <c r="K142" s="190">
        <v>100</v>
      </c>
      <c r="L142" s="190">
        <v>100</v>
      </c>
      <c r="M142" s="190">
        <v>100</v>
      </c>
      <c r="N142" s="190">
        <v>100</v>
      </c>
      <c r="O142" s="190">
        <v>100</v>
      </c>
      <c r="P142" s="190">
        <v>100</v>
      </c>
      <c r="Q142" s="190">
        <v>100</v>
      </c>
      <c r="R142" s="190">
        <v>100</v>
      </c>
      <c r="S142" s="170">
        <v>13601</v>
      </c>
      <c r="T142" s="175">
        <f t="shared" si="2"/>
        <v>1</v>
      </c>
    </row>
    <row r="143" spans="2:20" x14ac:dyDescent="0.25">
      <c r="B143" s="183" t="s">
        <v>853</v>
      </c>
      <c r="C143" s="184" t="s">
        <v>904</v>
      </c>
      <c r="D143" s="185" t="s">
        <v>766</v>
      </c>
      <c r="E143" s="186">
        <v>100</v>
      </c>
      <c r="F143" s="186">
        <v>100</v>
      </c>
      <c r="G143" s="186">
        <v>100</v>
      </c>
      <c r="H143" s="186">
        <v>100</v>
      </c>
      <c r="I143" s="186">
        <v>100</v>
      </c>
      <c r="J143" s="186">
        <v>100</v>
      </c>
      <c r="K143" s="186">
        <v>100</v>
      </c>
      <c r="L143" s="186">
        <v>100</v>
      </c>
      <c r="M143" s="186">
        <v>100</v>
      </c>
      <c r="N143" s="186">
        <v>100</v>
      </c>
      <c r="O143" s="186">
        <v>100</v>
      </c>
      <c r="P143" s="186">
        <v>100</v>
      </c>
      <c r="Q143" s="186">
        <v>100</v>
      </c>
      <c r="R143" s="186">
        <v>100</v>
      </c>
      <c r="S143" s="170">
        <v>13303</v>
      </c>
      <c r="T143" s="175">
        <f t="shared" si="2"/>
        <v>1</v>
      </c>
    </row>
    <row r="144" spans="2:20" x14ac:dyDescent="0.25">
      <c r="B144" s="187" t="s">
        <v>853</v>
      </c>
      <c r="C144" s="188" t="s">
        <v>905</v>
      </c>
      <c r="D144" s="189" t="s">
        <v>766</v>
      </c>
      <c r="E144" s="190">
        <v>100</v>
      </c>
      <c r="F144" s="190">
        <v>100</v>
      </c>
      <c r="G144" s="190">
        <v>100</v>
      </c>
      <c r="H144" s="190">
        <v>100</v>
      </c>
      <c r="I144" s="190">
        <v>100</v>
      </c>
      <c r="J144" s="190">
        <v>100</v>
      </c>
      <c r="K144" s="190">
        <v>100</v>
      </c>
      <c r="L144" s="190">
        <v>100</v>
      </c>
      <c r="M144" s="190">
        <v>100</v>
      </c>
      <c r="N144" s="190">
        <v>100</v>
      </c>
      <c r="O144" s="190">
        <v>100</v>
      </c>
      <c r="P144" s="190">
        <v>100</v>
      </c>
      <c r="Q144" s="190">
        <v>100</v>
      </c>
      <c r="R144" s="190">
        <v>100</v>
      </c>
      <c r="S144" s="170">
        <v>13132</v>
      </c>
      <c r="T144" s="175">
        <f t="shared" si="2"/>
        <v>1</v>
      </c>
    </row>
    <row r="145" spans="2:20" x14ac:dyDescent="0.25">
      <c r="B145" s="183" t="s">
        <v>906</v>
      </c>
      <c r="C145" s="184" t="s">
        <v>907</v>
      </c>
      <c r="D145" s="185" t="s">
        <v>766</v>
      </c>
      <c r="E145" s="186">
        <v>100</v>
      </c>
      <c r="F145" s="186">
        <v>100</v>
      </c>
      <c r="G145" s="186">
        <v>100</v>
      </c>
      <c r="H145" s="186">
        <v>100</v>
      </c>
      <c r="I145" s="186">
        <v>100</v>
      </c>
      <c r="J145" s="186">
        <v>100</v>
      </c>
      <c r="K145" s="186">
        <v>100</v>
      </c>
      <c r="L145" s="186">
        <v>100</v>
      </c>
      <c r="M145" s="186">
        <v>100</v>
      </c>
      <c r="N145" s="186">
        <v>100</v>
      </c>
      <c r="O145" s="186">
        <v>100</v>
      </c>
      <c r="P145" s="186">
        <v>100</v>
      </c>
      <c r="Q145" s="186">
        <v>100</v>
      </c>
      <c r="R145" s="186">
        <v>100</v>
      </c>
      <c r="S145" s="170">
        <v>6302</v>
      </c>
      <c r="T145" s="175">
        <f t="shared" si="2"/>
        <v>1</v>
      </c>
    </row>
    <row r="146" spans="2:20" x14ac:dyDescent="0.25">
      <c r="B146" s="187" t="s">
        <v>906</v>
      </c>
      <c r="C146" s="188" t="s">
        <v>908</v>
      </c>
      <c r="D146" s="189" t="s">
        <v>766</v>
      </c>
      <c r="E146" s="190">
        <v>100</v>
      </c>
      <c r="F146" s="190">
        <v>100</v>
      </c>
      <c r="G146" s="190">
        <v>100</v>
      </c>
      <c r="H146" s="190">
        <v>100</v>
      </c>
      <c r="I146" s="190">
        <v>100</v>
      </c>
      <c r="J146" s="190">
        <v>100</v>
      </c>
      <c r="K146" s="190">
        <v>100</v>
      </c>
      <c r="L146" s="190">
        <v>100</v>
      </c>
      <c r="M146" s="190">
        <v>100</v>
      </c>
      <c r="N146" s="190">
        <v>100</v>
      </c>
      <c r="O146" s="190">
        <v>100</v>
      </c>
      <c r="P146" s="190">
        <v>100</v>
      </c>
      <c r="Q146" s="190">
        <v>100</v>
      </c>
      <c r="R146" s="190">
        <v>100</v>
      </c>
      <c r="S146" s="170">
        <v>6303</v>
      </c>
      <c r="T146" s="175">
        <f t="shared" si="2"/>
        <v>1</v>
      </c>
    </row>
    <row r="147" spans="2:20" x14ac:dyDescent="0.25">
      <c r="B147" s="183" t="s">
        <v>906</v>
      </c>
      <c r="C147" s="184" t="s">
        <v>909</v>
      </c>
      <c r="D147" s="185" t="s">
        <v>766</v>
      </c>
      <c r="E147" s="186">
        <v>100</v>
      </c>
      <c r="F147" s="186">
        <v>100</v>
      </c>
      <c r="G147" s="186">
        <v>100</v>
      </c>
      <c r="H147" s="186">
        <v>100</v>
      </c>
      <c r="I147" s="186">
        <v>100</v>
      </c>
      <c r="J147" s="186">
        <v>100</v>
      </c>
      <c r="K147" s="186">
        <v>100</v>
      </c>
      <c r="L147" s="186">
        <v>100</v>
      </c>
      <c r="M147" s="186">
        <v>100</v>
      </c>
      <c r="N147" s="186">
        <v>100</v>
      </c>
      <c r="O147" s="186">
        <v>100</v>
      </c>
      <c r="P147" s="186">
        <v>100</v>
      </c>
      <c r="Q147" s="186">
        <v>100</v>
      </c>
      <c r="R147" s="186">
        <v>100</v>
      </c>
      <c r="S147" s="170">
        <v>6102</v>
      </c>
      <c r="T147" s="175">
        <f t="shared" si="2"/>
        <v>1</v>
      </c>
    </row>
    <row r="148" spans="2:20" x14ac:dyDescent="0.25">
      <c r="B148" s="187" t="s">
        <v>906</v>
      </c>
      <c r="C148" s="188" t="s">
        <v>910</v>
      </c>
      <c r="D148" s="189" t="s">
        <v>766</v>
      </c>
      <c r="E148" s="190">
        <v>100</v>
      </c>
      <c r="F148" s="190">
        <v>100</v>
      </c>
      <c r="G148" s="190">
        <v>100</v>
      </c>
      <c r="H148" s="190">
        <v>100</v>
      </c>
      <c r="I148" s="190">
        <v>100</v>
      </c>
      <c r="J148" s="190">
        <v>100</v>
      </c>
      <c r="K148" s="190">
        <v>100</v>
      </c>
      <c r="L148" s="190">
        <v>100</v>
      </c>
      <c r="M148" s="190">
        <v>100</v>
      </c>
      <c r="N148" s="190">
        <v>100</v>
      </c>
      <c r="O148" s="190">
        <v>100</v>
      </c>
      <c r="P148" s="190">
        <v>100</v>
      </c>
      <c r="Q148" s="190">
        <v>100</v>
      </c>
      <c r="R148" s="190">
        <v>100</v>
      </c>
      <c r="S148" s="170">
        <v>6103</v>
      </c>
      <c r="T148" s="175">
        <f t="shared" si="2"/>
        <v>1</v>
      </c>
    </row>
    <row r="149" spans="2:20" x14ac:dyDescent="0.25">
      <c r="B149" s="183" t="s">
        <v>906</v>
      </c>
      <c r="C149" s="184" t="s">
        <v>911</v>
      </c>
      <c r="D149" s="185" t="s">
        <v>766</v>
      </c>
      <c r="E149" s="186">
        <v>100</v>
      </c>
      <c r="F149" s="186">
        <v>100</v>
      </c>
      <c r="G149" s="186">
        <v>100</v>
      </c>
      <c r="H149" s="186">
        <v>100</v>
      </c>
      <c r="I149" s="186">
        <v>100</v>
      </c>
      <c r="J149" s="186">
        <v>100</v>
      </c>
      <c r="K149" s="186">
        <v>100</v>
      </c>
      <c r="L149" s="186">
        <v>100</v>
      </c>
      <c r="M149" s="186">
        <v>100</v>
      </c>
      <c r="N149" s="186">
        <v>100</v>
      </c>
      <c r="O149" s="186">
        <v>100</v>
      </c>
      <c r="P149" s="186">
        <v>100</v>
      </c>
      <c r="Q149" s="186">
        <v>100</v>
      </c>
      <c r="R149" s="186">
        <v>100</v>
      </c>
      <c r="S149" s="170">
        <v>6104</v>
      </c>
      <c r="T149" s="175">
        <f t="shared" si="2"/>
        <v>1</v>
      </c>
    </row>
    <row r="150" spans="2:20" x14ac:dyDescent="0.25">
      <c r="B150" s="187" t="s">
        <v>906</v>
      </c>
      <c r="C150" s="188" t="s">
        <v>912</v>
      </c>
      <c r="D150" s="189" t="s">
        <v>766</v>
      </c>
      <c r="E150" s="190">
        <v>100</v>
      </c>
      <c r="F150" s="190">
        <v>100</v>
      </c>
      <c r="G150" s="190">
        <v>100</v>
      </c>
      <c r="H150" s="190">
        <v>100</v>
      </c>
      <c r="I150" s="190">
        <v>100</v>
      </c>
      <c r="J150" s="190">
        <v>100</v>
      </c>
      <c r="K150" s="190">
        <v>100</v>
      </c>
      <c r="L150" s="190">
        <v>100</v>
      </c>
      <c r="M150" s="190">
        <v>100</v>
      </c>
      <c r="N150" s="190">
        <v>100</v>
      </c>
      <c r="O150" s="190">
        <v>100</v>
      </c>
      <c r="P150" s="190">
        <v>100</v>
      </c>
      <c r="Q150" s="190">
        <v>100</v>
      </c>
      <c r="R150" s="190">
        <v>100</v>
      </c>
      <c r="S150" s="170">
        <v>6105</v>
      </c>
      <c r="T150" s="175">
        <f t="shared" si="2"/>
        <v>1</v>
      </c>
    </row>
    <row r="151" spans="2:20" x14ac:dyDescent="0.25">
      <c r="B151" s="183" t="s">
        <v>906</v>
      </c>
      <c r="C151" s="184" t="s">
        <v>913</v>
      </c>
      <c r="D151" s="185" t="s">
        <v>766</v>
      </c>
      <c r="E151" s="186">
        <v>100</v>
      </c>
      <c r="F151" s="186">
        <v>100</v>
      </c>
      <c r="G151" s="186">
        <v>100</v>
      </c>
      <c r="H151" s="186">
        <v>100</v>
      </c>
      <c r="I151" s="186">
        <v>100</v>
      </c>
      <c r="J151" s="186">
        <v>100</v>
      </c>
      <c r="K151" s="186">
        <v>100</v>
      </c>
      <c r="L151" s="186">
        <v>100</v>
      </c>
      <c r="M151" s="186">
        <v>100</v>
      </c>
      <c r="N151" s="186">
        <v>100</v>
      </c>
      <c r="O151" s="186">
        <v>100</v>
      </c>
      <c r="P151" s="186">
        <v>100</v>
      </c>
      <c r="Q151" s="186">
        <v>100</v>
      </c>
      <c r="R151" s="186">
        <v>100</v>
      </c>
      <c r="S151" s="170">
        <v>6106</v>
      </c>
      <c r="T151" s="175">
        <f t="shared" si="2"/>
        <v>1</v>
      </c>
    </row>
    <row r="152" spans="2:20" x14ac:dyDescent="0.25">
      <c r="B152" s="187" t="s">
        <v>906</v>
      </c>
      <c r="C152" s="188" t="s">
        <v>914</v>
      </c>
      <c r="D152" s="189" t="s">
        <v>766</v>
      </c>
      <c r="E152" s="190">
        <v>100</v>
      </c>
      <c r="F152" s="190">
        <v>100</v>
      </c>
      <c r="G152" s="190">
        <v>100</v>
      </c>
      <c r="H152" s="190">
        <v>100</v>
      </c>
      <c r="I152" s="190">
        <v>100</v>
      </c>
      <c r="J152" s="190">
        <v>100</v>
      </c>
      <c r="K152" s="190">
        <v>100</v>
      </c>
      <c r="L152" s="190">
        <v>100</v>
      </c>
      <c r="M152" s="190">
        <v>100</v>
      </c>
      <c r="N152" s="190">
        <v>100</v>
      </c>
      <c r="O152" s="190">
        <v>100</v>
      </c>
      <c r="P152" s="190">
        <v>100</v>
      </c>
      <c r="Q152" s="190">
        <v>100</v>
      </c>
      <c r="R152" s="190">
        <v>100</v>
      </c>
      <c r="S152" s="170">
        <v>6202</v>
      </c>
      <c r="T152" s="175">
        <f t="shared" si="2"/>
        <v>1</v>
      </c>
    </row>
    <row r="153" spans="2:20" x14ac:dyDescent="0.25">
      <c r="B153" s="183" t="s">
        <v>906</v>
      </c>
      <c r="C153" s="184" t="s">
        <v>915</v>
      </c>
      <c r="D153" s="185" t="s">
        <v>766</v>
      </c>
      <c r="E153" s="186">
        <v>100</v>
      </c>
      <c r="F153" s="186">
        <v>100</v>
      </c>
      <c r="G153" s="186">
        <v>100</v>
      </c>
      <c r="H153" s="186">
        <v>100</v>
      </c>
      <c r="I153" s="186">
        <v>100</v>
      </c>
      <c r="J153" s="186">
        <v>100</v>
      </c>
      <c r="K153" s="186">
        <v>100</v>
      </c>
      <c r="L153" s="186">
        <v>100</v>
      </c>
      <c r="M153" s="186">
        <v>100</v>
      </c>
      <c r="N153" s="186">
        <v>100</v>
      </c>
      <c r="O153" s="186">
        <v>100</v>
      </c>
      <c r="P153" s="186">
        <v>100</v>
      </c>
      <c r="Q153" s="186">
        <v>100</v>
      </c>
      <c r="R153" s="186">
        <v>100</v>
      </c>
      <c r="S153" s="170">
        <v>6107</v>
      </c>
      <c r="T153" s="175">
        <f t="shared" si="2"/>
        <v>1</v>
      </c>
    </row>
    <row r="154" spans="2:20" x14ac:dyDescent="0.25">
      <c r="B154" s="187" t="s">
        <v>906</v>
      </c>
      <c r="C154" s="188" t="s">
        <v>916</v>
      </c>
      <c r="D154" s="189" t="s">
        <v>766</v>
      </c>
      <c r="E154" s="190">
        <v>100</v>
      </c>
      <c r="F154" s="190">
        <v>100</v>
      </c>
      <c r="G154" s="190">
        <v>100</v>
      </c>
      <c r="H154" s="190">
        <v>100</v>
      </c>
      <c r="I154" s="190">
        <v>100</v>
      </c>
      <c r="J154" s="190">
        <v>100</v>
      </c>
      <c r="K154" s="190">
        <v>100</v>
      </c>
      <c r="L154" s="190">
        <v>100</v>
      </c>
      <c r="M154" s="190">
        <v>100</v>
      </c>
      <c r="N154" s="190">
        <v>100</v>
      </c>
      <c r="O154" s="190">
        <v>100</v>
      </c>
      <c r="P154" s="190">
        <v>100</v>
      </c>
      <c r="Q154" s="190">
        <v>100</v>
      </c>
      <c r="R154" s="190">
        <v>100</v>
      </c>
      <c r="S154" s="170">
        <v>6203</v>
      </c>
      <c r="T154" s="175">
        <f t="shared" si="2"/>
        <v>1</v>
      </c>
    </row>
    <row r="155" spans="2:20" x14ac:dyDescent="0.25">
      <c r="B155" s="183" t="s">
        <v>906</v>
      </c>
      <c r="C155" s="184" t="s">
        <v>917</v>
      </c>
      <c r="D155" s="185" t="s">
        <v>766</v>
      </c>
      <c r="E155" s="186">
        <v>100</v>
      </c>
      <c r="F155" s="186">
        <v>100</v>
      </c>
      <c r="G155" s="186">
        <v>100</v>
      </c>
      <c r="H155" s="186">
        <v>100</v>
      </c>
      <c r="I155" s="186">
        <v>100</v>
      </c>
      <c r="J155" s="186">
        <v>100</v>
      </c>
      <c r="K155" s="186">
        <v>100</v>
      </c>
      <c r="L155" s="186">
        <v>100</v>
      </c>
      <c r="M155" s="186">
        <v>100</v>
      </c>
      <c r="N155" s="186">
        <v>100</v>
      </c>
      <c r="O155" s="186">
        <v>100</v>
      </c>
      <c r="P155" s="186">
        <v>100</v>
      </c>
      <c r="Q155" s="186">
        <v>100</v>
      </c>
      <c r="R155" s="186">
        <v>100</v>
      </c>
      <c r="S155" s="170">
        <v>6304</v>
      </c>
      <c r="T155" s="175">
        <f t="shared" si="2"/>
        <v>1</v>
      </c>
    </row>
    <row r="156" spans="2:20" x14ac:dyDescent="0.25">
      <c r="B156" s="187" t="s">
        <v>906</v>
      </c>
      <c r="C156" s="188" t="s">
        <v>918</v>
      </c>
      <c r="D156" s="189" t="s">
        <v>766</v>
      </c>
      <c r="E156" s="190">
        <v>100</v>
      </c>
      <c r="F156" s="190">
        <v>100</v>
      </c>
      <c r="G156" s="190">
        <v>100</v>
      </c>
      <c r="H156" s="190">
        <v>100</v>
      </c>
      <c r="I156" s="190">
        <v>100</v>
      </c>
      <c r="J156" s="190">
        <v>100</v>
      </c>
      <c r="K156" s="190">
        <v>100</v>
      </c>
      <c r="L156" s="190">
        <v>100</v>
      </c>
      <c r="M156" s="190">
        <v>100</v>
      </c>
      <c r="N156" s="190">
        <v>100</v>
      </c>
      <c r="O156" s="190">
        <v>100</v>
      </c>
      <c r="P156" s="190">
        <v>100</v>
      </c>
      <c r="Q156" s="190">
        <v>100</v>
      </c>
      <c r="R156" s="190">
        <v>100</v>
      </c>
      <c r="S156" s="170">
        <v>6108</v>
      </c>
      <c r="T156" s="175">
        <f t="shared" si="2"/>
        <v>1</v>
      </c>
    </row>
    <row r="157" spans="2:20" x14ac:dyDescent="0.25">
      <c r="B157" s="183" t="s">
        <v>906</v>
      </c>
      <c r="C157" s="184" t="s">
        <v>919</v>
      </c>
      <c r="D157" s="185" t="s">
        <v>766</v>
      </c>
      <c r="E157" s="186">
        <v>100</v>
      </c>
      <c r="F157" s="186">
        <v>100</v>
      </c>
      <c r="G157" s="186">
        <v>100</v>
      </c>
      <c r="H157" s="186">
        <v>100</v>
      </c>
      <c r="I157" s="186">
        <v>100</v>
      </c>
      <c r="J157" s="186">
        <v>100</v>
      </c>
      <c r="K157" s="186">
        <v>100</v>
      </c>
      <c r="L157" s="186">
        <v>100</v>
      </c>
      <c r="M157" s="186">
        <v>100</v>
      </c>
      <c r="N157" s="186">
        <v>100</v>
      </c>
      <c r="O157" s="186">
        <v>100</v>
      </c>
      <c r="P157" s="186">
        <v>100</v>
      </c>
      <c r="Q157" s="186">
        <v>100</v>
      </c>
      <c r="R157" s="186">
        <v>100</v>
      </c>
      <c r="S157" s="170">
        <v>6109</v>
      </c>
      <c r="T157" s="175">
        <f t="shared" si="2"/>
        <v>1</v>
      </c>
    </row>
    <row r="158" spans="2:20" x14ac:dyDescent="0.25">
      <c r="B158" s="187" t="s">
        <v>906</v>
      </c>
      <c r="C158" s="188" t="s">
        <v>920</v>
      </c>
      <c r="D158" s="189" t="s">
        <v>766</v>
      </c>
      <c r="E158" s="190">
        <v>100</v>
      </c>
      <c r="F158" s="190">
        <v>100</v>
      </c>
      <c r="G158" s="190">
        <v>100</v>
      </c>
      <c r="H158" s="190">
        <v>100</v>
      </c>
      <c r="I158" s="190">
        <v>100</v>
      </c>
      <c r="J158" s="190">
        <v>100</v>
      </c>
      <c r="K158" s="190">
        <v>100</v>
      </c>
      <c r="L158" s="190">
        <v>100</v>
      </c>
      <c r="M158" s="190">
        <v>100</v>
      </c>
      <c r="N158" s="190">
        <v>100</v>
      </c>
      <c r="O158" s="190">
        <v>100</v>
      </c>
      <c r="P158" s="190">
        <v>100</v>
      </c>
      <c r="Q158" s="190">
        <v>100</v>
      </c>
      <c r="R158" s="190">
        <v>100</v>
      </c>
      <c r="S158" s="170">
        <v>6204</v>
      </c>
      <c r="T158" s="175">
        <f t="shared" si="2"/>
        <v>1</v>
      </c>
    </row>
    <row r="159" spans="2:20" x14ac:dyDescent="0.25">
      <c r="B159" s="183" t="s">
        <v>906</v>
      </c>
      <c r="C159" s="184" t="s">
        <v>921</v>
      </c>
      <c r="D159" s="185" t="s">
        <v>766</v>
      </c>
      <c r="E159" s="186">
        <v>100</v>
      </c>
      <c r="F159" s="186">
        <v>100</v>
      </c>
      <c r="G159" s="186">
        <v>100</v>
      </c>
      <c r="H159" s="186">
        <v>100</v>
      </c>
      <c r="I159" s="186">
        <v>100</v>
      </c>
      <c r="J159" s="186">
        <v>100</v>
      </c>
      <c r="K159" s="186">
        <v>100</v>
      </c>
      <c r="L159" s="186">
        <v>100</v>
      </c>
      <c r="M159" s="186">
        <v>100</v>
      </c>
      <c r="N159" s="186">
        <v>100</v>
      </c>
      <c r="O159" s="186">
        <v>100</v>
      </c>
      <c r="P159" s="186">
        <v>100</v>
      </c>
      <c r="Q159" s="186">
        <v>100</v>
      </c>
      <c r="R159" s="186">
        <v>100</v>
      </c>
      <c r="S159" s="170">
        <v>6110</v>
      </c>
      <c r="T159" s="175">
        <f t="shared" si="2"/>
        <v>1</v>
      </c>
    </row>
    <row r="160" spans="2:20" x14ac:dyDescent="0.25">
      <c r="B160" s="187" t="s">
        <v>906</v>
      </c>
      <c r="C160" s="188" t="s">
        <v>922</v>
      </c>
      <c r="D160" s="189" t="s">
        <v>766</v>
      </c>
      <c r="E160" s="190">
        <v>100</v>
      </c>
      <c r="F160" s="190">
        <v>100</v>
      </c>
      <c r="G160" s="190">
        <v>100</v>
      </c>
      <c r="H160" s="190">
        <v>100</v>
      </c>
      <c r="I160" s="190">
        <v>100</v>
      </c>
      <c r="J160" s="190">
        <v>100</v>
      </c>
      <c r="K160" s="190">
        <v>100</v>
      </c>
      <c r="L160" s="190">
        <v>100</v>
      </c>
      <c r="M160" s="190">
        <v>100</v>
      </c>
      <c r="N160" s="190">
        <v>100</v>
      </c>
      <c r="O160" s="190">
        <v>100</v>
      </c>
      <c r="P160" s="190">
        <v>100</v>
      </c>
      <c r="Q160" s="190">
        <v>-100</v>
      </c>
      <c r="R160" s="190">
        <v>-100</v>
      </c>
      <c r="S160" s="170">
        <v>6305</v>
      </c>
      <c r="T160" s="175">
        <f t="shared" si="2"/>
        <v>0.7142857142857143</v>
      </c>
    </row>
    <row r="161" spans="2:20" x14ac:dyDescent="0.25">
      <c r="B161" s="183" t="s">
        <v>906</v>
      </c>
      <c r="C161" s="184" t="s">
        <v>923</v>
      </c>
      <c r="D161" s="185" t="s">
        <v>766</v>
      </c>
      <c r="E161" s="186">
        <v>100</v>
      </c>
      <c r="F161" s="186">
        <v>100</v>
      </c>
      <c r="G161" s="186">
        <v>100</v>
      </c>
      <c r="H161" s="186">
        <v>100</v>
      </c>
      <c r="I161" s="186">
        <v>100</v>
      </c>
      <c r="J161" s="186">
        <v>100</v>
      </c>
      <c r="K161" s="186">
        <v>100</v>
      </c>
      <c r="L161" s="186">
        <v>100</v>
      </c>
      <c r="M161" s="186">
        <v>100</v>
      </c>
      <c r="N161" s="186">
        <v>100</v>
      </c>
      <c r="O161" s="186">
        <v>100</v>
      </c>
      <c r="P161" s="186">
        <v>100</v>
      </c>
      <c r="Q161" s="186">
        <v>100</v>
      </c>
      <c r="R161" s="186">
        <v>100</v>
      </c>
      <c r="S161" s="170">
        <v>6205</v>
      </c>
      <c r="T161" s="175">
        <f t="shared" si="2"/>
        <v>1</v>
      </c>
    </row>
    <row r="162" spans="2:20" x14ac:dyDescent="0.25">
      <c r="B162" s="187" t="s">
        <v>906</v>
      </c>
      <c r="C162" s="188" t="s">
        <v>924</v>
      </c>
      <c r="D162" s="189" t="s">
        <v>766</v>
      </c>
      <c r="E162" s="190">
        <v>100</v>
      </c>
      <c r="F162" s="190">
        <v>100</v>
      </c>
      <c r="G162" s="190">
        <v>100</v>
      </c>
      <c r="H162" s="190">
        <v>100</v>
      </c>
      <c r="I162" s="190">
        <v>100</v>
      </c>
      <c r="J162" s="190">
        <v>100</v>
      </c>
      <c r="K162" s="190">
        <v>100</v>
      </c>
      <c r="L162" s="190">
        <v>100</v>
      </c>
      <c r="M162" s="190">
        <v>100</v>
      </c>
      <c r="N162" s="190">
        <v>100</v>
      </c>
      <c r="O162" s="190">
        <v>100</v>
      </c>
      <c r="P162" s="190">
        <v>100</v>
      </c>
      <c r="Q162" s="190">
        <v>100</v>
      </c>
      <c r="R162" s="190">
        <v>100</v>
      </c>
      <c r="S162" s="170">
        <v>6111</v>
      </c>
      <c r="T162" s="175">
        <f t="shared" si="2"/>
        <v>1</v>
      </c>
    </row>
    <row r="163" spans="2:20" x14ac:dyDescent="0.25">
      <c r="B163" s="183" t="s">
        <v>906</v>
      </c>
      <c r="C163" s="184" t="s">
        <v>925</v>
      </c>
      <c r="D163" s="185" t="s">
        <v>766</v>
      </c>
      <c r="E163" s="186">
        <v>100</v>
      </c>
      <c r="F163" s="186">
        <v>100</v>
      </c>
      <c r="G163" s="186">
        <v>100</v>
      </c>
      <c r="H163" s="186">
        <v>100</v>
      </c>
      <c r="I163" s="186">
        <v>100</v>
      </c>
      <c r="J163" s="186">
        <v>100</v>
      </c>
      <c r="K163" s="186">
        <v>100</v>
      </c>
      <c r="L163" s="186">
        <v>100</v>
      </c>
      <c r="M163" s="186">
        <v>100</v>
      </c>
      <c r="N163" s="186">
        <v>100</v>
      </c>
      <c r="O163" s="186">
        <v>100</v>
      </c>
      <c r="P163" s="186">
        <v>100</v>
      </c>
      <c r="Q163" s="186">
        <v>100</v>
      </c>
      <c r="R163" s="186">
        <v>100</v>
      </c>
      <c r="S163" s="170">
        <v>6306</v>
      </c>
      <c r="T163" s="175">
        <f t="shared" si="2"/>
        <v>1</v>
      </c>
    </row>
    <row r="164" spans="2:20" x14ac:dyDescent="0.25">
      <c r="B164" s="187" t="s">
        <v>906</v>
      </c>
      <c r="C164" s="188" t="s">
        <v>926</v>
      </c>
      <c r="D164" s="189" t="s">
        <v>766</v>
      </c>
      <c r="E164" s="190">
        <v>100</v>
      </c>
      <c r="F164" s="190">
        <v>100</v>
      </c>
      <c r="G164" s="190">
        <v>100</v>
      </c>
      <c r="H164" s="190">
        <v>100</v>
      </c>
      <c r="I164" s="190">
        <v>100</v>
      </c>
      <c r="J164" s="190">
        <v>100</v>
      </c>
      <c r="K164" s="190">
        <v>100</v>
      </c>
      <c r="L164" s="190">
        <v>100</v>
      </c>
      <c r="M164" s="190">
        <v>100</v>
      </c>
      <c r="N164" s="190">
        <v>100</v>
      </c>
      <c r="O164" s="190">
        <v>100</v>
      </c>
      <c r="P164" s="190">
        <v>100</v>
      </c>
      <c r="Q164" s="190">
        <v>-100</v>
      </c>
      <c r="R164" s="190">
        <v>-100</v>
      </c>
      <c r="S164" s="170">
        <v>6206</v>
      </c>
      <c r="T164" s="175">
        <f t="shared" si="2"/>
        <v>0.7142857142857143</v>
      </c>
    </row>
    <row r="165" spans="2:20" x14ac:dyDescent="0.25">
      <c r="B165" s="183" t="s">
        <v>906</v>
      </c>
      <c r="C165" s="184" t="s">
        <v>927</v>
      </c>
      <c r="D165" s="185" t="s">
        <v>766</v>
      </c>
      <c r="E165" s="186">
        <v>100</v>
      </c>
      <c r="F165" s="186">
        <v>100</v>
      </c>
      <c r="G165" s="186">
        <v>100</v>
      </c>
      <c r="H165" s="186">
        <v>100</v>
      </c>
      <c r="I165" s="186">
        <v>100</v>
      </c>
      <c r="J165" s="186">
        <v>100</v>
      </c>
      <c r="K165" s="186">
        <v>100</v>
      </c>
      <c r="L165" s="186">
        <v>100</v>
      </c>
      <c r="M165" s="186">
        <v>100</v>
      </c>
      <c r="N165" s="186">
        <v>100</v>
      </c>
      <c r="O165" s="186">
        <v>100</v>
      </c>
      <c r="P165" s="186">
        <v>100</v>
      </c>
      <c r="Q165" s="186">
        <v>100</v>
      </c>
      <c r="R165" s="186">
        <v>100</v>
      </c>
      <c r="S165" s="170">
        <v>6307</v>
      </c>
      <c r="T165" s="175">
        <f t="shared" si="2"/>
        <v>1</v>
      </c>
    </row>
    <row r="166" spans="2:20" x14ac:dyDescent="0.25">
      <c r="B166" s="187" t="s">
        <v>906</v>
      </c>
      <c r="C166" s="188" t="s">
        <v>928</v>
      </c>
      <c r="D166" s="189" t="s">
        <v>766</v>
      </c>
      <c r="E166" s="190">
        <v>100</v>
      </c>
      <c r="F166" s="190">
        <v>100</v>
      </c>
      <c r="G166" s="190">
        <v>100</v>
      </c>
      <c r="H166" s="190">
        <v>100</v>
      </c>
      <c r="I166" s="190">
        <v>100</v>
      </c>
      <c r="J166" s="190">
        <v>100</v>
      </c>
      <c r="K166" s="190">
        <v>100</v>
      </c>
      <c r="L166" s="190">
        <v>100</v>
      </c>
      <c r="M166" s="190">
        <v>100</v>
      </c>
      <c r="N166" s="190">
        <v>100</v>
      </c>
      <c r="O166" s="190">
        <v>100</v>
      </c>
      <c r="P166" s="190">
        <v>100</v>
      </c>
      <c r="Q166" s="190">
        <v>100</v>
      </c>
      <c r="R166" s="190">
        <v>100</v>
      </c>
      <c r="S166" s="170">
        <v>6112</v>
      </c>
      <c r="T166" s="175">
        <f t="shared" si="2"/>
        <v>1</v>
      </c>
    </row>
    <row r="167" spans="2:20" x14ac:dyDescent="0.25">
      <c r="B167" s="183" t="s">
        <v>906</v>
      </c>
      <c r="C167" s="184" t="s">
        <v>929</v>
      </c>
      <c r="D167" s="185" t="s">
        <v>766</v>
      </c>
      <c r="E167" s="186">
        <v>100</v>
      </c>
      <c r="F167" s="186">
        <v>100</v>
      </c>
      <c r="G167" s="186">
        <v>100</v>
      </c>
      <c r="H167" s="186">
        <v>100</v>
      </c>
      <c r="I167" s="186">
        <v>100</v>
      </c>
      <c r="J167" s="186">
        <v>100</v>
      </c>
      <c r="K167" s="186">
        <v>100</v>
      </c>
      <c r="L167" s="186">
        <v>100</v>
      </c>
      <c r="M167" s="186">
        <v>100</v>
      </c>
      <c r="N167" s="186">
        <v>100</v>
      </c>
      <c r="O167" s="186">
        <v>100</v>
      </c>
      <c r="P167" s="186">
        <v>100</v>
      </c>
      <c r="Q167" s="186">
        <v>-100</v>
      </c>
      <c r="R167" s="186">
        <v>-100</v>
      </c>
      <c r="S167" s="170">
        <v>6113</v>
      </c>
      <c r="T167" s="175">
        <f t="shared" si="2"/>
        <v>0.7142857142857143</v>
      </c>
    </row>
    <row r="168" spans="2:20" x14ac:dyDescent="0.25">
      <c r="B168" s="187" t="s">
        <v>906</v>
      </c>
      <c r="C168" s="188" t="s">
        <v>930</v>
      </c>
      <c r="D168" s="189" t="s">
        <v>766</v>
      </c>
      <c r="E168" s="190">
        <v>100</v>
      </c>
      <c r="F168" s="190">
        <v>100</v>
      </c>
      <c r="G168" s="190">
        <v>100</v>
      </c>
      <c r="H168" s="190">
        <v>100</v>
      </c>
      <c r="I168" s="190">
        <v>100</v>
      </c>
      <c r="J168" s="190">
        <v>100</v>
      </c>
      <c r="K168" s="190">
        <v>100</v>
      </c>
      <c r="L168" s="190">
        <v>100</v>
      </c>
      <c r="M168" s="190">
        <v>100</v>
      </c>
      <c r="N168" s="190">
        <v>100</v>
      </c>
      <c r="O168" s="190">
        <v>100</v>
      </c>
      <c r="P168" s="190">
        <v>100</v>
      </c>
      <c r="Q168" s="190">
        <v>100</v>
      </c>
      <c r="R168" s="190">
        <v>100</v>
      </c>
      <c r="S168" s="170">
        <v>6201</v>
      </c>
      <c r="T168" s="175">
        <f t="shared" si="2"/>
        <v>1</v>
      </c>
    </row>
    <row r="169" spans="2:20" x14ac:dyDescent="0.25">
      <c r="B169" s="183" t="s">
        <v>906</v>
      </c>
      <c r="C169" s="184" t="s">
        <v>931</v>
      </c>
      <c r="D169" s="185" t="s">
        <v>766</v>
      </c>
      <c r="E169" s="186">
        <v>100</v>
      </c>
      <c r="F169" s="186">
        <v>100</v>
      </c>
      <c r="G169" s="186">
        <v>100</v>
      </c>
      <c r="H169" s="186">
        <v>100</v>
      </c>
      <c r="I169" s="186">
        <v>100</v>
      </c>
      <c r="J169" s="186">
        <v>100</v>
      </c>
      <c r="K169" s="186">
        <v>100</v>
      </c>
      <c r="L169" s="186">
        <v>100</v>
      </c>
      <c r="M169" s="186">
        <v>100</v>
      </c>
      <c r="N169" s="186">
        <v>100</v>
      </c>
      <c r="O169" s="186">
        <v>100</v>
      </c>
      <c r="P169" s="186">
        <v>100</v>
      </c>
      <c r="Q169" s="186">
        <v>100</v>
      </c>
      <c r="R169" s="186">
        <v>100</v>
      </c>
      <c r="S169" s="170">
        <v>6308</v>
      </c>
      <c r="T169" s="175">
        <f t="shared" si="2"/>
        <v>1</v>
      </c>
    </row>
    <row r="170" spans="2:20" x14ac:dyDescent="0.25">
      <c r="B170" s="187" t="s">
        <v>906</v>
      </c>
      <c r="C170" s="188" t="s">
        <v>932</v>
      </c>
      <c r="D170" s="189" t="s">
        <v>766</v>
      </c>
      <c r="E170" s="190">
        <v>100</v>
      </c>
      <c r="F170" s="190">
        <v>100</v>
      </c>
      <c r="G170" s="190">
        <v>100</v>
      </c>
      <c r="H170" s="190">
        <v>100</v>
      </c>
      <c r="I170" s="190">
        <v>100</v>
      </c>
      <c r="J170" s="190">
        <v>100</v>
      </c>
      <c r="K170" s="190">
        <v>100</v>
      </c>
      <c r="L170" s="190">
        <v>100</v>
      </c>
      <c r="M170" s="190">
        <v>100</v>
      </c>
      <c r="N170" s="190">
        <v>100</v>
      </c>
      <c r="O170" s="190">
        <v>100</v>
      </c>
      <c r="P170" s="190">
        <v>100</v>
      </c>
      <c r="Q170" s="190">
        <v>100</v>
      </c>
      <c r="R170" s="190">
        <v>100</v>
      </c>
      <c r="S170" s="170">
        <v>6309</v>
      </c>
      <c r="T170" s="175">
        <f t="shared" si="2"/>
        <v>1</v>
      </c>
    </row>
    <row r="171" spans="2:20" x14ac:dyDescent="0.25">
      <c r="B171" s="183" t="s">
        <v>906</v>
      </c>
      <c r="C171" s="184" t="s">
        <v>933</v>
      </c>
      <c r="D171" s="185" t="s">
        <v>766</v>
      </c>
      <c r="E171" s="186">
        <v>100</v>
      </c>
      <c r="F171" s="186">
        <v>100</v>
      </c>
      <c r="G171" s="186">
        <v>100</v>
      </c>
      <c r="H171" s="186">
        <v>100</v>
      </c>
      <c r="I171" s="186">
        <v>100</v>
      </c>
      <c r="J171" s="186">
        <v>100</v>
      </c>
      <c r="K171" s="186">
        <v>100</v>
      </c>
      <c r="L171" s="186">
        <v>100</v>
      </c>
      <c r="M171" s="186">
        <v>100</v>
      </c>
      <c r="N171" s="186">
        <v>100</v>
      </c>
      <c r="O171" s="186">
        <v>100</v>
      </c>
      <c r="P171" s="186">
        <v>100</v>
      </c>
      <c r="Q171" s="186">
        <v>-100</v>
      </c>
      <c r="R171" s="186">
        <v>-100</v>
      </c>
      <c r="S171" s="170">
        <v>6114</v>
      </c>
      <c r="T171" s="175">
        <f t="shared" si="2"/>
        <v>0.7142857142857143</v>
      </c>
    </row>
    <row r="172" spans="2:20" x14ac:dyDescent="0.25">
      <c r="B172" s="187" t="s">
        <v>906</v>
      </c>
      <c r="C172" s="188" t="s">
        <v>934</v>
      </c>
      <c r="D172" s="189" t="s">
        <v>766</v>
      </c>
      <c r="E172" s="190">
        <v>100</v>
      </c>
      <c r="F172" s="190">
        <v>100</v>
      </c>
      <c r="G172" s="190">
        <v>100</v>
      </c>
      <c r="H172" s="190">
        <v>100</v>
      </c>
      <c r="I172" s="190">
        <v>100</v>
      </c>
      <c r="J172" s="190">
        <v>100</v>
      </c>
      <c r="K172" s="190">
        <v>100</v>
      </c>
      <c r="L172" s="190">
        <v>100</v>
      </c>
      <c r="M172" s="190">
        <v>100</v>
      </c>
      <c r="N172" s="190">
        <v>100</v>
      </c>
      <c r="O172" s="190">
        <v>100</v>
      </c>
      <c r="P172" s="190">
        <v>100</v>
      </c>
      <c r="Q172" s="190">
        <v>100</v>
      </c>
      <c r="R172" s="190">
        <v>100</v>
      </c>
      <c r="S172" s="170">
        <v>6101</v>
      </c>
      <c r="T172" s="175">
        <f t="shared" si="2"/>
        <v>1</v>
      </c>
    </row>
    <row r="173" spans="2:20" x14ac:dyDescent="0.25">
      <c r="B173" s="183" t="s">
        <v>906</v>
      </c>
      <c r="C173" s="184" t="s">
        <v>935</v>
      </c>
      <c r="D173" s="185" t="s">
        <v>766</v>
      </c>
      <c r="E173" s="186">
        <v>100</v>
      </c>
      <c r="F173" s="186">
        <v>100</v>
      </c>
      <c r="G173" s="186">
        <v>100</v>
      </c>
      <c r="H173" s="186">
        <v>100</v>
      </c>
      <c r="I173" s="186">
        <v>100</v>
      </c>
      <c r="J173" s="186">
        <v>100</v>
      </c>
      <c r="K173" s="186">
        <v>100</v>
      </c>
      <c r="L173" s="186">
        <v>100</v>
      </c>
      <c r="M173" s="186">
        <v>100</v>
      </c>
      <c r="N173" s="186">
        <v>100</v>
      </c>
      <c r="O173" s="186">
        <v>100</v>
      </c>
      <c r="P173" s="186">
        <v>100</v>
      </c>
      <c r="Q173" s="186">
        <v>100</v>
      </c>
      <c r="R173" s="186">
        <v>100</v>
      </c>
      <c r="S173" s="170">
        <v>6115</v>
      </c>
      <c r="T173" s="175">
        <f t="shared" si="2"/>
        <v>1</v>
      </c>
    </row>
    <row r="174" spans="2:20" x14ac:dyDescent="0.25">
      <c r="B174" s="187" t="s">
        <v>906</v>
      </c>
      <c r="C174" s="188" t="s">
        <v>936</v>
      </c>
      <c r="D174" s="189" t="s">
        <v>766</v>
      </c>
      <c r="E174" s="190">
        <v>100</v>
      </c>
      <c r="F174" s="190">
        <v>100</v>
      </c>
      <c r="G174" s="190">
        <v>100</v>
      </c>
      <c r="H174" s="190">
        <v>100</v>
      </c>
      <c r="I174" s="190">
        <v>100</v>
      </c>
      <c r="J174" s="190">
        <v>100</v>
      </c>
      <c r="K174" s="190">
        <v>100</v>
      </c>
      <c r="L174" s="190">
        <v>100</v>
      </c>
      <c r="M174" s="190">
        <v>100</v>
      </c>
      <c r="N174" s="190">
        <v>100</v>
      </c>
      <c r="O174" s="190">
        <v>100</v>
      </c>
      <c r="P174" s="190">
        <v>100</v>
      </c>
      <c r="Q174" s="190">
        <v>100</v>
      </c>
      <c r="R174" s="190">
        <v>100</v>
      </c>
      <c r="S174" s="170">
        <v>6116</v>
      </c>
      <c r="T174" s="175">
        <f t="shared" si="2"/>
        <v>1</v>
      </c>
    </row>
    <row r="175" spans="2:20" x14ac:dyDescent="0.25">
      <c r="B175" s="183" t="s">
        <v>906</v>
      </c>
      <c r="C175" s="184" t="s">
        <v>937</v>
      </c>
      <c r="D175" s="185" t="s">
        <v>766</v>
      </c>
      <c r="E175" s="186">
        <v>100</v>
      </c>
      <c r="F175" s="186">
        <v>100</v>
      </c>
      <c r="G175" s="186">
        <v>100</v>
      </c>
      <c r="H175" s="186">
        <v>100</v>
      </c>
      <c r="I175" s="186">
        <v>100</v>
      </c>
      <c r="J175" s="186">
        <v>100</v>
      </c>
      <c r="K175" s="186">
        <v>100</v>
      </c>
      <c r="L175" s="186">
        <v>100</v>
      </c>
      <c r="M175" s="186">
        <v>100</v>
      </c>
      <c r="N175" s="186">
        <v>100</v>
      </c>
      <c r="O175" s="186">
        <v>100</v>
      </c>
      <c r="P175" s="186">
        <v>100</v>
      </c>
      <c r="Q175" s="186">
        <v>100</v>
      </c>
      <c r="R175" s="186">
        <v>100</v>
      </c>
      <c r="S175" s="170">
        <v>6301</v>
      </c>
      <c r="T175" s="175">
        <f t="shared" si="2"/>
        <v>1</v>
      </c>
    </row>
    <row r="176" spans="2:20" x14ac:dyDescent="0.25">
      <c r="B176" s="187" t="s">
        <v>906</v>
      </c>
      <c r="C176" s="188" t="s">
        <v>938</v>
      </c>
      <c r="D176" s="189" t="s">
        <v>766</v>
      </c>
      <c r="E176" s="190">
        <v>100</v>
      </c>
      <c r="F176" s="190">
        <v>100</v>
      </c>
      <c r="G176" s="190">
        <v>100</v>
      </c>
      <c r="H176" s="190">
        <v>100</v>
      </c>
      <c r="I176" s="190">
        <v>100</v>
      </c>
      <c r="J176" s="190">
        <v>100</v>
      </c>
      <c r="K176" s="190">
        <v>100</v>
      </c>
      <c r="L176" s="190">
        <v>100</v>
      </c>
      <c r="M176" s="190">
        <v>100</v>
      </c>
      <c r="N176" s="190">
        <v>100</v>
      </c>
      <c r="O176" s="190">
        <v>100</v>
      </c>
      <c r="P176" s="190">
        <v>100</v>
      </c>
      <c r="Q176" s="190">
        <v>100</v>
      </c>
      <c r="R176" s="190">
        <v>100</v>
      </c>
      <c r="S176" s="170">
        <v>6117</v>
      </c>
      <c r="T176" s="175">
        <f t="shared" si="2"/>
        <v>1</v>
      </c>
    </row>
    <row r="177" spans="2:20" x14ac:dyDescent="0.25">
      <c r="B177" s="183" t="s">
        <v>906</v>
      </c>
      <c r="C177" s="184" t="s">
        <v>939</v>
      </c>
      <c r="D177" s="185" t="s">
        <v>766</v>
      </c>
      <c r="E177" s="186">
        <v>100</v>
      </c>
      <c r="F177" s="186">
        <v>100</v>
      </c>
      <c r="G177" s="186">
        <v>100</v>
      </c>
      <c r="H177" s="186">
        <v>100</v>
      </c>
      <c r="I177" s="186">
        <v>100</v>
      </c>
      <c r="J177" s="186">
        <v>100</v>
      </c>
      <c r="K177" s="186">
        <v>100</v>
      </c>
      <c r="L177" s="186">
        <v>100</v>
      </c>
      <c r="M177" s="186">
        <v>100</v>
      </c>
      <c r="N177" s="186">
        <v>100</v>
      </c>
      <c r="O177" s="186">
        <v>100</v>
      </c>
      <c r="P177" s="186">
        <v>100</v>
      </c>
      <c r="Q177" s="186">
        <v>100</v>
      </c>
      <c r="R177" s="186">
        <v>100</v>
      </c>
      <c r="S177" s="170">
        <v>6310</v>
      </c>
      <c r="T177" s="175">
        <f t="shared" si="2"/>
        <v>1</v>
      </c>
    </row>
    <row r="178" spans="2:20" x14ac:dyDescent="0.25">
      <c r="B178" s="187" t="s">
        <v>940</v>
      </c>
      <c r="C178" s="188" t="s">
        <v>941</v>
      </c>
      <c r="D178" s="189" t="s">
        <v>766</v>
      </c>
      <c r="E178" s="190">
        <v>100</v>
      </c>
      <c r="F178" s="190">
        <v>100</v>
      </c>
      <c r="G178" s="190">
        <v>100</v>
      </c>
      <c r="H178" s="190">
        <v>100</v>
      </c>
      <c r="I178" s="190">
        <v>100</v>
      </c>
      <c r="J178" s="190">
        <v>100</v>
      </c>
      <c r="K178" s="190">
        <v>100</v>
      </c>
      <c r="L178" s="190">
        <v>100</v>
      </c>
      <c r="M178" s="190">
        <v>100</v>
      </c>
      <c r="N178" s="190">
        <v>100</v>
      </c>
      <c r="O178" s="190">
        <v>100</v>
      </c>
      <c r="P178" s="190">
        <v>100</v>
      </c>
      <c r="Q178" s="190">
        <v>100</v>
      </c>
      <c r="R178" s="190">
        <v>100</v>
      </c>
      <c r="S178" s="170">
        <v>7201</v>
      </c>
      <c r="T178" s="175">
        <f t="shared" si="2"/>
        <v>1</v>
      </c>
    </row>
    <row r="179" spans="2:20" x14ac:dyDescent="0.25">
      <c r="B179" s="183" t="s">
        <v>940</v>
      </c>
      <c r="C179" s="184" t="s">
        <v>942</v>
      </c>
      <c r="D179" s="185" t="s">
        <v>766</v>
      </c>
      <c r="E179" s="186">
        <v>100</v>
      </c>
      <c r="F179" s="186">
        <v>100</v>
      </c>
      <c r="G179" s="186">
        <v>100</v>
      </c>
      <c r="H179" s="186">
        <v>100</v>
      </c>
      <c r="I179" s="186">
        <v>100</v>
      </c>
      <c r="J179" s="186">
        <v>100</v>
      </c>
      <c r="K179" s="186">
        <v>100</v>
      </c>
      <c r="L179" s="186">
        <v>100</v>
      </c>
      <c r="M179" s="186">
        <v>100</v>
      </c>
      <c r="N179" s="186">
        <v>100</v>
      </c>
      <c r="O179" s="186">
        <v>100</v>
      </c>
      <c r="P179" s="186">
        <v>100</v>
      </c>
      <c r="Q179" s="186">
        <v>100</v>
      </c>
      <c r="R179" s="186">
        <v>100</v>
      </c>
      <c r="S179" s="170">
        <v>7202</v>
      </c>
      <c r="T179" s="175">
        <f t="shared" si="2"/>
        <v>1</v>
      </c>
    </row>
    <row r="180" spans="2:20" x14ac:dyDescent="0.25">
      <c r="B180" s="187" t="s">
        <v>940</v>
      </c>
      <c r="C180" s="188" t="s">
        <v>943</v>
      </c>
      <c r="D180" s="189" t="s">
        <v>766</v>
      </c>
      <c r="E180" s="190">
        <v>100</v>
      </c>
      <c r="F180" s="190">
        <v>100</v>
      </c>
      <c r="G180" s="190">
        <v>100</v>
      </c>
      <c r="H180" s="190">
        <v>100</v>
      </c>
      <c r="I180" s="190">
        <v>100</v>
      </c>
      <c r="J180" s="190">
        <v>100</v>
      </c>
      <c r="K180" s="190">
        <v>100</v>
      </c>
      <c r="L180" s="190">
        <v>100</v>
      </c>
      <c r="M180" s="190">
        <v>100</v>
      </c>
      <c r="N180" s="190">
        <v>100</v>
      </c>
      <c r="O180" s="190">
        <v>100</v>
      </c>
      <c r="P180" s="190">
        <v>100</v>
      </c>
      <c r="Q180" s="190">
        <v>100</v>
      </c>
      <c r="R180" s="190">
        <v>100</v>
      </c>
      <c r="S180" s="170">
        <v>7402</v>
      </c>
      <c r="T180" s="175">
        <f t="shared" si="2"/>
        <v>1</v>
      </c>
    </row>
    <row r="181" spans="2:20" x14ac:dyDescent="0.25">
      <c r="B181" s="183" t="s">
        <v>940</v>
      </c>
      <c r="C181" s="184" t="s">
        <v>944</v>
      </c>
      <c r="D181" s="185" t="s">
        <v>766</v>
      </c>
      <c r="E181" s="186">
        <v>100</v>
      </c>
      <c r="F181" s="186">
        <v>100</v>
      </c>
      <c r="G181" s="186">
        <v>100</v>
      </c>
      <c r="H181" s="186">
        <v>100</v>
      </c>
      <c r="I181" s="186">
        <v>100</v>
      </c>
      <c r="J181" s="186">
        <v>100</v>
      </c>
      <c r="K181" s="186">
        <v>100</v>
      </c>
      <c r="L181" s="186">
        <v>100</v>
      </c>
      <c r="M181" s="186">
        <v>100</v>
      </c>
      <c r="N181" s="186">
        <v>100</v>
      </c>
      <c r="O181" s="186">
        <v>100</v>
      </c>
      <c r="P181" s="186">
        <v>100</v>
      </c>
      <c r="Q181" s="186">
        <v>100</v>
      </c>
      <c r="R181" s="186">
        <v>100</v>
      </c>
      <c r="S181" s="170">
        <v>7102</v>
      </c>
      <c r="T181" s="175">
        <f t="shared" si="2"/>
        <v>1</v>
      </c>
    </row>
    <row r="182" spans="2:20" x14ac:dyDescent="0.25">
      <c r="B182" s="187" t="s">
        <v>940</v>
      </c>
      <c r="C182" s="188" t="s">
        <v>945</v>
      </c>
      <c r="D182" s="189" t="s">
        <v>766</v>
      </c>
      <c r="E182" s="190">
        <v>100</v>
      </c>
      <c r="F182" s="190">
        <v>100</v>
      </c>
      <c r="G182" s="190">
        <v>100</v>
      </c>
      <c r="H182" s="190">
        <v>100</v>
      </c>
      <c r="I182" s="190">
        <v>100</v>
      </c>
      <c r="J182" s="190">
        <v>100</v>
      </c>
      <c r="K182" s="190">
        <v>100</v>
      </c>
      <c r="L182" s="190">
        <v>100</v>
      </c>
      <c r="M182" s="190">
        <v>100</v>
      </c>
      <c r="N182" s="190">
        <v>100</v>
      </c>
      <c r="O182" s="190">
        <v>100</v>
      </c>
      <c r="P182" s="190">
        <v>100</v>
      </c>
      <c r="Q182" s="190">
        <v>100</v>
      </c>
      <c r="R182" s="190">
        <v>100</v>
      </c>
      <c r="S182" s="170">
        <v>7103</v>
      </c>
      <c r="T182" s="175">
        <f t="shared" si="2"/>
        <v>1</v>
      </c>
    </row>
    <row r="183" spans="2:20" x14ac:dyDescent="0.25">
      <c r="B183" s="183" t="s">
        <v>940</v>
      </c>
      <c r="C183" s="184" t="s">
        <v>946</v>
      </c>
      <c r="D183" s="185" t="s">
        <v>766</v>
      </c>
      <c r="E183" s="186">
        <v>100</v>
      </c>
      <c r="F183" s="186">
        <v>100</v>
      </c>
      <c r="G183" s="186">
        <v>100</v>
      </c>
      <c r="H183" s="186">
        <v>100</v>
      </c>
      <c r="I183" s="186">
        <v>100</v>
      </c>
      <c r="J183" s="186">
        <v>100</v>
      </c>
      <c r="K183" s="186">
        <v>100</v>
      </c>
      <c r="L183" s="186">
        <v>100</v>
      </c>
      <c r="M183" s="186">
        <v>100</v>
      </c>
      <c r="N183" s="186">
        <v>100</v>
      </c>
      <c r="O183" s="186">
        <v>100</v>
      </c>
      <c r="P183" s="186">
        <v>100</v>
      </c>
      <c r="Q183" s="186">
        <v>100</v>
      </c>
      <c r="R183" s="186">
        <v>100</v>
      </c>
      <c r="S183" s="170">
        <v>7301</v>
      </c>
      <c r="T183" s="175">
        <f t="shared" si="2"/>
        <v>1</v>
      </c>
    </row>
    <row r="184" spans="2:20" x14ac:dyDescent="0.25">
      <c r="B184" s="187" t="s">
        <v>940</v>
      </c>
      <c r="C184" s="188" t="s">
        <v>947</v>
      </c>
      <c r="D184" s="189" t="s">
        <v>766</v>
      </c>
      <c r="E184" s="190">
        <v>100</v>
      </c>
      <c r="F184" s="190">
        <v>100</v>
      </c>
      <c r="G184" s="190">
        <v>100</v>
      </c>
      <c r="H184" s="190">
        <v>100</v>
      </c>
      <c r="I184" s="190">
        <v>100</v>
      </c>
      <c r="J184" s="190">
        <v>100</v>
      </c>
      <c r="K184" s="190">
        <v>100</v>
      </c>
      <c r="L184" s="190">
        <v>100</v>
      </c>
      <c r="M184" s="190">
        <v>100</v>
      </c>
      <c r="N184" s="190">
        <v>100</v>
      </c>
      <c r="O184" s="190">
        <v>100</v>
      </c>
      <c r="P184" s="190">
        <v>100</v>
      </c>
      <c r="Q184" s="190">
        <v>100</v>
      </c>
      <c r="R184" s="190">
        <v>100</v>
      </c>
      <c r="S184" s="170">
        <v>7104</v>
      </c>
      <c r="T184" s="175">
        <f t="shared" si="2"/>
        <v>1</v>
      </c>
    </row>
    <row r="185" spans="2:20" x14ac:dyDescent="0.25">
      <c r="B185" s="183" t="s">
        <v>940</v>
      </c>
      <c r="C185" s="184" t="s">
        <v>948</v>
      </c>
      <c r="D185" s="185" t="s">
        <v>766</v>
      </c>
      <c r="E185" s="186">
        <v>100</v>
      </c>
      <c r="F185" s="186">
        <v>100</v>
      </c>
      <c r="G185" s="186">
        <v>100</v>
      </c>
      <c r="H185" s="186">
        <v>100</v>
      </c>
      <c r="I185" s="186">
        <v>100</v>
      </c>
      <c r="J185" s="186">
        <v>100</v>
      </c>
      <c r="K185" s="186">
        <v>100</v>
      </c>
      <c r="L185" s="186">
        <v>100</v>
      </c>
      <c r="M185" s="186">
        <v>100</v>
      </c>
      <c r="N185" s="186">
        <v>100</v>
      </c>
      <c r="O185" s="186">
        <v>100</v>
      </c>
      <c r="P185" s="186">
        <v>100</v>
      </c>
      <c r="Q185" s="186">
        <v>100</v>
      </c>
      <c r="R185" s="186">
        <v>100</v>
      </c>
      <c r="S185" s="170">
        <v>7302</v>
      </c>
      <c r="T185" s="175">
        <f t="shared" si="2"/>
        <v>1</v>
      </c>
    </row>
    <row r="186" spans="2:20" x14ac:dyDescent="0.25">
      <c r="B186" s="187" t="s">
        <v>940</v>
      </c>
      <c r="C186" s="188" t="s">
        <v>949</v>
      </c>
      <c r="D186" s="189" t="s">
        <v>766</v>
      </c>
      <c r="E186" s="190">
        <v>100</v>
      </c>
      <c r="F186" s="190">
        <v>100</v>
      </c>
      <c r="G186" s="190">
        <v>100</v>
      </c>
      <c r="H186" s="190">
        <v>100</v>
      </c>
      <c r="I186" s="190">
        <v>100</v>
      </c>
      <c r="J186" s="190">
        <v>100</v>
      </c>
      <c r="K186" s="190">
        <v>100</v>
      </c>
      <c r="L186" s="190">
        <v>100</v>
      </c>
      <c r="M186" s="190">
        <v>100</v>
      </c>
      <c r="N186" s="190">
        <v>100</v>
      </c>
      <c r="O186" s="190">
        <v>100</v>
      </c>
      <c r="P186" s="190">
        <v>100</v>
      </c>
      <c r="Q186" s="190">
        <v>100</v>
      </c>
      <c r="R186" s="190">
        <v>100</v>
      </c>
      <c r="S186" s="170">
        <v>7303</v>
      </c>
      <c r="T186" s="175">
        <f t="shared" si="2"/>
        <v>1</v>
      </c>
    </row>
    <row r="187" spans="2:20" x14ac:dyDescent="0.25">
      <c r="B187" s="183" t="s">
        <v>940</v>
      </c>
      <c r="C187" s="184" t="s">
        <v>950</v>
      </c>
      <c r="D187" s="185" t="s">
        <v>766</v>
      </c>
      <c r="E187" s="186">
        <v>100</v>
      </c>
      <c r="F187" s="186">
        <v>100</v>
      </c>
      <c r="G187" s="186">
        <v>100</v>
      </c>
      <c r="H187" s="186">
        <v>100</v>
      </c>
      <c r="I187" s="186">
        <v>100</v>
      </c>
      <c r="J187" s="186">
        <v>100</v>
      </c>
      <c r="K187" s="186">
        <v>100</v>
      </c>
      <c r="L187" s="186">
        <v>100</v>
      </c>
      <c r="M187" s="186">
        <v>100</v>
      </c>
      <c r="N187" s="186">
        <v>100</v>
      </c>
      <c r="O187" s="186">
        <v>100</v>
      </c>
      <c r="P187" s="186">
        <v>100</v>
      </c>
      <c r="Q187" s="186">
        <v>100</v>
      </c>
      <c r="R187" s="186">
        <v>100</v>
      </c>
      <c r="S187" s="170">
        <v>7401</v>
      </c>
      <c r="T187" s="175">
        <f t="shared" si="2"/>
        <v>1</v>
      </c>
    </row>
    <row r="188" spans="2:20" x14ac:dyDescent="0.25">
      <c r="B188" s="187" t="s">
        <v>940</v>
      </c>
      <c r="C188" s="188" t="s">
        <v>951</v>
      </c>
      <c r="D188" s="189" t="s">
        <v>766</v>
      </c>
      <c r="E188" s="190">
        <v>100</v>
      </c>
      <c r="F188" s="190">
        <v>100</v>
      </c>
      <c r="G188" s="190">
        <v>100</v>
      </c>
      <c r="H188" s="190">
        <v>100</v>
      </c>
      <c r="I188" s="190">
        <v>100</v>
      </c>
      <c r="J188" s="190">
        <v>100</v>
      </c>
      <c r="K188" s="190">
        <v>100</v>
      </c>
      <c r="L188" s="190">
        <v>100</v>
      </c>
      <c r="M188" s="190">
        <v>100</v>
      </c>
      <c r="N188" s="190">
        <v>100</v>
      </c>
      <c r="O188" s="190">
        <v>100</v>
      </c>
      <c r="P188" s="190">
        <v>100</v>
      </c>
      <c r="Q188" s="190">
        <v>100</v>
      </c>
      <c r="R188" s="190">
        <v>100</v>
      </c>
      <c r="S188" s="170">
        <v>7403</v>
      </c>
      <c r="T188" s="175">
        <f t="shared" si="2"/>
        <v>1</v>
      </c>
    </row>
    <row r="189" spans="2:20" x14ac:dyDescent="0.25">
      <c r="B189" s="183" t="s">
        <v>940</v>
      </c>
      <c r="C189" s="184" t="s">
        <v>952</v>
      </c>
      <c r="D189" s="185" t="s">
        <v>766</v>
      </c>
      <c r="E189" s="186">
        <v>100</v>
      </c>
      <c r="F189" s="186">
        <v>100</v>
      </c>
      <c r="G189" s="186">
        <v>100</v>
      </c>
      <c r="H189" s="186">
        <v>100</v>
      </c>
      <c r="I189" s="186">
        <v>100</v>
      </c>
      <c r="J189" s="186">
        <v>100</v>
      </c>
      <c r="K189" s="186">
        <v>100</v>
      </c>
      <c r="L189" s="186">
        <v>100</v>
      </c>
      <c r="M189" s="186">
        <v>100</v>
      </c>
      <c r="N189" s="186">
        <v>100</v>
      </c>
      <c r="O189" s="186">
        <v>100</v>
      </c>
      <c r="P189" s="186">
        <v>100</v>
      </c>
      <c r="Q189" s="186">
        <v>100</v>
      </c>
      <c r="R189" s="186">
        <v>100</v>
      </c>
      <c r="S189" s="170">
        <v>7105</v>
      </c>
      <c r="T189" s="175">
        <f t="shared" si="2"/>
        <v>1</v>
      </c>
    </row>
    <row r="190" spans="2:20" x14ac:dyDescent="0.25">
      <c r="B190" s="187" t="s">
        <v>940</v>
      </c>
      <c r="C190" s="188" t="s">
        <v>953</v>
      </c>
      <c r="D190" s="189" t="s">
        <v>766</v>
      </c>
      <c r="E190" s="190">
        <v>100</v>
      </c>
      <c r="F190" s="190">
        <v>100</v>
      </c>
      <c r="G190" s="190">
        <v>100</v>
      </c>
      <c r="H190" s="190">
        <v>100</v>
      </c>
      <c r="I190" s="190">
        <v>100</v>
      </c>
      <c r="J190" s="190">
        <v>100</v>
      </c>
      <c r="K190" s="190">
        <v>100</v>
      </c>
      <c r="L190" s="190">
        <v>100</v>
      </c>
      <c r="M190" s="190">
        <v>100</v>
      </c>
      <c r="N190" s="190">
        <v>100</v>
      </c>
      <c r="O190" s="190">
        <v>100</v>
      </c>
      <c r="P190" s="190">
        <v>100</v>
      </c>
      <c r="Q190" s="190">
        <v>100</v>
      </c>
      <c r="R190" s="190">
        <v>100</v>
      </c>
      <c r="S190" s="170">
        <v>7304</v>
      </c>
      <c r="T190" s="175">
        <f t="shared" si="2"/>
        <v>1</v>
      </c>
    </row>
    <row r="191" spans="2:20" x14ac:dyDescent="0.25">
      <c r="B191" s="183" t="s">
        <v>940</v>
      </c>
      <c r="C191" s="184" t="s">
        <v>954</v>
      </c>
      <c r="D191" s="185" t="s">
        <v>766</v>
      </c>
      <c r="E191" s="186">
        <v>100</v>
      </c>
      <c r="F191" s="186">
        <v>100</v>
      </c>
      <c r="G191" s="186">
        <v>100</v>
      </c>
      <c r="H191" s="186">
        <v>100</v>
      </c>
      <c r="I191" s="186">
        <v>100</v>
      </c>
      <c r="J191" s="186">
        <v>100</v>
      </c>
      <c r="K191" s="186">
        <v>100</v>
      </c>
      <c r="L191" s="186">
        <v>100</v>
      </c>
      <c r="M191" s="186">
        <v>100</v>
      </c>
      <c r="N191" s="186">
        <v>100</v>
      </c>
      <c r="O191" s="186">
        <v>100</v>
      </c>
      <c r="P191" s="186">
        <v>100</v>
      </c>
      <c r="Q191" s="186">
        <v>100</v>
      </c>
      <c r="R191" s="186">
        <v>100</v>
      </c>
      <c r="S191" s="170">
        <v>7404</v>
      </c>
      <c r="T191" s="175">
        <f t="shared" si="2"/>
        <v>1</v>
      </c>
    </row>
    <row r="192" spans="2:20" x14ac:dyDescent="0.25">
      <c r="B192" s="187" t="s">
        <v>940</v>
      </c>
      <c r="C192" s="188" t="s">
        <v>955</v>
      </c>
      <c r="D192" s="189" t="s">
        <v>766</v>
      </c>
      <c r="E192" s="190">
        <v>100</v>
      </c>
      <c r="F192" s="190">
        <v>100</v>
      </c>
      <c r="G192" s="190">
        <v>100</v>
      </c>
      <c r="H192" s="190">
        <v>100</v>
      </c>
      <c r="I192" s="190">
        <v>100</v>
      </c>
      <c r="J192" s="190">
        <v>100</v>
      </c>
      <c r="K192" s="190">
        <v>100</v>
      </c>
      <c r="L192" s="190">
        <v>100</v>
      </c>
      <c r="M192" s="190">
        <v>100</v>
      </c>
      <c r="N192" s="190">
        <v>100</v>
      </c>
      <c r="O192" s="190">
        <v>100</v>
      </c>
      <c r="P192" s="190">
        <v>100</v>
      </c>
      <c r="Q192" s="190">
        <v>100</v>
      </c>
      <c r="R192" s="190">
        <v>100</v>
      </c>
      <c r="S192" s="170">
        <v>7106</v>
      </c>
      <c r="T192" s="175">
        <f t="shared" si="2"/>
        <v>1</v>
      </c>
    </row>
    <row r="193" spans="2:20" x14ac:dyDescent="0.25">
      <c r="B193" s="183" t="s">
        <v>940</v>
      </c>
      <c r="C193" s="184" t="s">
        <v>956</v>
      </c>
      <c r="D193" s="185" t="s">
        <v>766</v>
      </c>
      <c r="E193" s="186">
        <v>100</v>
      </c>
      <c r="F193" s="186">
        <v>100</v>
      </c>
      <c r="G193" s="186">
        <v>100</v>
      </c>
      <c r="H193" s="186">
        <v>100</v>
      </c>
      <c r="I193" s="186">
        <v>100</v>
      </c>
      <c r="J193" s="186">
        <v>100</v>
      </c>
      <c r="K193" s="186">
        <v>100</v>
      </c>
      <c r="L193" s="186">
        <v>100</v>
      </c>
      <c r="M193" s="186">
        <v>100</v>
      </c>
      <c r="N193" s="186">
        <v>100</v>
      </c>
      <c r="O193" s="186">
        <v>100</v>
      </c>
      <c r="P193" s="186">
        <v>100</v>
      </c>
      <c r="Q193" s="186">
        <v>100</v>
      </c>
      <c r="R193" s="186">
        <v>100</v>
      </c>
      <c r="S193" s="170">
        <v>7203</v>
      </c>
      <c r="T193" s="175">
        <f t="shared" si="2"/>
        <v>1</v>
      </c>
    </row>
    <row r="194" spans="2:20" x14ac:dyDescent="0.25">
      <c r="B194" s="187" t="s">
        <v>940</v>
      </c>
      <c r="C194" s="188" t="s">
        <v>957</v>
      </c>
      <c r="D194" s="189" t="s">
        <v>766</v>
      </c>
      <c r="E194" s="190">
        <v>100</v>
      </c>
      <c r="F194" s="190">
        <v>100</v>
      </c>
      <c r="G194" s="190">
        <v>100</v>
      </c>
      <c r="H194" s="190">
        <v>100</v>
      </c>
      <c r="I194" s="190">
        <v>100</v>
      </c>
      <c r="J194" s="190">
        <v>100</v>
      </c>
      <c r="K194" s="190">
        <v>100</v>
      </c>
      <c r="L194" s="190">
        <v>100</v>
      </c>
      <c r="M194" s="190">
        <v>100</v>
      </c>
      <c r="N194" s="190">
        <v>100</v>
      </c>
      <c r="O194" s="190">
        <v>100</v>
      </c>
      <c r="P194" s="190">
        <v>100</v>
      </c>
      <c r="Q194" s="190">
        <v>100</v>
      </c>
      <c r="R194" s="190">
        <v>100</v>
      </c>
      <c r="S194" s="170">
        <v>7107</v>
      </c>
      <c r="T194" s="175">
        <f t="shared" si="2"/>
        <v>1</v>
      </c>
    </row>
    <row r="195" spans="2:20" x14ac:dyDescent="0.25">
      <c r="B195" s="183" t="s">
        <v>940</v>
      </c>
      <c r="C195" s="184" t="s">
        <v>958</v>
      </c>
      <c r="D195" s="185" t="s">
        <v>766</v>
      </c>
      <c r="E195" s="186">
        <v>100</v>
      </c>
      <c r="F195" s="186">
        <v>100</v>
      </c>
      <c r="G195" s="186">
        <v>100</v>
      </c>
      <c r="H195" s="186">
        <v>100</v>
      </c>
      <c r="I195" s="186">
        <v>100</v>
      </c>
      <c r="J195" s="186">
        <v>100</v>
      </c>
      <c r="K195" s="186">
        <v>100</v>
      </c>
      <c r="L195" s="186">
        <v>100</v>
      </c>
      <c r="M195" s="186">
        <v>100</v>
      </c>
      <c r="N195" s="186">
        <v>100</v>
      </c>
      <c r="O195" s="186">
        <v>100</v>
      </c>
      <c r="P195" s="186">
        <v>100</v>
      </c>
      <c r="Q195" s="186">
        <v>100</v>
      </c>
      <c r="R195" s="186">
        <v>100</v>
      </c>
      <c r="S195" s="170">
        <v>7305</v>
      </c>
      <c r="T195" s="175">
        <f t="shared" si="2"/>
        <v>1</v>
      </c>
    </row>
    <row r="196" spans="2:20" x14ac:dyDescent="0.25">
      <c r="B196" s="187" t="s">
        <v>940</v>
      </c>
      <c r="C196" s="188" t="s">
        <v>959</v>
      </c>
      <c r="D196" s="189" t="s">
        <v>766</v>
      </c>
      <c r="E196" s="190">
        <v>100</v>
      </c>
      <c r="F196" s="190">
        <v>100</v>
      </c>
      <c r="G196" s="190">
        <v>100</v>
      </c>
      <c r="H196" s="190">
        <v>100</v>
      </c>
      <c r="I196" s="190">
        <v>100</v>
      </c>
      <c r="J196" s="190">
        <v>100</v>
      </c>
      <c r="K196" s="190">
        <v>100</v>
      </c>
      <c r="L196" s="190">
        <v>100</v>
      </c>
      <c r="M196" s="190">
        <v>100</v>
      </c>
      <c r="N196" s="190">
        <v>100</v>
      </c>
      <c r="O196" s="190">
        <v>100</v>
      </c>
      <c r="P196" s="190">
        <v>100</v>
      </c>
      <c r="Q196" s="190">
        <v>100</v>
      </c>
      <c r="R196" s="190">
        <v>100</v>
      </c>
      <c r="S196" s="170">
        <v>7405</v>
      </c>
      <c r="T196" s="175">
        <f t="shared" si="2"/>
        <v>1</v>
      </c>
    </row>
    <row r="197" spans="2:20" x14ac:dyDescent="0.25">
      <c r="B197" s="183" t="s">
        <v>940</v>
      </c>
      <c r="C197" s="184" t="s">
        <v>960</v>
      </c>
      <c r="D197" s="185" t="s">
        <v>766</v>
      </c>
      <c r="E197" s="186">
        <v>100</v>
      </c>
      <c r="F197" s="186">
        <v>100</v>
      </c>
      <c r="G197" s="186">
        <v>100</v>
      </c>
      <c r="H197" s="186">
        <v>100</v>
      </c>
      <c r="I197" s="186">
        <v>100</v>
      </c>
      <c r="J197" s="186">
        <v>100</v>
      </c>
      <c r="K197" s="186">
        <v>100</v>
      </c>
      <c r="L197" s="186">
        <v>100</v>
      </c>
      <c r="M197" s="186">
        <v>100</v>
      </c>
      <c r="N197" s="186">
        <v>100</v>
      </c>
      <c r="O197" s="186">
        <v>100</v>
      </c>
      <c r="P197" s="186">
        <v>100</v>
      </c>
      <c r="Q197" s="186">
        <v>100</v>
      </c>
      <c r="R197" s="186">
        <v>100</v>
      </c>
      <c r="S197" s="170">
        <v>7108</v>
      </c>
      <c r="T197" s="175">
        <f t="shared" si="2"/>
        <v>1</v>
      </c>
    </row>
    <row r="198" spans="2:20" x14ac:dyDescent="0.25">
      <c r="B198" s="187" t="s">
        <v>940</v>
      </c>
      <c r="C198" s="188" t="s">
        <v>961</v>
      </c>
      <c r="D198" s="189" t="s">
        <v>766</v>
      </c>
      <c r="E198" s="190">
        <v>100</v>
      </c>
      <c r="F198" s="190">
        <v>100</v>
      </c>
      <c r="G198" s="190">
        <v>100</v>
      </c>
      <c r="H198" s="190">
        <v>100</v>
      </c>
      <c r="I198" s="190">
        <v>100</v>
      </c>
      <c r="J198" s="190">
        <v>100</v>
      </c>
      <c r="K198" s="190">
        <v>100</v>
      </c>
      <c r="L198" s="190">
        <v>100</v>
      </c>
      <c r="M198" s="190">
        <v>100</v>
      </c>
      <c r="N198" s="190">
        <v>100</v>
      </c>
      <c r="O198" s="190">
        <v>100</v>
      </c>
      <c r="P198" s="190">
        <v>100</v>
      </c>
      <c r="Q198" s="190">
        <v>100</v>
      </c>
      <c r="R198" s="190">
        <v>100</v>
      </c>
      <c r="S198" s="170">
        <v>7306</v>
      </c>
      <c r="T198" s="175">
        <f t="shared" si="2"/>
        <v>1</v>
      </c>
    </row>
    <row r="199" spans="2:20" x14ac:dyDescent="0.25">
      <c r="B199" s="183" t="s">
        <v>940</v>
      </c>
      <c r="C199" s="184" t="s">
        <v>962</v>
      </c>
      <c r="D199" s="185" t="s">
        <v>766</v>
      </c>
      <c r="E199" s="186">
        <v>100</v>
      </c>
      <c r="F199" s="186">
        <v>100</v>
      </c>
      <c r="G199" s="186">
        <v>100</v>
      </c>
      <c r="H199" s="186">
        <v>100</v>
      </c>
      <c r="I199" s="186">
        <v>100</v>
      </c>
      <c r="J199" s="186">
        <v>100</v>
      </c>
      <c r="K199" s="186">
        <v>100</v>
      </c>
      <c r="L199" s="186">
        <v>100</v>
      </c>
      <c r="M199" s="186">
        <v>100</v>
      </c>
      <c r="N199" s="186">
        <v>100</v>
      </c>
      <c r="O199" s="186">
        <v>100</v>
      </c>
      <c r="P199" s="186">
        <v>100</v>
      </c>
      <c r="Q199" s="186">
        <v>100</v>
      </c>
      <c r="R199" s="186">
        <v>100</v>
      </c>
      <c r="S199" s="170">
        <v>7307</v>
      </c>
      <c r="T199" s="175">
        <f t="shared" si="2"/>
        <v>1</v>
      </c>
    </row>
    <row r="200" spans="2:20" x14ac:dyDescent="0.25">
      <c r="B200" s="187" t="s">
        <v>940</v>
      </c>
      <c r="C200" s="188" t="s">
        <v>963</v>
      </c>
      <c r="D200" s="189" t="s">
        <v>766</v>
      </c>
      <c r="E200" s="190">
        <v>100</v>
      </c>
      <c r="F200" s="190">
        <v>100</v>
      </c>
      <c r="G200" s="190">
        <v>100</v>
      </c>
      <c r="H200" s="190">
        <v>100</v>
      </c>
      <c r="I200" s="190">
        <v>100</v>
      </c>
      <c r="J200" s="190">
        <v>100</v>
      </c>
      <c r="K200" s="190">
        <v>100</v>
      </c>
      <c r="L200" s="190">
        <v>100</v>
      </c>
      <c r="M200" s="190">
        <v>100</v>
      </c>
      <c r="N200" s="190">
        <v>100</v>
      </c>
      <c r="O200" s="190">
        <v>100</v>
      </c>
      <c r="P200" s="190">
        <v>100</v>
      </c>
      <c r="Q200" s="190">
        <v>100</v>
      </c>
      <c r="R200" s="190">
        <v>100</v>
      </c>
      <c r="S200" s="170">
        <v>7109</v>
      </c>
      <c r="T200" s="175">
        <f t="shared" si="2"/>
        <v>1</v>
      </c>
    </row>
    <row r="201" spans="2:20" x14ac:dyDescent="0.25">
      <c r="B201" s="183" t="s">
        <v>940</v>
      </c>
      <c r="C201" s="184" t="s">
        <v>964</v>
      </c>
      <c r="D201" s="185" t="s">
        <v>766</v>
      </c>
      <c r="E201" s="186">
        <v>100</v>
      </c>
      <c r="F201" s="186">
        <v>100</v>
      </c>
      <c r="G201" s="186">
        <v>100</v>
      </c>
      <c r="H201" s="186">
        <v>100</v>
      </c>
      <c r="I201" s="186">
        <v>100</v>
      </c>
      <c r="J201" s="186">
        <v>100</v>
      </c>
      <c r="K201" s="186">
        <v>100</v>
      </c>
      <c r="L201" s="186">
        <v>100</v>
      </c>
      <c r="M201" s="186">
        <v>100</v>
      </c>
      <c r="N201" s="186">
        <v>100</v>
      </c>
      <c r="O201" s="186">
        <v>100</v>
      </c>
      <c r="P201" s="186">
        <v>100</v>
      </c>
      <c r="Q201" s="186">
        <v>100</v>
      </c>
      <c r="R201" s="186">
        <v>100</v>
      </c>
      <c r="S201" s="170">
        <v>7406</v>
      </c>
      <c r="T201" s="175">
        <f t="shared" si="2"/>
        <v>1</v>
      </c>
    </row>
    <row r="202" spans="2:20" x14ac:dyDescent="0.25">
      <c r="B202" s="187" t="s">
        <v>940</v>
      </c>
      <c r="C202" s="188" t="s">
        <v>965</v>
      </c>
      <c r="D202" s="189" t="s">
        <v>766</v>
      </c>
      <c r="E202" s="190">
        <v>100</v>
      </c>
      <c r="F202" s="190">
        <v>100</v>
      </c>
      <c r="G202" s="190">
        <v>100</v>
      </c>
      <c r="H202" s="190">
        <v>100</v>
      </c>
      <c r="I202" s="190">
        <v>100</v>
      </c>
      <c r="J202" s="190">
        <v>100</v>
      </c>
      <c r="K202" s="190">
        <v>100</v>
      </c>
      <c r="L202" s="190">
        <v>100</v>
      </c>
      <c r="M202" s="190">
        <v>100</v>
      </c>
      <c r="N202" s="190">
        <v>100</v>
      </c>
      <c r="O202" s="190">
        <v>100</v>
      </c>
      <c r="P202" s="190">
        <v>100</v>
      </c>
      <c r="Q202" s="190">
        <v>100</v>
      </c>
      <c r="R202" s="190">
        <v>100</v>
      </c>
      <c r="S202" s="170">
        <v>7110</v>
      </c>
      <c r="T202" s="175">
        <f t="shared" si="2"/>
        <v>1</v>
      </c>
    </row>
    <row r="203" spans="2:20" x14ac:dyDescent="0.25">
      <c r="B203" s="183" t="s">
        <v>940</v>
      </c>
      <c r="C203" s="184" t="s">
        <v>966</v>
      </c>
      <c r="D203" s="185" t="s">
        <v>766</v>
      </c>
      <c r="E203" s="186">
        <v>100</v>
      </c>
      <c r="F203" s="186">
        <v>100</v>
      </c>
      <c r="G203" s="186">
        <v>100</v>
      </c>
      <c r="H203" s="186">
        <v>100</v>
      </c>
      <c r="I203" s="186">
        <v>100</v>
      </c>
      <c r="J203" s="186">
        <v>100</v>
      </c>
      <c r="K203" s="186">
        <v>100</v>
      </c>
      <c r="L203" s="186">
        <v>100</v>
      </c>
      <c r="M203" s="186">
        <v>100</v>
      </c>
      <c r="N203" s="186">
        <v>100</v>
      </c>
      <c r="O203" s="186">
        <v>100</v>
      </c>
      <c r="P203" s="186">
        <v>100</v>
      </c>
      <c r="Q203" s="186">
        <v>100</v>
      </c>
      <c r="R203" s="186">
        <v>100</v>
      </c>
      <c r="S203" s="170">
        <v>7101</v>
      </c>
      <c r="T203" s="175">
        <f t="shared" si="2"/>
        <v>1</v>
      </c>
    </row>
    <row r="204" spans="2:20" x14ac:dyDescent="0.25">
      <c r="B204" s="187" t="s">
        <v>940</v>
      </c>
      <c r="C204" s="188" t="s">
        <v>967</v>
      </c>
      <c r="D204" s="189" t="s">
        <v>766</v>
      </c>
      <c r="E204" s="190">
        <v>100</v>
      </c>
      <c r="F204" s="190">
        <v>100</v>
      </c>
      <c r="G204" s="190">
        <v>100</v>
      </c>
      <c r="H204" s="190">
        <v>100</v>
      </c>
      <c r="I204" s="190">
        <v>100</v>
      </c>
      <c r="J204" s="190">
        <v>100</v>
      </c>
      <c r="K204" s="190">
        <v>100</v>
      </c>
      <c r="L204" s="190">
        <v>100</v>
      </c>
      <c r="M204" s="190">
        <v>100</v>
      </c>
      <c r="N204" s="190">
        <v>100</v>
      </c>
      <c r="O204" s="190">
        <v>100</v>
      </c>
      <c r="P204" s="190">
        <v>100</v>
      </c>
      <c r="Q204" s="190">
        <v>100</v>
      </c>
      <c r="R204" s="190">
        <v>100</v>
      </c>
      <c r="S204" s="170">
        <v>7308</v>
      </c>
      <c r="T204" s="175">
        <f t="shared" ref="T204:T267" si="3">SUM(E204:R204)/1400</f>
        <v>1</v>
      </c>
    </row>
    <row r="205" spans="2:20" x14ac:dyDescent="0.25">
      <c r="B205" s="183" t="s">
        <v>940</v>
      </c>
      <c r="C205" s="184" t="s">
        <v>968</v>
      </c>
      <c r="D205" s="185" t="s">
        <v>766</v>
      </c>
      <c r="E205" s="186">
        <v>100</v>
      </c>
      <c r="F205" s="186">
        <v>100</v>
      </c>
      <c r="G205" s="186">
        <v>100</v>
      </c>
      <c r="H205" s="186">
        <v>100</v>
      </c>
      <c r="I205" s="186">
        <v>100</v>
      </c>
      <c r="J205" s="186">
        <v>100</v>
      </c>
      <c r="K205" s="186">
        <v>100</v>
      </c>
      <c r="L205" s="186">
        <v>100</v>
      </c>
      <c r="M205" s="186">
        <v>100</v>
      </c>
      <c r="N205" s="186">
        <v>100</v>
      </c>
      <c r="O205" s="186">
        <v>100</v>
      </c>
      <c r="P205" s="186">
        <v>100</v>
      </c>
      <c r="Q205" s="186">
        <v>100</v>
      </c>
      <c r="R205" s="186">
        <v>100</v>
      </c>
      <c r="S205" s="170">
        <v>7309</v>
      </c>
      <c r="T205" s="175">
        <f t="shared" si="3"/>
        <v>1</v>
      </c>
    </row>
    <row r="206" spans="2:20" x14ac:dyDescent="0.25">
      <c r="B206" s="187" t="s">
        <v>940</v>
      </c>
      <c r="C206" s="188" t="s">
        <v>969</v>
      </c>
      <c r="D206" s="189" t="s">
        <v>766</v>
      </c>
      <c r="E206" s="190">
        <v>100</v>
      </c>
      <c r="F206" s="190">
        <v>100</v>
      </c>
      <c r="G206" s="190">
        <v>100</v>
      </c>
      <c r="H206" s="190">
        <v>100</v>
      </c>
      <c r="I206" s="190">
        <v>100</v>
      </c>
      <c r="J206" s="190">
        <v>100</v>
      </c>
      <c r="K206" s="190">
        <v>100</v>
      </c>
      <c r="L206" s="190">
        <v>100</v>
      </c>
      <c r="M206" s="190">
        <v>100</v>
      </c>
      <c r="N206" s="190">
        <v>100</v>
      </c>
      <c r="O206" s="190">
        <v>100</v>
      </c>
      <c r="P206" s="190">
        <v>100</v>
      </c>
      <c r="Q206" s="190">
        <v>100</v>
      </c>
      <c r="R206" s="190">
        <v>100</v>
      </c>
      <c r="S206" s="170">
        <v>7407</v>
      </c>
      <c r="T206" s="175">
        <f t="shared" si="3"/>
        <v>1</v>
      </c>
    </row>
    <row r="207" spans="2:20" x14ac:dyDescent="0.25">
      <c r="B207" s="183" t="s">
        <v>940</v>
      </c>
      <c r="C207" s="184" t="s">
        <v>970</v>
      </c>
      <c r="D207" s="185" t="s">
        <v>766</v>
      </c>
      <c r="E207" s="186">
        <v>100</v>
      </c>
      <c r="F207" s="186">
        <v>100</v>
      </c>
      <c r="G207" s="186">
        <v>100</v>
      </c>
      <c r="H207" s="186">
        <v>100</v>
      </c>
      <c r="I207" s="186">
        <v>100</v>
      </c>
      <c r="J207" s="186">
        <v>100</v>
      </c>
      <c r="K207" s="186">
        <v>100</v>
      </c>
      <c r="L207" s="186">
        <v>100</v>
      </c>
      <c r="M207" s="186">
        <v>100</v>
      </c>
      <c r="N207" s="186">
        <v>100</v>
      </c>
      <c r="O207" s="186">
        <v>100</v>
      </c>
      <c r="P207" s="186">
        <v>100</v>
      </c>
      <c r="Q207" s="186">
        <v>100</v>
      </c>
      <c r="R207" s="186">
        <v>100</v>
      </c>
      <c r="S207" s="170">
        <v>7408</v>
      </c>
      <c r="T207" s="175">
        <f t="shared" si="3"/>
        <v>1</v>
      </c>
    </row>
    <row r="208" spans="2:20" x14ac:dyDescent="0.25">
      <c r="B208" s="187" t="s">
        <v>971</v>
      </c>
      <c r="C208" s="188" t="s">
        <v>1079</v>
      </c>
      <c r="D208" s="189" t="s">
        <v>766</v>
      </c>
      <c r="E208" s="190">
        <v>100</v>
      </c>
      <c r="F208" s="190">
        <v>100</v>
      </c>
      <c r="G208" s="190">
        <v>100</v>
      </c>
      <c r="H208" s="190">
        <v>100</v>
      </c>
      <c r="I208" s="190">
        <v>100</v>
      </c>
      <c r="J208" s="190">
        <v>100</v>
      </c>
      <c r="K208" s="190">
        <v>100</v>
      </c>
      <c r="L208" s="190">
        <v>100</v>
      </c>
      <c r="M208" s="190">
        <v>100</v>
      </c>
      <c r="N208" s="190">
        <v>100</v>
      </c>
      <c r="O208" s="190">
        <v>100</v>
      </c>
      <c r="P208" s="190">
        <v>100</v>
      </c>
      <c r="Q208" s="190">
        <v>100</v>
      </c>
      <c r="R208" s="190">
        <v>100</v>
      </c>
      <c r="S208" s="170">
        <v>8314</v>
      </c>
      <c r="T208" s="175">
        <f t="shared" si="3"/>
        <v>1</v>
      </c>
    </row>
    <row r="209" spans="2:20" x14ac:dyDescent="0.25">
      <c r="B209" s="183" t="s">
        <v>971</v>
      </c>
      <c r="C209" s="184" t="s">
        <v>1080</v>
      </c>
      <c r="D209" s="185" t="s">
        <v>766</v>
      </c>
      <c r="E209" s="186">
        <v>100</v>
      </c>
      <c r="F209" s="186">
        <v>100</v>
      </c>
      <c r="G209" s="186">
        <v>100</v>
      </c>
      <c r="H209" s="186">
        <v>100</v>
      </c>
      <c r="I209" s="186">
        <v>100</v>
      </c>
      <c r="J209" s="186">
        <v>100</v>
      </c>
      <c r="K209" s="186">
        <v>100</v>
      </c>
      <c r="L209" s="186">
        <v>100</v>
      </c>
      <c r="M209" s="186">
        <v>100</v>
      </c>
      <c r="N209" s="186">
        <v>100</v>
      </c>
      <c r="O209" s="186">
        <v>100</v>
      </c>
      <c r="P209" s="186">
        <v>100</v>
      </c>
      <c r="Q209" s="186">
        <v>100</v>
      </c>
      <c r="R209" s="186">
        <v>-100</v>
      </c>
      <c r="S209" s="170">
        <v>8302</v>
      </c>
      <c r="T209" s="175">
        <f t="shared" si="3"/>
        <v>0.8571428571428571</v>
      </c>
    </row>
    <row r="210" spans="2:20" x14ac:dyDescent="0.25">
      <c r="B210" s="187" t="s">
        <v>971</v>
      </c>
      <c r="C210" s="188" t="s">
        <v>1081</v>
      </c>
      <c r="D210" s="189" t="s">
        <v>766</v>
      </c>
      <c r="E210" s="190">
        <v>100</v>
      </c>
      <c r="F210" s="190">
        <v>100</v>
      </c>
      <c r="G210" s="190">
        <v>100</v>
      </c>
      <c r="H210" s="190">
        <v>100</v>
      </c>
      <c r="I210" s="190">
        <v>100</v>
      </c>
      <c r="J210" s="190">
        <v>100</v>
      </c>
      <c r="K210" s="190">
        <v>100</v>
      </c>
      <c r="L210" s="190">
        <v>100</v>
      </c>
      <c r="M210" s="190">
        <v>100</v>
      </c>
      <c r="N210" s="190">
        <v>100</v>
      </c>
      <c r="O210" s="190">
        <v>100</v>
      </c>
      <c r="P210" s="190">
        <v>100</v>
      </c>
      <c r="Q210" s="190">
        <v>100</v>
      </c>
      <c r="R210" s="190">
        <v>100</v>
      </c>
      <c r="S210" s="170">
        <v>8202</v>
      </c>
      <c r="T210" s="175">
        <f t="shared" si="3"/>
        <v>1</v>
      </c>
    </row>
    <row r="211" spans="2:20" x14ac:dyDescent="0.25">
      <c r="B211" s="183" t="s">
        <v>971</v>
      </c>
      <c r="C211" s="184" t="s">
        <v>1082</v>
      </c>
      <c r="D211" s="185" t="s">
        <v>766</v>
      </c>
      <c r="E211" s="186">
        <v>100</v>
      </c>
      <c r="F211" s="186">
        <v>100</v>
      </c>
      <c r="G211" s="186">
        <v>100</v>
      </c>
      <c r="H211" s="186">
        <v>100</v>
      </c>
      <c r="I211" s="186">
        <v>100</v>
      </c>
      <c r="J211" s="186">
        <v>100</v>
      </c>
      <c r="K211" s="186">
        <v>100</v>
      </c>
      <c r="L211" s="186">
        <v>100</v>
      </c>
      <c r="M211" s="186">
        <v>100</v>
      </c>
      <c r="N211" s="186">
        <v>100</v>
      </c>
      <c r="O211" s="186">
        <v>100</v>
      </c>
      <c r="P211" s="186">
        <v>100</v>
      </c>
      <c r="Q211" s="186">
        <v>100</v>
      </c>
      <c r="R211" s="186">
        <v>100</v>
      </c>
      <c r="S211" s="170">
        <v>8303</v>
      </c>
      <c r="T211" s="175">
        <f t="shared" si="3"/>
        <v>1</v>
      </c>
    </row>
    <row r="212" spans="2:20" x14ac:dyDescent="0.25">
      <c r="B212" s="187" t="s">
        <v>971</v>
      </c>
      <c r="C212" s="188" t="s">
        <v>1083</v>
      </c>
      <c r="D212" s="189" t="s">
        <v>766</v>
      </c>
      <c r="E212" s="190">
        <v>100</v>
      </c>
      <c r="F212" s="190">
        <v>100</v>
      </c>
      <c r="G212" s="190">
        <v>100</v>
      </c>
      <c r="H212" s="190">
        <v>100</v>
      </c>
      <c r="I212" s="190">
        <v>100</v>
      </c>
      <c r="J212" s="190">
        <v>100</v>
      </c>
      <c r="K212" s="190">
        <v>100</v>
      </c>
      <c r="L212" s="190">
        <v>100</v>
      </c>
      <c r="M212" s="190">
        <v>100</v>
      </c>
      <c r="N212" s="190">
        <v>100</v>
      </c>
      <c r="O212" s="190">
        <v>100</v>
      </c>
      <c r="P212" s="190">
        <v>100</v>
      </c>
      <c r="Q212" s="190">
        <v>100</v>
      </c>
      <c r="R212" s="190">
        <v>100</v>
      </c>
      <c r="S212" s="170">
        <v>8203</v>
      </c>
      <c r="T212" s="175">
        <f t="shared" si="3"/>
        <v>1</v>
      </c>
    </row>
    <row r="213" spans="2:20" x14ac:dyDescent="0.25">
      <c r="B213" s="183" t="s">
        <v>971</v>
      </c>
      <c r="C213" s="184" t="s">
        <v>1084</v>
      </c>
      <c r="D213" s="185" t="s">
        <v>766</v>
      </c>
      <c r="E213" s="186">
        <v>100</v>
      </c>
      <c r="F213" s="186">
        <v>100</v>
      </c>
      <c r="G213" s="186">
        <v>100</v>
      </c>
      <c r="H213" s="186">
        <v>100</v>
      </c>
      <c r="I213" s="186">
        <v>100</v>
      </c>
      <c r="J213" s="186">
        <v>100</v>
      </c>
      <c r="K213" s="186">
        <v>100</v>
      </c>
      <c r="L213" s="186">
        <v>100</v>
      </c>
      <c r="M213" s="186">
        <v>100</v>
      </c>
      <c r="N213" s="186">
        <v>100</v>
      </c>
      <c r="O213" s="186">
        <v>100</v>
      </c>
      <c r="P213" s="186">
        <v>100</v>
      </c>
      <c r="Q213" s="186">
        <v>100</v>
      </c>
      <c r="R213" s="186">
        <v>100</v>
      </c>
      <c r="S213" s="170">
        <v>8103</v>
      </c>
      <c r="T213" s="175">
        <f t="shared" si="3"/>
        <v>1</v>
      </c>
    </row>
    <row r="214" spans="2:20" x14ac:dyDescent="0.25">
      <c r="B214" s="187" t="s">
        <v>971</v>
      </c>
      <c r="C214" s="188" t="s">
        <v>1085</v>
      </c>
      <c r="D214" s="189" t="s">
        <v>766</v>
      </c>
      <c r="E214" s="190">
        <v>100</v>
      </c>
      <c r="F214" s="190">
        <v>100</v>
      </c>
      <c r="G214" s="190">
        <v>100</v>
      </c>
      <c r="H214" s="190">
        <v>100</v>
      </c>
      <c r="I214" s="190">
        <v>100</v>
      </c>
      <c r="J214" s="190">
        <v>100</v>
      </c>
      <c r="K214" s="190">
        <v>100</v>
      </c>
      <c r="L214" s="190">
        <v>100</v>
      </c>
      <c r="M214" s="190">
        <v>100</v>
      </c>
      <c r="N214" s="190">
        <v>100</v>
      </c>
      <c r="O214" s="190">
        <v>100</v>
      </c>
      <c r="P214" s="190">
        <v>100</v>
      </c>
      <c r="Q214" s="190">
        <v>100</v>
      </c>
      <c r="R214" s="190">
        <v>100</v>
      </c>
      <c r="S214" s="170">
        <v>8101</v>
      </c>
      <c r="T214" s="175">
        <f t="shared" si="3"/>
        <v>1</v>
      </c>
    </row>
    <row r="215" spans="2:20" x14ac:dyDescent="0.25">
      <c r="B215" s="183" t="s">
        <v>971</v>
      </c>
      <c r="C215" s="184" t="s">
        <v>1086</v>
      </c>
      <c r="D215" s="185" t="s">
        <v>766</v>
      </c>
      <c r="E215" s="186">
        <v>100</v>
      </c>
      <c r="F215" s="186">
        <v>100</v>
      </c>
      <c r="G215" s="186">
        <v>100</v>
      </c>
      <c r="H215" s="186">
        <v>100</v>
      </c>
      <c r="I215" s="186">
        <v>100</v>
      </c>
      <c r="J215" s="186">
        <v>100</v>
      </c>
      <c r="K215" s="186">
        <v>100</v>
      </c>
      <c r="L215" s="186">
        <v>100</v>
      </c>
      <c r="M215" s="186">
        <v>100</v>
      </c>
      <c r="N215" s="186">
        <v>100</v>
      </c>
      <c r="O215" s="186">
        <v>100</v>
      </c>
      <c r="P215" s="186">
        <v>100</v>
      </c>
      <c r="Q215" s="186">
        <v>100</v>
      </c>
      <c r="R215" s="186">
        <v>100</v>
      </c>
      <c r="S215" s="170">
        <v>8204</v>
      </c>
      <c r="T215" s="175">
        <f t="shared" si="3"/>
        <v>1</v>
      </c>
    </row>
    <row r="216" spans="2:20" x14ac:dyDescent="0.25">
      <c r="B216" s="187" t="s">
        <v>971</v>
      </c>
      <c r="C216" s="188" t="s">
        <v>1087</v>
      </c>
      <c r="D216" s="189" t="s">
        <v>766</v>
      </c>
      <c r="E216" s="190">
        <v>100</v>
      </c>
      <c r="F216" s="190">
        <v>100</v>
      </c>
      <c r="G216" s="190">
        <v>100</v>
      </c>
      <c r="H216" s="190">
        <v>100</v>
      </c>
      <c r="I216" s="190">
        <v>100</v>
      </c>
      <c r="J216" s="190">
        <v>100</v>
      </c>
      <c r="K216" s="190">
        <v>100</v>
      </c>
      <c r="L216" s="190">
        <v>100</v>
      </c>
      <c r="M216" s="190">
        <v>100</v>
      </c>
      <c r="N216" s="190">
        <v>100</v>
      </c>
      <c r="O216" s="190">
        <v>100</v>
      </c>
      <c r="P216" s="190">
        <v>100</v>
      </c>
      <c r="Q216" s="190">
        <v>100</v>
      </c>
      <c r="R216" s="190">
        <v>100</v>
      </c>
      <c r="S216" s="170">
        <v>8102</v>
      </c>
      <c r="T216" s="175">
        <f t="shared" si="3"/>
        <v>1</v>
      </c>
    </row>
    <row r="217" spans="2:20" x14ac:dyDescent="0.25">
      <c r="B217" s="183" t="s">
        <v>971</v>
      </c>
      <c r="C217" s="184" t="s">
        <v>1088</v>
      </c>
      <c r="D217" s="185" t="s">
        <v>766</v>
      </c>
      <c r="E217" s="186">
        <v>100</v>
      </c>
      <c r="F217" s="186">
        <v>100</v>
      </c>
      <c r="G217" s="186">
        <v>100</v>
      </c>
      <c r="H217" s="186">
        <v>100</v>
      </c>
      <c r="I217" s="186">
        <v>100</v>
      </c>
      <c r="J217" s="186">
        <v>100</v>
      </c>
      <c r="K217" s="186">
        <v>100</v>
      </c>
      <c r="L217" s="186">
        <v>100</v>
      </c>
      <c r="M217" s="186">
        <v>100</v>
      </c>
      <c r="N217" s="186">
        <v>100</v>
      </c>
      <c r="O217" s="186">
        <v>100</v>
      </c>
      <c r="P217" s="186">
        <v>100</v>
      </c>
      <c r="Q217" s="186">
        <v>100</v>
      </c>
      <c r="R217" s="186">
        <v>100</v>
      </c>
      <c r="S217" s="170">
        <v>8205</v>
      </c>
      <c r="T217" s="175">
        <f t="shared" si="3"/>
        <v>1</v>
      </c>
    </row>
    <row r="218" spans="2:20" x14ac:dyDescent="0.25">
      <c r="B218" s="187" t="s">
        <v>971</v>
      </c>
      <c r="C218" s="188" t="s">
        <v>1089</v>
      </c>
      <c r="D218" s="189" t="s">
        <v>766</v>
      </c>
      <c r="E218" s="190">
        <v>100</v>
      </c>
      <c r="F218" s="190">
        <v>100</v>
      </c>
      <c r="G218" s="190">
        <v>100</v>
      </c>
      <c r="H218" s="190">
        <v>100</v>
      </c>
      <c r="I218" s="190">
        <v>100</v>
      </c>
      <c r="J218" s="190">
        <v>100</v>
      </c>
      <c r="K218" s="190">
        <v>100</v>
      </c>
      <c r="L218" s="190">
        <v>100</v>
      </c>
      <c r="M218" s="190">
        <v>100</v>
      </c>
      <c r="N218" s="190">
        <v>100</v>
      </c>
      <c r="O218" s="190">
        <v>100</v>
      </c>
      <c r="P218" s="190">
        <v>100</v>
      </c>
      <c r="Q218" s="190">
        <v>50</v>
      </c>
      <c r="R218" s="190">
        <v>-100</v>
      </c>
      <c r="S218" s="170">
        <v>8104</v>
      </c>
      <c r="T218" s="175">
        <f t="shared" si="3"/>
        <v>0.8214285714285714</v>
      </c>
    </row>
    <row r="219" spans="2:20" x14ac:dyDescent="0.25">
      <c r="B219" s="183" t="s">
        <v>971</v>
      </c>
      <c r="C219" s="184" t="s">
        <v>1090</v>
      </c>
      <c r="D219" s="185" t="s">
        <v>766</v>
      </c>
      <c r="E219" s="186">
        <v>100</v>
      </c>
      <c r="F219" s="186">
        <v>100</v>
      </c>
      <c r="G219" s="186">
        <v>100</v>
      </c>
      <c r="H219" s="186">
        <v>100</v>
      </c>
      <c r="I219" s="186">
        <v>100</v>
      </c>
      <c r="J219" s="186">
        <v>100</v>
      </c>
      <c r="K219" s="186">
        <v>100</v>
      </c>
      <c r="L219" s="186">
        <v>100</v>
      </c>
      <c r="M219" s="186">
        <v>100</v>
      </c>
      <c r="N219" s="186">
        <v>100</v>
      </c>
      <c r="O219" s="186">
        <v>100</v>
      </c>
      <c r="P219" s="186">
        <v>100</v>
      </c>
      <c r="Q219" s="186">
        <v>100</v>
      </c>
      <c r="R219" s="186">
        <v>100</v>
      </c>
      <c r="S219" s="170">
        <v>8112</v>
      </c>
      <c r="T219" s="175">
        <f t="shared" si="3"/>
        <v>1</v>
      </c>
    </row>
    <row r="220" spans="2:20" x14ac:dyDescent="0.25">
      <c r="B220" s="187" t="s">
        <v>971</v>
      </c>
      <c r="C220" s="188" t="s">
        <v>1091</v>
      </c>
      <c r="D220" s="189" t="s">
        <v>766</v>
      </c>
      <c r="E220" s="190">
        <v>100</v>
      </c>
      <c r="F220" s="190">
        <v>100</v>
      </c>
      <c r="G220" s="190">
        <v>100</v>
      </c>
      <c r="H220" s="190">
        <v>100</v>
      </c>
      <c r="I220" s="190">
        <v>100</v>
      </c>
      <c r="J220" s="190">
        <v>100</v>
      </c>
      <c r="K220" s="190">
        <v>100</v>
      </c>
      <c r="L220" s="190">
        <v>100</v>
      </c>
      <c r="M220" s="190">
        <v>100</v>
      </c>
      <c r="N220" s="190">
        <v>100</v>
      </c>
      <c r="O220" s="190">
        <v>100</v>
      </c>
      <c r="P220" s="190">
        <v>100</v>
      </c>
      <c r="Q220" s="190">
        <v>100</v>
      </c>
      <c r="R220" s="190">
        <v>100</v>
      </c>
      <c r="S220" s="170">
        <v>8105</v>
      </c>
      <c r="T220" s="175">
        <f t="shared" si="3"/>
        <v>1</v>
      </c>
    </row>
    <row r="221" spans="2:20" x14ac:dyDescent="0.25">
      <c r="B221" s="183" t="s">
        <v>971</v>
      </c>
      <c r="C221" s="184" t="s">
        <v>1092</v>
      </c>
      <c r="D221" s="185" t="s">
        <v>766</v>
      </c>
      <c r="E221" s="186">
        <v>100</v>
      </c>
      <c r="F221" s="186">
        <v>100</v>
      </c>
      <c r="G221" s="186">
        <v>100</v>
      </c>
      <c r="H221" s="186">
        <v>100</v>
      </c>
      <c r="I221" s="186">
        <v>100</v>
      </c>
      <c r="J221" s="186">
        <v>100</v>
      </c>
      <c r="K221" s="186">
        <v>100</v>
      </c>
      <c r="L221" s="186">
        <v>100</v>
      </c>
      <c r="M221" s="186">
        <v>100</v>
      </c>
      <c r="N221" s="186">
        <v>100</v>
      </c>
      <c r="O221" s="186">
        <v>100</v>
      </c>
      <c r="P221" s="186">
        <v>100</v>
      </c>
      <c r="Q221" s="186">
        <v>100</v>
      </c>
      <c r="R221" s="186">
        <v>100</v>
      </c>
      <c r="S221" s="170">
        <v>8304</v>
      </c>
      <c r="T221" s="175">
        <f t="shared" si="3"/>
        <v>1</v>
      </c>
    </row>
    <row r="222" spans="2:20" x14ac:dyDescent="0.25">
      <c r="B222" s="187" t="s">
        <v>971</v>
      </c>
      <c r="C222" s="188" t="s">
        <v>1093</v>
      </c>
      <c r="D222" s="189" t="s">
        <v>766</v>
      </c>
      <c r="E222" s="190">
        <v>100</v>
      </c>
      <c r="F222" s="190">
        <v>100</v>
      </c>
      <c r="G222" s="190">
        <v>100</v>
      </c>
      <c r="H222" s="190">
        <v>100</v>
      </c>
      <c r="I222" s="190">
        <v>100</v>
      </c>
      <c r="J222" s="190">
        <v>100</v>
      </c>
      <c r="K222" s="190">
        <v>100</v>
      </c>
      <c r="L222" s="190">
        <v>100</v>
      </c>
      <c r="M222" s="190">
        <v>100</v>
      </c>
      <c r="N222" s="190">
        <v>100</v>
      </c>
      <c r="O222" s="190">
        <v>100</v>
      </c>
      <c r="P222" s="190">
        <v>100</v>
      </c>
      <c r="Q222" s="190">
        <v>100</v>
      </c>
      <c r="R222" s="190">
        <v>100</v>
      </c>
      <c r="S222" s="170">
        <v>8201</v>
      </c>
      <c r="T222" s="175">
        <f t="shared" si="3"/>
        <v>1</v>
      </c>
    </row>
    <row r="223" spans="2:20" x14ac:dyDescent="0.25">
      <c r="B223" s="183" t="s">
        <v>971</v>
      </c>
      <c r="C223" s="184" t="s">
        <v>1094</v>
      </c>
      <c r="D223" s="185" t="s">
        <v>766</v>
      </c>
      <c r="E223" s="186">
        <v>100</v>
      </c>
      <c r="F223" s="186">
        <v>100</v>
      </c>
      <c r="G223" s="186">
        <v>100</v>
      </c>
      <c r="H223" s="186">
        <v>100</v>
      </c>
      <c r="I223" s="186">
        <v>100</v>
      </c>
      <c r="J223" s="186">
        <v>100</v>
      </c>
      <c r="K223" s="186">
        <v>100</v>
      </c>
      <c r="L223" s="186">
        <v>100</v>
      </c>
      <c r="M223" s="186">
        <v>100</v>
      </c>
      <c r="N223" s="186">
        <v>100</v>
      </c>
      <c r="O223" s="186">
        <v>100</v>
      </c>
      <c r="P223" s="186">
        <v>100</v>
      </c>
      <c r="Q223" s="186">
        <v>100</v>
      </c>
      <c r="R223" s="186">
        <v>100</v>
      </c>
      <c r="S223" s="170">
        <v>8206</v>
      </c>
      <c r="T223" s="175">
        <f t="shared" si="3"/>
        <v>1</v>
      </c>
    </row>
    <row r="224" spans="2:20" x14ac:dyDescent="0.25">
      <c r="B224" s="187" t="s">
        <v>971</v>
      </c>
      <c r="C224" s="188" t="s">
        <v>1095</v>
      </c>
      <c r="D224" s="189" t="s">
        <v>766</v>
      </c>
      <c r="E224" s="190">
        <v>100</v>
      </c>
      <c r="F224" s="190">
        <v>100</v>
      </c>
      <c r="G224" s="190">
        <v>100</v>
      </c>
      <c r="H224" s="190">
        <v>100</v>
      </c>
      <c r="I224" s="190">
        <v>100</v>
      </c>
      <c r="J224" s="190">
        <v>100</v>
      </c>
      <c r="K224" s="190">
        <v>100</v>
      </c>
      <c r="L224" s="190">
        <v>100</v>
      </c>
      <c r="M224" s="190">
        <v>100</v>
      </c>
      <c r="N224" s="190">
        <v>100</v>
      </c>
      <c r="O224" s="190">
        <v>100</v>
      </c>
      <c r="P224" s="190">
        <v>100</v>
      </c>
      <c r="Q224" s="190">
        <v>100</v>
      </c>
      <c r="R224" s="190">
        <v>100</v>
      </c>
      <c r="S224" s="170">
        <v>8301</v>
      </c>
      <c r="T224" s="175">
        <f t="shared" si="3"/>
        <v>1</v>
      </c>
    </row>
    <row r="225" spans="2:20" x14ac:dyDescent="0.25">
      <c r="B225" s="183" t="s">
        <v>971</v>
      </c>
      <c r="C225" s="184" t="s">
        <v>1096</v>
      </c>
      <c r="D225" s="185" t="s">
        <v>766</v>
      </c>
      <c r="E225" s="186">
        <v>100</v>
      </c>
      <c r="F225" s="186">
        <v>100</v>
      </c>
      <c r="G225" s="186">
        <v>100</v>
      </c>
      <c r="H225" s="186">
        <v>100</v>
      </c>
      <c r="I225" s="186">
        <v>100</v>
      </c>
      <c r="J225" s="186">
        <v>100</v>
      </c>
      <c r="K225" s="186">
        <v>100</v>
      </c>
      <c r="L225" s="186">
        <v>100</v>
      </c>
      <c r="M225" s="186">
        <v>100</v>
      </c>
      <c r="N225" s="186">
        <v>100</v>
      </c>
      <c r="O225" s="186">
        <v>100</v>
      </c>
      <c r="P225" s="186">
        <v>100</v>
      </c>
      <c r="Q225" s="186">
        <v>100</v>
      </c>
      <c r="R225" s="186">
        <v>100</v>
      </c>
      <c r="S225" s="170">
        <v>8106</v>
      </c>
      <c r="T225" s="175">
        <f t="shared" si="3"/>
        <v>1</v>
      </c>
    </row>
    <row r="226" spans="2:20" x14ac:dyDescent="0.25">
      <c r="B226" s="187" t="s">
        <v>971</v>
      </c>
      <c r="C226" s="188" t="s">
        <v>1097</v>
      </c>
      <c r="D226" s="189" t="s">
        <v>766</v>
      </c>
      <c r="E226" s="190">
        <v>100</v>
      </c>
      <c r="F226" s="190">
        <v>100</v>
      </c>
      <c r="G226" s="190">
        <v>100</v>
      </c>
      <c r="H226" s="190">
        <v>100</v>
      </c>
      <c r="I226" s="190">
        <v>100</v>
      </c>
      <c r="J226" s="190">
        <v>100</v>
      </c>
      <c r="K226" s="190">
        <v>100</v>
      </c>
      <c r="L226" s="190">
        <v>100</v>
      </c>
      <c r="M226" s="190">
        <v>100</v>
      </c>
      <c r="N226" s="190">
        <v>100</v>
      </c>
      <c r="O226" s="190">
        <v>100</v>
      </c>
      <c r="P226" s="190">
        <v>100</v>
      </c>
      <c r="Q226" s="190">
        <v>100</v>
      </c>
      <c r="R226" s="190">
        <v>100</v>
      </c>
      <c r="S226" s="170">
        <v>8305</v>
      </c>
      <c r="T226" s="175">
        <f t="shared" si="3"/>
        <v>1</v>
      </c>
    </row>
    <row r="227" spans="2:20" x14ac:dyDescent="0.25">
      <c r="B227" s="183" t="s">
        <v>971</v>
      </c>
      <c r="C227" s="184" t="s">
        <v>1098</v>
      </c>
      <c r="D227" s="185" t="s">
        <v>766</v>
      </c>
      <c r="E227" s="186">
        <v>100</v>
      </c>
      <c r="F227" s="186">
        <v>100</v>
      </c>
      <c r="G227" s="186">
        <v>100</v>
      </c>
      <c r="H227" s="186">
        <v>100</v>
      </c>
      <c r="I227" s="186">
        <v>100</v>
      </c>
      <c r="J227" s="186">
        <v>100</v>
      </c>
      <c r="K227" s="186">
        <v>100</v>
      </c>
      <c r="L227" s="186">
        <v>100</v>
      </c>
      <c r="M227" s="186">
        <v>100</v>
      </c>
      <c r="N227" s="186">
        <v>100</v>
      </c>
      <c r="O227" s="186">
        <v>100</v>
      </c>
      <c r="P227" s="186">
        <v>100</v>
      </c>
      <c r="Q227" s="186">
        <v>100</v>
      </c>
      <c r="R227" s="186">
        <v>100</v>
      </c>
      <c r="S227" s="170">
        <v>8306</v>
      </c>
      <c r="T227" s="175">
        <f t="shared" si="3"/>
        <v>1</v>
      </c>
    </row>
    <row r="228" spans="2:20" x14ac:dyDescent="0.25">
      <c r="B228" s="187" t="s">
        <v>971</v>
      </c>
      <c r="C228" s="188" t="s">
        <v>1099</v>
      </c>
      <c r="D228" s="189" t="s">
        <v>766</v>
      </c>
      <c r="E228" s="190">
        <v>100</v>
      </c>
      <c r="F228" s="190">
        <v>100</v>
      </c>
      <c r="G228" s="190">
        <v>100</v>
      </c>
      <c r="H228" s="190">
        <v>100</v>
      </c>
      <c r="I228" s="190">
        <v>100</v>
      </c>
      <c r="J228" s="190">
        <v>100</v>
      </c>
      <c r="K228" s="190">
        <v>100</v>
      </c>
      <c r="L228" s="190">
        <v>100</v>
      </c>
      <c r="M228" s="190">
        <v>100</v>
      </c>
      <c r="N228" s="190">
        <v>100</v>
      </c>
      <c r="O228" s="190">
        <v>100</v>
      </c>
      <c r="P228" s="190">
        <v>100</v>
      </c>
      <c r="Q228" s="190">
        <v>100</v>
      </c>
      <c r="R228" s="190">
        <v>100</v>
      </c>
      <c r="S228" s="170">
        <v>8307</v>
      </c>
      <c r="T228" s="175">
        <f t="shared" si="3"/>
        <v>1</v>
      </c>
    </row>
    <row r="229" spans="2:20" x14ac:dyDescent="0.25">
      <c r="B229" s="183" t="s">
        <v>971</v>
      </c>
      <c r="C229" s="184" t="s">
        <v>1100</v>
      </c>
      <c r="D229" s="185" t="s">
        <v>766</v>
      </c>
      <c r="E229" s="186">
        <v>100</v>
      </c>
      <c r="F229" s="186">
        <v>100</v>
      </c>
      <c r="G229" s="186">
        <v>100</v>
      </c>
      <c r="H229" s="186">
        <v>100</v>
      </c>
      <c r="I229" s="186">
        <v>100</v>
      </c>
      <c r="J229" s="186">
        <v>100</v>
      </c>
      <c r="K229" s="186">
        <v>100</v>
      </c>
      <c r="L229" s="186">
        <v>100</v>
      </c>
      <c r="M229" s="186">
        <v>100</v>
      </c>
      <c r="N229" s="186">
        <v>100</v>
      </c>
      <c r="O229" s="186">
        <v>100</v>
      </c>
      <c r="P229" s="186">
        <v>100</v>
      </c>
      <c r="Q229" s="186">
        <v>100</v>
      </c>
      <c r="R229" s="186">
        <v>100</v>
      </c>
      <c r="S229" s="170">
        <v>8107</v>
      </c>
      <c r="T229" s="175">
        <f t="shared" si="3"/>
        <v>1</v>
      </c>
    </row>
    <row r="230" spans="2:20" x14ac:dyDescent="0.25">
      <c r="B230" s="187" t="s">
        <v>971</v>
      </c>
      <c r="C230" s="188" t="s">
        <v>1101</v>
      </c>
      <c r="D230" s="189" t="s">
        <v>766</v>
      </c>
      <c r="E230" s="190">
        <v>100</v>
      </c>
      <c r="F230" s="190">
        <v>100</v>
      </c>
      <c r="G230" s="190">
        <v>100</v>
      </c>
      <c r="H230" s="190">
        <v>100</v>
      </c>
      <c r="I230" s="190">
        <v>100</v>
      </c>
      <c r="J230" s="190">
        <v>100</v>
      </c>
      <c r="K230" s="190">
        <v>100</v>
      </c>
      <c r="L230" s="190">
        <v>100</v>
      </c>
      <c r="M230" s="190">
        <v>100</v>
      </c>
      <c r="N230" s="190">
        <v>100</v>
      </c>
      <c r="O230" s="190">
        <v>100</v>
      </c>
      <c r="P230" s="190">
        <v>100</v>
      </c>
      <c r="Q230" s="190">
        <v>100</v>
      </c>
      <c r="R230" s="190">
        <v>100</v>
      </c>
      <c r="S230" s="170">
        <v>8308</v>
      </c>
      <c r="T230" s="175">
        <f t="shared" si="3"/>
        <v>1</v>
      </c>
    </row>
    <row r="231" spans="2:20" x14ac:dyDescent="0.25">
      <c r="B231" s="183" t="s">
        <v>971</v>
      </c>
      <c r="C231" s="184" t="s">
        <v>1102</v>
      </c>
      <c r="D231" s="185" t="s">
        <v>766</v>
      </c>
      <c r="E231" s="186">
        <v>100</v>
      </c>
      <c r="F231" s="186">
        <v>100</v>
      </c>
      <c r="G231" s="186">
        <v>100</v>
      </c>
      <c r="H231" s="186">
        <v>100</v>
      </c>
      <c r="I231" s="186">
        <v>100</v>
      </c>
      <c r="J231" s="186">
        <v>100</v>
      </c>
      <c r="K231" s="186">
        <v>100</v>
      </c>
      <c r="L231" s="186">
        <v>100</v>
      </c>
      <c r="M231" s="186">
        <v>100</v>
      </c>
      <c r="N231" s="186">
        <v>100</v>
      </c>
      <c r="O231" s="186">
        <v>100</v>
      </c>
      <c r="P231" s="186">
        <v>100</v>
      </c>
      <c r="Q231" s="186">
        <v>100</v>
      </c>
      <c r="R231" s="186">
        <v>100</v>
      </c>
      <c r="S231" s="170">
        <v>8309</v>
      </c>
      <c r="T231" s="175">
        <f t="shared" si="3"/>
        <v>1</v>
      </c>
    </row>
    <row r="232" spans="2:20" x14ac:dyDescent="0.25">
      <c r="B232" s="187" t="s">
        <v>971</v>
      </c>
      <c r="C232" s="188" t="s">
        <v>1103</v>
      </c>
      <c r="D232" s="189" t="s">
        <v>766</v>
      </c>
      <c r="E232" s="190">
        <v>100</v>
      </c>
      <c r="F232" s="190">
        <v>100</v>
      </c>
      <c r="G232" s="190">
        <v>100</v>
      </c>
      <c r="H232" s="190">
        <v>100</v>
      </c>
      <c r="I232" s="190">
        <v>100</v>
      </c>
      <c r="J232" s="190">
        <v>100</v>
      </c>
      <c r="K232" s="190">
        <v>100</v>
      </c>
      <c r="L232" s="190">
        <v>100</v>
      </c>
      <c r="M232" s="190">
        <v>100</v>
      </c>
      <c r="N232" s="190">
        <v>100</v>
      </c>
      <c r="O232" s="190">
        <v>100</v>
      </c>
      <c r="P232" s="190">
        <v>100</v>
      </c>
      <c r="Q232" s="190">
        <v>100</v>
      </c>
      <c r="R232" s="190">
        <v>100</v>
      </c>
      <c r="S232" s="170">
        <v>8108</v>
      </c>
      <c r="T232" s="175">
        <f t="shared" si="3"/>
        <v>1</v>
      </c>
    </row>
    <row r="233" spans="2:20" x14ac:dyDescent="0.25">
      <c r="B233" s="183" t="s">
        <v>971</v>
      </c>
      <c r="C233" s="184" t="s">
        <v>1104</v>
      </c>
      <c r="D233" s="185" t="s">
        <v>766</v>
      </c>
      <c r="E233" s="186">
        <v>100</v>
      </c>
      <c r="F233" s="186">
        <v>100</v>
      </c>
      <c r="G233" s="186">
        <v>100</v>
      </c>
      <c r="H233" s="186">
        <v>100</v>
      </c>
      <c r="I233" s="186">
        <v>100</v>
      </c>
      <c r="J233" s="186">
        <v>100</v>
      </c>
      <c r="K233" s="186">
        <v>100</v>
      </c>
      <c r="L233" s="186">
        <v>100</v>
      </c>
      <c r="M233" s="186">
        <v>100</v>
      </c>
      <c r="N233" s="186">
        <v>100</v>
      </c>
      <c r="O233" s="186">
        <v>100</v>
      </c>
      <c r="P233" s="186">
        <v>100</v>
      </c>
      <c r="Q233" s="186">
        <v>100</v>
      </c>
      <c r="R233" s="186">
        <v>100</v>
      </c>
      <c r="S233" s="170">
        <v>8310</v>
      </c>
      <c r="T233" s="175">
        <f t="shared" si="3"/>
        <v>1</v>
      </c>
    </row>
    <row r="234" spans="2:20" x14ac:dyDescent="0.25">
      <c r="B234" s="187" t="s">
        <v>971</v>
      </c>
      <c r="C234" s="188" t="s">
        <v>1105</v>
      </c>
      <c r="D234" s="189" t="s">
        <v>766</v>
      </c>
      <c r="E234" s="190">
        <v>100</v>
      </c>
      <c r="F234" s="190">
        <v>100</v>
      </c>
      <c r="G234" s="190">
        <v>100</v>
      </c>
      <c r="H234" s="190">
        <v>100</v>
      </c>
      <c r="I234" s="190">
        <v>100</v>
      </c>
      <c r="J234" s="190">
        <v>100</v>
      </c>
      <c r="K234" s="190">
        <v>100</v>
      </c>
      <c r="L234" s="190">
        <v>100</v>
      </c>
      <c r="M234" s="190">
        <v>100</v>
      </c>
      <c r="N234" s="190">
        <v>100</v>
      </c>
      <c r="O234" s="190">
        <v>100</v>
      </c>
      <c r="P234" s="190">
        <v>100</v>
      </c>
      <c r="Q234" s="190">
        <v>100</v>
      </c>
      <c r="R234" s="190">
        <v>100</v>
      </c>
      <c r="S234" s="170">
        <v>8311</v>
      </c>
      <c r="T234" s="175">
        <f t="shared" si="3"/>
        <v>1</v>
      </c>
    </row>
    <row r="235" spans="2:20" x14ac:dyDescent="0.25">
      <c r="B235" s="183" t="s">
        <v>971</v>
      </c>
      <c r="C235" s="184" t="s">
        <v>1106</v>
      </c>
      <c r="D235" s="185" t="s">
        <v>766</v>
      </c>
      <c r="E235" s="186">
        <v>100</v>
      </c>
      <c r="F235" s="186">
        <v>100</v>
      </c>
      <c r="G235" s="186">
        <v>100</v>
      </c>
      <c r="H235" s="186">
        <v>100</v>
      </c>
      <c r="I235" s="186">
        <v>100</v>
      </c>
      <c r="J235" s="186">
        <v>100</v>
      </c>
      <c r="K235" s="186">
        <v>100</v>
      </c>
      <c r="L235" s="186">
        <v>100</v>
      </c>
      <c r="M235" s="186">
        <v>100</v>
      </c>
      <c r="N235" s="186">
        <v>100</v>
      </c>
      <c r="O235" s="186">
        <v>100</v>
      </c>
      <c r="P235" s="186">
        <v>100</v>
      </c>
      <c r="Q235" s="186">
        <v>100</v>
      </c>
      <c r="R235" s="186">
        <v>100</v>
      </c>
      <c r="S235" s="170">
        <v>8109</v>
      </c>
      <c r="T235" s="175">
        <f t="shared" si="3"/>
        <v>1</v>
      </c>
    </row>
    <row r="236" spans="2:20" x14ac:dyDescent="0.25">
      <c r="B236" s="187" t="s">
        <v>971</v>
      </c>
      <c r="C236" s="188" t="s">
        <v>1107</v>
      </c>
      <c r="D236" s="189" t="s">
        <v>766</v>
      </c>
      <c r="E236" s="190">
        <v>100</v>
      </c>
      <c r="F236" s="190">
        <v>100</v>
      </c>
      <c r="G236" s="190">
        <v>100</v>
      </c>
      <c r="H236" s="190">
        <v>100</v>
      </c>
      <c r="I236" s="190">
        <v>100</v>
      </c>
      <c r="J236" s="190">
        <v>100</v>
      </c>
      <c r="K236" s="190">
        <v>100</v>
      </c>
      <c r="L236" s="190">
        <v>100</v>
      </c>
      <c r="M236" s="190">
        <v>100</v>
      </c>
      <c r="N236" s="190">
        <v>100</v>
      </c>
      <c r="O236" s="190">
        <v>100</v>
      </c>
      <c r="P236" s="190">
        <v>100</v>
      </c>
      <c r="Q236" s="190">
        <v>100</v>
      </c>
      <c r="R236" s="190">
        <v>100</v>
      </c>
      <c r="S236" s="170">
        <v>8110</v>
      </c>
      <c r="T236" s="175">
        <f t="shared" si="3"/>
        <v>1</v>
      </c>
    </row>
    <row r="237" spans="2:20" x14ac:dyDescent="0.25">
      <c r="B237" s="183" t="s">
        <v>971</v>
      </c>
      <c r="C237" s="184" t="s">
        <v>1108</v>
      </c>
      <c r="D237" s="185" t="s">
        <v>766</v>
      </c>
      <c r="E237" s="186">
        <v>100</v>
      </c>
      <c r="F237" s="186">
        <v>100</v>
      </c>
      <c r="G237" s="186">
        <v>100</v>
      </c>
      <c r="H237" s="186">
        <v>100</v>
      </c>
      <c r="I237" s="186">
        <v>100</v>
      </c>
      <c r="J237" s="186">
        <v>100</v>
      </c>
      <c r="K237" s="186">
        <v>100</v>
      </c>
      <c r="L237" s="186">
        <v>100</v>
      </c>
      <c r="M237" s="186">
        <v>100</v>
      </c>
      <c r="N237" s="186">
        <v>100</v>
      </c>
      <c r="O237" s="186">
        <v>100</v>
      </c>
      <c r="P237" s="186">
        <v>100</v>
      </c>
      <c r="Q237" s="186">
        <v>100</v>
      </c>
      <c r="R237" s="186">
        <v>100</v>
      </c>
      <c r="S237" s="170">
        <v>8207</v>
      </c>
      <c r="T237" s="175">
        <f t="shared" si="3"/>
        <v>1</v>
      </c>
    </row>
    <row r="238" spans="2:20" x14ac:dyDescent="0.25">
      <c r="B238" s="187" t="s">
        <v>971</v>
      </c>
      <c r="C238" s="188" t="s">
        <v>1109</v>
      </c>
      <c r="D238" s="189" t="s">
        <v>766</v>
      </c>
      <c r="E238" s="190">
        <v>100</v>
      </c>
      <c r="F238" s="190">
        <v>100</v>
      </c>
      <c r="G238" s="190">
        <v>100</v>
      </c>
      <c r="H238" s="190">
        <v>100</v>
      </c>
      <c r="I238" s="190">
        <v>100</v>
      </c>
      <c r="J238" s="190">
        <v>100</v>
      </c>
      <c r="K238" s="190">
        <v>100</v>
      </c>
      <c r="L238" s="190">
        <v>100</v>
      </c>
      <c r="M238" s="190">
        <v>100</v>
      </c>
      <c r="N238" s="190">
        <v>100</v>
      </c>
      <c r="O238" s="190">
        <v>100</v>
      </c>
      <c r="P238" s="190">
        <v>100</v>
      </c>
      <c r="Q238" s="190">
        <v>100</v>
      </c>
      <c r="R238" s="190">
        <v>100</v>
      </c>
      <c r="S238" s="170">
        <v>8111</v>
      </c>
      <c r="T238" s="175">
        <f t="shared" si="3"/>
        <v>1</v>
      </c>
    </row>
    <row r="239" spans="2:20" x14ac:dyDescent="0.25">
      <c r="B239" s="183" t="s">
        <v>971</v>
      </c>
      <c r="C239" s="184" t="s">
        <v>1110</v>
      </c>
      <c r="D239" s="185" t="s">
        <v>766</v>
      </c>
      <c r="E239" s="186">
        <v>100</v>
      </c>
      <c r="F239" s="186">
        <v>100</v>
      </c>
      <c r="G239" s="186">
        <v>100</v>
      </c>
      <c r="H239" s="186">
        <v>100</v>
      </c>
      <c r="I239" s="186">
        <v>100</v>
      </c>
      <c r="J239" s="186">
        <v>100</v>
      </c>
      <c r="K239" s="186">
        <v>100</v>
      </c>
      <c r="L239" s="186">
        <v>100</v>
      </c>
      <c r="M239" s="186">
        <v>100</v>
      </c>
      <c r="N239" s="186">
        <v>100</v>
      </c>
      <c r="O239" s="186">
        <v>100</v>
      </c>
      <c r="P239" s="186">
        <v>100</v>
      </c>
      <c r="Q239" s="186">
        <v>100</v>
      </c>
      <c r="R239" s="186">
        <v>100</v>
      </c>
      <c r="S239" s="170">
        <v>8312</v>
      </c>
      <c r="T239" s="175">
        <f t="shared" si="3"/>
        <v>1</v>
      </c>
    </row>
    <row r="240" spans="2:20" x14ac:dyDescent="0.25">
      <c r="B240" s="187" t="s">
        <v>971</v>
      </c>
      <c r="C240" s="188" t="s">
        <v>1111</v>
      </c>
      <c r="D240" s="189" t="s">
        <v>766</v>
      </c>
      <c r="E240" s="190">
        <v>100</v>
      </c>
      <c r="F240" s="190">
        <v>100</v>
      </c>
      <c r="G240" s="190">
        <v>100</v>
      </c>
      <c r="H240" s="190">
        <v>100</v>
      </c>
      <c r="I240" s="190">
        <v>100</v>
      </c>
      <c r="J240" s="190">
        <v>100</v>
      </c>
      <c r="K240" s="190">
        <v>100</v>
      </c>
      <c r="L240" s="190">
        <v>100</v>
      </c>
      <c r="M240" s="190">
        <v>100</v>
      </c>
      <c r="N240" s="190">
        <v>100</v>
      </c>
      <c r="O240" s="190">
        <v>100</v>
      </c>
      <c r="P240" s="190">
        <v>100</v>
      </c>
      <c r="Q240" s="190">
        <v>100</v>
      </c>
      <c r="R240" s="190">
        <v>100</v>
      </c>
      <c r="S240" s="170">
        <v>8313</v>
      </c>
      <c r="T240" s="175">
        <f t="shared" si="3"/>
        <v>1</v>
      </c>
    </row>
    <row r="241" spans="2:20" x14ac:dyDescent="0.25">
      <c r="B241" s="191" t="s">
        <v>972</v>
      </c>
      <c r="C241" s="184" t="s">
        <v>1112</v>
      </c>
      <c r="D241" s="185" t="s">
        <v>766</v>
      </c>
      <c r="E241" s="186">
        <v>100</v>
      </c>
      <c r="F241" s="186">
        <v>100</v>
      </c>
      <c r="G241" s="186">
        <v>100</v>
      </c>
      <c r="H241" s="186">
        <v>100</v>
      </c>
      <c r="I241" s="186">
        <v>100</v>
      </c>
      <c r="J241" s="186">
        <v>100</v>
      </c>
      <c r="K241" s="186">
        <v>100</v>
      </c>
      <c r="L241" s="186">
        <v>100</v>
      </c>
      <c r="M241" s="186">
        <v>100</v>
      </c>
      <c r="N241" s="186">
        <v>100</v>
      </c>
      <c r="O241" s="186">
        <v>100</v>
      </c>
      <c r="P241" s="186">
        <v>100</v>
      </c>
      <c r="Q241" s="186">
        <v>100</v>
      </c>
      <c r="R241" s="186">
        <v>100</v>
      </c>
      <c r="S241" s="170">
        <v>16102</v>
      </c>
      <c r="T241" s="175">
        <f t="shared" si="3"/>
        <v>1</v>
      </c>
    </row>
    <row r="242" spans="2:20" x14ac:dyDescent="0.25">
      <c r="B242" s="192" t="s">
        <v>972</v>
      </c>
      <c r="C242" s="188" t="s">
        <v>1113</v>
      </c>
      <c r="D242" s="189" t="s">
        <v>766</v>
      </c>
      <c r="E242" s="190">
        <v>100</v>
      </c>
      <c r="F242" s="190">
        <v>100</v>
      </c>
      <c r="G242" s="190">
        <v>100</v>
      </c>
      <c r="H242" s="190">
        <v>100</v>
      </c>
      <c r="I242" s="190">
        <v>100</v>
      </c>
      <c r="J242" s="190">
        <v>100</v>
      </c>
      <c r="K242" s="190">
        <v>100</v>
      </c>
      <c r="L242" s="190">
        <v>100</v>
      </c>
      <c r="M242" s="190">
        <v>100</v>
      </c>
      <c r="N242" s="190">
        <v>100</v>
      </c>
      <c r="O242" s="190">
        <v>100</v>
      </c>
      <c r="P242" s="190">
        <v>100</v>
      </c>
      <c r="Q242" s="190">
        <v>100</v>
      </c>
      <c r="R242" s="190">
        <v>100</v>
      </c>
      <c r="S242" s="170">
        <v>16101</v>
      </c>
      <c r="T242" s="175">
        <f t="shared" si="3"/>
        <v>1</v>
      </c>
    </row>
    <row r="243" spans="2:20" x14ac:dyDescent="0.25">
      <c r="B243" s="191" t="s">
        <v>972</v>
      </c>
      <c r="C243" s="184" t="s">
        <v>1114</v>
      </c>
      <c r="D243" s="185" t="s">
        <v>766</v>
      </c>
      <c r="E243" s="186">
        <v>100</v>
      </c>
      <c r="F243" s="186">
        <v>100</v>
      </c>
      <c r="G243" s="186">
        <v>100</v>
      </c>
      <c r="H243" s="186">
        <v>100</v>
      </c>
      <c r="I243" s="186">
        <v>100</v>
      </c>
      <c r="J243" s="186">
        <v>100</v>
      </c>
      <c r="K243" s="186">
        <v>100</v>
      </c>
      <c r="L243" s="186">
        <v>100</v>
      </c>
      <c r="M243" s="186">
        <v>100</v>
      </c>
      <c r="N243" s="186">
        <v>100</v>
      </c>
      <c r="O243" s="186">
        <v>100</v>
      </c>
      <c r="P243" s="186">
        <v>100</v>
      </c>
      <c r="Q243" s="186">
        <v>-100</v>
      </c>
      <c r="R243" s="186">
        <v>-100</v>
      </c>
      <c r="S243" s="170">
        <v>16103</v>
      </c>
      <c r="T243" s="175">
        <f t="shared" si="3"/>
        <v>0.7142857142857143</v>
      </c>
    </row>
    <row r="244" spans="2:20" x14ac:dyDescent="0.25">
      <c r="B244" s="192" t="s">
        <v>972</v>
      </c>
      <c r="C244" s="188" t="s">
        <v>1115</v>
      </c>
      <c r="D244" s="189" t="s">
        <v>766</v>
      </c>
      <c r="E244" s="190">
        <v>100</v>
      </c>
      <c r="F244" s="190">
        <v>100</v>
      </c>
      <c r="G244" s="190">
        <v>100</v>
      </c>
      <c r="H244" s="190">
        <v>100</v>
      </c>
      <c r="I244" s="190">
        <v>100</v>
      </c>
      <c r="J244" s="190">
        <v>100</v>
      </c>
      <c r="K244" s="190">
        <v>100</v>
      </c>
      <c r="L244" s="190">
        <v>100</v>
      </c>
      <c r="M244" s="190">
        <v>100</v>
      </c>
      <c r="N244" s="190">
        <v>100</v>
      </c>
      <c r="O244" s="190">
        <v>100</v>
      </c>
      <c r="P244" s="190">
        <v>100</v>
      </c>
      <c r="Q244" s="190">
        <v>100</v>
      </c>
      <c r="R244" s="190">
        <v>100</v>
      </c>
      <c r="S244" s="170">
        <v>16202</v>
      </c>
      <c r="T244" s="175">
        <f t="shared" si="3"/>
        <v>1</v>
      </c>
    </row>
    <row r="245" spans="2:20" x14ac:dyDescent="0.25">
      <c r="B245" s="191" t="s">
        <v>972</v>
      </c>
      <c r="C245" s="184" t="s">
        <v>1116</v>
      </c>
      <c r="D245" s="185" t="s">
        <v>766</v>
      </c>
      <c r="E245" s="186">
        <v>100</v>
      </c>
      <c r="F245" s="186">
        <v>100</v>
      </c>
      <c r="G245" s="186">
        <v>100</v>
      </c>
      <c r="H245" s="186">
        <v>100</v>
      </c>
      <c r="I245" s="186">
        <v>100</v>
      </c>
      <c r="J245" s="186">
        <v>100</v>
      </c>
      <c r="K245" s="186">
        <v>100</v>
      </c>
      <c r="L245" s="186">
        <v>100</v>
      </c>
      <c r="M245" s="186">
        <v>100</v>
      </c>
      <c r="N245" s="186">
        <v>100</v>
      </c>
      <c r="O245" s="186">
        <v>100</v>
      </c>
      <c r="P245" s="186">
        <v>100</v>
      </c>
      <c r="Q245" s="186">
        <v>100</v>
      </c>
      <c r="R245" s="186">
        <v>100</v>
      </c>
      <c r="S245" s="170">
        <v>16203</v>
      </c>
      <c r="T245" s="175">
        <f t="shared" si="3"/>
        <v>1</v>
      </c>
    </row>
    <row r="246" spans="2:20" x14ac:dyDescent="0.25">
      <c r="B246" s="192" t="s">
        <v>972</v>
      </c>
      <c r="C246" s="188" t="s">
        <v>1117</v>
      </c>
      <c r="D246" s="189" t="s">
        <v>766</v>
      </c>
      <c r="E246" s="190">
        <v>100</v>
      </c>
      <c r="F246" s="190">
        <v>100</v>
      </c>
      <c r="G246" s="190">
        <v>100</v>
      </c>
      <c r="H246" s="190">
        <v>100</v>
      </c>
      <c r="I246" s="190">
        <v>100</v>
      </c>
      <c r="J246" s="190">
        <v>100</v>
      </c>
      <c r="K246" s="190">
        <v>100</v>
      </c>
      <c r="L246" s="190">
        <v>100</v>
      </c>
      <c r="M246" s="190">
        <v>100</v>
      </c>
      <c r="N246" s="190">
        <v>100</v>
      </c>
      <c r="O246" s="190">
        <v>100</v>
      </c>
      <c r="P246" s="190">
        <v>100</v>
      </c>
      <c r="Q246" s="190">
        <v>100</v>
      </c>
      <c r="R246" s="190">
        <v>100</v>
      </c>
      <c r="S246" s="170">
        <v>16302</v>
      </c>
      <c r="T246" s="175">
        <f t="shared" si="3"/>
        <v>1</v>
      </c>
    </row>
    <row r="247" spans="2:20" x14ac:dyDescent="0.25">
      <c r="B247" s="191" t="s">
        <v>972</v>
      </c>
      <c r="C247" s="184" t="s">
        <v>1118</v>
      </c>
      <c r="D247" s="185" t="s">
        <v>766</v>
      </c>
      <c r="E247" s="186">
        <v>100</v>
      </c>
      <c r="F247" s="186">
        <v>100</v>
      </c>
      <c r="G247" s="186">
        <v>100</v>
      </c>
      <c r="H247" s="186">
        <v>100</v>
      </c>
      <c r="I247" s="186">
        <v>100</v>
      </c>
      <c r="J247" s="186">
        <v>100</v>
      </c>
      <c r="K247" s="186">
        <v>100</v>
      </c>
      <c r="L247" s="186">
        <v>100</v>
      </c>
      <c r="M247" s="186">
        <v>100</v>
      </c>
      <c r="N247" s="186">
        <v>100</v>
      </c>
      <c r="O247" s="186">
        <v>100</v>
      </c>
      <c r="P247" s="186">
        <v>100</v>
      </c>
      <c r="Q247" s="186">
        <v>100</v>
      </c>
      <c r="R247" s="186">
        <v>100</v>
      </c>
      <c r="S247" s="170">
        <v>16104</v>
      </c>
      <c r="T247" s="175">
        <f t="shared" si="3"/>
        <v>1</v>
      </c>
    </row>
    <row r="248" spans="2:20" x14ac:dyDescent="0.25">
      <c r="B248" s="192" t="s">
        <v>972</v>
      </c>
      <c r="C248" s="188" t="s">
        <v>1119</v>
      </c>
      <c r="D248" s="189" t="s">
        <v>766</v>
      </c>
      <c r="E248" s="190">
        <v>100</v>
      </c>
      <c r="F248" s="190">
        <v>100</v>
      </c>
      <c r="G248" s="190">
        <v>100</v>
      </c>
      <c r="H248" s="190">
        <v>100</v>
      </c>
      <c r="I248" s="190">
        <v>100</v>
      </c>
      <c r="J248" s="190">
        <v>100</v>
      </c>
      <c r="K248" s="190">
        <v>100</v>
      </c>
      <c r="L248" s="190">
        <v>100</v>
      </c>
      <c r="M248" s="190">
        <v>100</v>
      </c>
      <c r="N248" s="190">
        <v>100</v>
      </c>
      <c r="O248" s="190">
        <v>100</v>
      </c>
      <c r="P248" s="190">
        <v>100</v>
      </c>
      <c r="Q248" s="190">
        <v>100</v>
      </c>
      <c r="R248" s="190">
        <v>100</v>
      </c>
      <c r="S248" s="170">
        <v>16204</v>
      </c>
      <c r="T248" s="175">
        <f t="shared" si="3"/>
        <v>1</v>
      </c>
    </row>
    <row r="249" spans="2:20" x14ac:dyDescent="0.25">
      <c r="B249" s="191" t="s">
        <v>972</v>
      </c>
      <c r="C249" s="184" t="s">
        <v>1120</v>
      </c>
      <c r="D249" s="185" t="s">
        <v>766</v>
      </c>
      <c r="E249" s="186">
        <v>100</v>
      </c>
      <c r="F249" s="186">
        <v>100</v>
      </c>
      <c r="G249" s="186">
        <v>100</v>
      </c>
      <c r="H249" s="186">
        <v>100</v>
      </c>
      <c r="I249" s="186">
        <v>100</v>
      </c>
      <c r="J249" s="186">
        <v>100</v>
      </c>
      <c r="K249" s="186">
        <v>100</v>
      </c>
      <c r="L249" s="186">
        <v>100</v>
      </c>
      <c r="M249" s="186">
        <v>100</v>
      </c>
      <c r="N249" s="186">
        <v>100</v>
      </c>
      <c r="O249" s="186">
        <v>100</v>
      </c>
      <c r="P249" s="186">
        <v>100</v>
      </c>
      <c r="Q249" s="186">
        <v>100</v>
      </c>
      <c r="R249" s="186">
        <v>100</v>
      </c>
      <c r="S249" s="170">
        <v>16303</v>
      </c>
      <c r="T249" s="175">
        <f t="shared" si="3"/>
        <v>1</v>
      </c>
    </row>
    <row r="250" spans="2:20" x14ac:dyDescent="0.25">
      <c r="B250" s="192" t="s">
        <v>972</v>
      </c>
      <c r="C250" s="188" t="s">
        <v>1121</v>
      </c>
      <c r="D250" s="189" t="s">
        <v>766</v>
      </c>
      <c r="E250" s="190">
        <v>100</v>
      </c>
      <c r="F250" s="190">
        <v>100</v>
      </c>
      <c r="G250" s="190">
        <v>100</v>
      </c>
      <c r="H250" s="190">
        <v>100</v>
      </c>
      <c r="I250" s="190">
        <v>100</v>
      </c>
      <c r="J250" s="190">
        <v>100</v>
      </c>
      <c r="K250" s="190">
        <v>100</v>
      </c>
      <c r="L250" s="190">
        <v>100</v>
      </c>
      <c r="M250" s="190">
        <v>100</v>
      </c>
      <c r="N250" s="190">
        <v>100</v>
      </c>
      <c r="O250" s="190">
        <v>100</v>
      </c>
      <c r="P250" s="190">
        <v>100</v>
      </c>
      <c r="Q250" s="190">
        <v>100</v>
      </c>
      <c r="R250" s="190">
        <v>100</v>
      </c>
      <c r="S250" s="170">
        <v>16105</v>
      </c>
      <c r="T250" s="175">
        <f t="shared" si="3"/>
        <v>1</v>
      </c>
    </row>
    <row r="251" spans="2:20" x14ac:dyDescent="0.25">
      <c r="B251" s="191" t="s">
        <v>972</v>
      </c>
      <c r="C251" s="184" t="s">
        <v>1122</v>
      </c>
      <c r="D251" s="185" t="s">
        <v>766</v>
      </c>
      <c r="E251" s="186">
        <v>100</v>
      </c>
      <c r="F251" s="186">
        <v>100</v>
      </c>
      <c r="G251" s="186">
        <v>100</v>
      </c>
      <c r="H251" s="186">
        <v>100</v>
      </c>
      <c r="I251" s="186">
        <v>100</v>
      </c>
      <c r="J251" s="186">
        <v>100</v>
      </c>
      <c r="K251" s="186">
        <v>100</v>
      </c>
      <c r="L251" s="186">
        <v>100</v>
      </c>
      <c r="M251" s="186">
        <v>100</v>
      </c>
      <c r="N251" s="186">
        <v>100</v>
      </c>
      <c r="O251" s="186">
        <v>100</v>
      </c>
      <c r="P251" s="186">
        <v>100</v>
      </c>
      <c r="Q251" s="186">
        <v>100</v>
      </c>
      <c r="R251" s="186">
        <v>100</v>
      </c>
      <c r="S251" s="170">
        <v>16106</v>
      </c>
      <c r="T251" s="175">
        <f t="shared" si="3"/>
        <v>1</v>
      </c>
    </row>
    <row r="252" spans="2:20" x14ac:dyDescent="0.25">
      <c r="B252" s="192" t="s">
        <v>972</v>
      </c>
      <c r="C252" s="188" t="s">
        <v>1123</v>
      </c>
      <c r="D252" s="189" t="s">
        <v>766</v>
      </c>
      <c r="E252" s="190">
        <v>100</v>
      </c>
      <c r="F252" s="190">
        <v>100</v>
      </c>
      <c r="G252" s="190">
        <v>100</v>
      </c>
      <c r="H252" s="190">
        <v>100</v>
      </c>
      <c r="I252" s="190">
        <v>100</v>
      </c>
      <c r="J252" s="190">
        <v>100</v>
      </c>
      <c r="K252" s="190">
        <v>100</v>
      </c>
      <c r="L252" s="190">
        <v>100</v>
      </c>
      <c r="M252" s="190">
        <v>100</v>
      </c>
      <c r="N252" s="190">
        <v>100</v>
      </c>
      <c r="O252" s="190">
        <v>100</v>
      </c>
      <c r="P252" s="190">
        <v>100</v>
      </c>
      <c r="Q252" s="190">
        <v>100</v>
      </c>
      <c r="R252" s="190">
        <v>100</v>
      </c>
      <c r="S252" s="170">
        <v>16205</v>
      </c>
      <c r="T252" s="175">
        <f t="shared" si="3"/>
        <v>1</v>
      </c>
    </row>
    <row r="253" spans="2:20" x14ac:dyDescent="0.25">
      <c r="B253" s="191" t="s">
        <v>972</v>
      </c>
      <c r="C253" s="184" t="s">
        <v>1124</v>
      </c>
      <c r="D253" s="185" t="s">
        <v>766</v>
      </c>
      <c r="E253" s="186">
        <v>100</v>
      </c>
      <c r="F253" s="186">
        <v>100</v>
      </c>
      <c r="G253" s="186">
        <v>100</v>
      </c>
      <c r="H253" s="186">
        <v>100</v>
      </c>
      <c r="I253" s="186">
        <v>100</v>
      </c>
      <c r="J253" s="186">
        <v>100</v>
      </c>
      <c r="K253" s="186">
        <v>100</v>
      </c>
      <c r="L253" s="186">
        <v>100</v>
      </c>
      <c r="M253" s="186">
        <v>100</v>
      </c>
      <c r="N253" s="186">
        <v>100</v>
      </c>
      <c r="O253" s="186">
        <v>100</v>
      </c>
      <c r="P253" s="186">
        <v>100</v>
      </c>
      <c r="Q253" s="186">
        <v>100</v>
      </c>
      <c r="R253" s="186">
        <v>100</v>
      </c>
      <c r="S253" s="170">
        <v>16107</v>
      </c>
      <c r="T253" s="175">
        <f t="shared" si="3"/>
        <v>1</v>
      </c>
    </row>
    <row r="254" spans="2:20" x14ac:dyDescent="0.25">
      <c r="B254" s="192" t="s">
        <v>972</v>
      </c>
      <c r="C254" s="188" t="s">
        <v>1125</v>
      </c>
      <c r="D254" s="189" t="s">
        <v>766</v>
      </c>
      <c r="E254" s="190">
        <v>100</v>
      </c>
      <c r="F254" s="190">
        <v>100</v>
      </c>
      <c r="G254" s="190">
        <v>100</v>
      </c>
      <c r="H254" s="190">
        <v>100</v>
      </c>
      <c r="I254" s="190">
        <v>100</v>
      </c>
      <c r="J254" s="190">
        <v>100</v>
      </c>
      <c r="K254" s="190">
        <v>100</v>
      </c>
      <c r="L254" s="190">
        <v>100</v>
      </c>
      <c r="M254" s="190">
        <v>100</v>
      </c>
      <c r="N254" s="190">
        <v>100</v>
      </c>
      <c r="O254" s="190">
        <v>100</v>
      </c>
      <c r="P254" s="190">
        <v>100</v>
      </c>
      <c r="Q254" s="190">
        <v>100</v>
      </c>
      <c r="R254" s="190">
        <v>100</v>
      </c>
      <c r="S254" s="170">
        <v>16201</v>
      </c>
      <c r="T254" s="175">
        <f t="shared" si="3"/>
        <v>1</v>
      </c>
    </row>
    <row r="255" spans="2:20" x14ac:dyDescent="0.25">
      <c r="B255" s="191" t="s">
        <v>972</v>
      </c>
      <c r="C255" s="184" t="s">
        <v>1126</v>
      </c>
      <c r="D255" s="185" t="s">
        <v>766</v>
      </c>
      <c r="E255" s="186">
        <v>100</v>
      </c>
      <c r="F255" s="186">
        <v>100</v>
      </c>
      <c r="G255" s="186">
        <v>100</v>
      </c>
      <c r="H255" s="186">
        <v>100</v>
      </c>
      <c r="I255" s="186">
        <v>100</v>
      </c>
      <c r="J255" s="186">
        <v>100</v>
      </c>
      <c r="K255" s="186">
        <v>100</v>
      </c>
      <c r="L255" s="186">
        <v>100</v>
      </c>
      <c r="M255" s="186">
        <v>100</v>
      </c>
      <c r="N255" s="186">
        <v>100</v>
      </c>
      <c r="O255" s="186">
        <v>100</v>
      </c>
      <c r="P255" s="186">
        <v>100</v>
      </c>
      <c r="Q255" s="186">
        <v>100</v>
      </c>
      <c r="R255" s="186">
        <v>100</v>
      </c>
      <c r="S255" s="170">
        <v>16206</v>
      </c>
      <c r="T255" s="175">
        <f t="shared" si="3"/>
        <v>1</v>
      </c>
    </row>
    <row r="256" spans="2:20" x14ac:dyDescent="0.25">
      <c r="B256" s="192" t="s">
        <v>972</v>
      </c>
      <c r="C256" s="188" t="s">
        <v>1127</v>
      </c>
      <c r="D256" s="189" t="s">
        <v>766</v>
      </c>
      <c r="E256" s="190">
        <v>100</v>
      </c>
      <c r="F256" s="190">
        <v>100</v>
      </c>
      <c r="G256" s="190">
        <v>100</v>
      </c>
      <c r="H256" s="190">
        <v>100</v>
      </c>
      <c r="I256" s="190">
        <v>100</v>
      </c>
      <c r="J256" s="190">
        <v>100</v>
      </c>
      <c r="K256" s="190">
        <v>100</v>
      </c>
      <c r="L256" s="190">
        <v>100</v>
      </c>
      <c r="M256" s="190">
        <v>100</v>
      </c>
      <c r="N256" s="190">
        <v>100</v>
      </c>
      <c r="O256" s="190">
        <v>100</v>
      </c>
      <c r="P256" s="190">
        <v>100</v>
      </c>
      <c r="Q256" s="190">
        <v>100</v>
      </c>
      <c r="R256" s="190">
        <v>100</v>
      </c>
      <c r="S256" s="170">
        <v>16301</v>
      </c>
      <c r="T256" s="175">
        <f t="shared" si="3"/>
        <v>1</v>
      </c>
    </row>
    <row r="257" spans="2:20" x14ac:dyDescent="0.25">
      <c r="B257" s="191" t="s">
        <v>972</v>
      </c>
      <c r="C257" s="184" t="s">
        <v>1128</v>
      </c>
      <c r="D257" s="185" t="s">
        <v>766</v>
      </c>
      <c r="E257" s="186">
        <v>100</v>
      </c>
      <c r="F257" s="186">
        <v>100</v>
      </c>
      <c r="G257" s="186">
        <v>100</v>
      </c>
      <c r="H257" s="186">
        <v>100</v>
      </c>
      <c r="I257" s="186">
        <v>100</v>
      </c>
      <c r="J257" s="186">
        <v>100</v>
      </c>
      <c r="K257" s="186">
        <v>100</v>
      </c>
      <c r="L257" s="186">
        <v>100</v>
      </c>
      <c r="M257" s="186">
        <v>100</v>
      </c>
      <c r="N257" s="186">
        <v>100</v>
      </c>
      <c r="O257" s="186">
        <v>100</v>
      </c>
      <c r="P257" s="186">
        <v>100</v>
      </c>
      <c r="Q257" s="186">
        <v>100</v>
      </c>
      <c r="R257" s="186">
        <v>100</v>
      </c>
      <c r="S257" s="170">
        <v>16304</v>
      </c>
      <c r="T257" s="175">
        <f t="shared" si="3"/>
        <v>1</v>
      </c>
    </row>
    <row r="258" spans="2:20" x14ac:dyDescent="0.25">
      <c r="B258" s="192" t="s">
        <v>972</v>
      </c>
      <c r="C258" s="188" t="s">
        <v>1129</v>
      </c>
      <c r="D258" s="189" t="s">
        <v>766</v>
      </c>
      <c r="E258" s="190">
        <v>100</v>
      </c>
      <c r="F258" s="190">
        <v>100</v>
      </c>
      <c r="G258" s="190">
        <v>100</v>
      </c>
      <c r="H258" s="190">
        <v>100</v>
      </c>
      <c r="I258" s="190">
        <v>100</v>
      </c>
      <c r="J258" s="190">
        <v>100</v>
      </c>
      <c r="K258" s="190">
        <v>100</v>
      </c>
      <c r="L258" s="190">
        <v>100</v>
      </c>
      <c r="M258" s="190">
        <v>100</v>
      </c>
      <c r="N258" s="190">
        <v>100</v>
      </c>
      <c r="O258" s="190">
        <v>100</v>
      </c>
      <c r="P258" s="190">
        <v>100</v>
      </c>
      <c r="Q258" s="190">
        <v>100</v>
      </c>
      <c r="R258" s="190">
        <v>100</v>
      </c>
      <c r="S258" s="170">
        <v>16108</v>
      </c>
      <c r="T258" s="175">
        <f t="shared" si="3"/>
        <v>1</v>
      </c>
    </row>
    <row r="259" spans="2:20" x14ac:dyDescent="0.25">
      <c r="B259" s="191" t="s">
        <v>972</v>
      </c>
      <c r="C259" s="184" t="s">
        <v>1130</v>
      </c>
      <c r="D259" s="185" t="s">
        <v>766</v>
      </c>
      <c r="E259" s="186">
        <v>100</v>
      </c>
      <c r="F259" s="186">
        <v>100</v>
      </c>
      <c r="G259" s="186">
        <v>100</v>
      </c>
      <c r="H259" s="186">
        <v>100</v>
      </c>
      <c r="I259" s="186">
        <v>100</v>
      </c>
      <c r="J259" s="186">
        <v>100</v>
      </c>
      <c r="K259" s="186">
        <v>100</v>
      </c>
      <c r="L259" s="186">
        <v>100</v>
      </c>
      <c r="M259" s="186">
        <v>100</v>
      </c>
      <c r="N259" s="186">
        <v>100</v>
      </c>
      <c r="O259" s="186">
        <v>100</v>
      </c>
      <c r="P259" s="186">
        <v>100</v>
      </c>
      <c r="Q259" s="186">
        <v>100</v>
      </c>
      <c r="R259" s="186">
        <v>100</v>
      </c>
      <c r="S259" s="170">
        <v>16305</v>
      </c>
      <c r="T259" s="175">
        <f t="shared" si="3"/>
        <v>1</v>
      </c>
    </row>
    <row r="260" spans="2:20" x14ac:dyDescent="0.25">
      <c r="B260" s="192" t="s">
        <v>972</v>
      </c>
      <c r="C260" s="188" t="s">
        <v>1131</v>
      </c>
      <c r="D260" s="189" t="s">
        <v>766</v>
      </c>
      <c r="E260" s="190">
        <v>100</v>
      </c>
      <c r="F260" s="190">
        <v>100</v>
      </c>
      <c r="G260" s="190">
        <v>100</v>
      </c>
      <c r="H260" s="190">
        <v>100</v>
      </c>
      <c r="I260" s="190">
        <v>100</v>
      </c>
      <c r="J260" s="190">
        <v>100</v>
      </c>
      <c r="K260" s="190">
        <v>100</v>
      </c>
      <c r="L260" s="190">
        <v>100</v>
      </c>
      <c r="M260" s="190">
        <v>100</v>
      </c>
      <c r="N260" s="190">
        <v>100</v>
      </c>
      <c r="O260" s="190">
        <v>100</v>
      </c>
      <c r="P260" s="190">
        <v>100</v>
      </c>
      <c r="Q260" s="190">
        <v>100</v>
      </c>
      <c r="R260" s="190">
        <v>100</v>
      </c>
      <c r="S260" s="170">
        <v>16207</v>
      </c>
      <c r="T260" s="175">
        <f t="shared" si="3"/>
        <v>1</v>
      </c>
    </row>
    <row r="261" spans="2:20" x14ac:dyDescent="0.25">
      <c r="B261" s="191" t="s">
        <v>972</v>
      </c>
      <c r="C261" s="184" t="s">
        <v>1132</v>
      </c>
      <c r="D261" s="185" t="s">
        <v>766</v>
      </c>
      <c r="E261" s="186">
        <v>100</v>
      </c>
      <c r="F261" s="186">
        <v>100</v>
      </c>
      <c r="G261" s="186">
        <v>100</v>
      </c>
      <c r="H261" s="186">
        <v>100</v>
      </c>
      <c r="I261" s="186">
        <v>100</v>
      </c>
      <c r="J261" s="186">
        <v>100</v>
      </c>
      <c r="K261" s="186">
        <v>100</v>
      </c>
      <c r="L261" s="186">
        <v>100</v>
      </c>
      <c r="M261" s="186">
        <v>100</v>
      </c>
      <c r="N261" s="186">
        <v>100</v>
      </c>
      <c r="O261" s="186">
        <v>100</v>
      </c>
      <c r="P261" s="186">
        <v>100</v>
      </c>
      <c r="Q261" s="186">
        <v>100</v>
      </c>
      <c r="R261" s="186">
        <v>100</v>
      </c>
      <c r="S261" s="170">
        <v>16109</v>
      </c>
      <c r="T261" s="175">
        <f t="shared" si="3"/>
        <v>1</v>
      </c>
    </row>
    <row r="262" spans="2:20" x14ac:dyDescent="0.25">
      <c r="B262" s="187" t="s">
        <v>973</v>
      </c>
      <c r="C262" s="188" t="s">
        <v>974</v>
      </c>
      <c r="D262" s="189" t="s">
        <v>766</v>
      </c>
      <c r="E262" s="190">
        <v>100</v>
      </c>
      <c r="F262" s="190">
        <v>100</v>
      </c>
      <c r="G262" s="190">
        <v>100</v>
      </c>
      <c r="H262" s="190">
        <v>100</v>
      </c>
      <c r="I262" s="190">
        <v>100</v>
      </c>
      <c r="J262" s="190">
        <v>100</v>
      </c>
      <c r="K262" s="190">
        <v>100</v>
      </c>
      <c r="L262" s="190">
        <v>100</v>
      </c>
      <c r="M262" s="190">
        <v>100</v>
      </c>
      <c r="N262" s="190">
        <v>100</v>
      </c>
      <c r="O262" s="190">
        <v>100</v>
      </c>
      <c r="P262" s="190">
        <v>100</v>
      </c>
      <c r="Q262" s="190">
        <v>100</v>
      </c>
      <c r="R262" s="190">
        <v>100</v>
      </c>
      <c r="S262" s="170">
        <v>9201</v>
      </c>
      <c r="T262" s="175">
        <f t="shared" si="3"/>
        <v>1</v>
      </c>
    </row>
    <row r="263" spans="2:20" x14ac:dyDescent="0.25">
      <c r="B263" s="183" t="s">
        <v>973</v>
      </c>
      <c r="C263" s="184" t="s">
        <v>975</v>
      </c>
      <c r="D263" s="185" t="s">
        <v>766</v>
      </c>
      <c r="E263" s="186">
        <v>100</v>
      </c>
      <c r="F263" s="186">
        <v>100</v>
      </c>
      <c r="G263" s="186">
        <v>100</v>
      </c>
      <c r="H263" s="186">
        <v>100</v>
      </c>
      <c r="I263" s="186">
        <v>100</v>
      </c>
      <c r="J263" s="186">
        <v>100</v>
      </c>
      <c r="K263" s="186">
        <v>100</v>
      </c>
      <c r="L263" s="186">
        <v>100</v>
      </c>
      <c r="M263" s="186">
        <v>100</v>
      </c>
      <c r="N263" s="186">
        <v>100</v>
      </c>
      <c r="O263" s="186">
        <v>100</v>
      </c>
      <c r="P263" s="186">
        <v>100</v>
      </c>
      <c r="Q263" s="186">
        <v>100</v>
      </c>
      <c r="R263" s="186">
        <v>100</v>
      </c>
      <c r="S263" s="170">
        <v>9102</v>
      </c>
      <c r="T263" s="175">
        <f t="shared" si="3"/>
        <v>1</v>
      </c>
    </row>
    <row r="264" spans="2:20" x14ac:dyDescent="0.25">
      <c r="B264" s="187" t="s">
        <v>973</v>
      </c>
      <c r="C264" s="188" t="s">
        <v>976</v>
      </c>
      <c r="D264" s="189" t="s">
        <v>766</v>
      </c>
      <c r="E264" s="190">
        <v>100</v>
      </c>
      <c r="F264" s="190">
        <v>100</v>
      </c>
      <c r="G264" s="190">
        <v>100</v>
      </c>
      <c r="H264" s="190">
        <v>100</v>
      </c>
      <c r="I264" s="190">
        <v>100</v>
      </c>
      <c r="J264" s="190">
        <v>100</v>
      </c>
      <c r="K264" s="190">
        <v>100</v>
      </c>
      <c r="L264" s="190">
        <v>100</v>
      </c>
      <c r="M264" s="190">
        <v>100</v>
      </c>
      <c r="N264" s="190">
        <v>100</v>
      </c>
      <c r="O264" s="190">
        <v>100</v>
      </c>
      <c r="P264" s="190">
        <v>100</v>
      </c>
      <c r="Q264" s="190">
        <v>100</v>
      </c>
      <c r="R264" s="190">
        <v>100</v>
      </c>
      <c r="S264" s="170">
        <v>9121</v>
      </c>
      <c r="T264" s="175">
        <f t="shared" si="3"/>
        <v>1</v>
      </c>
    </row>
    <row r="265" spans="2:20" x14ac:dyDescent="0.25">
      <c r="B265" s="183" t="s">
        <v>973</v>
      </c>
      <c r="C265" s="184" t="s">
        <v>977</v>
      </c>
      <c r="D265" s="185" t="s">
        <v>766</v>
      </c>
      <c r="E265" s="186">
        <v>100</v>
      </c>
      <c r="F265" s="186">
        <v>100</v>
      </c>
      <c r="G265" s="186">
        <v>100</v>
      </c>
      <c r="H265" s="186">
        <v>100</v>
      </c>
      <c r="I265" s="186">
        <v>100</v>
      </c>
      <c r="J265" s="186">
        <v>100</v>
      </c>
      <c r="K265" s="186">
        <v>100</v>
      </c>
      <c r="L265" s="186">
        <v>100</v>
      </c>
      <c r="M265" s="186">
        <v>100</v>
      </c>
      <c r="N265" s="186">
        <v>100</v>
      </c>
      <c r="O265" s="186">
        <v>100</v>
      </c>
      <c r="P265" s="186">
        <v>100</v>
      </c>
      <c r="Q265" s="186">
        <v>100</v>
      </c>
      <c r="R265" s="186">
        <v>100</v>
      </c>
      <c r="S265" s="170">
        <v>9202</v>
      </c>
      <c r="T265" s="175">
        <f t="shared" si="3"/>
        <v>1</v>
      </c>
    </row>
    <row r="266" spans="2:20" x14ac:dyDescent="0.25">
      <c r="B266" s="187" t="s">
        <v>973</v>
      </c>
      <c r="C266" s="188" t="s">
        <v>978</v>
      </c>
      <c r="D266" s="189" t="s">
        <v>766</v>
      </c>
      <c r="E266" s="190">
        <v>100</v>
      </c>
      <c r="F266" s="190">
        <v>100</v>
      </c>
      <c r="G266" s="190">
        <v>100</v>
      </c>
      <c r="H266" s="190">
        <v>100</v>
      </c>
      <c r="I266" s="190">
        <v>100</v>
      </c>
      <c r="J266" s="190">
        <v>100</v>
      </c>
      <c r="K266" s="190">
        <v>100</v>
      </c>
      <c r="L266" s="190">
        <v>100</v>
      </c>
      <c r="M266" s="190">
        <v>100</v>
      </c>
      <c r="N266" s="190">
        <v>100</v>
      </c>
      <c r="O266" s="190">
        <v>100</v>
      </c>
      <c r="P266" s="190">
        <v>100</v>
      </c>
      <c r="Q266" s="190">
        <v>100</v>
      </c>
      <c r="R266" s="190">
        <v>100</v>
      </c>
      <c r="S266" s="170">
        <v>9103</v>
      </c>
      <c r="T266" s="175">
        <f t="shared" si="3"/>
        <v>1</v>
      </c>
    </row>
    <row r="267" spans="2:20" x14ac:dyDescent="0.25">
      <c r="B267" s="183" t="s">
        <v>973</v>
      </c>
      <c r="C267" s="184" t="s">
        <v>979</v>
      </c>
      <c r="D267" s="185" t="s">
        <v>766</v>
      </c>
      <c r="E267" s="186">
        <v>100</v>
      </c>
      <c r="F267" s="186">
        <v>100</v>
      </c>
      <c r="G267" s="186">
        <v>100</v>
      </c>
      <c r="H267" s="186">
        <v>100</v>
      </c>
      <c r="I267" s="186">
        <v>100</v>
      </c>
      <c r="J267" s="186">
        <v>100</v>
      </c>
      <c r="K267" s="186">
        <v>100</v>
      </c>
      <c r="L267" s="186">
        <v>100</v>
      </c>
      <c r="M267" s="186">
        <v>100</v>
      </c>
      <c r="N267" s="186">
        <v>100</v>
      </c>
      <c r="O267" s="186">
        <v>100</v>
      </c>
      <c r="P267" s="186">
        <v>100</v>
      </c>
      <c r="Q267" s="186">
        <v>100</v>
      </c>
      <c r="R267" s="186">
        <v>100</v>
      </c>
      <c r="S267" s="170">
        <v>9203</v>
      </c>
      <c r="T267" s="175">
        <f t="shared" si="3"/>
        <v>1</v>
      </c>
    </row>
    <row r="268" spans="2:20" x14ac:dyDescent="0.25">
      <c r="B268" s="187" t="s">
        <v>973</v>
      </c>
      <c r="C268" s="188" t="s">
        <v>980</v>
      </c>
      <c r="D268" s="189" t="s">
        <v>766</v>
      </c>
      <c r="E268" s="190">
        <v>100</v>
      </c>
      <c r="F268" s="190">
        <v>100</v>
      </c>
      <c r="G268" s="190">
        <v>100</v>
      </c>
      <c r="H268" s="190">
        <v>100</v>
      </c>
      <c r="I268" s="190">
        <v>100</v>
      </c>
      <c r="J268" s="190">
        <v>100</v>
      </c>
      <c r="K268" s="190">
        <v>100</v>
      </c>
      <c r="L268" s="190">
        <v>100</v>
      </c>
      <c r="M268" s="190">
        <v>100</v>
      </c>
      <c r="N268" s="190">
        <v>100</v>
      </c>
      <c r="O268" s="190">
        <v>100</v>
      </c>
      <c r="P268" s="190">
        <v>100</v>
      </c>
      <c r="Q268" s="190">
        <v>-100</v>
      </c>
      <c r="R268" s="190">
        <v>-100</v>
      </c>
      <c r="S268" s="170">
        <v>9104</v>
      </c>
      <c r="T268" s="175">
        <f t="shared" ref="T268:T331" si="4">SUM(E268:R268)/1400</f>
        <v>0.7142857142857143</v>
      </c>
    </row>
    <row r="269" spans="2:20" x14ac:dyDescent="0.25">
      <c r="B269" s="183" t="s">
        <v>973</v>
      </c>
      <c r="C269" s="184" t="s">
        <v>981</v>
      </c>
      <c r="D269" s="185" t="s">
        <v>766</v>
      </c>
      <c r="E269" s="186">
        <v>100</v>
      </c>
      <c r="F269" s="186">
        <v>100</v>
      </c>
      <c r="G269" s="186">
        <v>100</v>
      </c>
      <c r="H269" s="186">
        <v>100</v>
      </c>
      <c r="I269" s="186">
        <v>100</v>
      </c>
      <c r="J269" s="186">
        <v>100</v>
      </c>
      <c r="K269" s="186">
        <v>100</v>
      </c>
      <c r="L269" s="186">
        <v>100</v>
      </c>
      <c r="M269" s="186">
        <v>100</v>
      </c>
      <c r="N269" s="186">
        <v>100</v>
      </c>
      <c r="O269" s="186">
        <v>100</v>
      </c>
      <c r="P269" s="186">
        <v>100</v>
      </c>
      <c r="Q269" s="186">
        <v>100</v>
      </c>
      <c r="R269" s="186">
        <v>100</v>
      </c>
      <c r="S269" s="170">
        <v>9204</v>
      </c>
      <c r="T269" s="175">
        <f t="shared" si="4"/>
        <v>1</v>
      </c>
    </row>
    <row r="270" spans="2:20" x14ac:dyDescent="0.25">
      <c r="B270" s="187" t="s">
        <v>973</v>
      </c>
      <c r="C270" s="188" t="s">
        <v>982</v>
      </c>
      <c r="D270" s="189" t="s">
        <v>766</v>
      </c>
      <c r="E270" s="190">
        <v>100</v>
      </c>
      <c r="F270" s="190">
        <v>100</v>
      </c>
      <c r="G270" s="190">
        <v>100</v>
      </c>
      <c r="H270" s="190">
        <v>100</v>
      </c>
      <c r="I270" s="190">
        <v>100</v>
      </c>
      <c r="J270" s="190">
        <v>100</v>
      </c>
      <c r="K270" s="190">
        <v>100</v>
      </c>
      <c r="L270" s="190">
        <v>100</v>
      </c>
      <c r="M270" s="190">
        <v>100</v>
      </c>
      <c r="N270" s="190">
        <v>100</v>
      </c>
      <c r="O270" s="190">
        <v>100</v>
      </c>
      <c r="P270" s="190">
        <v>100</v>
      </c>
      <c r="Q270" s="190">
        <v>100</v>
      </c>
      <c r="R270" s="190">
        <v>100</v>
      </c>
      <c r="S270" s="170">
        <v>9105</v>
      </c>
      <c r="T270" s="175">
        <f t="shared" si="4"/>
        <v>1</v>
      </c>
    </row>
    <row r="271" spans="2:20" x14ac:dyDescent="0.25">
      <c r="B271" s="183" t="s">
        <v>973</v>
      </c>
      <c r="C271" s="184" t="s">
        <v>983</v>
      </c>
      <c r="D271" s="185" t="s">
        <v>766</v>
      </c>
      <c r="E271" s="186">
        <v>100</v>
      </c>
      <c r="F271" s="186">
        <v>100</v>
      </c>
      <c r="G271" s="186">
        <v>100</v>
      </c>
      <c r="H271" s="186">
        <v>100</v>
      </c>
      <c r="I271" s="186">
        <v>100</v>
      </c>
      <c r="J271" s="186">
        <v>100</v>
      </c>
      <c r="K271" s="186">
        <v>100</v>
      </c>
      <c r="L271" s="186">
        <v>100</v>
      </c>
      <c r="M271" s="186">
        <v>100</v>
      </c>
      <c r="N271" s="186">
        <v>100</v>
      </c>
      <c r="O271" s="186">
        <v>100</v>
      </c>
      <c r="P271" s="186">
        <v>100</v>
      </c>
      <c r="Q271" s="186">
        <v>100</v>
      </c>
      <c r="R271" s="186">
        <v>100</v>
      </c>
      <c r="S271" s="170">
        <v>9106</v>
      </c>
      <c r="T271" s="175">
        <f t="shared" si="4"/>
        <v>1</v>
      </c>
    </row>
    <row r="272" spans="2:20" x14ac:dyDescent="0.25">
      <c r="B272" s="187" t="s">
        <v>973</v>
      </c>
      <c r="C272" s="188" t="s">
        <v>984</v>
      </c>
      <c r="D272" s="189" t="s">
        <v>766</v>
      </c>
      <c r="E272" s="190">
        <v>100</v>
      </c>
      <c r="F272" s="190">
        <v>100</v>
      </c>
      <c r="G272" s="190">
        <v>100</v>
      </c>
      <c r="H272" s="190">
        <v>100</v>
      </c>
      <c r="I272" s="190">
        <v>100</v>
      </c>
      <c r="J272" s="190">
        <v>100</v>
      </c>
      <c r="K272" s="190">
        <v>100</v>
      </c>
      <c r="L272" s="190">
        <v>100</v>
      </c>
      <c r="M272" s="190">
        <v>100</v>
      </c>
      <c r="N272" s="190">
        <v>100</v>
      </c>
      <c r="O272" s="190">
        <v>100</v>
      </c>
      <c r="P272" s="190">
        <v>100</v>
      </c>
      <c r="Q272" s="190">
        <v>100</v>
      </c>
      <c r="R272" s="190">
        <v>100</v>
      </c>
      <c r="S272" s="170">
        <v>9107</v>
      </c>
      <c r="T272" s="175">
        <f t="shared" si="4"/>
        <v>1</v>
      </c>
    </row>
    <row r="273" spans="2:20" x14ac:dyDescent="0.25">
      <c r="B273" s="183" t="s">
        <v>973</v>
      </c>
      <c r="C273" s="184" t="s">
        <v>985</v>
      </c>
      <c r="D273" s="185" t="s">
        <v>766</v>
      </c>
      <c r="E273" s="186">
        <v>100</v>
      </c>
      <c r="F273" s="186">
        <v>100</v>
      </c>
      <c r="G273" s="186">
        <v>100</v>
      </c>
      <c r="H273" s="186">
        <v>100</v>
      </c>
      <c r="I273" s="186">
        <v>100</v>
      </c>
      <c r="J273" s="186">
        <v>100</v>
      </c>
      <c r="K273" s="186">
        <v>100</v>
      </c>
      <c r="L273" s="186">
        <v>100</v>
      </c>
      <c r="M273" s="186">
        <v>100</v>
      </c>
      <c r="N273" s="186">
        <v>100</v>
      </c>
      <c r="O273" s="186">
        <v>100</v>
      </c>
      <c r="P273" s="186">
        <v>100</v>
      </c>
      <c r="Q273" s="186">
        <v>100</v>
      </c>
      <c r="R273" s="186">
        <v>100</v>
      </c>
      <c r="S273" s="170">
        <v>9108</v>
      </c>
      <c r="T273" s="175">
        <f t="shared" si="4"/>
        <v>1</v>
      </c>
    </row>
    <row r="274" spans="2:20" x14ac:dyDescent="0.25">
      <c r="B274" s="187" t="s">
        <v>973</v>
      </c>
      <c r="C274" s="188" t="s">
        <v>986</v>
      </c>
      <c r="D274" s="189" t="s">
        <v>766</v>
      </c>
      <c r="E274" s="190">
        <v>100</v>
      </c>
      <c r="F274" s="190">
        <v>100</v>
      </c>
      <c r="G274" s="190">
        <v>100</v>
      </c>
      <c r="H274" s="190">
        <v>100</v>
      </c>
      <c r="I274" s="190">
        <v>100</v>
      </c>
      <c r="J274" s="190">
        <v>100</v>
      </c>
      <c r="K274" s="190">
        <v>100</v>
      </c>
      <c r="L274" s="190">
        <v>100</v>
      </c>
      <c r="M274" s="190">
        <v>100</v>
      </c>
      <c r="N274" s="190">
        <v>100</v>
      </c>
      <c r="O274" s="190">
        <v>100</v>
      </c>
      <c r="P274" s="190">
        <v>100</v>
      </c>
      <c r="Q274" s="190">
        <v>100</v>
      </c>
      <c r="R274" s="190">
        <v>100</v>
      </c>
      <c r="S274" s="170">
        <v>9109</v>
      </c>
      <c r="T274" s="175">
        <f t="shared" si="4"/>
        <v>1</v>
      </c>
    </row>
    <row r="275" spans="2:20" x14ac:dyDescent="0.25">
      <c r="B275" s="183" t="s">
        <v>973</v>
      </c>
      <c r="C275" s="184" t="s">
        <v>987</v>
      </c>
      <c r="D275" s="185" t="s">
        <v>766</v>
      </c>
      <c r="E275" s="186">
        <v>100</v>
      </c>
      <c r="F275" s="186">
        <v>100</v>
      </c>
      <c r="G275" s="186">
        <v>100</v>
      </c>
      <c r="H275" s="186">
        <v>100</v>
      </c>
      <c r="I275" s="186">
        <v>100</v>
      </c>
      <c r="J275" s="186">
        <v>100</v>
      </c>
      <c r="K275" s="186">
        <v>100</v>
      </c>
      <c r="L275" s="186">
        <v>100</v>
      </c>
      <c r="M275" s="186">
        <v>100</v>
      </c>
      <c r="N275" s="186">
        <v>100</v>
      </c>
      <c r="O275" s="186">
        <v>100</v>
      </c>
      <c r="P275" s="186">
        <v>100</v>
      </c>
      <c r="Q275" s="186">
        <v>100</v>
      </c>
      <c r="R275" s="186">
        <v>100</v>
      </c>
      <c r="S275" s="170">
        <v>9205</v>
      </c>
      <c r="T275" s="175">
        <f t="shared" si="4"/>
        <v>1</v>
      </c>
    </row>
    <row r="276" spans="2:20" x14ac:dyDescent="0.25">
      <c r="B276" s="187" t="s">
        <v>973</v>
      </c>
      <c r="C276" s="188" t="s">
        <v>988</v>
      </c>
      <c r="D276" s="189" t="s">
        <v>766</v>
      </c>
      <c r="E276" s="190">
        <v>100</v>
      </c>
      <c r="F276" s="190">
        <v>100</v>
      </c>
      <c r="G276" s="190">
        <v>100</v>
      </c>
      <c r="H276" s="190">
        <v>100</v>
      </c>
      <c r="I276" s="190">
        <v>100</v>
      </c>
      <c r="J276" s="190">
        <v>100</v>
      </c>
      <c r="K276" s="190">
        <v>100</v>
      </c>
      <c r="L276" s="190">
        <v>100</v>
      </c>
      <c r="M276" s="190">
        <v>100</v>
      </c>
      <c r="N276" s="190">
        <v>100</v>
      </c>
      <c r="O276" s="190">
        <v>100</v>
      </c>
      <c r="P276" s="190">
        <v>100</v>
      </c>
      <c r="Q276" s="190">
        <v>100</v>
      </c>
      <c r="R276" s="190">
        <v>100</v>
      </c>
      <c r="S276" s="170">
        <v>9206</v>
      </c>
      <c r="T276" s="175">
        <f t="shared" si="4"/>
        <v>1</v>
      </c>
    </row>
    <row r="277" spans="2:20" x14ac:dyDescent="0.25">
      <c r="B277" s="183" t="s">
        <v>973</v>
      </c>
      <c r="C277" s="184" t="s">
        <v>989</v>
      </c>
      <c r="D277" s="185" t="s">
        <v>766</v>
      </c>
      <c r="E277" s="186">
        <v>100</v>
      </c>
      <c r="F277" s="186">
        <v>100</v>
      </c>
      <c r="G277" s="186">
        <v>100</v>
      </c>
      <c r="H277" s="186">
        <v>100</v>
      </c>
      <c r="I277" s="186">
        <v>100</v>
      </c>
      <c r="J277" s="186">
        <v>100</v>
      </c>
      <c r="K277" s="186">
        <v>100</v>
      </c>
      <c r="L277" s="186">
        <v>100</v>
      </c>
      <c r="M277" s="186">
        <v>100</v>
      </c>
      <c r="N277" s="186">
        <v>100</v>
      </c>
      <c r="O277" s="186">
        <v>100</v>
      </c>
      <c r="P277" s="186">
        <v>100</v>
      </c>
      <c r="Q277" s="186">
        <v>100</v>
      </c>
      <c r="R277" s="186">
        <v>100</v>
      </c>
      <c r="S277" s="170">
        <v>9207</v>
      </c>
      <c r="T277" s="175">
        <f t="shared" si="4"/>
        <v>1</v>
      </c>
    </row>
    <row r="278" spans="2:20" x14ac:dyDescent="0.25">
      <c r="B278" s="187" t="s">
        <v>973</v>
      </c>
      <c r="C278" s="188" t="s">
        <v>990</v>
      </c>
      <c r="D278" s="189" t="s">
        <v>766</v>
      </c>
      <c r="E278" s="190">
        <v>100</v>
      </c>
      <c r="F278" s="190">
        <v>100</v>
      </c>
      <c r="G278" s="190">
        <v>100</v>
      </c>
      <c r="H278" s="190">
        <v>100</v>
      </c>
      <c r="I278" s="190">
        <v>100</v>
      </c>
      <c r="J278" s="190">
        <v>100</v>
      </c>
      <c r="K278" s="190">
        <v>100</v>
      </c>
      <c r="L278" s="190">
        <v>100</v>
      </c>
      <c r="M278" s="190">
        <v>100</v>
      </c>
      <c r="N278" s="190">
        <v>100</v>
      </c>
      <c r="O278" s="190">
        <v>100</v>
      </c>
      <c r="P278" s="190">
        <v>100</v>
      </c>
      <c r="Q278" s="190">
        <v>100</v>
      </c>
      <c r="R278" s="190">
        <v>100</v>
      </c>
      <c r="S278" s="170">
        <v>9110</v>
      </c>
      <c r="T278" s="175">
        <f t="shared" si="4"/>
        <v>1</v>
      </c>
    </row>
    <row r="279" spans="2:20" x14ac:dyDescent="0.25">
      <c r="B279" s="183" t="s">
        <v>973</v>
      </c>
      <c r="C279" s="184" t="s">
        <v>991</v>
      </c>
      <c r="D279" s="185" t="s">
        <v>766</v>
      </c>
      <c r="E279" s="186">
        <v>100</v>
      </c>
      <c r="F279" s="186">
        <v>100</v>
      </c>
      <c r="G279" s="186">
        <v>100</v>
      </c>
      <c r="H279" s="186">
        <v>100</v>
      </c>
      <c r="I279" s="186">
        <v>100</v>
      </c>
      <c r="J279" s="186">
        <v>100</v>
      </c>
      <c r="K279" s="186">
        <v>100</v>
      </c>
      <c r="L279" s="186">
        <v>100</v>
      </c>
      <c r="M279" s="186">
        <v>100</v>
      </c>
      <c r="N279" s="186">
        <v>100</v>
      </c>
      <c r="O279" s="186">
        <v>100</v>
      </c>
      <c r="P279" s="186">
        <v>100</v>
      </c>
      <c r="Q279" s="186">
        <v>100</v>
      </c>
      <c r="R279" s="186">
        <v>100</v>
      </c>
      <c r="S279" s="170">
        <v>9111</v>
      </c>
      <c r="T279" s="175">
        <f t="shared" si="4"/>
        <v>1</v>
      </c>
    </row>
    <row r="280" spans="2:20" x14ac:dyDescent="0.25">
      <c r="B280" s="187" t="s">
        <v>973</v>
      </c>
      <c r="C280" s="188" t="s">
        <v>992</v>
      </c>
      <c r="D280" s="189" t="s">
        <v>766</v>
      </c>
      <c r="E280" s="190">
        <v>100</v>
      </c>
      <c r="F280" s="190">
        <v>100</v>
      </c>
      <c r="G280" s="190">
        <v>100</v>
      </c>
      <c r="H280" s="190">
        <v>100</v>
      </c>
      <c r="I280" s="190">
        <v>100</v>
      </c>
      <c r="J280" s="190">
        <v>100</v>
      </c>
      <c r="K280" s="190">
        <v>100</v>
      </c>
      <c r="L280" s="190">
        <v>100</v>
      </c>
      <c r="M280" s="190">
        <v>100</v>
      </c>
      <c r="N280" s="190">
        <v>100</v>
      </c>
      <c r="O280" s="190">
        <v>100</v>
      </c>
      <c r="P280" s="190">
        <v>100</v>
      </c>
      <c r="Q280" s="190">
        <v>100</v>
      </c>
      <c r="R280" s="190">
        <v>100</v>
      </c>
      <c r="S280" s="170">
        <v>9112</v>
      </c>
      <c r="T280" s="175">
        <f t="shared" si="4"/>
        <v>1</v>
      </c>
    </row>
    <row r="281" spans="2:20" x14ac:dyDescent="0.25">
      <c r="B281" s="183" t="s">
        <v>973</v>
      </c>
      <c r="C281" s="184" t="s">
        <v>993</v>
      </c>
      <c r="D281" s="185" t="s">
        <v>766</v>
      </c>
      <c r="E281" s="186">
        <v>100</v>
      </c>
      <c r="F281" s="186">
        <v>100</v>
      </c>
      <c r="G281" s="186">
        <v>100</v>
      </c>
      <c r="H281" s="186">
        <v>100</v>
      </c>
      <c r="I281" s="186">
        <v>100</v>
      </c>
      <c r="J281" s="186">
        <v>100</v>
      </c>
      <c r="K281" s="186">
        <v>100</v>
      </c>
      <c r="L281" s="186">
        <v>100</v>
      </c>
      <c r="M281" s="186">
        <v>100</v>
      </c>
      <c r="N281" s="186">
        <v>100</v>
      </c>
      <c r="O281" s="186">
        <v>100</v>
      </c>
      <c r="P281" s="186">
        <v>100</v>
      </c>
      <c r="Q281" s="186">
        <v>100</v>
      </c>
      <c r="R281" s="186">
        <v>100</v>
      </c>
      <c r="S281" s="170">
        <v>9113</v>
      </c>
      <c r="T281" s="175">
        <f t="shared" si="4"/>
        <v>1</v>
      </c>
    </row>
    <row r="282" spans="2:20" x14ac:dyDescent="0.25">
      <c r="B282" s="187" t="s">
        <v>973</v>
      </c>
      <c r="C282" s="188" t="s">
        <v>994</v>
      </c>
      <c r="D282" s="189" t="s">
        <v>766</v>
      </c>
      <c r="E282" s="190">
        <v>100</v>
      </c>
      <c r="F282" s="190">
        <v>100</v>
      </c>
      <c r="G282" s="190">
        <v>100</v>
      </c>
      <c r="H282" s="190">
        <v>100</v>
      </c>
      <c r="I282" s="190">
        <v>100</v>
      </c>
      <c r="J282" s="190">
        <v>100</v>
      </c>
      <c r="K282" s="190">
        <v>100</v>
      </c>
      <c r="L282" s="190">
        <v>100</v>
      </c>
      <c r="M282" s="190">
        <v>100</v>
      </c>
      <c r="N282" s="190">
        <v>100</v>
      </c>
      <c r="O282" s="190">
        <v>100</v>
      </c>
      <c r="P282" s="190">
        <v>100</v>
      </c>
      <c r="Q282" s="190">
        <v>100</v>
      </c>
      <c r="R282" s="190">
        <v>100</v>
      </c>
      <c r="S282" s="170">
        <v>9114</v>
      </c>
      <c r="T282" s="175">
        <f t="shared" si="4"/>
        <v>1</v>
      </c>
    </row>
    <row r="283" spans="2:20" x14ac:dyDescent="0.25">
      <c r="B283" s="183" t="s">
        <v>973</v>
      </c>
      <c r="C283" s="184" t="s">
        <v>995</v>
      </c>
      <c r="D283" s="185" t="s">
        <v>766</v>
      </c>
      <c r="E283" s="186">
        <v>100</v>
      </c>
      <c r="F283" s="186">
        <v>100</v>
      </c>
      <c r="G283" s="186">
        <v>100</v>
      </c>
      <c r="H283" s="186">
        <v>100</v>
      </c>
      <c r="I283" s="186">
        <v>100</v>
      </c>
      <c r="J283" s="186">
        <v>100</v>
      </c>
      <c r="K283" s="186">
        <v>100</v>
      </c>
      <c r="L283" s="186">
        <v>100</v>
      </c>
      <c r="M283" s="186">
        <v>100</v>
      </c>
      <c r="N283" s="186">
        <v>100</v>
      </c>
      <c r="O283" s="186">
        <v>100</v>
      </c>
      <c r="P283" s="186">
        <v>100</v>
      </c>
      <c r="Q283" s="186">
        <v>100</v>
      </c>
      <c r="R283" s="186">
        <v>100</v>
      </c>
      <c r="S283" s="170">
        <v>9115</v>
      </c>
      <c r="T283" s="175">
        <f t="shared" si="4"/>
        <v>1</v>
      </c>
    </row>
    <row r="284" spans="2:20" x14ac:dyDescent="0.25">
      <c r="B284" s="187" t="s">
        <v>973</v>
      </c>
      <c r="C284" s="188" t="s">
        <v>996</v>
      </c>
      <c r="D284" s="189" t="s">
        <v>766</v>
      </c>
      <c r="E284" s="190">
        <v>100</v>
      </c>
      <c r="F284" s="190">
        <v>100</v>
      </c>
      <c r="G284" s="190">
        <v>100</v>
      </c>
      <c r="H284" s="190">
        <v>100</v>
      </c>
      <c r="I284" s="190">
        <v>100</v>
      </c>
      <c r="J284" s="190">
        <v>100</v>
      </c>
      <c r="K284" s="190">
        <v>100</v>
      </c>
      <c r="L284" s="190">
        <v>100</v>
      </c>
      <c r="M284" s="190">
        <v>100</v>
      </c>
      <c r="N284" s="190">
        <v>100</v>
      </c>
      <c r="O284" s="190">
        <v>100</v>
      </c>
      <c r="P284" s="190">
        <v>100</v>
      </c>
      <c r="Q284" s="190">
        <v>100</v>
      </c>
      <c r="R284" s="190">
        <v>100</v>
      </c>
      <c r="S284" s="170">
        <v>9208</v>
      </c>
      <c r="T284" s="175">
        <f t="shared" si="4"/>
        <v>1</v>
      </c>
    </row>
    <row r="285" spans="2:20" x14ac:dyDescent="0.25">
      <c r="B285" s="183" t="s">
        <v>973</v>
      </c>
      <c r="C285" s="184" t="s">
        <v>997</v>
      </c>
      <c r="D285" s="185" t="s">
        <v>766</v>
      </c>
      <c r="E285" s="186">
        <v>100</v>
      </c>
      <c r="F285" s="186">
        <v>100</v>
      </c>
      <c r="G285" s="186">
        <v>100</v>
      </c>
      <c r="H285" s="186">
        <v>100</v>
      </c>
      <c r="I285" s="186">
        <v>100</v>
      </c>
      <c r="J285" s="186">
        <v>100</v>
      </c>
      <c r="K285" s="186">
        <v>100</v>
      </c>
      <c r="L285" s="186">
        <v>100</v>
      </c>
      <c r="M285" s="186">
        <v>100</v>
      </c>
      <c r="N285" s="186">
        <v>100</v>
      </c>
      <c r="O285" s="186">
        <v>100</v>
      </c>
      <c r="P285" s="186">
        <v>100</v>
      </c>
      <c r="Q285" s="186">
        <v>100</v>
      </c>
      <c r="R285" s="186">
        <v>100</v>
      </c>
      <c r="S285" s="170">
        <v>9209</v>
      </c>
      <c r="T285" s="175">
        <f t="shared" si="4"/>
        <v>1</v>
      </c>
    </row>
    <row r="286" spans="2:20" x14ac:dyDescent="0.25">
      <c r="B286" s="187" t="s">
        <v>973</v>
      </c>
      <c r="C286" s="188" t="s">
        <v>998</v>
      </c>
      <c r="D286" s="189" t="s">
        <v>766</v>
      </c>
      <c r="E286" s="190">
        <v>100</v>
      </c>
      <c r="F286" s="190">
        <v>100</v>
      </c>
      <c r="G286" s="190">
        <v>100</v>
      </c>
      <c r="H286" s="190">
        <v>100</v>
      </c>
      <c r="I286" s="190">
        <v>100</v>
      </c>
      <c r="J286" s="190">
        <v>100</v>
      </c>
      <c r="K286" s="190">
        <v>100</v>
      </c>
      <c r="L286" s="190">
        <v>100</v>
      </c>
      <c r="M286" s="190">
        <v>100</v>
      </c>
      <c r="N286" s="190">
        <v>100</v>
      </c>
      <c r="O286" s="190">
        <v>100</v>
      </c>
      <c r="P286" s="190">
        <v>100</v>
      </c>
      <c r="Q286" s="190">
        <v>100</v>
      </c>
      <c r="R286" s="190">
        <v>100</v>
      </c>
      <c r="S286" s="170">
        <v>9116</v>
      </c>
      <c r="T286" s="175">
        <f t="shared" si="4"/>
        <v>1</v>
      </c>
    </row>
    <row r="287" spans="2:20" x14ac:dyDescent="0.25">
      <c r="B287" s="183" t="s">
        <v>973</v>
      </c>
      <c r="C287" s="184" t="s">
        <v>999</v>
      </c>
      <c r="D287" s="185" t="s">
        <v>766</v>
      </c>
      <c r="E287" s="186">
        <v>100</v>
      </c>
      <c r="F287" s="186">
        <v>100</v>
      </c>
      <c r="G287" s="186">
        <v>100</v>
      </c>
      <c r="H287" s="186">
        <v>100</v>
      </c>
      <c r="I287" s="186">
        <v>100</v>
      </c>
      <c r="J287" s="186">
        <v>100</v>
      </c>
      <c r="K287" s="186">
        <v>100</v>
      </c>
      <c r="L287" s="186">
        <v>100</v>
      </c>
      <c r="M287" s="186">
        <v>100</v>
      </c>
      <c r="N287" s="186">
        <v>100</v>
      </c>
      <c r="O287" s="186">
        <v>100</v>
      </c>
      <c r="P287" s="186">
        <v>100</v>
      </c>
      <c r="Q287" s="186">
        <v>100</v>
      </c>
      <c r="R287" s="186">
        <v>100</v>
      </c>
      <c r="S287" s="170">
        <v>9101</v>
      </c>
      <c r="T287" s="175">
        <f t="shared" si="4"/>
        <v>1</v>
      </c>
    </row>
    <row r="288" spans="2:20" x14ac:dyDescent="0.25">
      <c r="B288" s="187" t="s">
        <v>973</v>
      </c>
      <c r="C288" s="188" t="s">
        <v>1000</v>
      </c>
      <c r="D288" s="189" t="s">
        <v>766</v>
      </c>
      <c r="E288" s="190">
        <v>100</v>
      </c>
      <c r="F288" s="190">
        <v>100</v>
      </c>
      <c r="G288" s="190">
        <v>100</v>
      </c>
      <c r="H288" s="190">
        <v>100</v>
      </c>
      <c r="I288" s="190">
        <v>100</v>
      </c>
      <c r="J288" s="190">
        <v>100</v>
      </c>
      <c r="K288" s="190">
        <v>100</v>
      </c>
      <c r="L288" s="190">
        <v>100</v>
      </c>
      <c r="M288" s="190">
        <v>100</v>
      </c>
      <c r="N288" s="190">
        <v>100</v>
      </c>
      <c r="O288" s="190">
        <v>100</v>
      </c>
      <c r="P288" s="190">
        <v>100</v>
      </c>
      <c r="Q288" s="190">
        <v>100</v>
      </c>
      <c r="R288" s="190">
        <v>100</v>
      </c>
      <c r="S288" s="170">
        <v>9117</v>
      </c>
      <c r="T288" s="175">
        <f t="shared" si="4"/>
        <v>1</v>
      </c>
    </row>
    <row r="289" spans="2:20" x14ac:dyDescent="0.25">
      <c r="B289" s="183" t="s">
        <v>973</v>
      </c>
      <c r="C289" s="184" t="s">
        <v>1001</v>
      </c>
      <c r="D289" s="185" t="s">
        <v>766</v>
      </c>
      <c r="E289" s="186">
        <v>100</v>
      </c>
      <c r="F289" s="186">
        <v>100</v>
      </c>
      <c r="G289" s="186">
        <v>100</v>
      </c>
      <c r="H289" s="186">
        <v>100</v>
      </c>
      <c r="I289" s="186">
        <v>100</v>
      </c>
      <c r="J289" s="186">
        <v>100</v>
      </c>
      <c r="K289" s="186">
        <v>100</v>
      </c>
      <c r="L289" s="186">
        <v>100</v>
      </c>
      <c r="M289" s="186">
        <v>100</v>
      </c>
      <c r="N289" s="186">
        <v>100</v>
      </c>
      <c r="O289" s="186">
        <v>100</v>
      </c>
      <c r="P289" s="186">
        <v>100</v>
      </c>
      <c r="Q289" s="186">
        <v>100</v>
      </c>
      <c r="R289" s="186">
        <v>100</v>
      </c>
      <c r="S289" s="170">
        <v>9118</v>
      </c>
      <c r="T289" s="175">
        <f t="shared" si="4"/>
        <v>1</v>
      </c>
    </row>
    <row r="290" spans="2:20" x14ac:dyDescent="0.25">
      <c r="B290" s="187" t="s">
        <v>973</v>
      </c>
      <c r="C290" s="188" t="s">
        <v>1002</v>
      </c>
      <c r="D290" s="189" t="s">
        <v>766</v>
      </c>
      <c r="E290" s="190">
        <v>100</v>
      </c>
      <c r="F290" s="190">
        <v>100</v>
      </c>
      <c r="G290" s="190">
        <v>100</v>
      </c>
      <c r="H290" s="190">
        <v>100</v>
      </c>
      <c r="I290" s="190">
        <v>100</v>
      </c>
      <c r="J290" s="190">
        <v>100</v>
      </c>
      <c r="K290" s="190">
        <v>100</v>
      </c>
      <c r="L290" s="190">
        <v>100</v>
      </c>
      <c r="M290" s="190">
        <v>100</v>
      </c>
      <c r="N290" s="190">
        <v>100</v>
      </c>
      <c r="O290" s="190">
        <v>100</v>
      </c>
      <c r="P290" s="190">
        <v>100</v>
      </c>
      <c r="Q290" s="190">
        <v>100</v>
      </c>
      <c r="R290" s="190">
        <v>100</v>
      </c>
      <c r="S290" s="170">
        <v>9210</v>
      </c>
      <c r="T290" s="175">
        <f t="shared" si="4"/>
        <v>1</v>
      </c>
    </row>
    <row r="291" spans="2:20" x14ac:dyDescent="0.25">
      <c r="B291" s="183" t="s">
        <v>973</v>
      </c>
      <c r="C291" s="184" t="s">
        <v>1003</v>
      </c>
      <c r="D291" s="185" t="s">
        <v>766</v>
      </c>
      <c r="E291" s="186">
        <v>100</v>
      </c>
      <c r="F291" s="186">
        <v>100</v>
      </c>
      <c r="G291" s="186">
        <v>100</v>
      </c>
      <c r="H291" s="186">
        <v>100</v>
      </c>
      <c r="I291" s="186">
        <v>100</v>
      </c>
      <c r="J291" s="186">
        <v>100</v>
      </c>
      <c r="K291" s="186">
        <v>100</v>
      </c>
      <c r="L291" s="186">
        <v>100</v>
      </c>
      <c r="M291" s="186">
        <v>100</v>
      </c>
      <c r="N291" s="186">
        <v>100</v>
      </c>
      <c r="O291" s="186">
        <v>100</v>
      </c>
      <c r="P291" s="186">
        <v>100</v>
      </c>
      <c r="Q291" s="186">
        <v>100</v>
      </c>
      <c r="R291" s="186">
        <v>100</v>
      </c>
      <c r="S291" s="170">
        <v>9211</v>
      </c>
      <c r="T291" s="175">
        <f t="shared" si="4"/>
        <v>1</v>
      </c>
    </row>
    <row r="292" spans="2:20" x14ac:dyDescent="0.25">
      <c r="B292" s="187" t="s">
        <v>973</v>
      </c>
      <c r="C292" s="188" t="s">
        <v>1004</v>
      </c>
      <c r="D292" s="189" t="s">
        <v>766</v>
      </c>
      <c r="E292" s="190">
        <v>100</v>
      </c>
      <c r="F292" s="190">
        <v>100</v>
      </c>
      <c r="G292" s="190">
        <v>100</v>
      </c>
      <c r="H292" s="190">
        <v>100</v>
      </c>
      <c r="I292" s="190">
        <v>100</v>
      </c>
      <c r="J292" s="190">
        <v>100</v>
      </c>
      <c r="K292" s="190">
        <v>100</v>
      </c>
      <c r="L292" s="190">
        <v>100</v>
      </c>
      <c r="M292" s="190">
        <v>100</v>
      </c>
      <c r="N292" s="190">
        <v>100</v>
      </c>
      <c r="O292" s="190">
        <v>100</v>
      </c>
      <c r="P292" s="190">
        <v>100</v>
      </c>
      <c r="Q292" s="190">
        <v>100</v>
      </c>
      <c r="R292" s="190">
        <v>100</v>
      </c>
      <c r="S292" s="170">
        <v>9119</v>
      </c>
      <c r="T292" s="175">
        <f t="shared" si="4"/>
        <v>1</v>
      </c>
    </row>
    <row r="293" spans="2:20" x14ac:dyDescent="0.25">
      <c r="B293" s="183" t="s">
        <v>973</v>
      </c>
      <c r="C293" s="184" t="s">
        <v>1005</v>
      </c>
      <c r="D293" s="185" t="s">
        <v>766</v>
      </c>
      <c r="E293" s="186">
        <v>100</v>
      </c>
      <c r="F293" s="186">
        <v>100</v>
      </c>
      <c r="G293" s="186">
        <v>100</v>
      </c>
      <c r="H293" s="186">
        <v>100</v>
      </c>
      <c r="I293" s="186">
        <v>100</v>
      </c>
      <c r="J293" s="186">
        <v>100</v>
      </c>
      <c r="K293" s="186">
        <v>100</v>
      </c>
      <c r="L293" s="186">
        <v>100</v>
      </c>
      <c r="M293" s="186">
        <v>100</v>
      </c>
      <c r="N293" s="186">
        <v>100</v>
      </c>
      <c r="O293" s="186">
        <v>100</v>
      </c>
      <c r="P293" s="186">
        <v>100</v>
      </c>
      <c r="Q293" s="186">
        <v>100</v>
      </c>
      <c r="R293" s="186">
        <v>100</v>
      </c>
      <c r="S293" s="170">
        <v>9120</v>
      </c>
      <c r="T293" s="175">
        <f t="shared" si="4"/>
        <v>1</v>
      </c>
    </row>
    <row r="294" spans="2:20" x14ac:dyDescent="0.25">
      <c r="B294" s="187" t="s">
        <v>1006</v>
      </c>
      <c r="C294" s="188" t="s">
        <v>1007</v>
      </c>
      <c r="D294" s="189" t="s">
        <v>766</v>
      </c>
      <c r="E294" s="190">
        <v>100</v>
      </c>
      <c r="F294" s="190">
        <v>100</v>
      </c>
      <c r="G294" s="190">
        <v>100</v>
      </c>
      <c r="H294" s="190">
        <v>100</v>
      </c>
      <c r="I294" s="190">
        <v>100</v>
      </c>
      <c r="J294" s="190">
        <v>100</v>
      </c>
      <c r="K294" s="190">
        <v>100</v>
      </c>
      <c r="L294" s="190">
        <v>100</v>
      </c>
      <c r="M294" s="190">
        <v>100</v>
      </c>
      <c r="N294" s="190">
        <v>100</v>
      </c>
      <c r="O294" s="190">
        <v>100</v>
      </c>
      <c r="P294" s="190">
        <v>100</v>
      </c>
      <c r="Q294" s="190">
        <v>100</v>
      </c>
      <c r="R294" s="190">
        <v>100</v>
      </c>
      <c r="S294" s="170">
        <v>14102</v>
      </c>
      <c r="T294" s="175">
        <f t="shared" si="4"/>
        <v>1</v>
      </c>
    </row>
    <row r="295" spans="2:20" x14ac:dyDescent="0.25">
      <c r="B295" s="183" t="s">
        <v>1006</v>
      </c>
      <c r="C295" s="184" t="s">
        <v>1008</v>
      </c>
      <c r="D295" s="185" t="s">
        <v>766</v>
      </c>
      <c r="E295" s="186">
        <v>100</v>
      </c>
      <c r="F295" s="186">
        <v>100</v>
      </c>
      <c r="G295" s="186">
        <v>100</v>
      </c>
      <c r="H295" s="186">
        <v>100</v>
      </c>
      <c r="I295" s="186">
        <v>100</v>
      </c>
      <c r="J295" s="186">
        <v>100</v>
      </c>
      <c r="K295" s="186">
        <v>100</v>
      </c>
      <c r="L295" s="186">
        <v>100</v>
      </c>
      <c r="M295" s="186">
        <v>100</v>
      </c>
      <c r="N295" s="186">
        <v>100</v>
      </c>
      <c r="O295" s="186">
        <v>100</v>
      </c>
      <c r="P295" s="186">
        <v>100</v>
      </c>
      <c r="Q295" s="186">
        <v>100</v>
      </c>
      <c r="R295" s="186">
        <v>100</v>
      </c>
      <c r="S295" s="170">
        <v>14202</v>
      </c>
      <c r="T295" s="175">
        <f t="shared" si="4"/>
        <v>1</v>
      </c>
    </row>
    <row r="296" spans="2:20" x14ac:dyDescent="0.25">
      <c r="B296" s="187" t="s">
        <v>1006</v>
      </c>
      <c r="C296" s="188" t="s">
        <v>1009</v>
      </c>
      <c r="D296" s="189" t="s">
        <v>766</v>
      </c>
      <c r="E296" s="190">
        <v>100</v>
      </c>
      <c r="F296" s="190">
        <v>100</v>
      </c>
      <c r="G296" s="190">
        <v>100</v>
      </c>
      <c r="H296" s="190">
        <v>100</v>
      </c>
      <c r="I296" s="190">
        <v>100</v>
      </c>
      <c r="J296" s="190">
        <v>100</v>
      </c>
      <c r="K296" s="190">
        <v>100</v>
      </c>
      <c r="L296" s="190">
        <v>100</v>
      </c>
      <c r="M296" s="190">
        <v>100</v>
      </c>
      <c r="N296" s="190">
        <v>100</v>
      </c>
      <c r="O296" s="190">
        <v>100</v>
      </c>
      <c r="P296" s="190">
        <v>100</v>
      </c>
      <c r="Q296" s="190">
        <v>100</v>
      </c>
      <c r="R296" s="190">
        <v>100</v>
      </c>
      <c r="S296" s="170">
        <v>14201</v>
      </c>
      <c r="T296" s="175">
        <f t="shared" si="4"/>
        <v>1</v>
      </c>
    </row>
    <row r="297" spans="2:20" x14ac:dyDescent="0.25">
      <c r="B297" s="183" t="s">
        <v>1006</v>
      </c>
      <c r="C297" s="184" t="s">
        <v>1010</v>
      </c>
      <c r="D297" s="185" t="s">
        <v>766</v>
      </c>
      <c r="E297" s="186">
        <v>100</v>
      </c>
      <c r="F297" s="186">
        <v>100</v>
      </c>
      <c r="G297" s="186">
        <v>100</v>
      </c>
      <c r="H297" s="186">
        <v>100</v>
      </c>
      <c r="I297" s="186">
        <v>100</v>
      </c>
      <c r="J297" s="186">
        <v>100</v>
      </c>
      <c r="K297" s="186">
        <v>100</v>
      </c>
      <c r="L297" s="186">
        <v>100</v>
      </c>
      <c r="M297" s="186">
        <v>100</v>
      </c>
      <c r="N297" s="186">
        <v>100</v>
      </c>
      <c r="O297" s="186">
        <v>100</v>
      </c>
      <c r="P297" s="186">
        <v>100</v>
      </c>
      <c r="Q297" s="186">
        <v>100</v>
      </c>
      <c r="R297" s="186">
        <v>100</v>
      </c>
      <c r="S297" s="170">
        <v>14203</v>
      </c>
      <c r="T297" s="175">
        <f t="shared" si="4"/>
        <v>1</v>
      </c>
    </row>
    <row r="298" spans="2:20" x14ac:dyDescent="0.25">
      <c r="B298" s="187" t="s">
        <v>1006</v>
      </c>
      <c r="C298" s="188" t="s">
        <v>1011</v>
      </c>
      <c r="D298" s="189" t="s">
        <v>766</v>
      </c>
      <c r="E298" s="190">
        <v>100</v>
      </c>
      <c r="F298" s="190">
        <v>100</v>
      </c>
      <c r="G298" s="190">
        <v>100</v>
      </c>
      <c r="H298" s="190">
        <v>100</v>
      </c>
      <c r="I298" s="190">
        <v>100</v>
      </c>
      <c r="J298" s="190">
        <v>100</v>
      </c>
      <c r="K298" s="190">
        <v>100</v>
      </c>
      <c r="L298" s="190">
        <v>100</v>
      </c>
      <c r="M298" s="190">
        <v>100</v>
      </c>
      <c r="N298" s="190">
        <v>100</v>
      </c>
      <c r="O298" s="190">
        <v>100</v>
      </c>
      <c r="P298" s="190">
        <v>100</v>
      </c>
      <c r="Q298" s="190">
        <v>100</v>
      </c>
      <c r="R298" s="190">
        <v>100</v>
      </c>
      <c r="S298" s="170">
        <v>14103</v>
      </c>
      <c r="T298" s="175">
        <f t="shared" si="4"/>
        <v>1</v>
      </c>
    </row>
    <row r="299" spans="2:20" x14ac:dyDescent="0.25">
      <c r="B299" s="183" t="s">
        <v>1006</v>
      </c>
      <c r="C299" s="184" t="s">
        <v>1012</v>
      </c>
      <c r="D299" s="185" t="s">
        <v>766</v>
      </c>
      <c r="E299" s="186">
        <v>100</v>
      </c>
      <c r="F299" s="186">
        <v>100</v>
      </c>
      <c r="G299" s="186">
        <v>100</v>
      </c>
      <c r="H299" s="186">
        <v>100</v>
      </c>
      <c r="I299" s="186">
        <v>100</v>
      </c>
      <c r="J299" s="186">
        <v>100</v>
      </c>
      <c r="K299" s="186">
        <v>100</v>
      </c>
      <c r="L299" s="186">
        <v>100</v>
      </c>
      <c r="M299" s="186">
        <v>100</v>
      </c>
      <c r="N299" s="186">
        <v>100</v>
      </c>
      <c r="O299" s="186">
        <v>100</v>
      </c>
      <c r="P299" s="186">
        <v>100</v>
      </c>
      <c r="Q299" s="186">
        <v>100</v>
      </c>
      <c r="R299" s="186">
        <v>-100</v>
      </c>
      <c r="S299" s="170">
        <v>14104</v>
      </c>
      <c r="T299" s="175">
        <f t="shared" si="4"/>
        <v>0.8571428571428571</v>
      </c>
    </row>
    <row r="300" spans="2:20" x14ac:dyDescent="0.25">
      <c r="B300" s="187" t="s">
        <v>1006</v>
      </c>
      <c r="C300" s="188" t="s">
        <v>1013</v>
      </c>
      <c r="D300" s="189" t="s">
        <v>766</v>
      </c>
      <c r="E300" s="190">
        <v>100</v>
      </c>
      <c r="F300" s="190">
        <v>100</v>
      </c>
      <c r="G300" s="190">
        <v>100</v>
      </c>
      <c r="H300" s="190">
        <v>100</v>
      </c>
      <c r="I300" s="190">
        <v>100</v>
      </c>
      <c r="J300" s="190">
        <v>100</v>
      </c>
      <c r="K300" s="190">
        <v>100</v>
      </c>
      <c r="L300" s="190">
        <v>100</v>
      </c>
      <c r="M300" s="190">
        <v>100</v>
      </c>
      <c r="N300" s="190">
        <v>100</v>
      </c>
      <c r="O300" s="190">
        <v>100</v>
      </c>
      <c r="P300" s="190">
        <v>100</v>
      </c>
      <c r="Q300" s="190">
        <v>100</v>
      </c>
      <c r="R300" s="190">
        <v>100</v>
      </c>
      <c r="S300" s="170">
        <v>14105</v>
      </c>
      <c r="T300" s="175">
        <f t="shared" si="4"/>
        <v>1</v>
      </c>
    </row>
    <row r="301" spans="2:20" x14ac:dyDescent="0.25">
      <c r="B301" s="183" t="s">
        <v>1006</v>
      </c>
      <c r="C301" s="184" t="s">
        <v>1014</v>
      </c>
      <c r="D301" s="185" t="s">
        <v>766</v>
      </c>
      <c r="E301" s="186">
        <v>100</v>
      </c>
      <c r="F301" s="186">
        <v>100</v>
      </c>
      <c r="G301" s="186">
        <v>100</v>
      </c>
      <c r="H301" s="186">
        <v>100</v>
      </c>
      <c r="I301" s="186">
        <v>100</v>
      </c>
      <c r="J301" s="186">
        <v>100</v>
      </c>
      <c r="K301" s="186">
        <v>100</v>
      </c>
      <c r="L301" s="186">
        <v>100</v>
      </c>
      <c r="M301" s="186">
        <v>100</v>
      </c>
      <c r="N301" s="186">
        <v>100</v>
      </c>
      <c r="O301" s="186">
        <v>100</v>
      </c>
      <c r="P301" s="186">
        <v>100</v>
      </c>
      <c r="Q301" s="186">
        <v>100</v>
      </c>
      <c r="R301" s="186">
        <v>100</v>
      </c>
      <c r="S301" s="170">
        <v>14106</v>
      </c>
      <c r="T301" s="175">
        <f t="shared" si="4"/>
        <v>1</v>
      </c>
    </row>
    <row r="302" spans="2:20" x14ac:dyDescent="0.25">
      <c r="B302" s="187" t="s">
        <v>1006</v>
      </c>
      <c r="C302" s="188" t="s">
        <v>1015</v>
      </c>
      <c r="D302" s="189" t="s">
        <v>766</v>
      </c>
      <c r="E302" s="190">
        <v>100</v>
      </c>
      <c r="F302" s="190">
        <v>100</v>
      </c>
      <c r="G302" s="190">
        <v>100</v>
      </c>
      <c r="H302" s="190">
        <v>100</v>
      </c>
      <c r="I302" s="190">
        <v>100</v>
      </c>
      <c r="J302" s="190">
        <v>100</v>
      </c>
      <c r="K302" s="190">
        <v>100</v>
      </c>
      <c r="L302" s="190">
        <v>100</v>
      </c>
      <c r="M302" s="190">
        <v>100</v>
      </c>
      <c r="N302" s="190">
        <v>100</v>
      </c>
      <c r="O302" s="190">
        <v>100</v>
      </c>
      <c r="P302" s="190">
        <v>100</v>
      </c>
      <c r="Q302" s="190">
        <v>100</v>
      </c>
      <c r="R302" s="190">
        <v>100</v>
      </c>
      <c r="S302" s="170">
        <v>14107</v>
      </c>
      <c r="T302" s="175">
        <f t="shared" si="4"/>
        <v>1</v>
      </c>
    </row>
    <row r="303" spans="2:20" x14ac:dyDescent="0.25">
      <c r="B303" s="183" t="s">
        <v>1006</v>
      </c>
      <c r="C303" s="184" t="s">
        <v>1016</v>
      </c>
      <c r="D303" s="185" t="s">
        <v>766</v>
      </c>
      <c r="E303" s="186">
        <v>100</v>
      </c>
      <c r="F303" s="186">
        <v>100</v>
      </c>
      <c r="G303" s="186">
        <v>100</v>
      </c>
      <c r="H303" s="186">
        <v>100</v>
      </c>
      <c r="I303" s="186">
        <v>100</v>
      </c>
      <c r="J303" s="186">
        <v>100</v>
      </c>
      <c r="K303" s="186">
        <v>100</v>
      </c>
      <c r="L303" s="186">
        <v>100</v>
      </c>
      <c r="M303" s="186">
        <v>100</v>
      </c>
      <c r="N303" s="186">
        <v>100</v>
      </c>
      <c r="O303" s="186">
        <v>100</v>
      </c>
      <c r="P303" s="186">
        <v>100</v>
      </c>
      <c r="Q303" s="186">
        <v>100</v>
      </c>
      <c r="R303" s="186">
        <v>100</v>
      </c>
      <c r="S303" s="170">
        <v>14108</v>
      </c>
      <c r="T303" s="175">
        <f t="shared" si="4"/>
        <v>1</v>
      </c>
    </row>
    <row r="304" spans="2:20" x14ac:dyDescent="0.25">
      <c r="B304" s="187" t="s">
        <v>1006</v>
      </c>
      <c r="C304" s="188" t="s">
        <v>1017</v>
      </c>
      <c r="D304" s="189" t="s">
        <v>766</v>
      </c>
      <c r="E304" s="190">
        <v>100</v>
      </c>
      <c r="F304" s="190">
        <v>100</v>
      </c>
      <c r="G304" s="190">
        <v>100</v>
      </c>
      <c r="H304" s="190">
        <v>100</v>
      </c>
      <c r="I304" s="190">
        <v>100</v>
      </c>
      <c r="J304" s="190">
        <v>100</v>
      </c>
      <c r="K304" s="190">
        <v>100</v>
      </c>
      <c r="L304" s="190">
        <v>100</v>
      </c>
      <c r="M304" s="190">
        <v>100</v>
      </c>
      <c r="N304" s="190">
        <v>100</v>
      </c>
      <c r="O304" s="190">
        <v>100</v>
      </c>
      <c r="P304" s="190">
        <v>100</v>
      </c>
      <c r="Q304" s="190">
        <v>100</v>
      </c>
      <c r="R304" s="190">
        <v>100</v>
      </c>
      <c r="S304" s="170">
        <v>14204</v>
      </c>
      <c r="T304" s="175">
        <f t="shared" si="4"/>
        <v>1</v>
      </c>
    </row>
    <row r="305" spans="2:20" x14ac:dyDescent="0.25">
      <c r="B305" s="183" t="s">
        <v>1006</v>
      </c>
      <c r="C305" s="184" t="s">
        <v>1018</v>
      </c>
      <c r="D305" s="185" t="s">
        <v>766</v>
      </c>
      <c r="E305" s="186">
        <v>100</v>
      </c>
      <c r="F305" s="186">
        <v>100</v>
      </c>
      <c r="G305" s="186">
        <v>100</v>
      </c>
      <c r="H305" s="186">
        <v>100</v>
      </c>
      <c r="I305" s="186">
        <v>100</v>
      </c>
      <c r="J305" s="186">
        <v>100</v>
      </c>
      <c r="K305" s="186">
        <v>100</v>
      </c>
      <c r="L305" s="186">
        <v>100</v>
      </c>
      <c r="M305" s="186">
        <v>100</v>
      </c>
      <c r="N305" s="186">
        <v>100</v>
      </c>
      <c r="O305" s="186">
        <v>100</v>
      </c>
      <c r="P305" s="186">
        <v>100</v>
      </c>
      <c r="Q305" s="186">
        <v>100</v>
      </c>
      <c r="R305" s="186">
        <v>100</v>
      </c>
      <c r="S305" s="170">
        <v>14101</v>
      </c>
      <c r="T305" s="175">
        <f t="shared" si="4"/>
        <v>1</v>
      </c>
    </row>
    <row r="306" spans="2:20" x14ac:dyDescent="0.25">
      <c r="B306" s="187" t="s">
        <v>1019</v>
      </c>
      <c r="C306" s="188" t="s">
        <v>1020</v>
      </c>
      <c r="D306" s="189" t="s">
        <v>766</v>
      </c>
      <c r="E306" s="190">
        <v>100</v>
      </c>
      <c r="F306" s="190">
        <v>100</v>
      </c>
      <c r="G306" s="190">
        <v>100</v>
      </c>
      <c r="H306" s="190">
        <v>100</v>
      </c>
      <c r="I306" s="190">
        <v>100</v>
      </c>
      <c r="J306" s="190">
        <v>100</v>
      </c>
      <c r="K306" s="190">
        <v>100</v>
      </c>
      <c r="L306" s="190">
        <v>100</v>
      </c>
      <c r="M306" s="190">
        <v>100</v>
      </c>
      <c r="N306" s="190">
        <v>100</v>
      </c>
      <c r="O306" s="190">
        <v>100</v>
      </c>
      <c r="P306" s="190">
        <v>100</v>
      </c>
      <c r="Q306" s="190">
        <v>100</v>
      </c>
      <c r="R306" s="190">
        <v>100</v>
      </c>
      <c r="S306" s="170">
        <v>10202</v>
      </c>
      <c r="T306" s="175">
        <f t="shared" si="4"/>
        <v>1</v>
      </c>
    </row>
    <row r="307" spans="2:20" x14ac:dyDescent="0.25">
      <c r="B307" s="183" t="s">
        <v>1019</v>
      </c>
      <c r="C307" s="184" t="s">
        <v>1021</v>
      </c>
      <c r="D307" s="185" t="s">
        <v>766</v>
      </c>
      <c r="E307" s="186">
        <v>100</v>
      </c>
      <c r="F307" s="186">
        <v>100</v>
      </c>
      <c r="G307" s="186">
        <v>100</v>
      </c>
      <c r="H307" s="186">
        <v>100</v>
      </c>
      <c r="I307" s="186">
        <v>100</v>
      </c>
      <c r="J307" s="186">
        <v>100</v>
      </c>
      <c r="K307" s="186">
        <v>100</v>
      </c>
      <c r="L307" s="186">
        <v>100</v>
      </c>
      <c r="M307" s="186">
        <v>100</v>
      </c>
      <c r="N307" s="186">
        <v>100</v>
      </c>
      <c r="O307" s="186">
        <v>100</v>
      </c>
      <c r="P307" s="186">
        <v>100</v>
      </c>
      <c r="Q307" s="186">
        <v>100</v>
      </c>
      <c r="R307" s="186">
        <v>100</v>
      </c>
      <c r="S307" s="170">
        <v>10102</v>
      </c>
      <c r="T307" s="175">
        <f t="shared" si="4"/>
        <v>1</v>
      </c>
    </row>
    <row r="308" spans="2:20" x14ac:dyDescent="0.25">
      <c r="B308" s="187" t="s">
        <v>1019</v>
      </c>
      <c r="C308" s="188" t="s">
        <v>1022</v>
      </c>
      <c r="D308" s="189" t="s">
        <v>766</v>
      </c>
      <c r="E308" s="190">
        <v>100</v>
      </c>
      <c r="F308" s="190">
        <v>100</v>
      </c>
      <c r="G308" s="190">
        <v>100</v>
      </c>
      <c r="H308" s="190">
        <v>100</v>
      </c>
      <c r="I308" s="190">
        <v>100</v>
      </c>
      <c r="J308" s="190">
        <v>100</v>
      </c>
      <c r="K308" s="190">
        <v>100</v>
      </c>
      <c r="L308" s="190">
        <v>100</v>
      </c>
      <c r="M308" s="190">
        <v>100</v>
      </c>
      <c r="N308" s="190">
        <v>100</v>
      </c>
      <c r="O308" s="190">
        <v>100</v>
      </c>
      <c r="P308" s="190">
        <v>100</v>
      </c>
      <c r="Q308" s="190">
        <v>100</v>
      </c>
      <c r="R308" s="190">
        <v>100</v>
      </c>
      <c r="S308" s="170">
        <v>10201</v>
      </c>
      <c r="T308" s="175">
        <f t="shared" si="4"/>
        <v>1</v>
      </c>
    </row>
    <row r="309" spans="2:20" x14ac:dyDescent="0.25">
      <c r="B309" s="183" t="s">
        <v>1019</v>
      </c>
      <c r="C309" s="184" t="s">
        <v>1023</v>
      </c>
      <c r="D309" s="185" t="s">
        <v>766</v>
      </c>
      <c r="E309" s="186">
        <v>100</v>
      </c>
      <c r="F309" s="186">
        <v>100</v>
      </c>
      <c r="G309" s="186">
        <v>100</v>
      </c>
      <c r="H309" s="186">
        <v>100</v>
      </c>
      <c r="I309" s="186">
        <v>100</v>
      </c>
      <c r="J309" s="186">
        <v>100</v>
      </c>
      <c r="K309" s="186">
        <v>100</v>
      </c>
      <c r="L309" s="186">
        <v>100</v>
      </c>
      <c r="M309" s="186">
        <v>100</v>
      </c>
      <c r="N309" s="186">
        <v>100</v>
      </c>
      <c r="O309" s="186">
        <v>100</v>
      </c>
      <c r="P309" s="186">
        <v>100</v>
      </c>
      <c r="Q309" s="186">
        <v>100</v>
      </c>
      <c r="R309" s="186">
        <v>100</v>
      </c>
      <c r="S309" s="170">
        <v>10401</v>
      </c>
      <c r="T309" s="175">
        <f t="shared" si="4"/>
        <v>1</v>
      </c>
    </row>
    <row r="310" spans="2:20" x14ac:dyDescent="0.25">
      <c r="B310" s="187" t="s">
        <v>1019</v>
      </c>
      <c r="C310" s="188" t="s">
        <v>1024</v>
      </c>
      <c r="D310" s="189" t="s">
        <v>766</v>
      </c>
      <c r="E310" s="190">
        <v>100</v>
      </c>
      <c r="F310" s="190">
        <v>100</v>
      </c>
      <c r="G310" s="190">
        <v>100</v>
      </c>
      <c r="H310" s="190">
        <v>100</v>
      </c>
      <c r="I310" s="190">
        <v>100</v>
      </c>
      <c r="J310" s="190">
        <v>100</v>
      </c>
      <c r="K310" s="190">
        <v>100</v>
      </c>
      <c r="L310" s="190">
        <v>100</v>
      </c>
      <c r="M310" s="190">
        <v>100</v>
      </c>
      <c r="N310" s="190">
        <v>100</v>
      </c>
      <c r="O310" s="190">
        <v>100</v>
      </c>
      <c r="P310" s="190">
        <v>100</v>
      </c>
      <c r="Q310" s="190">
        <v>100</v>
      </c>
      <c r="R310" s="190">
        <v>100</v>
      </c>
      <c r="S310" s="170">
        <v>10203</v>
      </c>
      <c r="T310" s="175">
        <f t="shared" si="4"/>
        <v>1</v>
      </c>
    </row>
    <row r="311" spans="2:20" x14ac:dyDescent="0.25">
      <c r="B311" s="183" t="s">
        <v>1019</v>
      </c>
      <c r="C311" s="184" t="s">
        <v>1025</v>
      </c>
      <c r="D311" s="185" t="s">
        <v>766</v>
      </c>
      <c r="E311" s="186">
        <v>100</v>
      </c>
      <c r="F311" s="186">
        <v>100</v>
      </c>
      <c r="G311" s="186">
        <v>100</v>
      </c>
      <c r="H311" s="186">
        <v>100</v>
      </c>
      <c r="I311" s="186">
        <v>100</v>
      </c>
      <c r="J311" s="186">
        <v>100</v>
      </c>
      <c r="K311" s="186">
        <v>100</v>
      </c>
      <c r="L311" s="186">
        <v>100</v>
      </c>
      <c r="M311" s="186">
        <v>100</v>
      </c>
      <c r="N311" s="186">
        <v>100</v>
      </c>
      <c r="O311" s="186">
        <v>100</v>
      </c>
      <c r="P311" s="186">
        <v>100</v>
      </c>
      <c r="Q311" s="186">
        <v>100</v>
      </c>
      <c r="R311" s="186">
        <v>100</v>
      </c>
      <c r="S311" s="170">
        <v>10103</v>
      </c>
      <c r="T311" s="175">
        <f t="shared" si="4"/>
        <v>1</v>
      </c>
    </row>
    <row r="312" spans="2:20" x14ac:dyDescent="0.25">
      <c r="B312" s="187" t="s">
        <v>1019</v>
      </c>
      <c r="C312" s="188" t="s">
        <v>1026</v>
      </c>
      <c r="D312" s="189" t="s">
        <v>766</v>
      </c>
      <c r="E312" s="190">
        <v>100</v>
      </c>
      <c r="F312" s="190">
        <v>100</v>
      </c>
      <c r="G312" s="190">
        <v>100</v>
      </c>
      <c r="H312" s="190">
        <v>100</v>
      </c>
      <c r="I312" s="190">
        <v>100</v>
      </c>
      <c r="J312" s="190">
        <v>100</v>
      </c>
      <c r="K312" s="190">
        <v>100</v>
      </c>
      <c r="L312" s="190">
        <v>100</v>
      </c>
      <c r="M312" s="190">
        <v>100</v>
      </c>
      <c r="N312" s="190">
        <v>100</v>
      </c>
      <c r="O312" s="190">
        <v>100</v>
      </c>
      <c r="P312" s="190">
        <v>100</v>
      </c>
      <c r="Q312" s="190">
        <v>100</v>
      </c>
      <c r="R312" s="190">
        <v>100</v>
      </c>
      <c r="S312" s="170">
        <v>10204</v>
      </c>
      <c r="T312" s="175">
        <f t="shared" si="4"/>
        <v>1</v>
      </c>
    </row>
    <row r="313" spans="2:20" x14ac:dyDescent="0.25">
      <c r="B313" s="183" t="s">
        <v>1019</v>
      </c>
      <c r="C313" s="184" t="s">
        <v>1027</v>
      </c>
      <c r="D313" s="185" t="s">
        <v>766</v>
      </c>
      <c r="E313" s="186">
        <v>100</v>
      </c>
      <c r="F313" s="186">
        <v>100</v>
      </c>
      <c r="G313" s="186">
        <v>100</v>
      </c>
      <c r="H313" s="186">
        <v>100</v>
      </c>
      <c r="I313" s="186">
        <v>100</v>
      </c>
      <c r="J313" s="186">
        <v>100</v>
      </c>
      <c r="K313" s="186">
        <v>100</v>
      </c>
      <c r="L313" s="186">
        <v>100</v>
      </c>
      <c r="M313" s="186">
        <v>100</v>
      </c>
      <c r="N313" s="186">
        <v>100</v>
      </c>
      <c r="O313" s="186">
        <v>100</v>
      </c>
      <c r="P313" s="186">
        <v>100</v>
      </c>
      <c r="Q313" s="186">
        <v>100</v>
      </c>
      <c r="R313" s="186">
        <v>100</v>
      </c>
      <c r="S313" s="170">
        <v>10205</v>
      </c>
      <c r="T313" s="175">
        <f t="shared" si="4"/>
        <v>1</v>
      </c>
    </row>
    <row r="314" spans="2:20" x14ac:dyDescent="0.25">
      <c r="B314" s="187" t="s">
        <v>1019</v>
      </c>
      <c r="C314" s="188" t="s">
        <v>1028</v>
      </c>
      <c r="D314" s="189" t="s">
        <v>766</v>
      </c>
      <c r="E314" s="190">
        <v>100</v>
      </c>
      <c r="F314" s="190">
        <v>100</v>
      </c>
      <c r="G314" s="190">
        <v>100</v>
      </c>
      <c r="H314" s="190">
        <v>100</v>
      </c>
      <c r="I314" s="190">
        <v>100</v>
      </c>
      <c r="J314" s="190">
        <v>100</v>
      </c>
      <c r="K314" s="190">
        <v>100</v>
      </c>
      <c r="L314" s="190">
        <v>100</v>
      </c>
      <c r="M314" s="190">
        <v>100</v>
      </c>
      <c r="N314" s="190">
        <v>100</v>
      </c>
      <c r="O314" s="190">
        <v>100</v>
      </c>
      <c r="P314" s="190">
        <v>100</v>
      </c>
      <c r="Q314" s="190">
        <v>100</v>
      </c>
      <c r="R314" s="190">
        <v>100</v>
      </c>
      <c r="S314" s="170">
        <v>10104</v>
      </c>
      <c r="T314" s="175">
        <f t="shared" si="4"/>
        <v>1</v>
      </c>
    </row>
    <row r="315" spans="2:20" x14ac:dyDescent="0.25">
      <c r="B315" s="183" t="s">
        <v>1019</v>
      </c>
      <c r="C315" s="184" t="s">
        <v>1029</v>
      </c>
      <c r="D315" s="185" t="s">
        <v>766</v>
      </c>
      <c r="E315" s="186">
        <v>100</v>
      </c>
      <c r="F315" s="186">
        <v>100</v>
      </c>
      <c r="G315" s="186">
        <v>100</v>
      </c>
      <c r="H315" s="186">
        <v>100</v>
      </c>
      <c r="I315" s="186">
        <v>100</v>
      </c>
      <c r="J315" s="186">
        <v>100</v>
      </c>
      <c r="K315" s="186">
        <v>100</v>
      </c>
      <c r="L315" s="186">
        <v>100</v>
      </c>
      <c r="M315" s="186">
        <v>100</v>
      </c>
      <c r="N315" s="186">
        <v>100</v>
      </c>
      <c r="O315" s="186">
        <v>100</v>
      </c>
      <c r="P315" s="186">
        <v>100</v>
      </c>
      <c r="Q315" s="186">
        <v>100</v>
      </c>
      <c r="R315" s="186">
        <v>100</v>
      </c>
      <c r="S315" s="170">
        <v>10105</v>
      </c>
      <c r="T315" s="175">
        <f t="shared" si="4"/>
        <v>1</v>
      </c>
    </row>
    <row r="316" spans="2:20" x14ac:dyDescent="0.25">
      <c r="B316" s="187" t="s">
        <v>1019</v>
      </c>
      <c r="C316" s="188" t="s">
        <v>1030</v>
      </c>
      <c r="D316" s="189" t="s">
        <v>766</v>
      </c>
      <c r="E316" s="190">
        <v>100</v>
      </c>
      <c r="F316" s="190">
        <v>100</v>
      </c>
      <c r="G316" s="190">
        <v>100</v>
      </c>
      <c r="H316" s="190">
        <v>100</v>
      </c>
      <c r="I316" s="190">
        <v>100</v>
      </c>
      <c r="J316" s="190">
        <v>100</v>
      </c>
      <c r="K316" s="190">
        <v>100</v>
      </c>
      <c r="L316" s="190">
        <v>100</v>
      </c>
      <c r="M316" s="190">
        <v>100</v>
      </c>
      <c r="N316" s="190">
        <v>100</v>
      </c>
      <c r="O316" s="190">
        <v>100</v>
      </c>
      <c r="P316" s="190">
        <v>100</v>
      </c>
      <c r="Q316" s="190">
        <v>100</v>
      </c>
      <c r="R316" s="190">
        <v>100</v>
      </c>
      <c r="S316" s="170">
        <v>10402</v>
      </c>
      <c r="T316" s="175">
        <f t="shared" si="4"/>
        <v>1</v>
      </c>
    </row>
    <row r="317" spans="2:20" x14ac:dyDescent="0.25">
      <c r="B317" s="183" t="s">
        <v>1019</v>
      </c>
      <c r="C317" s="184" t="s">
        <v>1031</v>
      </c>
      <c r="D317" s="185" t="s">
        <v>766</v>
      </c>
      <c r="E317" s="186">
        <v>100</v>
      </c>
      <c r="F317" s="186">
        <v>100</v>
      </c>
      <c r="G317" s="186">
        <v>100</v>
      </c>
      <c r="H317" s="186">
        <v>100</v>
      </c>
      <c r="I317" s="186">
        <v>100</v>
      </c>
      <c r="J317" s="186">
        <v>100</v>
      </c>
      <c r="K317" s="186">
        <v>100</v>
      </c>
      <c r="L317" s="186">
        <v>100</v>
      </c>
      <c r="M317" s="186">
        <v>100</v>
      </c>
      <c r="N317" s="186">
        <v>100</v>
      </c>
      <c r="O317" s="186">
        <v>100</v>
      </c>
      <c r="P317" s="186">
        <v>100</v>
      </c>
      <c r="Q317" s="186">
        <v>100</v>
      </c>
      <c r="R317" s="186">
        <v>100</v>
      </c>
      <c r="S317" s="170">
        <v>10403</v>
      </c>
      <c r="T317" s="175">
        <f t="shared" si="4"/>
        <v>1</v>
      </c>
    </row>
    <row r="318" spans="2:20" x14ac:dyDescent="0.25">
      <c r="B318" s="187" t="s">
        <v>1019</v>
      </c>
      <c r="C318" s="188" t="s">
        <v>1032</v>
      </c>
      <c r="D318" s="189" t="s">
        <v>766</v>
      </c>
      <c r="E318" s="190">
        <v>100</v>
      </c>
      <c r="F318" s="190">
        <v>100</v>
      </c>
      <c r="G318" s="190">
        <v>100</v>
      </c>
      <c r="H318" s="190">
        <v>100</v>
      </c>
      <c r="I318" s="190">
        <v>100</v>
      </c>
      <c r="J318" s="190">
        <v>100</v>
      </c>
      <c r="K318" s="190">
        <v>100</v>
      </c>
      <c r="L318" s="190">
        <v>100</v>
      </c>
      <c r="M318" s="190">
        <v>100</v>
      </c>
      <c r="N318" s="190">
        <v>100</v>
      </c>
      <c r="O318" s="190">
        <v>100</v>
      </c>
      <c r="P318" s="190">
        <v>100</v>
      </c>
      <c r="Q318" s="190">
        <v>100</v>
      </c>
      <c r="R318" s="190">
        <v>100</v>
      </c>
      <c r="S318" s="170">
        <v>10107</v>
      </c>
      <c r="T318" s="175">
        <f t="shared" si="4"/>
        <v>1</v>
      </c>
    </row>
    <row r="319" spans="2:20" x14ac:dyDescent="0.25">
      <c r="B319" s="183" t="s">
        <v>1019</v>
      </c>
      <c r="C319" s="184" t="s">
        <v>1033</v>
      </c>
      <c r="D319" s="185" t="s">
        <v>766</v>
      </c>
      <c r="E319" s="186">
        <v>100</v>
      </c>
      <c r="F319" s="186">
        <v>100</v>
      </c>
      <c r="G319" s="186">
        <v>100</v>
      </c>
      <c r="H319" s="186">
        <v>100</v>
      </c>
      <c r="I319" s="186">
        <v>100</v>
      </c>
      <c r="J319" s="186">
        <v>100</v>
      </c>
      <c r="K319" s="186">
        <v>100</v>
      </c>
      <c r="L319" s="186">
        <v>100</v>
      </c>
      <c r="M319" s="186">
        <v>100</v>
      </c>
      <c r="N319" s="186">
        <v>100</v>
      </c>
      <c r="O319" s="186">
        <v>100</v>
      </c>
      <c r="P319" s="186">
        <v>100</v>
      </c>
      <c r="Q319" s="186">
        <v>100</v>
      </c>
      <c r="R319" s="186">
        <v>100</v>
      </c>
      <c r="S319" s="170">
        <v>10106</v>
      </c>
      <c r="T319" s="175">
        <f t="shared" si="4"/>
        <v>1</v>
      </c>
    </row>
    <row r="320" spans="2:20" x14ac:dyDescent="0.25">
      <c r="B320" s="187" t="s">
        <v>1019</v>
      </c>
      <c r="C320" s="188" t="s">
        <v>1034</v>
      </c>
      <c r="D320" s="189" t="s">
        <v>766</v>
      </c>
      <c r="E320" s="190">
        <v>100</v>
      </c>
      <c r="F320" s="190">
        <v>100</v>
      </c>
      <c r="G320" s="190">
        <v>100</v>
      </c>
      <c r="H320" s="190">
        <v>100</v>
      </c>
      <c r="I320" s="190">
        <v>100</v>
      </c>
      <c r="J320" s="190">
        <v>100</v>
      </c>
      <c r="K320" s="190">
        <v>100</v>
      </c>
      <c r="L320" s="190">
        <v>100</v>
      </c>
      <c r="M320" s="190">
        <v>100</v>
      </c>
      <c r="N320" s="190">
        <v>100</v>
      </c>
      <c r="O320" s="190">
        <v>100</v>
      </c>
      <c r="P320" s="190">
        <v>100</v>
      </c>
      <c r="Q320" s="190">
        <v>100</v>
      </c>
      <c r="R320" s="190">
        <v>100</v>
      </c>
      <c r="S320" s="170">
        <v>10108</v>
      </c>
      <c r="T320" s="175">
        <f t="shared" si="4"/>
        <v>1</v>
      </c>
    </row>
    <row r="321" spans="2:20" x14ac:dyDescent="0.25">
      <c r="B321" s="183" t="s">
        <v>1019</v>
      </c>
      <c r="C321" s="184" t="s">
        <v>1035</v>
      </c>
      <c r="D321" s="185" t="s">
        <v>766</v>
      </c>
      <c r="E321" s="186">
        <v>100</v>
      </c>
      <c r="F321" s="186">
        <v>100</v>
      </c>
      <c r="G321" s="186">
        <v>100</v>
      </c>
      <c r="H321" s="186">
        <v>100</v>
      </c>
      <c r="I321" s="186">
        <v>100</v>
      </c>
      <c r="J321" s="186">
        <v>100</v>
      </c>
      <c r="K321" s="186">
        <v>100</v>
      </c>
      <c r="L321" s="186">
        <v>100</v>
      </c>
      <c r="M321" s="186">
        <v>100</v>
      </c>
      <c r="N321" s="186">
        <v>100</v>
      </c>
      <c r="O321" s="186">
        <v>100</v>
      </c>
      <c r="P321" s="186">
        <v>100</v>
      </c>
      <c r="Q321" s="186">
        <v>100</v>
      </c>
      <c r="R321" s="186">
        <v>100</v>
      </c>
      <c r="S321" s="170">
        <v>10301</v>
      </c>
      <c r="T321" s="175">
        <f t="shared" si="4"/>
        <v>1</v>
      </c>
    </row>
    <row r="322" spans="2:20" x14ac:dyDescent="0.25">
      <c r="B322" s="187" t="s">
        <v>1019</v>
      </c>
      <c r="C322" s="188" t="s">
        <v>1036</v>
      </c>
      <c r="D322" s="189" t="s">
        <v>766</v>
      </c>
      <c r="E322" s="190">
        <v>100</v>
      </c>
      <c r="F322" s="190">
        <v>100</v>
      </c>
      <c r="G322" s="190">
        <v>100</v>
      </c>
      <c r="H322" s="190">
        <v>100</v>
      </c>
      <c r="I322" s="190">
        <v>100</v>
      </c>
      <c r="J322" s="190">
        <v>100</v>
      </c>
      <c r="K322" s="190">
        <v>100</v>
      </c>
      <c r="L322" s="190">
        <v>100</v>
      </c>
      <c r="M322" s="190">
        <v>100</v>
      </c>
      <c r="N322" s="190">
        <v>100</v>
      </c>
      <c r="O322" s="190">
        <v>100</v>
      </c>
      <c r="P322" s="190">
        <v>100</v>
      </c>
      <c r="Q322" s="190">
        <v>100</v>
      </c>
      <c r="R322" s="190">
        <v>100</v>
      </c>
      <c r="S322" s="170">
        <v>10404</v>
      </c>
      <c r="T322" s="175">
        <f t="shared" si="4"/>
        <v>1</v>
      </c>
    </row>
    <row r="323" spans="2:20" x14ac:dyDescent="0.25">
      <c r="B323" s="183" t="s">
        <v>1019</v>
      </c>
      <c r="C323" s="184" t="s">
        <v>1037</v>
      </c>
      <c r="D323" s="185" t="s">
        <v>766</v>
      </c>
      <c r="E323" s="186">
        <v>100</v>
      </c>
      <c r="F323" s="186">
        <v>100</v>
      </c>
      <c r="G323" s="186">
        <v>100</v>
      </c>
      <c r="H323" s="186">
        <v>100</v>
      </c>
      <c r="I323" s="186">
        <v>100</v>
      </c>
      <c r="J323" s="186">
        <v>100</v>
      </c>
      <c r="K323" s="186">
        <v>100</v>
      </c>
      <c r="L323" s="186">
        <v>100</v>
      </c>
      <c r="M323" s="186">
        <v>100</v>
      </c>
      <c r="N323" s="186">
        <v>100</v>
      </c>
      <c r="O323" s="186">
        <v>100</v>
      </c>
      <c r="P323" s="186">
        <v>100</v>
      </c>
      <c r="Q323" s="186">
        <v>100</v>
      </c>
      <c r="R323" s="186">
        <v>100</v>
      </c>
      <c r="S323" s="170">
        <v>10101</v>
      </c>
      <c r="T323" s="175">
        <f t="shared" si="4"/>
        <v>1</v>
      </c>
    </row>
    <row r="324" spans="2:20" x14ac:dyDescent="0.25">
      <c r="B324" s="187" t="s">
        <v>1019</v>
      </c>
      <c r="C324" s="188" t="s">
        <v>1038</v>
      </c>
      <c r="D324" s="189" t="s">
        <v>766</v>
      </c>
      <c r="E324" s="190">
        <v>100</v>
      </c>
      <c r="F324" s="190">
        <v>100</v>
      </c>
      <c r="G324" s="190">
        <v>100</v>
      </c>
      <c r="H324" s="190">
        <v>100</v>
      </c>
      <c r="I324" s="190">
        <v>100</v>
      </c>
      <c r="J324" s="190">
        <v>100</v>
      </c>
      <c r="K324" s="190">
        <v>100</v>
      </c>
      <c r="L324" s="190">
        <v>100</v>
      </c>
      <c r="M324" s="190">
        <v>100</v>
      </c>
      <c r="N324" s="190">
        <v>100</v>
      </c>
      <c r="O324" s="190">
        <v>100</v>
      </c>
      <c r="P324" s="190">
        <v>100</v>
      </c>
      <c r="Q324" s="190">
        <v>100</v>
      </c>
      <c r="R324" s="190">
        <v>100</v>
      </c>
      <c r="S324" s="170">
        <v>10302</v>
      </c>
      <c r="T324" s="175">
        <f t="shared" si="4"/>
        <v>1</v>
      </c>
    </row>
    <row r="325" spans="2:20" x14ac:dyDescent="0.25">
      <c r="B325" s="183" t="s">
        <v>1019</v>
      </c>
      <c r="C325" s="184" t="s">
        <v>1039</v>
      </c>
      <c r="D325" s="185" t="s">
        <v>766</v>
      </c>
      <c r="E325" s="186">
        <v>100</v>
      </c>
      <c r="F325" s="186">
        <v>100</v>
      </c>
      <c r="G325" s="186">
        <v>100</v>
      </c>
      <c r="H325" s="186">
        <v>100</v>
      </c>
      <c r="I325" s="186">
        <v>100</v>
      </c>
      <c r="J325" s="186">
        <v>100</v>
      </c>
      <c r="K325" s="186">
        <v>100</v>
      </c>
      <c r="L325" s="186">
        <v>100</v>
      </c>
      <c r="M325" s="186">
        <v>100</v>
      </c>
      <c r="N325" s="186">
        <v>100</v>
      </c>
      <c r="O325" s="186">
        <v>100</v>
      </c>
      <c r="P325" s="186">
        <v>100</v>
      </c>
      <c r="Q325" s="186">
        <v>100</v>
      </c>
      <c r="R325" s="186">
        <v>100</v>
      </c>
      <c r="S325" s="170">
        <v>10109</v>
      </c>
      <c r="T325" s="175">
        <f t="shared" si="4"/>
        <v>1</v>
      </c>
    </row>
    <row r="326" spans="2:20" x14ac:dyDescent="0.25">
      <c r="B326" s="187" t="s">
        <v>1019</v>
      </c>
      <c r="C326" s="188" t="s">
        <v>1040</v>
      </c>
      <c r="D326" s="189" t="s">
        <v>766</v>
      </c>
      <c r="E326" s="190">
        <v>100</v>
      </c>
      <c r="F326" s="190">
        <v>100</v>
      </c>
      <c r="G326" s="190">
        <v>100</v>
      </c>
      <c r="H326" s="190">
        <v>100</v>
      </c>
      <c r="I326" s="190">
        <v>100</v>
      </c>
      <c r="J326" s="190">
        <v>100</v>
      </c>
      <c r="K326" s="190">
        <v>100</v>
      </c>
      <c r="L326" s="190">
        <v>100</v>
      </c>
      <c r="M326" s="190">
        <v>100</v>
      </c>
      <c r="N326" s="190">
        <v>100</v>
      </c>
      <c r="O326" s="190">
        <v>100</v>
      </c>
      <c r="P326" s="190">
        <v>100</v>
      </c>
      <c r="Q326" s="190">
        <v>100</v>
      </c>
      <c r="R326" s="190">
        <v>100</v>
      </c>
      <c r="S326" s="170">
        <v>10206</v>
      </c>
      <c r="T326" s="175">
        <f t="shared" si="4"/>
        <v>1</v>
      </c>
    </row>
    <row r="327" spans="2:20" x14ac:dyDescent="0.25">
      <c r="B327" s="183" t="s">
        <v>1019</v>
      </c>
      <c r="C327" s="184" t="s">
        <v>1041</v>
      </c>
      <c r="D327" s="185" t="s">
        <v>766</v>
      </c>
      <c r="E327" s="186">
        <v>100</v>
      </c>
      <c r="F327" s="186">
        <v>100</v>
      </c>
      <c r="G327" s="186">
        <v>100</v>
      </c>
      <c r="H327" s="186">
        <v>100</v>
      </c>
      <c r="I327" s="186">
        <v>100</v>
      </c>
      <c r="J327" s="186">
        <v>100</v>
      </c>
      <c r="K327" s="186">
        <v>100</v>
      </c>
      <c r="L327" s="186">
        <v>100</v>
      </c>
      <c r="M327" s="186">
        <v>100</v>
      </c>
      <c r="N327" s="186">
        <v>100</v>
      </c>
      <c r="O327" s="186">
        <v>100</v>
      </c>
      <c r="P327" s="186">
        <v>100</v>
      </c>
      <c r="Q327" s="186">
        <v>100</v>
      </c>
      <c r="R327" s="186">
        <v>100</v>
      </c>
      <c r="S327" s="170">
        <v>10303</v>
      </c>
      <c r="T327" s="175">
        <f t="shared" si="4"/>
        <v>1</v>
      </c>
    </row>
    <row r="328" spans="2:20" x14ac:dyDescent="0.25">
      <c r="B328" s="187" t="s">
        <v>1019</v>
      </c>
      <c r="C328" s="188" t="s">
        <v>1042</v>
      </c>
      <c r="D328" s="189" t="s">
        <v>766</v>
      </c>
      <c r="E328" s="190">
        <v>100</v>
      </c>
      <c r="F328" s="190">
        <v>100</v>
      </c>
      <c r="G328" s="190">
        <v>100</v>
      </c>
      <c r="H328" s="190">
        <v>100</v>
      </c>
      <c r="I328" s="190">
        <v>100</v>
      </c>
      <c r="J328" s="190">
        <v>100</v>
      </c>
      <c r="K328" s="190">
        <v>100</v>
      </c>
      <c r="L328" s="190">
        <v>100</v>
      </c>
      <c r="M328" s="190">
        <v>100</v>
      </c>
      <c r="N328" s="190">
        <v>100</v>
      </c>
      <c r="O328" s="190">
        <v>100</v>
      </c>
      <c r="P328" s="190">
        <v>100</v>
      </c>
      <c r="Q328" s="190">
        <v>50</v>
      </c>
      <c r="R328" s="190">
        <v>-100</v>
      </c>
      <c r="S328" s="170">
        <v>10304</v>
      </c>
      <c r="T328" s="175">
        <f t="shared" si="4"/>
        <v>0.8214285714285714</v>
      </c>
    </row>
    <row r="329" spans="2:20" x14ac:dyDescent="0.25">
      <c r="B329" s="183" t="s">
        <v>1019</v>
      </c>
      <c r="C329" s="184" t="s">
        <v>1043</v>
      </c>
      <c r="D329" s="185" t="s">
        <v>766</v>
      </c>
      <c r="E329" s="186">
        <v>100</v>
      </c>
      <c r="F329" s="186">
        <v>100</v>
      </c>
      <c r="G329" s="186">
        <v>100</v>
      </c>
      <c r="H329" s="186">
        <v>100</v>
      </c>
      <c r="I329" s="186">
        <v>100</v>
      </c>
      <c r="J329" s="186">
        <v>100</v>
      </c>
      <c r="K329" s="186">
        <v>100</v>
      </c>
      <c r="L329" s="186">
        <v>100</v>
      </c>
      <c r="M329" s="186">
        <v>100</v>
      </c>
      <c r="N329" s="186">
        <v>100</v>
      </c>
      <c r="O329" s="186">
        <v>100</v>
      </c>
      <c r="P329" s="186">
        <v>100</v>
      </c>
      <c r="Q329" s="186">
        <v>100</v>
      </c>
      <c r="R329" s="186">
        <v>100</v>
      </c>
      <c r="S329" s="170">
        <v>10207</v>
      </c>
      <c r="T329" s="175">
        <f t="shared" si="4"/>
        <v>1</v>
      </c>
    </row>
    <row r="330" spans="2:20" x14ac:dyDescent="0.25">
      <c r="B330" s="187" t="s">
        <v>1019</v>
      </c>
      <c r="C330" s="188" t="s">
        <v>1044</v>
      </c>
      <c r="D330" s="189" t="s">
        <v>766</v>
      </c>
      <c r="E330" s="190">
        <v>100</v>
      </c>
      <c r="F330" s="190">
        <v>100</v>
      </c>
      <c r="G330" s="190">
        <v>100</v>
      </c>
      <c r="H330" s="190">
        <v>100</v>
      </c>
      <c r="I330" s="190">
        <v>100</v>
      </c>
      <c r="J330" s="190">
        <v>100</v>
      </c>
      <c r="K330" s="190">
        <v>100</v>
      </c>
      <c r="L330" s="190">
        <v>100</v>
      </c>
      <c r="M330" s="190">
        <v>100</v>
      </c>
      <c r="N330" s="190">
        <v>100</v>
      </c>
      <c r="O330" s="190">
        <v>100</v>
      </c>
      <c r="P330" s="190">
        <v>100</v>
      </c>
      <c r="Q330" s="190">
        <v>100</v>
      </c>
      <c r="R330" s="190">
        <v>100</v>
      </c>
      <c r="S330" s="170">
        <v>10208</v>
      </c>
      <c r="T330" s="175">
        <f t="shared" si="4"/>
        <v>1</v>
      </c>
    </row>
    <row r="331" spans="2:20" x14ac:dyDescent="0.25">
      <c r="B331" s="183" t="s">
        <v>1019</v>
      </c>
      <c r="C331" s="184" t="s">
        <v>1045</v>
      </c>
      <c r="D331" s="185" t="s">
        <v>766</v>
      </c>
      <c r="E331" s="186">
        <v>100</v>
      </c>
      <c r="F331" s="186">
        <v>100</v>
      </c>
      <c r="G331" s="186">
        <v>100</v>
      </c>
      <c r="H331" s="186">
        <v>100</v>
      </c>
      <c r="I331" s="186">
        <v>100</v>
      </c>
      <c r="J331" s="186">
        <v>100</v>
      </c>
      <c r="K331" s="186">
        <v>100</v>
      </c>
      <c r="L331" s="186">
        <v>100</v>
      </c>
      <c r="M331" s="186">
        <v>100</v>
      </c>
      <c r="N331" s="186">
        <v>100</v>
      </c>
      <c r="O331" s="186">
        <v>100</v>
      </c>
      <c r="P331" s="186">
        <v>100</v>
      </c>
      <c r="Q331" s="186">
        <v>100</v>
      </c>
      <c r="R331" s="186">
        <v>100</v>
      </c>
      <c r="S331" s="170">
        <v>10209</v>
      </c>
      <c r="T331" s="175">
        <f t="shared" si="4"/>
        <v>1</v>
      </c>
    </row>
    <row r="332" spans="2:20" x14ac:dyDescent="0.25">
      <c r="B332" s="187" t="s">
        <v>1019</v>
      </c>
      <c r="C332" s="188" t="s">
        <v>1046</v>
      </c>
      <c r="D332" s="189" t="s">
        <v>766</v>
      </c>
      <c r="E332" s="190">
        <v>100</v>
      </c>
      <c r="F332" s="190">
        <v>100</v>
      </c>
      <c r="G332" s="190">
        <v>100</v>
      </c>
      <c r="H332" s="190">
        <v>100</v>
      </c>
      <c r="I332" s="190">
        <v>100</v>
      </c>
      <c r="J332" s="190">
        <v>100</v>
      </c>
      <c r="K332" s="190">
        <v>100</v>
      </c>
      <c r="L332" s="190">
        <v>100</v>
      </c>
      <c r="M332" s="190">
        <v>100</v>
      </c>
      <c r="N332" s="190">
        <v>100</v>
      </c>
      <c r="O332" s="190">
        <v>100</v>
      </c>
      <c r="P332" s="190">
        <v>100</v>
      </c>
      <c r="Q332" s="190">
        <v>100</v>
      </c>
      <c r="R332" s="190">
        <v>100</v>
      </c>
      <c r="S332" s="170">
        <v>10210</v>
      </c>
      <c r="T332" s="175">
        <f t="shared" ref="T332:T355" si="5">SUM(E332:R332)/1400</f>
        <v>1</v>
      </c>
    </row>
    <row r="333" spans="2:20" x14ac:dyDescent="0.25">
      <c r="B333" s="183" t="s">
        <v>1019</v>
      </c>
      <c r="C333" s="184" t="s">
        <v>1047</v>
      </c>
      <c r="D333" s="185" t="s">
        <v>766</v>
      </c>
      <c r="E333" s="186">
        <v>100</v>
      </c>
      <c r="F333" s="186">
        <v>100</v>
      </c>
      <c r="G333" s="186">
        <v>100</v>
      </c>
      <c r="H333" s="186">
        <v>100</v>
      </c>
      <c r="I333" s="186">
        <v>100</v>
      </c>
      <c r="J333" s="186">
        <v>100</v>
      </c>
      <c r="K333" s="186">
        <v>100</v>
      </c>
      <c r="L333" s="186">
        <v>100</v>
      </c>
      <c r="M333" s="186">
        <v>100</v>
      </c>
      <c r="N333" s="186">
        <v>100</v>
      </c>
      <c r="O333" s="186">
        <v>100</v>
      </c>
      <c r="P333" s="186">
        <v>100</v>
      </c>
      <c r="Q333" s="186">
        <v>100</v>
      </c>
      <c r="R333" s="186">
        <v>100</v>
      </c>
      <c r="S333" s="170">
        <v>10305</v>
      </c>
      <c r="T333" s="175">
        <f t="shared" si="5"/>
        <v>1</v>
      </c>
    </row>
    <row r="334" spans="2:20" x14ac:dyDescent="0.25">
      <c r="B334" s="187" t="s">
        <v>1019</v>
      </c>
      <c r="C334" s="188" t="s">
        <v>1048</v>
      </c>
      <c r="D334" s="189" t="s">
        <v>766</v>
      </c>
      <c r="E334" s="190">
        <v>100</v>
      </c>
      <c r="F334" s="190">
        <v>100</v>
      </c>
      <c r="G334" s="190">
        <v>100</v>
      </c>
      <c r="H334" s="190">
        <v>100</v>
      </c>
      <c r="I334" s="190">
        <v>100</v>
      </c>
      <c r="J334" s="190">
        <v>100</v>
      </c>
      <c r="K334" s="190">
        <v>100</v>
      </c>
      <c r="L334" s="190">
        <v>100</v>
      </c>
      <c r="M334" s="190">
        <v>100</v>
      </c>
      <c r="N334" s="190">
        <v>100</v>
      </c>
      <c r="O334" s="190">
        <v>100</v>
      </c>
      <c r="P334" s="190">
        <v>100</v>
      </c>
      <c r="Q334" s="190">
        <v>100</v>
      </c>
      <c r="R334" s="190">
        <v>100</v>
      </c>
      <c r="S334" s="170">
        <v>10306</v>
      </c>
      <c r="T334" s="175">
        <f t="shared" si="5"/>
        <v>1</v>
      </c>
    </row>
    <row r="335" spans="2:20" x14ac:dyDescent="0.25">
      <c r="B335" s="183" t="s">
        <v>1019</v>
      </c>
      <c r="C335" s="184" t="s">
        <v>1049</v>
      </c>
      <c r="D335" s="185" t="s">
        <v>766</v>
      </c>
      <c r="E335" s="186">
        <v>100</v>
      </c>
      <c r="F335" s="186">
        <v>100</v>
      </c>
      <c r="G335" s="186">
        <v>100</v>
      </c>
      <c r="H335" s="186">
        <v>100</v>
      </c>
      <c r="I335" s="186">
        <v>100</v>
      </c>
      <c r="J335" s="186">
        <v>100</v>
      </c>
      <c r="K335" s="186">
        <v>100</v>
      </c>
      <c r="L335" s="186">
        <v>100</v>
      </c>
      <c r="M335" s="186">
        <v>100</v>
      </c>
      <c r="N335" s="186">
        <v>100</v>
      </c>
      <c r="O335" s="186">
        <v>100</v>
      </c>
      <c r="P335" s="186">
        <v>100</v>
      </c>
      <c r="Q335" s="186">
        <v>100</v>
      </c>
      <c r="R335" s="186">
        <v>100</v>
      </c>
      <c r="S335" s="170">
        <v>10307</v>
      </c>
      <c r="T335" s="175">
        <f t="shared" si="5"/>
        <v>1</v>
      </c>
    </row>
    <row r="336" spans="2:20" x14ac:dyDescent="0.25">
      <c r="B336" s="187" t="s">
        <v>1050</v>
      </c>
      <c r="C336" s="188" t="s">
        <v>1051</v>
      </c>
      <c r="D336" s="189" t="s">
        <v>766</v>
      </c>
      <c r="E336" s="190">
        <v>100</v>
      </c>
      <c r="F336" s="190">
        <v>100</v>
      </c>
      <c r="G336" s="190">
        <v>100</v>
      </c>
      <c r="H336" s="190">
        <v>100</v>
      </c>
      <c r="I336" s="190">
        <v>100</v>
      </c>
      <c r="J336" s="190">
        <v>100</v>
      </c>
      <c r="K336" s="190">
        <v>100</v>
      </c>
      <c r="L336" s="190">
        <v>100</v>
      </c>
      <c r="M336" s="190">
        <v>100</v>
      </c>
      <c r="N336" s="190">
        <v>100</v>
      </c>
      <c r="O336" s="190">
        <v>100</v>
      </c>
      <c r="P336" s="190">
        <v>100</v>
      </c>
      <c r="Q336" s="190">
        <v>100</v>
      </c>
      <c r="R336" s="190">
        <v>100</v>
      </c>
      <c r="S336" s="170">
        <v>11201</v>
      </c>
      <c r="T336" s="175">
        <f t="shared" si="5"/>
        <v>1</v>
      </c>
    </row>
    <row r="337" spans="2:20" x14ac:dyDescent="0.25">
      <c r="B337" s="183" t="s">
        <v>1050</v>
      </c>
      <c r="C337" s="184" t="s">
        <v>1052</v>
      </c>
      <c r="D337" s="185" t="s">
        <v>766</v>
      </c>
      <c r="E337" s="186">
        <v>100</v>
      </c>
      <c r="F337" s="186">
        <v>100</v>
      </c>
      <c r="G337" s="186">
        <v>100</v>
      </c>
      <c r="H337" s="186">
        <v>100</v>
      </c>
      <c r="I337" s="186">
        <v>100</v>
      </c>
      <c r="J337" s="186">
        <v>100</v>
      </c>
      <c r="K337" s="186">
        <v>100</v>
      </c>
      <c r="L337" s="186">
        <v>100</v>
      </c>
      <c r="M337" s="186">
        <v>100</v>
      </c>
      <c r="N337" s="186">
        <v>100</v>
      </c>
      <c r="O337" s="186">
        <v>100</v>
      </c>
      <c r="P337" s="186">
        <v>100</v>
      </c>
      <c r="Q337" s="186">
        <v>100</v>
      </c>
      <c r="R337" s="186">
        <v>100</v>
      </c>
      <c r="S337" s="170">
        <v>11401</v>
      </c>
      <c r="T337" s="175">
        <f t="shared" si="5"/>
        <v>1</v>
      </c>
    </row>
    <row r="338" spans="2:20" x14ac:dyDescent="0.25">
      <c r="B338" s="187" t="s">
        <v>1050</v>
      </c>
      <c r="C338" s="188" t="s">
        <v>1053</v>
      </c>
      <c r="D338" s="189" t="s">
        <v>766</v>
      </c>
      <c r="E338" s="190">
        <v>100</v>
      </c>
      <c r="F338" s="190">
        <v>100</v>
      </c>
      <c r="G338" s="190">
        <v>100</v>
      </c>
      <c r="H338" s="190">
        <v>100</v>
      </c>
      <c r="I338" s="190">
        <v>100</v>
      </c>
      <c r="J338" s="190">
        <v>100</v>
      </c>
      <c r="K338" s="190">
        <v>100</v>
      </c>
      <c r="L338" s="190">
        <v>100</v>
      </c>
      <c r="M338" s="190">
        <v>100</v>
      </c>
      <c r="N338" s="190">
        <v>100</v>
      </c>
      <c r="O338" s="190">
        <v>100</v>
      </c>
      <c r="P338" s="190">
        <v>100</v>
      </c>
      <c r="Q338" s="190">
        <v>100</v>
      </c>
      <c r="R338" s="190">
        <v>100</v>
      </c>
      <c r="S338" s="170">
        <v>11202</v>
      </c>
      <c r="T338" s="175">
        <f t="shared" si="5"/>
        <v>1</v>
      </c>
    </row>
    <row r="339" spans="2:20" x14ac:dyDescent="0.25">
      <c r="B339" s="183" t="s">
        <v>1050</v>
      </c>
      <c r="C339" s="184" t="s">
        <v>1054</v>
      </c>
      <c r="D339" s="185" t="s">
        <v>766</v>
      </c>
      <c r="E339" s="186">
        <v>100</v>
      </c>
      <c r="F339" s="186">
        <v>100</v>
      </c>
      <c r="G339" s="186">
        <v>100</v>
      </c>
      <c r="H339" s="186">
        <v>100</v>
      </c>
      <c r="I339" s="186">
        <v>100</v>
      </c>
      <c r="J339" s="186">
        <v>100</v>
      </c>
      <c r="K339" s="186">
        <v>100</v>
      </c>
      <c r="L339" s="186">
        <v>100</v>
      </c>
      <c r="M339" s="186">
        <v>100</v>
      </c>
      <c r="N339" s="186">
        <v>100</v>
      </c>
      <c r="O339" s="186">
        <v>100</v>
      </c>
      <c r="P339" s="186">
        <v>100</v>
      </c>
      <c r="Q339" s="186">
        <v>100</v>
      </c>
      <c r="R339" s="186">
        <v>100</v>
      </c>
      <c r="S339" s="170">
        <v>11301</v>
      </c>
      <c r="T339" s="175">
        <f t="shared" si="5"/>
        <v>1</v>
      </c>
    </row>
    <row r="340" spans="2:20" x14ac:dyDescent="0.25">
      <c r="B340" s="187" t="s">
        <v>1050</v>
      </c>
      <c r="C340" s="188" t="s">
        <v>1055</v>
      </c>
      <c r="D340" s="189" t="s">
        <v>766</v>
      </c>
      <c r="E340" s="190">
        <v>100</v>
      </c>
      <c r="F340" s="190">
        <v>100</v>
      </c>
      <c r="G340" s="190">
        <v>100</v>
      </c>
      <c r="H340" s="190">
        <v>100</v>
      </c>
      <c r="I340" s="190">
        <v>100</v>
      </c>
      <c r="J340" s="190">
        <v>100</v>
      </c>
      <c r="K340" s="190">
        <v>100</v>
      </c>
      <c r="L340" s="190">
        <v>100</v>
      </c>
      <c r="M340" s="190">
        <v>100</v>
      </c>
      <c r="N340" s="190">
        <v>100</v>
      </c>
      <c r="O340" s="190">
        <v>100</v>
      </c>
      <c r="P340" s="190">
        <v>100</v>
      </c>
      <c r="Q340" s="190">
        <v>100</v>
      </c>
      <c r="R340" s="190">
        <v>100</v>
      </c>
      <c r="S340" s="170">
        <v>11101</v>
      </c>
      <c r="T340" s="175">
        <f t="shared" si="5"/>
        <v>1</v>
      </c>
    </row>
    <row r="341" spans="2:20" x14ac:dyDescent="0.25">
      <c r="B341" s="183" t="s">
        <v>1050</v>
      </c>
      <c r="C341" s="184" t="s">
        <v>1056</v>
      </c>
      <c r="D341" s="185" t="s">
        <v>766</v>
      </c>
      <c r="E341" s="186">
        <v>100</v>
      </c>
      <c r="F341" s="186">
        <v>100</v>
      </c>
      <c r="G341" s="186">
        <v>100</v>
      </c>
      <c r="H341" s="186">
        <v>100</v>
      </c>
      <c r="I341" s="186">
        <v>100</v>
      </c>
      <c r="J341" s="186">
        <v>100</v>
      </c>
      <c r="K341" s="186">
        <v>100</v>
      </c>
      <c r="L341" s="186">
        <v>100</v>
      </c>
      <c r="M341" s="186">
        <v>100</v>
      </c>
      <c r="N341" s="186">
        <v>100</v>
      </c>
      <c r="O341" s="186">
        <v>100</v>
      </c>
      <c r="P341" s="186">
        <v>100</v>
      </c>
      <c r="Q341" s="186">
        <v>100</v>
      </c>
      <c r="R341" s="186">
        <v>100</v>
      </c>
      <c r="S341" s="170">
        <v>11203</v>
      </c>
      <c r="T341" s="175">
        <f t="shared" si="5"/>
        <v>1</v>
      </c>
    </row>
    <row r="342" spans="2:20" x14ac:dyDescent="0.25">
      <c r="B342" s="187" t="s">
        <v>1050</v>
      </c>
      <c r="C342" s="188" t="s">
        <v>1057</v>
      </c>
      <c r="D342" s="189" t="s">
        <v>766</v>
      </c>
      <c r="E342" s="190">
        <v>-100</v>
      </c>
      <c r="F342" s="190">
        <v>-100</v>
      </c>
      <c r="G342" s="190">
        <v>-100</v>
      </c>
      <c r="H342" s="190">
        <v>-100</v>
      </c>
      <c r="I342" s="190">
        <v>-100</v>
      </c>
      <c r="J342" s="190">
        <v>-100</v>
      </c>
      <c r="K342" s="190">
        <v>-100</v>
      </c>
      <c r="L342" s="190">
        <v>-100</v>
      </c>
      <c r="M342" s="190">
        <v>-100</v>
      </c>
      <c r="N342" s="190">
        <v>-100</v>
      </c>
      <c r="O342" s="190">
        <v>-100</v>
      </c>
      <c r="P342" s="190">
        <v>-100</v>
      </c>
      <c r="Q342" s="190">
        <v>-100</v>
      </c>
      <c r="R342" s="190">
        <v>-100</v>
      </c>
      <c r="S342" s="170">
        <v>11102</v>
      </c>
      <c r="T342" s="175">
        <f t="shared" si="5"/>
        <v>-1</v>
      </c>
    </row>
    <row r="343" spans="2:20" x14ac:dyDescent="0.25">
      <c r="B343" s="183" t="s">
        <v>1050</v>
      </c>
      <c r="C343" s="184" t="s">
        <v>1058</v>
      </c>
      <c r="D343" s="185" t="s">
        <v>766</v>
      </c>
      <c r="E343" s="186">
        <v>100</v>
      </c>
      <c r="F343" s="186">
        <v>100</v>
      </c>
      <c r="G343" s="186">
        <v>100</v>
      </c>
      <c r="H343" s="186">
        <v>100</v>
      </c>
      <c r="I343" s="186">
        <v>100</v>
      </c>
      <c r="J343" s="186">
        <v>100</v>
      </c>
      <c r="K343" s="186">
        <v>100</v>
      </c>
      <c r="L343" s="186">
        <v>100</v>
      </c>
      <c r="M343" s="186">
        <v>100</v>
      </c>
      <c r="N343" s="186">
        <v>100</v>
      </c>
      <c r="O343" s="186">
        <v>100</v>
      </c>
      <c r="P343" s="186">
        <v>100</v>
      </c>
      <c r="Q343" s="186">
        <v>100</v>
      </c>
      <c r="R343" s="186">
        <v>100</v>
      </c>
      <c r="S343" s="170">
        <v>11302</v>
      </c>
      <c r="T343" s="175">
        <f t="shared" si="5"/>
        <v>1</v>
      </c>
    </row>
    <row r="344" spans="2:20" x14ac:dyDescent="0.25">
      <c r="B344" s="187" t="s">
        <v>1050</v>
      </c>
      <c r="C344" s="188" t="s">
        <v>1059</v>
      </c>
      <c r="D344" s="189" t="s">
        <v>766</v>
      </c>
      <c r="E344" s="190">
        <v>100</v>
      </c>
      <c r="F344" s="190">
        <v>100</v>
      </c>
      <c r="G344" s="190">
        <v>100</v>
      </c>
      <c r="H344" s="190">
        <v>100</v>
      </c>
      <c r="I344" s="190">
        <v>100</v>
      </c>
      <c r="J344" s="190">
        <v>100</v>
      </c>
      <c r="K344" s="190">
        <v>100</v>
      </c>
      <c r="L344" s="190">
        <v>100</v>
      </c>
      <c r="M344" s="190">
        <v>100</v>
      </c>
      <c r="N344" s="190">
        <v>100</v>
      </c>
      <c r="O344" s="190">
        <v>100</v>
      </c>
      <c r="P344" s="190">
        <v>100</v>
      </c>
      <c r="Q344" s="190">
        <v>100</v>
      </c>
      <c r="R344" s="190">
        <v>100</v>
      </c>
      <c r="S344" s="170">
        <v>11402</v>
      </c>
      <c r="T344" s="175">
        <f t="shared" si="5"/>
        <v>1</v>
      </c>
    </row>
    <row r="345" spans="2:20" x14ac:dyDescent="0.25">
      <c r="B345" s="183" t="s">
        <v>1050</v>
      </c>
      <c r="C345" s="184" t="s">
        <v>1060</v>
      </c>
      <c r="D345" s="185" t="s">
        <v>766</v>
      </c>
      <c r="E345" s="186">
        <v>100</v>
      </c>
      <c r="F345" s="186">
        <v>100</v>
      </c>
      <c r="G345" s="186">
        <v>100</v>
      </c>
      <c r="H345" s="186">
        <v>100</v>
      </c>
      <c r="I345" s="186">
        <v>100</v>
      </c>
      <c r="J345" s="186">
        <v>100</v>
      </c>
      <c r="K345" s="186">
        <v>100</v>
      </c>
      <c r="L345" s="186">
        <v>100</v>
      </c>
      <c r="M345" s="186">
        <v>100</v>
      </c>
      <c r="N345" s="186">
        <v>100</v>
      </c>
      <c r="O345" s="186">
        <v>100</v>
      </c>
      <c r="P345" s="186">
        <v>100</v>
      </c>
      <c r="Q345" s="186">
        <v>100</v>
      </c>
      <c r="R345" s="186">
        <v>100</v>
      </c>
      <c r="S345" s="170">
        <v>11303</v>
      </c>
      <c r="T345" s="175">
        <f t="shared" si="5"/>
        <v>1</v>
      </c>
    </row>
    <row r="346" spans="2:20" x14ac:dyDescent="0.25">
      <c r="B346" s="187" t="s">
        <v>1061</v>
      </c>
      <c r="C346" s="188" t="s">
        <v>1062</v>
      </c>
      <c r="D346" s="189" t="s">
        <v>766</v>
      </c>
      <c r="E346" s="190">
        <v>100</v>
      </c>
      <c r="F346" s="190">
        <v>100</v>
      </c>
      <c r="G346" s="190">
        <v>100</v>
      </c>
      <c r="H346" s="190">
        <v>100</v>
      </c>
      <c r="I346" s="190">
        <v>100</v>
      </c>
      <c r="J346" s="190">
        <v>100</v>
      </c>
      <c r="K346" s="190">
        <v>100</v>
      </c>
      <c r="L346" s="190">
        <v>100</v>
      </c>
      <c r="M346" s="190">
        <v>100</v>
      </c>
      <c r="N346" s="190">
        <v>100</v>
      </c>
      <c r="O346" s="190">
        <v>100</v>
      </c>
      <c r="P346" s="190">
        <v>100</v>
      </c>
      <c r="Q346" s="190">
        <v>100</v>
      </c>
      <c r="R346" s="190">
        <v>100</v>
      </c>
      <c r="S346" s="170">
        <v>12201</v>
      </c>
      <c r="T346" s="175">
        <f t="shared" si="5"/>
        <v>1</v>
      </c>
    </row>
    <row r="347" spans="2:20" x14ac:dyDescent="0.25">
      <c r="B347" s="183" t="s">
        <v>1061</v>
      </c>
      <c r="C347" s="184" t="s">
        <v>1063</v>
      </c>
      <c r="D347" s="185" t="s">
        <v>766</v>
      </c>
      <c r="E347" s="186">
        <v>100</v>
      </c>
      <c r="F347" s="186">
        <v>100</v>
      </c>
      <c r="G347" s="186">
        <v>100</v>
      </c>
      <c r="H347" s="186">
        <v>100</v>
      </c>
      <c r="I347" s="186">
        <v>100</v>
      </c>
      <c r="J347" s="186">
        <v>100</v>
      </c>
      <c r="K347" s="186">
        <v>100</v>
      </c>
      <c r="L347" s="186">
        <v>100</v>
      </c>
      <c r="M347" s="186">
        <v>100</v>
      </c>
      <c r="N347" s="186">
        <v>100</v>
      </c>
      <c r="O347" s="186">
        <v>100</v>
      </c>
      <c r="P347" s="186">
        <v>100</v>
      </c>
      <c r="Q347" s="186">
        <v>100</v>
      </c>
      <c r="R347" s="186">
        <v>100</v>
      </c>
      <c r="S347" s="170">
        <v>12102</v>
      </c>
      <c r="T347" s="175">
        <f t="shared" si="5"/>
        <v>1</v>
      </c>
    </row>
    <row r="348" spans="2:20" x14ac:dyDescent="0.25">
      <c r="B348" s="187" t="s">
        <v>1061</v>
      </c>
      <c r="C348" s="188" t="s">
        <v>1064</v>
      </c>
      <c r="D348" s="189" t="s">
        <v>766</v>
      </c>
      <c r="E348" s="190">
        <v>100</v>
      </c>
      <c r="F348" s="190">
        <v>100</v>
      </c>
      <c r="G348" s="190">
        <v>100</v>
      </c>
      <c r="H348" s="190">
        <v>100</v>
      </c>
      <c r="I348" s="190">
        <v>100</v>
      </c>
      <c r="J348" s="190">
        <v>100</v>
      </c>
      <c r="K348" s="190">
        <v>100</v>
      </c>
      <c r="L348" s="190">
        <v>100</v>
      </c>
      <c r="M348" s="190">
        <v>100</v>
      </c>
      <c r="N348" s="190">
        <v>100</v>
      </c>
      <c r="O348" s="190">
        <v>100</v>
      </c>
      <c r="P348" s="190">
        <v>100</v>
      </c>
      <c r="Q348" s="190">
        <v>100</v>
      </c>
      <c r="R348" s="190">
        <v>100</v>
      </c>
      <c r="S348" s="170">
        <v>12401</v>
      </c>
      <c r="T348" s="175">
        <f t="shared" si="5"/>
        <v>1</v>
      </c>
    </row>
    <row r="349" spans="2:20" x14ac:dyDescent="0.25">
      <c r="B349" s="183" t="s">
        <v>1061</v>
      </c>
      <c r="C349" s="184" t="s">
        <v>1065</v>
      </c>
      <c r="D349" s="185" t="s">
        <v>766</v>
      </c>
      <c r="E349" s="186">
        <v>100</v>
      </c>
      <c r="F349" s="186">
        <v>100</v>
      </c>
      <c r="G349" s="186">
        <v>100</v>
      </c>
      <c r="H349" s="186">
        <v>100</v>
      </c>
      <c r="I349" s="186">
        <v>100</v>
      </c>
      <c r="J349" s="186">
        <v>100</v>
      </c>
      <c r="K349" s="186">
        <v>100</v>
      </c>
      <c r="L349" s="186">
        <v>100</v>
      </c>
      <c r="M349" s="186">
        <v>100</v>
      </c>
      <c r="N349" s="186">
        <v>100</v>
      </c>
      <c r="O349" s="186">
        <v>100</v>
      </c>
      <c r="P349" s="186">
        <v>100</v>
      </c>
      <c r="Q349" s="186">
        <v>100</v>
      </c>
      <c r="R349" s="186">
        <v>100</v>
      </c>
      <c r="S349" s="170">
        <v>12301</v>
      </c>
      <c r="T349" s="175">
        <f t="shared" si="5"/>
        <v>1</v>
      </c>
    </row>
    <row r="350" spans="2:20" x14ac:dyDescent="0.25">
      <c r="B350" s="187" t="s">
        <v>1061</v>
      </c>
      <c r="C350" s="188" t="s">
        <v>1066</v>
      </c>
      <c r="D350" s="189" t="s">
        <v>766</v>
      </c>
      <c r="E350" s="190">
        <v>100</v>
      </c>
      <c r="F350" s="190">
        <v>100</v>
      </c>
      <c r="G350" s="190">
        <v>100</v>
      </c>
      <c r="H350" s="190">
        <v>100</v>
      </c>
      <c r="I350" s="190">
        <v>100</v>
      </c>
      <c r="J350" s="190">
        <v>100</v>
      </c>
      <c r="K350" s="190">
        <v>100</v>
      </c>
      <c r="L350" s="190">
        <v>100</v>
      </c>
      <c r="M350" s="190">
        <v>100</v>
      </c>
      <c r="N350" s="190">
        <v>100</v>
      </c>
      <c r="O350" s="190">
        <v>100</v>
      </c>
      <c r="P350" s="190">
        <v>100</v>
      </c>
      <c r="Q350" s="190">
        <v>100</v>
      </c>
      <c r="R350" s="190">
        <v>100</v>
      </c>
      <c r="S350" s="170">
        <v>12302</v>
      </c>
      <c r="T350" s="175">
        <f t="shared" si="5"/>
        <v>1</v>
      </c>
    </row>
    <row r="351" spans="2:20" x14ac:dyDescent="0.25">
      <c r="B351" s="183" t="s">
        <v>1061</v>
      </c>
      <c r="C351" s="184" t="s">
        <v>1067</v>
      </c>
      <c r="D351" s="185" t="s">
        <v>766</v>
      </c>
      <c r="E351" s="186">
        <v>100</v>
      </c>
      <c r="F351" s="186">
        <v>100</v>
      </c>
      <c r="G351" s="186">
        <v>100</v>
      </c>
      <c r="H351" s="186">
        <v>100</v>
      </c>
      <c r="I351" s="186">
        <v>100</v>
      </c>
      <c r="J351" s="186">
        <v>100</v>
      </c>
      <c r="K351" s="186">
        <v>100</v>
      </c>
      <c r="L351" s="186">
        <v>100</v>
      </c>
      <c r="M351" s="186">
        <v>100</v>
      </c>
      <c r="N351" s="186">
        <v>100</v>
      </c>
      <c r="O351" s="186">
        <v>100</v>
      </c>
      <c r="P351" s="186">
        <v>100</v>
      </c>
      <c r="Q351" s="186">
        <v>100</v>
      </c>
      <c r="R351" s="186">
        <v>100</v>
      </c>
      <c r="S351" s="170">
        <v>12101</v>
      </c>
      <c r="T351" s="175">
        <f t="shared" si="5"/>
        <v>1</v>
      </c>
    </row>
    <row r="352" spans="2:20" x14ac:dyDescent="0.25">
      <c r="B352" s="187" t="s">
        <v>1061</v>
      </c>
      <c r="C352" s="188" t="s">
        <v>1068</v>
      </c>
      <c r="D352" s="189" t="s">
        <v>766</v>
      </c>
      <c r="E352" s="190">
        <v>100</v>
      </c>
      <c r="F352" s="190">
        <v>100</v>
      </c>
      <c r="G352" s="190">
        <v>100</v>
      </c>
      <c r="H352" s="190">
        <v>100</v>
      </c>
      <c r="I352" s="190">
        <v>100</v>
      </c>
      <c r="J352" s="190">
        <v>100</v>
      </c>
      <c r="K352" s="190">
        <v>100</v>
      </c>
      <c r="L352" s="190">
        <v>100</v>
      </c>
      <c r="M352" s="190">
        <v>100</v>
      </c>
      <c r="N352" s="190">
        <v>100</v>
      </c>
      <c r="O352" s="190">
        <v>100</v>
      </c>
      <c r="P352" s="190">
        <v>100</v>
      </c>
      <c r="Q352" s="190">
        <v>100</v>
      </c>
      <c r="R352" s="190">
        <v>100</v>
      </c>
      <c r="S352" s="170">
        <v>12103</v>
      </c>
      <c r="T352" s="175">
        <f t="shared" si="5"/>
        <v>1</v>
      </c>
    </row>
    <row r="353" spans="1:20" x14ac:dyDescent="0.25">
      <c r="B353" s="183" t="s">
        <v>1061</v>
      </c>
      <c r="C353" s="184" t="s">
        <v>1069</v>
      </c>
      <c r="D353" s="185" t="s">
        <v>766</v>
      </c>
      <c r="E353" s="186">
        <v>100</v>
      </c>
      <c r="F353" s="186">
        <v>100</v>
      </c>
      <c r="G353" s="186">
        <v>100</v>
      </c>
      <c r="H353" s="186">
        <v>100</v>
      </c>
      <c r="I353" s="186">
        <v>100</v>
      </c>
      <c r="J353" s="186">
        <v>100</v>
      </c>
      <c r="K353" s="186">
        <v>100</v>
      </c>
      <c r="L353" s="186">
        <v>100</v>
      </c>
      <c r="M353" s="186">
        <v>100</v>
      </c>
      <c r="N353" s="186">
        <v>100</v>
      </c>
      <c r="O353" s="186">
        <v>100</v>
      </c>
      <c r="P353" s="186">
        <v>100</v>
      </c>
      <c r="Q353" s="186">
        <v>100</v>
      </c>
      <c r="R353" s="186">
        <v>100</v>
      </c>
      <c r="S353" s="170">
        <v>12104</v>
      </c>
      <c r="T353" s="175">
        <f t="shared" si="5"/>
        <v>1</v>
      </c>
    </row>
    <row r="354" spans="1:20" x14ac:dyDescent="0.25">
      <c r="B354" s="187" t="s">
        <v>1061</v>
      </c>
      <c r="C354" s="188" t="s">
        <v>1070</v>
      </c>
      <c r="D354" s="189" t="s">
        <v>766</v>
      </c>
      <c r="E354" s="190">
        <v>100</v>
      </c>
      <c r="F354" s="190">
        <v>100</v>
      </c>
      <c r="G354" s="190">
        <v>100</v>
      </c>
      <c r="H354" s="190">
        <v>100</v>
      </c>
      <c r="I354" s="190">
        <v>100</v>
      </c>
      <c r="J354" s="190">
        <v>100</v>
      </c>
      <c r="K354" s="190">
        <v>100</v>
      </c>
      <c r="L354" s="190">
        <v>100</v>
      </c>
      <c r="M354" s="190">
        <v>100</v>
      </c>
      <c r="N354" s="190">
        <v>100</v>
      </c>
      <c r="O354" s="190">
        <v>100</v>
      </c>
      <c r="P354" s="190">
        <v>100</v>
      </c>
      <c r="Q354" s="190">
        <v>100</v>
      </c>
      <c r="R354" s="190">
        <v>100</v>
      </c>
      <c r="S354" s="170">
        <v>12303</v>
      </c>
      <c r="T354" s="175">
        <f t="shared" si="5"/>
        <v>1</v>
      </c>
    </row>
    <row r="355" spans="1:20" x14ac:dyDescent="0.25">
      <c r="B355" s="183" t="s">
        <v>1061</v>
      </c>
      <c r="C355" s="184" t="s">
        <v>1071</v>
      </c>
      <c r="D355" s="185" t="s">
        <v>766</v>
      </c>
      <c r="E355" s="186">
        <v>100</v>
      </c>
      <c r="F355" s="186">
        <v>100</v>
      </c>
      <c r="G355" s="186">
        <v>100</v>
      </c>
      <c r="H355" s="186">
        <v>100</v>
      </c>
      <c r="I355" s="186">
        <v>100</v>
      </c>
      <c r="J355" s="186">
        <v>100</v>
      </c>
      <c r="K355" s="186">
        <v>100</v>
      </c>
      <c r="L355" s="186">
        <v>100</v>
      </c>
      <c r="M355" s="186">
        <v>100</v>
      </c>
      <c r="N355" s="186">
        <v>100</v>
      </c>
      <c r="O355" s="186">
        <v>100</v>
      </c>
      <c r="P355" s="186">
        <v>100</v>
      </c>
      <c r="Q355" s="186">
        <v>100</v>
      </c>
      <c r="R355" s="186">
        <v>100</v>
      </c>
      <c r="S355" s="170">
        <v>12402</v>
      </c>
      <c r="T355" s="175">
        <f t="shared" si="5"/>
        <v>1</v>
      </c>
    </row>
    <row r="356" spans="1:20" s="159" customFormat="1" ht="13.5" customHeight="1" x14ac:dyDescent="0.25">
      <c r="B356" s="193"/>
      <c r="C356" s="194"/>
      <c r="D356" s="195"/>
      <c r="E356" s="196"/>
      <c r="F356" s="196"/>
      <c r="G356" s="196"/>
      <c r="H356" s="196"/>
      <c r="I356" s="196"/>
      <c r="J356" s="196"/>
      <c r="K356" s="196"/>
      <c r="L356" s="196"/>
      <c r="M356" s="196"/>
      <c r="N356" s="196"/>
      <c r="O356" s="196"/>
      <c r="P356" s="196"/>
      <c r="Q356" s="196"/>
      <c r="R356" s="196"/>
    </row>
    <row r="357" spans="1:20" s="171" customFormat="1" ht="13.5" customHeight="1" x14ac:dyDescent="0.25">
      <c r="B357" s="197" t="s">
        <v>1072</v>
      </c>
      <c r="C357" s="198"/>
      <c r="D357" s="199"/>
      <c r="E357" s="200"/>
      <c r="F357" s="200"/>
      <c r="G357" s="200"/>
      <c r="H357" s="200"/>
      <c r="I357" s="200"/>
      <c r="J357" s="200"/>
      <c r="K357" s="200"/>
      <c r="L357" s="200"/>
      <c r="M357" s="200"/>
      <c r="N357" s="200"/>
      <c r="O357" s="200"/>
      <c r="P357" s="200"/>
      <c r="Q357" s="200"/>
      <c r="R357" s="200"/>
    </row>
    <row r="358" spans="1:20" s="171" customFormat="1" ht="15" customHeight="1" x14ac:dyDescent="0.25">
      <c r="A358" s="172" t="s">
        <v>1073</v>
      </c>
      <c r="B358" s="201" t="s">
        <v>1133</v>
      </c>
      <c r="C358" s="201"/>
      <c r="D358" s="201"/>
      <c r="E358" s="201"/>
      <c r="F358" s="201"/>
      <c r="G358" s="201"/>
      <c r="H358" s="201"/>
      <c r="I358" s="201"/>
      <c r="J358" s="201"/>
      <c r="K358" s="201"/>
      <c r="L358" s="201"/>
      <c r="M358" s="201"/>
      <c r="N358" s="201"/>
      <c r="O358" s="201"/>
      <c r="P358" s="201"/>
      <c r="Q358" s="201"/>
      <c r="R358" s="201"/>
    </row>
    <row r="359" spans="1:20" s="171" customFormat="1" ht="15" customHeight="1" x14ac:dyDescent="0.25">
      <c r="A359" s="172" t="s">
        <v>1073</v>
      </c>
      <c r="B359" s="226" t="s">
        <v>1074</v>
      </c>
      <c r="C359" s="226"/>
      <c r="D359" s="226"/>
      <c r="E359" s="226"/>
      <c r="F359" s="226"/>
      <c r="G359" s="226"/>
      <c r="H359" s="226"/>
      <c r="I359" s="226"/>
      <c r="J359" s="226"/>
      <c r="K359" s="226"/>
      <c r="L359" s="226"/>
      <c r="M359" s="226"/>
      <c r="N359" s="226"/>
      <c r="O359" s="226"/>
      <c r="P359" s="226"/>
      <c r="Q359" s="226"/>
      <c r="R359" s="226"/>
    </row>
    <row r="360" spans="1:20" s="171" customFormat="1" ht="45" customHeight="1" x14ac:dyDescent="0.25">
      <c r="A360" s="173"/>
      <c r="B360" s="227" t="s">
        <v>1075</v>
      </c>
      <c r="C360" s="227"/>
      <c r="D360" s="227"/>
      <c r="E360" s="227"/>
      <c r="F360" s="227"/>
      <c r="G360" s="227"/>
      <c r="H360" s="227"/>
      <c r="I360" s="227"/>
      <c r="J360" s="227"/>
      <c r="K360" s="227"/>
      <c r="L360" s="227"/>
      <c r="M360" s="227"/>
      <c r="N360" s="227"/>
      <c r="O360" s="227"/>
      <c r="P360" s="227"/>
      <c r="Q360" s="227"/>
      <c r="R360" s="227"/>
    </row>
    <row r="361" spans="1:20" s="171" customFormat="1" ht="30" customHeight="1" x14ac:dyDescent="0.25">
      <c r="A361" s="173"/>
      <c r="B361" s="226" t="s">
        <v>1076</v>
      </c>
      <c r="C361" s="226"/>
      <c r="D361" s="226"/>
      <c r="E361" s="226"/>
      <c r="F361" s="226"/>
      <c r="G361" s="226"/>
      <c r="H361" s="226"/>
      <c r="I361" s="226"/>
      <c r="J361" s="226"/>
      <c r="K361" s="226"/>
      <c r="L361" s="226"/>
      <c r="M361" s="226"/>
      <c r="N361" s="226"/>
      <c r="O361" s="226"/>
      <c r="P361" s="226"/>
      <c r="Q361" s="226"/>
      <c r="R361" s="226"/>
    </row>
    <row r="362" spans="1:20" s="174" customFormat="1" ht="28.5" customHeight="1" x14ac:dyDescent="0.25">
      <c r="A362" s="172" t="s">
        <v>1073</v>
      </c>
      <c r="B362" s="226" t="s">
        <v>1077</v>
      </c>
      <c r="C362" s="226"/>
      <c r="D362" s="226"/>
      <c r="E362" s="226"/>
      <c r="F362" s="226"/>
      <c r="G362" s="226"/>
      <c r="H362" s="226"/>
      <c r="I362" s="226"/>
      <c r="J362" s="226"/>
      <c r="K362" s="226"/>
      <c r="L362" s="226"/>
      <c r="M362" s="226"/>
      <c r="N362" s="226"/>
      <c r="O362" s="226"/>
      <c r="P362" s="226"/>
      <c r="Q362" s="226"/>
      <c r="R362" s="226"/>
    </row>
    <row r="363" spans="1:20" x14ac:dyDescent="0.25">
      <c r="B363" s="182"/>
      <c r="C363" s="202"/>
      <c r="D363" s="182"/>
      <c r="E363" s="182"/>
      <c r="F363" s="182"/>
      <c r="G363" s="182"/>
      <c r="H363" s="182"/>
      <c r="I363" s="182"/>
      <c r="J363" s="182"/>
      <c r="K363" s="182"/>
      <c r="L363" s="182"/>
      <c r="M363" s="182"/>
      <c r="N363" s="182"/>
      <c r="O363" s="182"/>
      <c r="P363" s="182"/>
      <c r="Q363" s="182"/>
      <c r="R363" s="182"/>
    </row>
    <row r="364" spans="1:20" x14ac:dyDescent="0.25">
      <c r="B364" s="182"/>
      <c r="C364" s="202"/>
      <c r="D364" s="182"/>
      <c r="E364" s="182"/>
      <c r="F364" s="182"/>
      <c r="G364" s="182"/>
      <c r="H364" s="182"/>
      <c r="I364" s="182"/>
      <c r="J364" s="182"/>
      <c r="K364" s="182"/>
      <c r="L364" s="182"/>
      <c r="M364" s="182"/>
      <c r="N364" s="182"/>
      <c r="O364" s="182"/>
      <c r="P364" s="182"/>
      <c r="Q364" s="182"/>
      <c r="R364" s="182"/>
    </row>
    <row r="365" spans="1:20" x14ac:dyDescent="0.25">
      <c r="B365" s="182"/>
      <c r="C365" s="202"/>
      <c r="D365" s="182"/>
      <c r="E365" s="182"/>
      <c r="F365" s="182"/>
      <c r="G365" s="182"/>
      <c r="H365" s="182"/>
      <c r="I365" s="182"/>
      <c r="J365" s="182"/>
      <c r="K365" s="182"/>
      <c r="L365" s="182"/>
      <c r="M365" s="182"/>
      <c r="N365" s="182"/>
      <c r="O365" s="182"/>
      <c r="P365" s="182"/>
      <c r="Q365" s="182"/>
      <c r="R365" s="182"/>
    </row>
    <row r="366" spans="1:20" x14ac:dyDescent="0.25">
      <c r="B366" s="182"/>
      <c r="C366" s="202"/>
      <c r="D366" s="182"/>
      <c r="E366" s="182"/>
      <c r="F366" s="182"/>
      <c r="G366" s="182"/>
      <c r="H366" s="182"/>
      <c r="I366" s="182"/>
      <c r="J366" s="182"/>
      <c r="K366" s="182"/>
      <c r="L366" s="182"/>
      <c r="M366" s="182"/>
      <c r="N366" s="182"/>
      <c r="O366" s="182"/>
      <c r="P366" s="182"/>
      <c r="Q366" s="182"/>
      <c r="R366" s="182"/>
    </row>
  </sheetData>
  <sheetProtection algorithmName="SHA-512" hashValue="g5WObSbPcTOBjSrC9+YPwJbzIE+U0d8doPjuB/sILkMvf2ICS443SPFPbSNTcXzt+hVKOh80AFEaeMCWUuONfA==" saltValue="/JJQz9nMFf5XQpGIeVu6HQ==" spinCount="100000" sheet="1" objects="1" scenarios="1"/>
  <customSheetViews>
    <customSheetView guid="{C161FBD6-4D6D-479D-BA1B-7F17229048A5}" showPageBreaks="1" showAutoFilter="1">
      <selection activeCell="S11" sqref="S11"/>
      <pageMargins left="0" right="0" top="0" bottom="0" header="0" footer="0"/>
      <pageSetup scale="73" orientation="landscape" r:id="rId1"/>
      <autoFilter ref="B10:R355"/>
    </customSheetView>
  </customSheetViews>
  <mergeCells count="10">
    <mergeCell ref="B359:R359"/>
    <mergeCell ref="B360:R360"/>
    <mergeCell ref="B361:R361"/>
    <mergeCell ref="B362:R362"/>
    <mergeCell ref="C3:J3"/>
    <mergeCell ref="M3:R3"/>
    <mergeCell ref="C4:J4"/>
    <mergeCell ref="M4:R4"/>
    <mergeCell ref="C5:J6"/>
    <mergeCell ref="M5:R5"/>
  </mergeCells>
  <conditionalFormatting sqref="R3:R6">
    <cfRule type="iconSet" priority="5">
      <iconSet showValue="0">
        <cfvo type="percent" val="0"/>
        <cfvo type="num" val="-100" gte="0"/>
        <cfvo type="num" val="50" gte="0"/>
      </iconSet>
    </cfRule>
  </conditionalFormatting>
  <conditionalFormatting sqref="M3:M5">
    <cfRule type="iconSet" priority="4">
      <iconSet showValue="0">
        <cfvo type="percent" val="0"/>
        <cfvo type="num" val="-100" gte="0"/>
        <cfvo type="num" val="50" gte="0"/>
      </iconSet>
    </cfRule>
  </conditionalFormatting>
  <conditionalFormatting sqref="R6 L3:L5">
    <cfRule type="iconSet" priority="3">
      <iconSet showValue="0">
        <cfvo type="percent" val="0"/>
        <cfvo type="num" val="-100" gte="0"/>
        <cfvo type="num" val="50" gte="0"/>
      </iconSet>
    </cfRule>
  </conditionalFormatting>
  <conditionalFormatting sqref="E11:R355">
    <cfRule type="iconSet" priority="1">
      <iconSet showValue="0">
        <cfvo type="percent" val="0"/>
        <cfvo type="num" val="50"/>
        <cfvo type="num" val="100"/>
      </iconSet>
    </cfRule>
  </conditionalFormatting>
  <pageMargins left="0" right="0" top="0" bottom="0" header="0" footer="0"/>
  <pageSetup scale="73" orientation="landscape" r:id="rId2"/>
  <drawing r:id="rId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tabColor theme="5" tint="0.39997558519241921"/>
  </sheetPr>
  <dimension ref="A1:E352"/>
  <sheetViews>
    <sheetView workbookViewId="0">
      <selection activeCell="C1" sqref="C1"/>
    </sheetView>
  </sheetViews>
  <sheetFormatPr baseColWidth="10" defaultColWidth="11.5703125" defaultRowHeight="15" x14ac:dyDescent="0.25"/>
  <cols>
    <col min="1" max="1" width="11.5703125" style="25"/>
    <col min="2" max="2" width="23.5703125" style="25" bestFit="1" customWidth="1"/>
    <col min="3" max="3" width="35.140625" style="73" customWidth="1"/>
    <col min="4" max="16384" width="11.5703125" style="25"/>
  </cols>
  <sheetData>
    <row r="1" spans="1:4" x14ac:dyDescent="0.25">
      <c r="A1" s="146" t="s">
        <v>1140</v>
      </c>
      <c r="B1" s="48"/>
      <c r="C1" s="143"/>
      <c r="D1" s="91"/>
    </row>
    <row r="2" spans="1:4" x14ac:dyDescent="0.25">
      <c r="A2" s="92"/>
      <c r="B2" s="92"/>
      <c r="C2" s="144"/>
      <c r="D2" s="91"/>
    </row>
    <row r="3" spans="1:4" ht="93" customHeight="1" x14ac:dyDescent="0.25">
      <c r="A3" s="91"/>
      <c r="B3" s="48"/>
      <c r="C3" s="93" t="s">
        <v>381</v>
      </c>
      <c r="D3" s="91"/>
    </row>
    <row r="4" spans="1:4" ht="25.9" customHeight="1" x14ac:dyDescent="0.25">
      <c r="A4" s="92"/>
      <c r="B4" s="92"/>
      <c r="C4" s="26"/>
      <c r="D4" s="91"/>
    </row>
    <row r="5" spans="1:4" ht="112.15" customHeight="1" x14ac:dyDescent="0.25">
      <c r="A5" s="118" t="s">
        <v>349</v>
      </c>
      <c r="B5" s="118" t="s">
        <v>367</v>
      </c>
      <c r="C5" s="204" t="s">
        <v>379</v>
      </c>
    </row>
    <row r="6" spans="1:4" x14ac:dyDescent="0.25">
      <c r="A6" s="107">
        <v>1101</v>
      </c>
      <c r="B6" s="101" t="s">
        <v>60</v>
      </c>
      <c r="C6" s="119">
        <v>1</v>
      </c>
    </row>
    <row r="7" spans="1:4" x14ac:dyDescent="0.25">
      <c r="A7" s="107">
        <v>1107</v>
      </c>
      <c r="B7" s="101" t="s">
        <v>69</v>
      </c>
      <c r="C7" s="119">
        <v>1</v>
      </c>
    </row>
    <row r="8" spans="1:4" x14ac:dyDescent="0.25">
      <c r="A8" s="107">
        <v>1401</v>
      </c>
      <c r="B8" s="101" t="s">
        <v>219</v>
      </c>
      <c r="C8" s="119">
        <v>1</v>
      </c>
    </row>
    <row r="9" spans="1:4" x14ac:dyDescent="0.25">
      <c r="A9" s="107">
        <v>1402</v>
      </c>
      <c r="B9" s="101" t="s">
        <v>260</v>
      </c>
      <c r="C9" s="119">
        <v>1</v>
      </c>
    </row>
    <row r="10" spans="1:4" x14ac:dyDescent="0.25">
      <c r="A10" s="107">
        <v>1403</v>
      </c>
      <c r="B10" s="101" t="s">
        <v>333</v>
      </c>
      <c r="C10" s="119">
        <v>0.99968553872969823</v>
      </c>
    </row>
    <row r="11" spans="1:4" x14ac:dyDescent="0.25">
      <c r="A11" s="107">
        <v>1404</v>
      </c>
      <c r="B11" s="101" t="s">
        <v>261</v>
      </c>
      <c r="C11" s="119">
        <v>1</v>
      </c>
    </row>
    <row r="12" spans="1:4" x14ac:dyDescent="0.25">
      <c r="A12" s="107">
        <v>1405</v>
      </c>
      <c r="B12" s="101" t="s">
        <v>208</v>
      </c>
      <c r="C12" s="119">
        <v>1</v>
      </c>
    </row>
    <row r="13" spans="1:4" x14ac:dyDescent="0.25">
      <c r="A13" s="107">
        <v>2101</v>
      </c>
      <c r="B13" s="101" t="s">
        <v>28</v>
      </c>
      <c r="C13" s="119">
        <v>1</v>
      </c>
    </row>
    <row r="14" spans="1:4" x14ac:dyDescent="0.25">
      <c r="A14" s="107">
        <v>2102</v>
      </c>
      <c r="B14" s="101" t="s">
        <v>142</v>
      </c>
      <c r="C14" s="119">
        <v>0.98928753628077859</v>
      </c>
    </row>
    <row r="15" spans="1:4" x14ac:dyDescent="0.25">
      <c r="A15" s="107">
        <v>2103</v>
      </c>
      <c r="B15" s="101" t="s">
        <v>205</v>
      </c>
      <c r="C15" s="119">
        <v>0.99861158617381818</v>
      </c>
    </row>
    <row r="16" spans="1:4" x14ac:dyDescent="0.25">
      <c r="A16" s="107">
        <v>2104</v>
      </c>
      <c r="B16" s="101" t="s">
        <v>128</v>
      </c>
      <c r="C16" s="119">
        <v>0.99356495725176597</v>
      </c>
    </row>
    <row r="17" spans="1:3" x14ac:dyDescent="0.25">
      <c r="A17" s="107">
        <v>2201</v>
      </c>
      <c r="B17" s="101" t="s">
        <v>73</v>
      </c>
      <c r="C17" s="119">
        <v>1</v>
      </c>
    </row>
    <row r="18" spans="1:3" x14ac:dyDescent="0.25">
      <c r="A18" s="107">
        <v>2202</v>
      </c>
      <c r="B18" s="101" t="s">
        <v>325</v>
      </c>
      <c r="C18" s="119">
        <v>1</v>
      </c>
    </row>
    <row r="19" spans="1:3" x14ac:dyDescent="0.25">
      <c r="A19" s="107">
        <v>2203</v>
      </c>
      <c r="B19" s="101" t="s">
        <v>201</v>
      </c>
      <c r="C19" s="119">
        <v>1</v>
      </c>
    </row>
    <row r="20" spans="1:3" x14ac:dyDescent="0.25">
      <c r="A20" s="107">
        <v>2301</v>
      </c>
      <c r="B20" s="101" t="s">
        <v>124</v>
      </c>
      <c r="C20" s="119">
        <v>1</v>
      </c>
    </row>
    <row r="21" spans="1:3" x14ac:dyDescent="0.25">
      <c r="A21" s="107">
        <v>2302</v>
      </c>
      <c r="B21" s="101" t="s">
        <v>144</v>
      </c>
      <c r="C21" s="119">
        <v>1</v>
      </c>
    </row>
    <row r="22" spans="1:3" x14ac:dyDescent="0.25">
      <c r="A22" s="107">
        <v>3101</v>
      </c>
      <c r="B22" s="101" t="s">
        <v>52</v>
      </c>
      <c r="C22" s="119">
        <v>0.99296930208147227</v>
      </c>
    </row>
    <row r="23" spans="1:3" x14ac:dyDescent="0.25">
      <c r="A23" s="107">
        <v>3102</v>
      </c>
      <c r="B23" s="101" t="s">
        <v>86</v>
      </c>
      <c r="C23" s="119">
        <v>1</v>
      </c>
    </row>
    <row r="24" spans="1:3" x14ac:dyDescent="0.25">
      <c r="A24" s="107">
        <v>3103</v>
      </c>
      <c r="B24" s="101" t="s">
        <v>167</v>
      </c>
      <c r="C24" s="119">
        <v>1</v>
      </c>
    </row>
    <row r="25" spans="1:3" x14ac:dyDescent="0.25">
      <c r="A25" s="107">
        <v>3201</v>
      </c>
      <c r="B25" s="101" t="s">
        <v>132</v>
      </c>
      <c r="C25" s="119">
        <v>1</v>
      </c>
    </row>
    <row r="26" spans="1:3" x14ac:dyDescent="0.25">
      <c r="A26" s="107">
        <v>3202</v>
      </c>
      <c r="B26" s="101" t="s">
        <v>180</v>
      </c>
      <c r="C26" s="119">
        <v>1</v>
      </c>
    </row>
    <row r="27" spans="1:3" x14ac:dyDescent="0.25">
      <c r="A27" s="107">
        <v>3301</v>
      </c>
      <c r="B27" s="101" t="s">
        <v>141</v>
      </c>
      <c r="C27" s="119">
        <v>1</v>
      </c>
    </row>
    <row r="28" spans="1:3" x14ac:dyDescent="0.25">
      <c r="A28" s="107">
        <v>3302</v>
      </c>
      <c r="B28" s="101" t="s">
        <v>328</v>
      </c>
      <c r="C28" s="119">
        <v>1</v>
      </c>
    </row>
    <row r="29" spans="1:3" x14ac:dyDescent="0.25">
      <c r="A29" s="107">
        <v>3303</v>
      </c>
      <c r="B29" s="101" t="s">
        <v>158</v>
      </c>
      <c r="C29" s="119">
        <v>1</v>
      </c>
    </row>
    <row r="30" spans="1:3" x14ac:dyDescent="0.25">
      <c r="A30" s="107">
        <v>3304</v>
      </c>
      <c r="B30" s="101" t="s">
        <v>216</v>
      </c>
      <c r="C30" s="119">
        <v>1</v>
      </c>
    </row>
    <row r="31" spans="1:3" x14ac:dyDescent="0.25">
      <c r="A31" s="107">
        <v>4101</v>
      </c>
      <c r="B31" s="101" t="s">
        <v>83</v>
      </c>
      <c r="C31" s="119">
        <v>0.98039075022955202</v>
      </c>
    </row>
    <row r="32" spans="1:3" x14ac:dyDescent="0.25">
      <c r="A32" s="107">
        <v>4102</v>
      </c>
      <c r="B32" s="101" t="s">
        <v>76</v>
      </c>
      <c r="C32" s="119">
        <v>0.91301699154304039</v>
      </c>
    </row>
    <row r="33" spans="1:3" x14ac:dyDescent="0.25">
      <c r="A33" s="107">
        <v>4103</v>
      </c>
      <c r="B33" s="101" t="s">
        <v>88</v>
      </c>
      <c r="C33" s="119">
        <v>0.99982024168849781</v>
      </c>
    </row>
    <row r="34" spans="1:3" x14ac:dyDescent="0.25">
      <c r="A34" s="107">
        <v>4104</v>
      </c>
      <c r="B34" s="101" t="s">
        <v>326</v>
      </c>
      <c r="C34" s="119">
        <v>0.99898655347374454</v>
      </c>
    </row>
    <row r="35" spans="1:3" x14ac:dyDescent="0.25">
      <c r="A35" s="107">
        <v>4105</v>
      </c>
      <c r="B35" s="101" t="s">
        <v>207</v>
      </c>
      <c r="C35" s="119">
        <v>1</v>
      </c>
    </row>
    <row r="36" spans="1:3" x14ac:dyDescent="0.25">
      <c r="A36" s="107">
        <v>4106</v>
      </c>
      <c r="B36" s="101" t="s">
        <v>229</v>
      </c>
      <c r="C36" s="119">
        <v>1</v>
      </c>
    </row>
    <row r="37" spans="1:3" x14ac:dyDescent="0.25">
      <c r="A37" s="107">
        <v>4201</v>
      </c>
      <c r="B37" s="101" t="s">
        <v>118</v>
      </c>
      <c r="C37" s="119">
        <v>1</v>
      </c>
    </row>
    <row r="38" spans="1:3" x14ac:dyDescent="0.25">
      <c r="A38" s="107">
        <v>4202</v>
      </c>
      <c r="B38" s="101" t="s">
        <v>247</v>
      </c>
      <c r="C38" s="119">
        <v>1</v>
      </c>
    </row>
    <row r="39" spans="1:3" x14ac:dyDescent="0.25">
      <c r="A39" s="107">
        <v>4203</v>
      </c>
      <c r="B39" s="101" t="s">
        <v>170</v>
      </c>
      <c r="C39" s="119">
        <v>1</v>
      </c>
    </row>
    <row r="40" spans="1:3" x14ac:dyDescent="0.25">
      <c r="A40" s="107">
        <v>4204</v>
      </c>
      <c r="B40" s="101" t="s">
        <v>307</v>
      </c>
      <c r="C40" s="119">
        <v>0.96006812544464371</v>
      </c>
    </row>
    <row r="41" spans="1:3" x14ac:dyDescent="0.25">
      <c r="A41" s="107">
        <v>4301</v>
      </c>
      <c r="B41" s="101" t="s">
        <v>123</v>
      </c>
      <c r="C41" s="119">
        <v>1</v>
      </c>
    </row>
    <row r="42" spans="1:3" x14ac:dyDescent="0.25">
      <c r="A42" s="107">
        <v>4302</v>
      </c>
      <c r="B42" s="101" t="s">
        <v>313</v>
      </c>
      <c r="C42" s="119">
        <v>1</v>
      </c>
    </row>
    <row r="43" spans="1:3" x14ac:dyDescent="0.25">
      <c r="A43" s="107">
        <v>4303</v>
      </c>
      <c r="B43" s="101" t="s">
        <v>252</v>
      </c>
      <c r="C43" s="119">
        <v>0.99937882384782595</v>
      </c>
    </row>
    <row r="44" spans="1:3" x14ac:dyDescent="0.25">
      <c r="A44" s="107">
        <v>4304</v>
      </c>
      <c r="B44" s="101" t="s">
        <v>298</v>
      </c>
      <c r="C44" s="119">
        <v>1</v>
      </c>
    </row>
    <row r="45" spans="1:3" x14ac:dyDescent="0.25">
      <c r="A45" s="107">
        <v>4305</v>
      </c>
      <c r="B45" s="101" t="s">
        <v>281</v>
      </c>
      <c r="C45" s="119">
        <v>1</v>
      </c>
    </row>
    <row r="46" spans="1:3" x14ac:dyDescent="0.25">
      <c r="A46" s="107">
        <v>5101</v>
      </c>
      <c r="B46" s="101" t="s">
        <v>47</v>
      </c>
      <c r="C46" s="119">
        <v>1</v>
      </c>
    </row>
    <row r="47" spans="1:3" x14ac:dyDescent="0.25">
      <c r="A47" s="107">
        <v>5102</v>
      </c>
      <c r="B47" s="101" t="s">
        <v>151</v>
      </c>
      <c r="C47" s="119">
        <v>1</v>
      </c>
    </row>
    <row r="48" spans="1:3" x14ac:dyDescent="0.25">
      <c r="A48" s="107">
        <v>5103</v>
      </c>
      <c r="B48" s="101" t="s">
        <v>58</v>
      </c>
      <c r="C48" s="119">
        <v>1</v>
      </c>
    </row>
    <row r="49" spans="1:3" x14ac:dyDescent="0.25">
      <c r="A49" s="107">
        <v>5104</v>
      </c>
      <c r="B49" s="101" t="s">
        <v>319</v>
      </c>
      <c r="C49" s="119">
        <v>1</v>
      </c>
    </row>
    <row r="50" spans="1:3" x14ac:dyDescent="0.25">
      <c r="A50" s="107">
        <v>5105</v>
      </c>
      <c r="B50" s="101" t="s">
        <v>146</v>
      </c>
      <c r="C50" s="119">
        <v>1</v>
      </c>
    </row>
    <row r="51" spans="1:3" x14ac:dyDescent="0.25">
      <c r="A51" s="107">
        <v>5107</v>
      </c>
      <c r="B51" s="101" t="s">
        <v>93</v>
      </c>
      <c r="C51" s="119">
        <v>1</v>
      </c>
    </row>
    <row r="52" spans="1:3" x14ac:dyDescent="0.25">
      <c r="A52" s="107">
        <v>5109</v>
      </c>
      <c r="B52" s="101" t="s">
        <v>17</v>
      </c>
      <c r="C52" s="119">
        <v>0.95004365047780104</v>
      </c>
    </row>
    <row r="53" spans="1:3" x14ac:dyDescent="0.25">
      <c r="A53" s="107">
        <v>5201</v>
      </c>
      <c r="B53" s="101" t="s">
        <v>238</v>
      </c>
      <c r="C53" s="119">
        <v>1</v>
      </c>
    </row>
    <row r="54" spans="1:3" x14ac:dyDescent="0.25">
      <c r="A54" s="107">
        <v>5301</v>
      </c>
      <c r="B54" s="101" t="s">
        <v>138</v>
      </c>
      <c r="C54" s="119">
        <v>1</v>
      </c>
    </row>
    <row r="55" spans="1:3" x14ac:dyDescent="0.25">
      <c r="A55" s="107">
        <v>5302</v>
      </c>
      <c r="B55" s="101" t="s">
        <v>154</v>
      </c>
      <c r="C55" s="119">
        <v>1</v>
      </c>
    </row>
    <row r="56" spans="1:3" x14ac:dyDescent="0.25">
      <c r="A56" s="107">
        <v>5303</v>
      </c>
      <c r="B56" s="101" t="s">
        <v>97</v>
      </c>
      <c r="C56" s="119">
        <v>1</v>
      </c>
    </row>
    <row r="57" spans="1:3" x14ac:dyDescent="0.25">
      <c r="A57" s="107">
        <v>5304</v>
      </c>
      <c r="B57" s="101" t="s">
        <v>232</v>
      </c>
      <c r="C57" s="119">
        <v>1</v>
      </c>
    </row>
    <row r="58" spans="1:3" x14ac:dyDescent="0.25">
      <c r="A58" s="107">
        <v>5401</v>
      </c>
      <c r="B58" s="101" t="s">
        <v>214</v>
      </c>
      <c r="C58" s="119">
        <v>1</v>
      </c>
    </row>
    <row r="59" spans="1:3" x14ac:dyDescent="0.25">
      <c r="A59" s="107">
        <v>5402</v>
      </c>
      <c r="B59" s="101" t="s">
        <v>191</v>
      </c>
      <c r="C59" s="119">
        <v>1</v>
      </c>
    </row>
    <row r="60" spans="1:3" x14ac:dyDescent="0.25">
      <c r="A60" s="107">
        <v>5403</v>
      </c>
      <c r="B60" s="101" t="s">
        <v>163</v>
      </c>
      <c r="C60" s="119">
        <v>0.99414201266984137</v>
      </c>
    </row>
    <row r="61" spans="1:3" x14ac:dyDescent="0.25">
      <c r="A61" s="107">
        <v>5404</v>
      </c>
      <c r="B61" s="101" t="s">
        <v>256</v>
      </c>
      <c r="C61" s="119">
        <v>1</v>
      </c>
    </row>
    <row r="62" spans="1:3" x14ac:dyDescent="0.25">
      <c r="A62" s="107">
        <v>5405</v>
      </c>
      <c r="B62" s="101" t="s">
        <v>224</v>
      </c>
      <c r="C62" s="119">
        <v>1</v>
      </c>
    </row>
    <row r="63" spans="1:3" x14ac:dyDescent="0.25">
      <c r="A63" s="107">
        <v>5501</v>
      </c>
      <c r="B63" s="101" t="s">
        <v>66</v>
      </c>
      <c r="C63" s="119">
        <v>0.98355641290112827</v>
      </c>
    </row>
    <row r="64" spans="1:3" x14ac:dyDescent="0.25">
      <c r="A64" s="107">
        <v>5502</v>
      </c>
      <c r="B64" s="101" t="s">
        <v>365</v>
      </c>
      <c r="C64" s="119">
        <v>1</v>
      </c>
    </row>
    <row r="65" spans="1:3" x14ac:dyDescent="0.25">
      <c r="A65" s="107">
        <v>5503</v>
      </c>
      <c r="B65" s="101" t="s">
        <v>99</v>
      </c>
      <c r="C65" s="119">
        <v>1</v>
      </c>
    </row>
    <row r="66" spans="1:3" x14ac:dyDescent="0.25">
      <c r="A66" s="107">
        <v>5504</v>
      </c>
      <c r="B66" s="101" t="s">
        <v>75</v>
      </c>
      <c r="C66" s="119">
        <v>0.99151563335275905</v>
      </c>
    </row>
    <row r="67" spans="1:3" x14ac:dyDescent="0.25">
      <c r="A67" s="107">
        <v>5506</v>
      </c>
      <c r="B67" s="101" t="s">
        <v>237</v>
      </c>
      <c r="C67" s="119">
        <v>1</v>
      </c>
    </row>
    <row r="68" spans="1:3" x14ac:dyDescent="0.25">
      <c r="A68" s="107">
        <v>5601</v>
      </c>
      <c r="B68" s="101" t="s">
        <v>54</v>
      </c>
      <c r="C68" s="119">
        <v>1</v>
      </c>
    </row>
    <row r="69" spans="1:3" x14ac:dyDescent="0.25">
      <c r="A69" s="107">
        <v>5602</v>
      </c>
      <c r="B69" s="101" t="s">
        <v>193</v>
      </c>
      <c r="C69" s="119">
        <v>1</v>
      </c>
    </row>
    <row r="70" spans="1:3" x14ac:dyDescent="0.25">
      <c r="A70" s="107">
        <v>5603</v>
      </c>
      <c r="B70" s="101" t="s">
        <v>81</v>
      </c>
      <c r="C70" s="119">
        <v>1</v>
      </c>
    </row>
    <row r="71" spans="1:3" x14ac:dyDescent="0.25">
      <c r="A71" s="107">
        <v>5604</v>
      </c>
      <c r="B71" s="101" t="s">
        <v>104</v>
      </c>
      <c r="C71" s="119">
        <v>1</v>
      </c>
    </row>
    <row r="72" spans="1:3" x14ac:dyDescent="0.25">
      <c r="A72" s="107">
        <v>5605</v>
      </c>
      <c r="B72" s="101" t="s">
        <v>82</v>
      </c>
      <c r="C72" s="119">
        <v>1</v>
      </c>
    </row>
    <row r="73" spans="1:3" x14ac:dyDescent="0.25">
      <c r="A73" s="107">
        <v>5606</v>
      </c>
      <c r="B73" s="101" t="s">
        <v>50</v>
      </c>
      <c r="C73" s="119">
        <v>1</v>
      </c>
    </row>
    <row r="74" spans="1:3" x14ac:dyDescent="0.25">
      <c r="A74" s="107">
        <v>5701</v>
      </c>
      <c r="B74" s="101" t="s">
        <v>117</v>
      </c>
      <c r="C74" s="119">
        <v>0.97060162233118075</v>
      </c>
    </row>
    <row r="75" spans="1:3" x14ac:dyDescent="0.25">
      <c r="A75" s="107">
        <v>5702</v>
      </c>
      <c r="B75" s="101" t="s">
        <v>159</v>
      </c>
      <c r="C75" s="119">
        <v>0.99684031551949437</v>
      </c>
    </row>
    <row r="76" spans="1:3" x14ac:dyDescent="0.25">
      <c r="A76" s="107">
        <v>5703</v>
      </c>
      <c r="B76" s="101" t="s">
        <v>169</v>
      </c>
      <c r="C76" s="119">
        <v>1</v>
      </c>
    </row>
    <row r="77" spans="1:3" x14ac:dyDescent="0.25">
      <c r="A77" s="107">
        <v>5704</v>
      </c>
      <c r="B77" s="101" t="s">
        <v>223</v>
      </c>
      <c r="C77" s="119">
        <v>1</v>
      </c>
    </row>
    <row r="78" spans="1:3" x14ac:dyDescent="0.25">
      <c r="A78" s="107">
        <v>5705</v>
      </c>
      <c r="B78" s="101" t="s">
        <v>277</v>
      </c>
      <c r="C78" s="119">
        <v>1</v>
      </c>
    </row>
    <row r="79" spans="1:3" x14ac:dyDescent="0.25">
      <c r="A79" s="107">
        <v>5706</v>
      </c>
      <c r="B79" s="101" t="s">
        <v>212</v>
      </c>
      <c r="C79" s="119">
        <v>1</v>
      </c>
    </row>
    <row r="80" spans="1:3" x14ac:dyDescent="0.25">
      <c r="A80" s="107">
        <v>5801</v>
      </c>
      <c r="B80" s="101" t="s">
        <v>48</v>
      </c>
      <c r="C80" s="119">
        <v>1</v>
      </c>
    </row>
    <row r="81" spans="1:3" x14ac:dyDescent="0.25">
      <c r="A81" s="107">
        <v>5802</v>
      </c>
      <c r="B81" s="101" t="s">
        <v>89</v>
      </c>
      <c r="C81" s="119">
        <v>1</v>
      </c>
    </row>
    <row r="82" spans="1:3" x14ac:dyDescent="0.25">
      <c r="A82" s="107">
        <v>5803</v>
      </c>
      <c r="B82" s="101" t="s">
        <v>94</v>
      </c>
      <c r="C82" s="119">
        <v>1</v>
      </c>
    </row>
    <row r="83" spans="1:3" x14ac:dyDescent="0.25">
      <c r="A83" s="107">
        <v>5804</v>
      </c>
      <c r="B83" s="101" t="s">
        <v>30</v>
      </c>
      <c r="C83" s="119">
        <v>1</v>
      </c>
    </row>
    <row r="84" spans="1:3" x14ac:dyDescent="0.25">
      <c r="A84" s="107">
        <v>6101</v>
      </c>
      <c r="B84" s="101" t="s">
        <v>25</v>
      </c>
      <c r="C84" s="119">
        <v>1</v>
      </c>
    </row>
    <row r="85" spans="1:3" x14ac:dyDescent="0.25">
      <c r="A85" s="107">
        <v>6102</v>
      </c>
      <c r="B85" s="101" t="s">
        <v>149</v>
      </c>
      <c r="C85" s="119">
        <v>0.99641982976755705</v>
      </c>
    </row>
    <row r="86" spans="1:3" x14ac:dyDescent="0.25">
      <c r="A86" s="107">
        <v>6103</v>
      </c>
      <c r="B86" s="101" t="s">
        <v>176</v>
      </c>
      <c r="C86" s="119">
        <v>1</v>
      </c>
    </row>
    <row r="87" spans="1:3" x14ac:dyDescent="0.25">
      <c r="A87" s="107">
        <v>6104</v>
      </c>
      <c r="B87" s="101" t="s">
        <v>195</v>
      </c>
      <c r="C87" s="119">
        <v>1</v>
      </c>
    </row>
    <row r="88" spans="1:3" x14ac:dyDescent="0.25">
      <c r="A88" s="107">
        <v>6105</v>
      </c>
      <c r="B88" s="101" t="s">
        <v>111</v>
      </c>
      <c r="C88" s="119">
        <v>0.99543730143512033</v>
      </c>
    </row>
    <row r="89" spans="1:3" x14ac:dyDescent="0.25">
      <c r="A89" s="107">
        <v>6106</v>
      </c>
      <c r="B89" s="101" t="s">
        <v>106</v>
      </c>
      <c r="C89" s="119">
        <v>0.96523878078144265</v>
      </c>
    </row>
    <row r="90" spans="1:3" x14ac:dyDescent="0.25">
      <c r="A90" s="107">
        <v>6107</v>
      </c>
      <c r="B90" s="101" t="s">
        <v>183</v>
      </c>
      <c r="C90" s="119">
        <v>0.99922707883448147</v>
      </c>
    </row>
    <row r="91" spans="1:3" x14ac:dyDescent="0.25">
      <c r="A91" s="107">
        <v>6108</v>
      </c>
      <c r="B91" s="101" t="s">
        <v>68</v>
      </c>
      <c r="C91" s="119">
        <v>0.99931925243680542</v>
      </c>
    </row>
    <row r="92" spans="1:3" x14ac:dyDescent="0.25">
      <c r="A92" s="107">
        <v>6109</v>
      </c>
      <c r="B92" s="101" t="s">
        <v>284</v>
      </c>
      <c r="C92" s="119">
        <v>1</v>
      </c>
    </row>
    <row r="93" spans="1:3" x14ac:dyDescent="0.25">
      <c r="A93" s="107">
        <v>6110</v>
      </c>
      <c r="B93" s="101" t="s">
        <v>120</v>
      </c>
      <c r="C93" s="119">
        <v>1</v>
      </c>
    </row>
    <row r="94" spans="1:3" x14ac:dyDescent="0.25">
      <c r="A94" s="107">
        <v>6111</v>
      </c>
      <c r="B94" s="101" t="s">
        <v>173</v>
      </c>
      <c r="C94" s="119">
        <v>0.99876192504926298</v>
      </c>
    </row>
    <row r="95" spans="1:3" x14ac:dyDescent="0.25">
      <c r="A95" s="107">
        <v>6112</v>
      </c>
      <c r="B95" s="101" t="s">
        <v>226</v>
      </c>
      <c r="C95" s="119">
        <v>0.99891862943519993</v>
      </c>
    </row>
    <row r="96" spans="1:3" x14ac:dyDescent="0.25">
      <c r="A96" s="107">
        <v>6113</v>
      </c>
      <c r="B96" s="101" t="s">
        <v>273</v>
      </c>
      <c r="C96" s="119">
        <v>1</v>
      </c>
    </row>
    <row r="97" spans="1:3" x14ac:dyDescent="0.25">
      <c r="A97" s="107">
        <v>6114</v>
      </c>
      <c r="B97" s="101" t="s">
        <v>213</v>
      </c>
      <c r="C97" s="119">
        <v>1</v>
      </c>
    </row>
    <row r="98" spans="1:3" x14ac:dyDescent="0.25">
      <c r="A98" s="107">
        <v>6115</v>
      </c>
      <c r="B98" s="101" t="s">
        <v>198</v>
      </c>
      <c r="C98" s="119">
        <v>1</v>
      </c>
    </row>
    <row r="99" spans="1:3" x14ac:dyDescent="0.25">
      <c r="A99" s="107">
        <v>6116</v>
      </c>
      <c r="B99" s="101" t="s">
        <v>147</v>
      </c>
      <c r="C99" s="119">
        <v>1</v>
      </c>
    </row>
    <row r="100" spans="1:3" x14ac:dyDescent="0.25">
      <c r="A100" s="107">
        <v>6117</v>
      </c>
      <c r="B100" s="101" t="s">
        <v>164</v>
      </c>
      <c r="C100" s="119">
        <v>1</v>
      </c>
    </row>
    <row r="101" spans="1:3" x14ac:dyDescent="0.25">
      <c r="A101" s="107">
        <v>6201</v>
      </c>
      <c r="B101" s="101" t="s">
        <v>119</v>
      </c>
      <c r="C101" s="119">
        <v>1</v>
      </c>
    </row>
    <row r="102" spans="1:3" x14ac:dyDescent="0.25">
      <c r="A102" s="107">
        <v>6202</v>
      </c>
      <c r="B102" s="101" t="s">
        <v>233</v>
      </c>
      <c r="C102" s="119">
        <v>1</v>
      </c>
    </row>
    <row r="103" spans="1:3" x14ac:dyDescent="0.25">
      <c r="A103" s="107">
        <v>6203</v>
      </c>
      <c r="B103" s="101" t="s">
        <v>286</v>
      </c>
      <c r="C103" s="119">
        <v>1</v>
      </c>
    </row>
    <row r="104" spans="1:3" x14ac:dyDescent="0.25">
      <c r="A104" s="107">
        <v>6204</v>
      </c>
      <c r="B104" s="101" t="s">
        <v>323</v>
      </c>
      <c r="C104" s="119">
        <v>1</v>
      </c>
    </row>
    <row r="105" spans="1:3" x14ac:dyDescent="0.25">
      <c r="A105" s="107">
        <v>6205</v>
      </c>
      <c r="B105" s="101" t="s">
        <v>324</v>
      </c>
      <c r="C105" s="119">
        <v>1</v>
      </c>
    </row>
    <row r="106" spans="1:3" x14ac:dyDescent="0.25">
      <c r="A106" s="107">
        <v>6206</v>
      </c>
      <c r="B106" s="101" t="s">
        <v>300</v>
      </c>
      <c r="C106" s="119">
        <v>1</v>
      </c>
    </row>
    <row r="107" spans="1:3" x14ac:dyDescent="0.25">
      <c r="A107" s="107">
        <v>6301</v>
      </c>
      <c r="B107" s="101" t="s">
        <v>215</v>
      </c>
      <c r="C107" s="119">
        <v>1</v>
      </c>
    </row>
    <row r="108" spans="1:3" x14ac:dyDescent="0.25">
      <c r="A108" s="107">
        <v>6302</v>
      </c>
      <c r="B108" s="101" t="s">
        <v>315</v>
      </c>
      <c r="C108" s="119">
        <v>1</v>
      </c>
    </row>
    <row r="109" spans="1:3" x14ac:dyDescent="0.25">
      <c r="A109" s="107">
        <v>6303</v>
      </c>
      <c r="B109" s="101" t="s">
        <v>236</v>
      </c>
      <c r="C109" s="119">
        <v>0.99582114340179095</v>
      </c>
    </row>
    <row r="110" spans="1:3" x14ac:dyDescent="0.25">
      <c r="A110" s="107">
        <v>6304</v>
      </c>
      <c r="B110" s="101" t="s">
        <v>272</v>
      </c>
      <c r="C110" s="119">
        <v>1</v>
      </c>
    </row>
    <row r="111" spans="1:3" x14ac:dyDescent="0.25">
      <c r="A111" s="107">
        <v>6305</v>
      </c>
      <c r="B111" s="101" t="s">
        <v>179</v>
      </c>
      <c r="C111" s="119">
        <v>1</v>
      </c>
    </row>
    <row r="112" spans="1:3" x14ac:dyDescent="0.25">
      <c r="A112" s="107">
        <v>6306</v>
      </c>
      <c r="B112" s="101" t="s">
        <v>181</v>
      </c>
      <c r="C112" s="119">
        <v>1</v>
      </c>
    </row>
    <row r="113" spans="1:3" x14ac:dyDescent="0.25">
      <c r="A113" s="107">
        <v>6307</v>
      </c>
      <c r="B113" s="101" t="s">
        <v>294</v>
      </c>
      <c r="C113" s="119">
        <v>1</v>
      </c>
    </row>
    <row r="114" spans="1:3" x14ac:dyDescent="0.25">
      <c r="A114" s="107">
        <v>6308</v>
      </c>
      <c r="B114" s="101" t="s">
        <v>271</v>
      </c>
      <c r="C114" s="119">
        <v>1</v>
      </c>
    </row>
    <row r="115" spans="1:3" x14ac:dyDescent="0.25">
      <c r="A115" s="107">
        <v>6309</v>
      </c>
      <c r="B115" s="101" t="s">
        <v>264</v>
      </c>
      <c r="C115" s="119">
        <v>1</v>
      </c>
    </row>
    <row r="116" spans="1:3" x14ac:dyDescent="0.25">
      <c r="A116" s="107">
        <v>6310</v>
      </c>
      <c r="B116" s="101" t="s">
        <v>188</v>
      </c>
      <c r="C116" s="119">
        <v>0.99999120111314255</v>
      </c>
    </row>
    <row r="117" spans="1:3" x14ac:dyDescent="0.25">
      <c r="A117" s="107">
        <v>7101</v>
      </c>
      <c r="B117" s="101" t="s">
        <v>34</v>
      </c>
      <c r="C117" s="119">
        <v>0.96265269110418139</v>
      </c>
    </row>
    <row r="118" spans="1:3" x14ac:dyDescent="0.25">
      <c r="A118" s="107">
        <v>7102</v>
      </c>
      <c r="B118" s="101" t="s">
        <v>131</v>
      </c>
      <c r="C118" s="119">
        <v>1</v>
      </c>
    </row>
    <row r="119" spans="1:3" x14ac:dyDescent="0.25">
      <c r="A119" s="107">
        <v>7103</v>
      </c>
      <c r="B119" s="101" t="s">
        <v>342</v>
      </c>
      <c r="C119" s="119">
        <v>0.99597986016472206</v>
      </c>
    </row>
    <row r="120" spans="1:3" x14ac:dyDescent="0.25">
      <c r="A120" s="107">
        <v>7104</v>
      </c>
      <c r="B120" s="101" t="s">
        <v>259</v>
      </c>
      <c r="C120" s="119">
        <v>1</v>
      </c>
    </row>
    <row r="121" spans="1:3" x14ac:dyDescent="0.25">
      <c r="A121" s="107">
        <v>7105</v>
      </c>
      <c r="B121" s="101" t="s">
        <v>268</v>
      </c>
      <c r="C121" s="119">
        <v>1</v>
      </c>
    </row>
    <row r="122" spans="1:3" x14ac:dyDescent="0.25">
      <c r="A122" s="107">
        <v>7106</v>
      </c>
      <c r="B122" s="101" t="s">
        <v>239</v>
      </c>
      <c r="C122" s="119">
        <v>1</v>
      </c>
    </row>
    <row r="123" spans="1:3" x14ac:dyDescent="0.25">
      <c r="A123" s="107">
        <v>7107</v>
      </c>
      <c r="B123" s="101" t="s">
        <v>322</v>
      </c>
      <c r="C123" s="119">
        <v>1</v>
      </c>
    </row>
    <row r="124" spans="1:3" x14ac:dyDescent="0.25">
      <c r="A124" s="107">
        <v>7108</v>
      </c>
      <c r="B124" s="101" t="s">
        <v>240</v>
      </c>
      <c r="C124" s="119">
        <v>1</v>
      </c>
    </row>
    <row r="125" spans="1:3" x14ac:dyDescent="0.25">
      <c r="A125" s="107">
        <v>7109</v>
      </c>
      <c r="B125" s="101" t="s">
        <v>244</v>
      </c>
      <c r="C125" s="119">
        <v>1</v>
      </c>
    </row>
    <row r="126" spans="1:3" x14ac:dyDescent="0.25">
      <c r="A126" s="107">
        <v>7110</v>
      </c>
      <c r="B126" s="101" t="s">
        <v>263</v>
      </c>
      <c r="C126" s="119">
        <v>1</v>
      </c>
    </row>
    <row r="127" spans="1:3" x14ac:dyDescent="0.25">
      <c r="A127" s="107">
        <v>7201</v>
      </c>
      <c r="B127" s="101" t="s">
        <v>101</v>
      </c>
      <c r="C127" s="119">
        <v>1</v>
      </c>
    </row>
    <row r="128" spans="1:3" x14ac:dyDescent="0.25">
      <c r="A128" s="107">
        <v>7202</v>
      </c>
      <c r="B128" s="101" t="s">
        <v>258</v>
      </c>
      <c r="C128" s="119">
        <v>1</v>
      </c>
    </row>
    <row r="129" spans="1:3" x14ac:dyDescent="0.25">
      <c r="A129" s="107">
        <v>7203</v>
      </c>
      <c r="B129" s="101" t="s">
        <v>246</v>
      </c>
      <c r="C129" s="119">
        <v>1</v>
      </c>
    </row>
    <row r="130" spans="1:3" x14ac:dyDescent="0.25">
      <c r="A130" s="107">
        <v>7301</v>
      </c>
      <c r="B130" s="101" t="s">
        <v>62</v>
      </c>
      <c r="C130" s="119">
        <v>1</v>
      </c>
    </row>
    <row r="131" spans="1:3" x14ac:dyDescent="0.25">
      <c r="A131" s="107">
        <v>7302</v>
      </c>
      <c r="B131" s="101" t="s">
        <v>287</v>
      </c>
      <c r="C131" s="119">
        <v>0.99430847582120196</v>
      </c>
    </row>
    <row r="132" spans="1:3" x14ac:dyDescent="0.25">
      <c r="A132" s="107">
        <v>7303</v>
      </c>
      <c r="B132" s="101" t="s">
        <v>243</v>
      </c>
      <c r="C132" s="119">
        <v>1</v>
      </c>
    </row>
    <row r="133" spans="1:3" x14ac:dyDescent="0.25">
      <c r="A133" s="107">
        <v>7304</v>
      </c>
      <c r="B133" s="101" t="s">
        <v>96</v>
      </c>
      <c r="C133" s="119">
        <v>0.9988182295051633</v>
      </c>
    </row>
    <row r="134" spans="1:3" x14ac:dyDescent="0.25">
      <c r="A134" s="107">
        <v>7305</v>
      </c>
      <c r="B134" s="101" t="s">
        <v>254</v>
      </c>
      <c r="C134" s="119">
        <v>0.98958755727264924</v>
      </c>
    </row>
    <row r="135" spans="1:3" x14ac:dyDescent="0.25">
      <c r="A135" s="107">
        <v>7306</v>
      </c>
      <c r="B135" s="101" t="s">
        <v>152</v>
      </c>
      <c r="C135" s="119">
        <v>1</v>
      </c>
    </row>
    <row r="136" spans="1:3" x14ac:dyDescent="0.25">
      <c r="A136" s="107">
        <v>7307</v>
      </c>
      <c r="B136" s="101" t="s">
        <v>332</v>
      </c>
      <c r="C136" s="119">
        <v>0.98546604078879352</v>
      </c>
    </row>
    <row r="137" spans="1:3" x14ac:dyDescent="0.25">
      <c r="A137" s="107">
        <v>7308</v>
      </c>
      <c r="B137" s="101" t="s">
        <v>143</v>
      </c>
      <c r="C137" s="119">
        <v>1</v>
      </c>
    </row>
    <row r="138" spans="1:3" x14ac:dyDescent="0.25">
      <c r="A138" s="107">
        <v>7309</v>
      </c>
      <c r="B138" s="101" t="s">
        <v>155</v>
      </c>
      <c r="C138" s="119">
        <v>1</v>
      </c>
    </row>
    <row r="139" spans="1:3" x14ac:dyDescent="0.25">
      <c r="A139" s="107">
        <v>7401</v>
      </c>
      <c r="B139" s="101" t="s">
        <v>95</v>
      </c>
      <c r="C139" s="119">
        <v>1</v>
      </c>
    </row>
    <row r="140" spans="1:3" x14ac:dyDescent="0.25">
      <c r="A140" s="107">
        <v>7402</v>
      </c>
      <c r="B140" s="101" t="s">
        <v>339</v>
      </c>
      <c r="C140" s="119">
        <v>0.98185978543531294</v>
      </c>
    </row>
    <row r="141" spans="1:3" x14ac:dyDescent="0.25">
      <c r="A141" s="107">
        <v>7403</v>
      </c>
      <c r="B141" s="101" t="s">
        <v>295</v>
      </c>
      <c r="C141" s="119">
        <v>1</v>
      </c>
    </row>
    <row r="142" spans="1:3" x14ac:dyDescent="0.25">
      <c r="A142" s="107">
        <v>7404</v>
      </c>
      <c r="B142" s="101" t="s">
        <v>134</v>
      </c>
      <c r="C142" s="119">
        <v>0.99968738270694391</v>
      </c>
    </row>
    <row r="143" spans="1:3" x14ac:dyDescent="0.25">
      <c r="A143" s="107">
        <v>7405</v>
      </c>
      <c r="B143" s="101" t="s">
        <v>262</v>
      </c>
      <c r="C143" s="119">
        <v>1</v>
      </c>
    </row>
    <row r="144" spans="1:3" x14ac:dyDescent="0.25">
      <c r="A144" s="107">
        <v>7406</v>
      </c>
      <c r="B144" s="101" t="s">
        <v>91</v>
      </c>
      <c r="C144" s="119">
        <v>1</v>
      </c>
    </row>
    <row r="145" spans="1:3" x14ac:dyDescent="0.25">
      <c r="A145" s="107">
        <v>7407</v>
      </c>
      <c r="B145" s="101" t="s">
        <v>338</v>
      </c>
      <c r="C145" s="119">
        <v>1</v>
      </c>
    </row>
    <row r="146" spans="1:3" x14ac:dyDescent="0.25">
      <c r="A146" s="107">
        <v>7408</v>
      </c>
      <c r="B146" s="101" t="s">
        <v>327</v>
      </c>
      <c r="C146" s="119">
        <v>1</v>
      </c>
    </row>
    <row r="147" spans="1:3" x14ac:dyDescent="0.25">
      <c r="A147" s="107">
        <v>8101</v>
      </c>
      <c r="B147" s="101" t="s">
        <v>32</v>
      </c>
      <c r="C147" s="119">
        <v>1</v>
      </c>
    </row>
    <row r="148" spans="1:3" x14ac:dyDescent="0.25">
      <c r="A148" s="107">
        <v>8102</v>
      </c>
      <c r="B148" s="101" t="s">
        <v>74</v>
      </c>
      <c r="C148" s="119">
        <v>0.98811999556468744</v>
      </c>
    </row>
    <row r="149" spans="1:3" x14ac:dyDescent="0.25">
      <c r="A149" s="107">
        <v>8103</v>
      </c>
      <c r="B149" s="101" t="s">
        <v>39</v>
      </c>
      <c r="C149" s="119">
        <v>1</v>
      </c>
    </row>
    <row r="150" spans="1:3" x14ac:dyDescent="0.25">
      <c r="A150" s="107">
        <v>8104</v>
      </c>
      <c r="B150" s="101" t="s">
        <v>305</v>
      </c>
      <c r="C150" s="119">
        <v>1</v>
      </c>
    </row>
    <row r="151" spans="1:3" x14ac:dyDescent="0.25">
      <c r="A151" s="107">
        <v>8105</v>
      </c>
      <c r="B151" s="101" t="s">
        <v>312</v>
      </c>
      <c r="C151" s="119">
        <v>1</v>
      </c>
    </row>
    <row r="152" spans="1:3" x14ac:dyDescent="0.25">
      <c r="A152" s="107">
        <v>8106</v>
      </c>
      <c r="B152" s="101" t="s">
        <v>84</v>
      </c>
      <c r="C152" s="119">
        <v>1</v>
      </c>
    </row>
    <row r="153" spans="1:3" x14ac:dyDescent="0.25">
      <c r="A153" s="107">
        <v>8107</v>
      </c>
      <c r="B153" s="101" t="s">
        <v>71</v>
      </c>
      <c r="C153" s="119">
        <v>1</v>
      </c>
    </row>
    <row r="154" spans="1:3" x14ac:dyDescent="0.25">
      <c r="A154" s="107">
        <v>8108</v>
      </c>
      <c r="B154" s="101" t="s">
        <v>37</v>
      </c>
      <c r="C154" s="119">
        <v>1</v>
      </c>
    </row>
    <row r="155" spans="1:3" x14ac:dyDescent="0.25">
      <c r="A155" s="107">
        <v>8109</v>
      </c>
      <c r="B155" s="101" t="s">
        <v>310</v>
      </c>
      <c r="C155" s="119">
        <v>1</v>
      </c>
    </row>
    <row r="156" spans="1:3" x14ac:dyDescent="0.25">
      <c r="A156" s="107">
        <v>8110</v>
      </c>
      <c r="B156" s="101" t="s">
        <v>19</v>
      </c>
      <c r="C156" s="119">
        <v>0.99787428155510061</v>
      </c>
    </row>
    <row r="157" spans="1:3" x14ac:dyDescent="0.25">
      <c r="A157" s="107">
        <v>8111</v>
      </c>
      <c r="B157" s="101" t="s">
        <v>85</v>
      </c>
      <c r="C157" s="119">
        <v>1</v>
      </c>
    </row>
    <row r="158" spans="1:3" x14ac:dyDescent="0.25">
      <c r="A158" s="107">
        <v>8112</v>
      </c>
      <c r="B158" s="101" t="s">
        <v>24</v>
      </c>
      <c r="C158" s="119">
        <v>1</v>
      </c>
    </row>
    <row r="159" spans="1:3" x14ac:dyDescent="0.25">
      <c r="A159" s="107">
        <v>8201</v>
      </c>
      <c r="B159" s="101" t="s">
        <v>126</v>
      </c>
      <c r="C159" s="119">
        <v>1</v>
      </c>
    </row>
    <row r="160" spans="1:3" x14ac:dyDescent="0.25">
      <c r="A160" s="107">
        <v>8202</v>
      </c>
      <c r="B160" s="101" t="s">
        <v>196</v>
      </c>
      <c r="C160" s="119">
        <v>1</v>
      </c>
    </row>
    <row r="161" spans="1:3" x14ac:dyDescent="0.25">
      <c r="A161" s="107">
        <v>8203</v>
      </c>
      <c r="B161" s="101" t="s">
        <v>114</v>
      </c>
      <c r="C161" s="119">
        <v>1</v>
      </c>
    </row>
    <row r="162" spans="1:3" x14ac:dyDescent="0.25">
      <c r="A162" s="107">
        <v>8204</v>
      </c>
      <c r="B162" s="101" t="s">
        <v>290</v>
      </c>
      <c r="C162" s="119">
        <v>1</v>
      </c>
    </row>
    <row r="163" spans="1:3" x14ac:dyDescent="0.25">
      <c r="A163" s="107">
        <v>8205</v>
      </c>
      <c r="B163" s="101" t="s">
        <v>129</v>
      </c>
      <c r="C163" s="119">
        <v>1</v>
      </c>
    </row>
    <row r="164" spans="1:3" x14ac:dyDescent="0.25">
      <c r="A164" s="107">
        <v>8206</v>
      </c>
      <c r="B164" s="101" t="s">
        <v>130</v>
      </c>
      <c r="C164" s="119">
        <v>0.99895064222738372</v>
      </c>
    </row>
    <row r="165" spans="1:3" x14ac:dyDescent="0.25">
      <c r="A165" s="107">
        <v>8207</v>
      </c>
      <c r="B165" s="101" t="s">
        <v>337</v>
      </c>
      <c r="C165" s="119">
        <v>1</v>
      </c>
    </row>
    <row r="166" spans="1:3" x14ac:dyDescent="0.25">
      <c r="A166" s="107">
        <v>8301</v>
      </c>
      <c r="B166" s="101" t="s">
        <v>65</v>
      </c>
      <c r="C166" s="119">
        <v>1</v>
      </c>
    </row>
    <row r="167" spans="1:3" x14ac:dyDescent="0.25">
      <c r="A167" s="107">
        <v>8302</v>
      </c>
      <c r="B167" s="101" t="s">
        <v>303</v>
      </c>
      <c r="C167" s="119">
        <v>1</v>
      </c>
    </row>
    <row r="168" spans="1:3" x14ac:dyDescent="0.25">
      <c r="A168" s="107">
        <v>8303</v>
      </c>
      <c r="B168" s="101" t="s">
        <v>110</v>
      </c>
      <c r="C168" s="119">
        <v>1</v>
      </c>
    </row>
    <row r="169" spans="1:3" x14ac:dyDescent="0.25">
      <c r="A169" s="107">
        <v>8304</v>
      </c>
      <c r="B169" s="101" t="s">
        <v>175</v>
      </c>
      <c r="C169" s="119">
        <v>1</v>
      </c>
    </row>
    <row r="170" spans="1:3" x14ac:dyDescent="0.25">
      <c r="A170" s="107">
        <v>8305</v>
      </c>
      <c r="B170" s="101" t="s">
        <v>127</v>
      </c>
      <c r="C170" s="119">
        <v>1</v>
      </c>
    </row>
    <row r="171" spans="1:3" x14ac:dyDescent="0.25">
      <c r="A171" s="107">
        <v>8306</v>
      </c>
      <c r="B171" s="101" t="s">
        <v>115</v>
      </c>
      <c r="C171" s="119">
        <v>1</v>
      </c>
    </row>
    <row r="172" spans="1:3" x14ac:dyDescent="0.25">
      <c r="A172" s="107">
        <v>8307</v>
      </c>
      <c r="B172" s="101" t="s">
        <v>291</v>
      </c>
      <c r="C172" s="119">
        <v>1</v>
      </c>
    </row>
    <row r="173" spans="1:3" x14ac:dyDescent="0.25">
      <c r="A173" s="107">
        <v>8308</v>
      </c>
      <c r="B173" s="101" t="s">
        <v>316</v>
      </c>
      <c r="C173" s="119">
        <v>0.99887583905911426</v>
      </c>
    </row>
    <row r="174" spans="1:3" x14ac:dyDescent="0.25">
      <c r="A174" s="107">
        <v>8309</v>
      </c>
      <c r="B174" s="101" t="s">
        <v>253</v>
      </c>
      <c r="C174" s="119">
        <v>1</v>
      </c>
    </row>
    <row r="175" spans="1:3" x14ac:dyDescent="0.25">
      <c r="A175" s="107">
        <v>8310</v>
      </c>
      <c r="B175" s="101" t="s">
        <v>113</v>
      </c>
      <c r="C175" s="119">
        <v>1</v>
      </c>
    </row>
    <row r="176" spans="1:3" x14ac:dyDescent="0.25">
      <c r="A176" s="107">
        <v>8311</v>
      </c>
      <c r="B176" s="101" t="s">
        <v>133</v>
      </c>
      <c r="C176" s="119">
        <v>1</v>
      </c>
    </row>
    <row r="177" spans="1:3" x14ac:dyDescent="0.25">
      <c r="A177" s="107">
        <v>8312</v>
      </c>
      <c r="B177" s="101" t="s">
        <v>306</v>
      </c>
      <c r="C177" s="119">
        <v>0.9985930201015496</v>
      </c>
    </row>
    <row r="178" spans="1:3" x14ac:dyDescent="0.25">
      <c r="A178" s="107">
        <v>8313</v>
      </c>
      <c r="B178" s="101" t="s">
        <v>276</v>
      </c>
      <c r="C178" s="119">
        <v>1</v>
      </c>
    </row>
    <row r="179" spans="1:3" x14ac:dyDescent="0.25">
      <c r="A179" s="107">
        <v>8314</v>
      </c>
      <c r="B179" s="101" t="s">
        <v>250</v>
      </c>
      <c r="C179" s="119">
        <v>1</v>
      </c>
    </row>
    <row r="180" spans="1:3" x14ac:dyDescent="0.25">
      <c r="A180" s="107">
        <v>16101</v>
      </c>
      <c r="B180" s="101" t="s">
        <v>70</v>
      </c>
      <c r="C180" s="119">
        <v>1</v>
      </c>
    </row>
    <row r="181" spans="1:3" x14ac:dyDescent="0.25">
      <c r="A181" s="107">
        <v>16102</v>
      </c>
      <c r="B181" s="101" t="s">
        <v>220</v>
      </c>
      <c r="C181" s="119">
        <v>1</v>
      </c>
    </row>
    <row r="182" spans="1:3" x14ac:dyDescent="0.25">
      <c r="A182" s="107">
        <v>16202</v>
      </c>
      <c r="B182" s="101" t="s">
        <v>345</v>
      </c>
      <c r="C182" s="119">
        <v>1</v>
      </c>
    </row>
    <row r="183" spans="1:3" x14ac:dyDescent="0.25">
      <c r="A183" s="107">
        <v>16203</v>
      </c>
      <c r="B183" s="101" t="s">
        <v>344</v>
      </c>
      <c r="C183" s="119">
        <v>1</v>
      </c>
    </row>
    <row r="184" spans="1:3" x14ac:dyDescent="0.25">
      <c r="A184" s="107">
        <v>16302</v>
      </c>
      <c r="B184" s="101" t="s">
        <v>292</v>
      </c>
      <c r="C184" s="119">
        <v>1</v>
      </c>
    </row>
    <row r="185" spans="1:3" x14ac:dyDescent="0.25">
      <c r="A185" s="107">
        <v>16103</v>
      </c>
      <c r="B185" s="101" t="s">
        <v>72</v>
      </c>
      <c r="C185" s="119">
        <v>1</v>
      </c>
    </row>
    <row r="186" spans="1:3" x14ac:dyDescent="0.25">
      <c r="A186" s="107">
        <v>16104</v>
      </c>
      <c r="B186" s="101" t="s">
        <v>302</v>
      </c>
      <c r="C186" s="119">
        <v>1</v>
      </c>
    </row>
    <row r="187" spans="1:3" x14ac:dyDescent="0.25">
      <c r="A187" s="107">
        <v>16204</v>
      </c>
      <c r="B187" s="101" t="s">
        <v>331</v>
      </c>
      <c r="C187" s="119">
        <v>1</v>
      </c>
    </row>
    <row r="188" spans="1:3" x14ac:dyDescent="0.25">
      <c r="A188" s="107">
        <v>16303</v>
      </c>
      <c r="B188" s="101" t="s">
        <v>317</v>
      </c>
      <c r="C188" s="119">
        <v>1</v>
      </c>
    </row>
    <row r="189" spans="1:3" x14ac:dyDescent="0.25">
      <c r="A189" s="107">
        <v>16105</v>
      </c>
      <c r="B189" s="101" t="s">
        <v>248</v>
      </c>
      <c r="C189" s="119">
        <v>1</v>
      </c>
    </row>
    <row r="190" spans="1:3" x14ac:dyDescent="0.25">
      <c r="A190" s="107">
        <v>16106</v>
      </c>
      <c r="B190" s="101" t="s">
        <v>274</v>
      </c>
      <c r="C190" s="119">
        <v>1</v>
      </c>
    </row>
    <row r="191" spans="1:3" x14ac:dyDescent="0.25">
      <c r="A191" s="107">
        <v>16205</v>
      </c>
      <c r="B191" s="101" t="s">
        <v>265</v>
      </c>
      <c r="C191" s="119">
        <v>1</v>
      </c>
    </row>
    <row r="192" spans="1:3" x14ac:dyDescent="0.25">
      <c r="A192" s="107">
        <v>16107</v>
      </c>
      <c r="B192" s="101" t="s">
        <v>340</v>
      </c>
      <c r="C192" s="119">
        <v>1</v>
      </c>
    </row>
    <row r="193" spans="1:3" x14ac:dyDescent="0.25">
      <c r="A193" s="107">
        <v>16201</v>
      </c>
      <c r="B193" s="101" t="s">
        <v>140</v>
      </c>
      <c r="C193" s="119">
        <v>1</v>
      </c>
    </row>
    <row r="194" spans="1:3" x14ac:dyDescent="0.25">
      <c r="A194" s="107">
        <v>16206</v>
      </c>
      <c r="B194" s="101" t="s">
        <v>192</v>
      </c>
      <c r="C194" s="119">
        <v>1</v>
      </c>
    </row>
    <row r="195" spans="1:3" x14ac:dyDescent="0.25">
      <c r="A195" s="107">
        <v>16301</v>
      </c>
      <c r="B195" s="101" t="s">
        <v>92</v>
      </c>
      <c r="C195" s="119">
        <v>1</v>
      </c>
    </row>
    <row r="196" spans="1:3" x14ac:dyDescent="0.25">
      <c r="A196" s="107">
        <v>16304</v>
      </c>
      <c r="B196" s="101" t="s">
        <v>289</v>
      </c>
      <c r="C196" s="119">
        <v>1</v>
      </c>
    </row>
    <row r="197" spans="1:3" x14ac:dyDescent="0.25">
      <c r="A197" s="107">
        <v>16108</v>
      </c>
      <c r="B197" s="101" t="s">
        <v>336</v>
      </c>
      <c r="C197" s="119">
        <v>0.99993685009432454</v>
      </c>
    </row>
    <row r="198" spans="1:3" x14ac:dyDescent="0.25">
      <c r="A198" s="107">
        <v>16305</v>
      </c>
      <c r="B198" s="101" t="s">
        <v>270</v>
      </c>
      <c r="C198" s="119">
        <v>0.99629065032050723</v>
      </c>
    </row>
    <row r="199" spans="1:3" x14ac:dyDescent="0.25">
      <c r="A199" s="107">
        <v>16207</v>
      </c>
      <c r="B199" s="101" t="s">
        <v>314</v>
      </c>
      <c r="C199" s="119">
        <v>1</v>
      </c>
    </row>
    <row r="200" spans="1:3" x14ac:dyDescent="0.25">
      <c r="A200" s="107">
        <v>16109</v>
      </c>
      <c r="B200" s="101" t="s">
        <v>116</v>
      </c>
      <c r="C200" s="119">
        <v>1</v>
      </c>
    </row>
    <row r="201" spans="1:3" x14ac:dyDescent="0.25">
      <c r="A201" s="107">
        <v>9101</v>
      </c>
      <c r="B201" s="101" t="s">
        <v>29</v>
      </c>
      <c r="C201" s="119">
        <v>1</v>
      </c>
    </row>
    <row r="202" spans="1:3" x14ac:dyDescent="0.25">
      <c r="A202" s="107">
        <v>9102</v>
      </c>
      <c r="B202" s="101" t="s">
        <v>330</v>
      </c>
      <c r="C202" s="119">
        <v>1</v>
      </c>
    </row>
    <row r="203" spans="1:3" x14ac:dyDescent="0.25">
      <c r="A203" s="107">
        <v>9103</v>
      </c>
      <c r="B203" s="101" t="s">
        <v>187</v>
      </c>
      <c r="C203" s="119">
        <v>1</v>
      </c>
    </row>
    <row r="204" spans="1:3" x14ac:dyDescent="0.25">
      <c r="A204" s="107">
        <v>9104</v>
      </c>
      <c r="B204" s="101" t="s">
        <v>343</v>
      </c>
      <c r="C204" s="119">
        <v>1</v>
      </c>
    </row>
    <row r="205" spans="1:3" x14ac:dyDescent="0.25">
      <c r="A205" s="107">
        <v>9105</v>
      </c>
      <c r="B205" s="101" t="s">
        <v>299</v>
      </c>
      <c r="C205" s="119">
        <v>1</v>
      </c>
    </row>
    <row r="206" spans="1:3" x14ac:dyDescent="0.25">
      <c r="A206" s="107">
        <v>9106</v>
      </c>
      <c r="B206" s="101" t="s">
        <v>301</v>
      </c>
      <c r="C206" s="119">
        <v>1</v>
      </c>
    </row>
    <row r="207" spans="1:3" x14ac:dyDescent="0.25">
      <c r="A207" s="107">
        <v>9107</v>
      </c>
      <c r="B207" s="101" t="s">
        <v>125</v>
      </c>
      <c r="C207" s="119">
        <v>1</v>
      </c>
    </row>
    <row r="208" spans="1:3" x14ac:dyDescent="0.25">
      <c r="A208" s="107">
        <v>9108</v>
      </c>
      <c r="B208" s="101" t="s">
        <v>108</v>
      </c>
      <c r="C208" s="119">
        <v>1</v>
      </c>
    </row>
    <row r="209" spans="1:3" x14ac:dyDescent="0.25">
      <c r="A209" s="107">
        <v>9109</v>
      </c>
      <c r="B209" s="101" t="s">
        <v>102</v>
      </c>
      <c r="C209" s="119">
        <v>1</v>
      </c>
    </row>
    <row r="210" spans="1:3" x14ac:dyDescent="0.25">
      <c r="A210" s="107">
        <v>9110</v>
      </c>
      <c r="B210" s="101" t="s">
        <v>267</v>
      </c>
      <c r="C210" s="119">
        <v>1</v>
      </c>
    </row>
    <row r="211" spans="1:3" x14ac:dyDescent="0.25">
      <c r="A211" s="107">
        <v>9111</v>
      </c>
      <c r="B211" s="101" t="s">
        <v>308</v>
      </c>
      <c r="C211" s="119">
        <v>1</v>
      </c>
    </row>
    <row r="212" spans="1:3" x14ac:dyDescent="0.25">
      <c r="A212" s="107">
        <v>9112</v>
      </c>
      <c r="B212" s="101" t="s">
        <v>98</v>
      </c>
      <c r="C212" s="119">
        <v>1</v>
      </c>
    </row>
    <row r="213" spans="1:3" x14ac:dyDescent="0.25">
      <c r="A213" s="107">
        <v>9113</v>
      </c>
      <c r="B213" s="101" t="s">
        <v>288</v>
      </c>
      <c r="C213" s="119">
        <v>1</v>
      </c>
    </row>
    <row r="214" spans="1:3" x14ac:dyDescent="0.25">
      <c r="A214" s="107">
        <v>9114</v>
      </c>
      <c r="B214" s="101" t="s">
        <v>122</v>
      </c>
      <c r="C214" s="119">
        <v>1</v>
      </c>
    </row>
    <row r="215" spans="1:3" x14ac:dyDescent="0.25">
      <c r="A215" s="107">
        <v>9115</v>
      </c>
      <c r="B215" s="101" t="s">
        <v>168</v>
      </c>
      <c r="C215" s="119">
        <v>0.99944675630635793</v>
      </c>
    </row>
    <row r="216" spans="1:3" x14ac:dyDescent="0.25">
      <c r="A216" s="107">
        <v>9116</v>
      </c>
      <c r="B216" s="101" t="s">
        <v>275</v>
      </c>
      <c r="C216" s="119">
        <v>1</v>
      </c>
    </row>
    <row r="217" spans="1:3" x14ac:dyDescent="0.25">
      <c r="A217" s="107">
        <v>9117</v>
      </c>
      <c r="B217" s="101" t="s">
        <v>297</v>
      </c>
      <c r="C217" s="119">
        <v>1</v>
      </c>
    </row>
    <row r="218" spans="1:3" x14ac:dyDescent="0.25">
      <c r="A218" s="107">
        <v>9118</v>
      </c>
      <c r="B218" s="101" t="s">
        <v>283</v>
      </c>
      <c r="C218" s="119">
        <v>1</v>
      </c>
    </row>
    <row r="219" spans="1:3" x14ac:dyDescent="0.25">
      <c r="A219" s="107">
        <v>9119</v>
      </c>
      <c r="B219" s="101" t="s">
        <v>203</v>
      </c>
      <c r="C219" s="119">
        <v>1</v>
      </c>
    </row>
    <row r="220" spans="1:3" x14ac:dyDescent="0.25">
      <c r="A220" s="107">
        <v>9120</v>
      </c>
      <c r="B220" s="101" t="s">
        <v>139</v>
      </c>
      <c r="C220" s="119">
        <v>1</v>
      </c>
    </row>
    <row r="221" spans="1:3" x14ac:dyDescent="0.25">
      <c r="A221" s="107">
        <v>9121</v>
      </c>
      <c r="B221" s="101" t="s">
        <v>311</v>
      </c>
      <c r="C221" s="119">
        <v>1</v>
      </c>
    </row>
    <row r="222" spans="1:3" x14ac:dyDescent="0.25">
      <c r="A222" s="107">
        <v>9201</v>
      </c>
      <c r="B222" s="101" t="s">
        <v>137</v>
      </c>
      <c r="C222" s="119">
        <v>1</v>
      </c>
    </row>
    <row r="223" spans="1:3" x14ac:dyDescent="0.25">
      <c r="A223" s="107">
        <v>9202</v>
      </c>
      <c r="B223" s="101" t="s">
        <v>87</v>
      </c>
      <c r="C223" s="119">
        <v>1</v>
      </c>
    </row>
    <row r="224" spans="1:3" x14ac:dyDescent="0.25">
      <c r="A224" s="107">
        <v>9203</v>
      </c>
      <c r="B224" s="101" t="s">
        <v>136</v>
      </c>
      <c r="C224" s="119">
        <v>1</v>
      </c>
    </row>
    <row r="225" spans="1:3" x14ac:dyDescent="0.25">
      <c r="A225" s="107">
        <v>9204</v>
      </c>
      <c r="B225" s="101" t="s">
        <v>341</v>
      </c>
      <c r="C225" s="119">
        <v>1</v>
      </c>
    </row>
    <row r="226" spans="1:3" x14ac:dyDescent="0.25">
      <c r="A226" s="107">
        <v>9205</v>
      </c>
      <c r="B226" s="101" t="s">
        <v>296</v>
      </c>
      <c r="C226" s="119">
        <v>1</v>
      </c>
    </row>
    <row r="227" spans="1:3" x14ac:dyDescent="0.25">
      <c r="A227" s="107">
        <v>9206</v>
      </c>
      <c r="B227" s="101" t="s">
        <v>320</v>
      </c>
      <c r="C227" s="119">
        <v>1</v>
      </c>
    </row>
    <row r="228" spans="1:3" x14ac:dyDescent="0.25">
      <c r="A228" s="107">
        <v>9207</v>
      </c>
      <c r="B228" s="101" t="s">
        <v>346</v>
      </c>
      <c r="C228" s="119">
        <v>1</v>
      </c>
    </row>
    <row r="229" spans="1:3" x14ac:dyDescent="0.25">
      <c r="A229" s="107">
        <v>9208</v>
      </c>
      <c r="B229" s="101" t="s">
        <v>282</v>
      </c>
      <c r="C229" s="119">
        <v>1</v>
      </c>
    </row>
    <row r="230" spans="1:3" x14ac:dyDescent="0.25">
      <c r="A230" s="107">
        <v>9209</v>
      </c>
      <c r="B230" s="101" t="s">
        <v>105</v>
      </c>
      <c r="C230" s="119">
        <v>1</v>
      </c>
    </row>
    <row r="231" spans="1:3" x14ac:dyDescent="0.25">
      <c r="A231" s="107">
        <v>9210</v>
      </c>
      <c r="B231" s="101" t="s">
        <v>112</v>
      </c>
      <c r="C231" s="119">
        <v>1</v>
      </c>
    </row>
    <row r="232" spans="1:3" x14ac:dyDescent="0.25">
      <c r="A232" s="107">
        <v>9211</v>
      </c>
      <c r="B232" s="101" t="s">
        <v>107</v>
      </c>
      <c r="C232" s="119">
        <v>1</v>
      </c>
    </row>
    <row r="233" spans="1:3" x14ac:dyDescent="0.25">
      <c r="A233" s="107">
        <v>10101</v>
      </c>
      <c r="B233" s="101" t="s">
        <v>61</v>
      </c>
      <c r="C233" s="119">
        <v>1</v>
      </c>
    </row>
    <row r="234" spans="1:3" x14ac:dyDescent="0.25">
      <c r="A234" s="107">
        <v>10102</v>
      </c>
      <c r="B234" s="101" t="s">
        <v>171</v>
      </c>
      <c r="C234" s="119">
        <v>1</v>
      </c>
    </row>
    <row r="235" spans="1:3" x14ac:dyDescent="0.25">
      <c r="A235" s="107">
        <v>10103</v>
      </c>
      <c r="B235" s="101" t="s">
        <v>230</v>
      </c>
      <c r="C235" s="119">
        <v>0.99508505968124972</v>
      </c>
    </row>
    <row r="236" spans="1:3" x14ac:dyDescent="0.25">
      <c r="A236" s="107">
        <v>10104</v>
      </c>
      <c r="B236" s="101" t="s">
        <v>186</v>
      </c>
      <c r="C236" s="119">
        <v>1</v>
      </c>
    </row>
    <row r="237" spans="1:3" x14ac:dyDescent="0.25">
      <c r="A237" s="107">
        <v>10105</v>
      </c>
      <c r="B237" s="101" t="s">
        <v>182</v>
      </c>
      <c r="C237" s="119">
        <v>1</v>
      </c>
    </row>
    <row r="238" spans="1:3" x14ac:dyDescent="0.25">
      <c r="A238" s="107">
        <v>10106</v>
      </c>
      <c r="B238" s="101" t="s">
        <v>162</v>
      </c>
      <c r="C238" s="119">
        <v>1</v>
      </c>
    </row>
    <row r="239" spans="1:3" x14ac:dyDescent="0.25">
      <c r="A239" s="107">
        <v>10107</v>
      </c>
      <c r="B239" s="101" t="s">
        <v>197</v>
      </c>
      <c r="C239" s="119">
        <v>1</v>
      </c>
    </row>
    <row r="240" spans="1:3" x14ac:dyDescent="0.25">
      <c r="A240" s="107">
        <v>10108</v>
      </c>
      <c r="B240" s="101" t="s">
        <v>211</v>
      </c>
      <c r="C240" s="119">
        <v>1</v>
      </c>
    </row>
    <row r="241" spans="1:3" x14ac:dyDescent="0.25">
      <c r="A241" s="107">
        <v>10109</v>
      </c>
      <c r="B241" s="101" t="s">
        <v>56</v>
      </c>
      <c r="C241" s="119">
        <v>1</v>
      </c>
    </row>
    <row r="242" spans="1:3" x14ac:dyDescent="0.25">
      <c r="A242" s="107">
        <v>10201</v>
      </c>
      <c r="B242" s="101" t="s">
        <v>121</v>
      </c>
      <c r="C242" s="119">
        <v>1</v>
      </c>
    </row>
    <row r="243" spans="1:3" x14ac:dyDescent="0.25">
      <c r="A243" s="107">
        <v>10202</v>
      </c>
      <c r="B243" s="101" t="s">
        <v>103</v>
      </c>
      <c r="C243" s="119">
        <v>1</v>
      </c>
    </row>
    <row r="244" spans="1:3" x14ac:dyDescent="0.25">
      <c r="A244" s="107">
        <v>10203</v>
      </c>
      <c r="B244" s="101" t="s">
        <v>161</v>
      </c>
      <c r="C244" s="119">
        <v>1</v>
      </c>
    </row>
    <row r="245" spans="1:3" x14ac:dyDescent="0.25">
      <c r="A245" s="107">
        <v>10204</v>
      </c>
      <c r="B245" s="101" t="s">
        <v>278</v>
      </c>
      <c r="C245" s="119">
        <v>1</v>
      </c>
    </row>
    <row r="246" spans="1:3" x14ac:dyDescent="0.25">
      <c r="A246" s="107">
        <v>10205</v>
      </c>
      <c r="B246" s="101" t="s">
        <v>178</v>
      </c>
      <c r="C246" s="119">
        <v>1</v>
      </c>
    </row>
    <row r="247" spans="1:3" x14ac:dyDescent="0.25">
      <c r="A247" s="107">
        <v>10206</v>
      </c>
      <c r="B247" s="101" t="s">
        <v>280</v>
      </c>
      <c r="C247" s="119">
        <v>1</v>
      </c>
    </row>
    <row r="248" spans="1:3" x14ac:dyDescent="0.25">
      <c r="A248" s="107">
        <v>10207</v>
      </c>
      <c r="B248" s="101" t="s">
        <v>304</v>
      </c>
      <c r="C248" s="119">
        <v>1</v>
      </c>
    </row>
    <row r="249" spans="1:3" x14ac:dyDescent="0.25">
      <c r="A249" s="107">
        <v>10208</v>
      </c>
      <c r="B249" s="101" t="s">
        <v>166</v>
      </c>
      <c r="C249" s="119">
        <v>1</v>
      </c>
    </row>
    <row r="250" spans="1:3" x14ac:dyDescent="0.25">
      <c r="A250" s="107">
        <v>10209</v>
      </c>
      <c r="B250" s="101" t="s">
        <v>318</v>
      </c>
      <c r="C250" s="119">
        <v>1</v>
      </c>
    </row>
    <row r="251" spans="1:3" x14ac:dyDescent="0.25">
      <c r="A251" s="107">
        <v>10210</v>
      </c>
      <c r="B251" s="101" t="s">
        <v>190</v>
      </c>
      <c r="C251" s="119">
        <v>1</v>
      </c>
    </row>
    <row r="252" spans="1:3" x14ac:dyDescent="0.25">
      <c r="A252" s="107">
        <v>10301</v>
      </c>
      <c r="B252" s="101" t="s">
        <v>67</v>
      </c>
      <c r="C252" s="119">
        <v>0.99530958706588213</v>
      </c>
    </row>
    <row r="253" spans="1:3" x14ac:dyDescent="0.25">
      <c r="A253" s="107">
        <v>10302</v>
      </c>
      <c r="B253" s="101" t="s">
        <v>189</v>
      </c>
      <c r="C253" s="119">
        <v>1</v>
      </c>
    </row>
    <row r="254" spans="1:3" x14ac:dyDescent="0.25">
      <c r="A254" s="107">
        <v>10303</v>
      </c>
      <c r="B254" s="101" t="s">
        <v>174</v>
      </c>
      <c r="C254" s="119">
        <v>1</v>
      </c>
    </row>
    <row r="255" spans="1:3" x14ac:dyDescent="0.25">
      <c r="A255" s="107">
        <v>10304</v>
      </c>
      <c r="B255" s="101" t="s">
        <v>206</v>
      </c>
      <c r="C255" s="119">
        <v>1</v>
      </c>
    </row>
    <row r="256" spans="1:3" x14ac:dyDescent="0.25">
      <c r="A256" s="107">
        <v>10305</v>
      </c>
      <c r="B256" s="101" t="s">
        <v>202</v>
      </c>
      <c r="C256" s="119">
        <v>1</v>
      </c>
    </row>
    <row r="257" spans="1:3" x14ac:dyDescent="0.25">
      <c r="A257" s="107">
        <v>10306</v>
      </c>
      <c r="B257" s="101" t="s">
        <v>335</v>
      </c>
      <c r="C257" s="119">
        <v>1</v>
      </c>
    </row>
    <row r="258" spans="1:3" x14ac:dyDescent="0.25">
      <c r="A258" s="107">
        <v>10307</v>
      </c>
      <c r="B258" s="101" t="s">
        <v>228</v>
      </c>
      <c r="C258" s="119">
        <v>0.99951257534804672</v>
      </c>
    </row>
    <row r="259" spans="1:3" x14ac:dyDescent="0.25">
      <c r="A259" s="107">
        <v>10401</v>
      </c>
      <c r="B259" s="101" t="s">
        <v>209</v>
      </c>
      <c r="C259" s="119">
        <v>1</v>
      </c>
    </row>
    <row r="260" spans="1:3" x14ac:dyDescent="0.25">
      <c r="A260" s="107">
        <v>10402</v>
      </c>
      <c r="B260" s="101" t="s">
        <v>199</v>
      </c>
      <c r="C260" s="119">
        <v>1</v>
      </c>
    </row>
    <row r="261" spans="1:3" x14ac:dyDescent="0.25">
      <c r="A261" s="107">
        <v>10403</v>
      </c>
      <c r="B261" s="101" t="s">
        <v>194</v>
      </c>
      <c r="C261" s="119">
        <v>1</v>
      </c>
    </row>
    <row r="262" spans="1:3" x14ac:dyDescent="0.25">
      <c r="A262" s="107">
        <v>10404</v>
      </c>
      <c r="B262" s="101" t="s">
        <v>204</v>
      </c>
      <c r="C262" s="119">
        <v>1</v>
      </c>
    </row>
    <row r="263" spans="1:3" x14ac:dyDescent="0.25">
      <c r="A263" s="107">
        <v>11101</v>
      </c>
      <c r="B263" s="101" t="s">
        <v>53</v>
      </c>
      <c r="C263" s="119">
        <v>1</v>
      </c>
    </row>
    <row r="264" spans="1:3" x14ac:dyDescent="0.25">
      <c r="A264" s="107">
        <v>11102</v>
      </c>
      <c r="B264" s="101" t="s">
        <v>329</v>
      </c>
      <c r="C264" s="119">
        <v>1</v>
      </c>
    </row>
    <row r="265" spans="1:3" x14ac:dyDescent="0.25">
      <c r="A265" s="107">
        <v>11201</v>
      </c>
      <c r="B265" s="101" t="s">
        <v>156</v>
      </c>
      <c r="C265" s="119">
        <v>1</v>
      </c>
    </row>
    <row r="266" spans="1:3" x14ac:dyDescent="0.25">
      <c r="A266" s="107">
        <v>11202</v>
      </c>
      <c r="B266" s="101" t="s">
        <v>210</v>
      </c>
      <c r="C266" s="119">
        <v>1</v>
      </c>
    </row>
    <row r="267" spans="1:3" x14ac:dyDescent="0.25">
      <c r="A267" s="107">
        <v>11203</v>
      </c>
      <c r="B267" s="101" t="s">
        <v>279</v>
      </c>
      <c r="C267" s="119">
        <v>1</v>
      </c>
    </row>
    <row r="268" spans="1:3" x14ac:dyDescent="0.25">
      <c r="A268" s="107">
        <v>11301</v>
      </c>
      <c r="B268" s="101" t="s">
        <v>221</v>
      </c>
      <c r="C268" s="119">
        <v>1</v>
      </c>
    </row>
    <row r="269" spans="1:3" x14ac:dyDescent="0.25">
      <c r="A269" s="107">
        <v>11302</v>
      </c>
      <c r="B269" s="101" t="s">
        <v>334</v>
      </c>
      <c r="C269" s="119">
        <v>1</v>
      </c>
    </row>
    <row r="270" spans="1:3" x14ac:dyDescent="0.25">
      <c r="A270" s="107">
        <v>11303</v>
      </c>
      <c r="B270" s="101" t="s">
        <v>242</v>
      </c>
      <c r="C270" s="119">
        <v>1</v>
      </c>
    </row>
    <row r="271" spans="1:3" x14ac:dyDescent="0.25">
      <c r="A271" s="107">
        <v>11401</v>
      </c>
      <c r="B271" s="101" t="s">
        <v>160</v>
      </c>
      <c r="C271" s="119">
        <v>1</v>
      </c>
    </row>
    <row r="272" spans="1:3" x14ac:dyDescent="0.25">
      <c r="A272" s="107">
        <v>11402</v>
      </c>
      <c r="B272" s="101" t="s">
        <v>172</v>
      </c>
      <c r="C272" s="119">
        <v>1</v>
      </c>
    </row>
    <row r="273" spans="1:3" x14ac:dyDescent="0.25">
      <c r="A273" s="107">
        <v>12101</v>
      </c>
      <c r="B273" s="101" t="s">
        <v>51</v>
      </c>
      <c r="C273" s="119">
        <v>1</v>
      </c>
    </row>
    <row r="274" spans="1:3" x14ac:dyDescent="0.25">
      <c r="A274" s="107">
        <v>12102</v>
      </c>
      <c r="B274" s="101" t="s">
        <v>249</v>
      </c>
      <c r="C274" s="119">
        <v>1</v>
      </c>
    </row>
    <row r="275" spans="1:3" x14ac:dyDescent="0.25">
      <c r="A275" s="107">
        <v>12103</v>
      </c>
      <c r="B275" s="101" t="s">
        <v>245</v>
      </c>
      <c r="C275" s="119">
        <v>0.99906325955917175</v>
      </c>
    </row>
    <row r="276" spans="1:3" x14ac:dyDescent="0.25">
      <c r="A276" s="107">
        <v>12104</v>
      </c>
      <c r="B276" s="101" t="s">
        <v>150</v>
      </c>
      <c r="C276" s="119">
        <v>1</v>
      </c>
    </row>
    <row r="277" spans="1:3" x14ac:dyDescent="0.25">
      <c r="A277" s="107">
        <v>12201</v>
      </c>
      <c r="B277" s="101" t="s">
        <v>222</v>
      </c>
      <c r="C277" s="119">
        <v>1</v>
      </c>
    </row>
    <row r="278" spans="1:3" x14ac:dyDescent="0.25">
      <c r="A278" s="107">
        <v>12301</v>
      </c>
      <c r="B278" s="101" t="s">
        <v>184</v>
      </c>
      <c r="C278" s="119">
        <v>1</v>
      </c>
    </row>
    <row r="279" spans="1:3" x14ac:dyDescent="0.25">
      <c r="A279" s="107">
        <v>12302</v>
      </c>
      <c r="B279" s="101" t="s">
        <v>153</v>
      </c>
      <c r="C279" s="119">
        <v>1</v>
      </c>
    </row>
    <row r="280" spans="1:3" x14ac:dyDescent="0.25">
      <c r="A280" s="107">
        <v>12303</v>
      </c>
      <c r="B280" s="101" t="s">
        <v>255</v>
      </c>
      <c r="C280" s="119">
        <v>1</v>
      </c>
    </row>
    <row r="281" spans="1:3" x14ac:dyDescent="0.25">
      <c r="A281" s="107">
        <v>12401</v>
      </c>
      <c r="B281" s="101" t="s">
        <v>90</v>
      </c>
      <c r="C281" s="119">
        <v>0.99944266419247019</v>
      </c>
    </row>
    <row r="282" spans="1:3" x14ac:dyDescent="0.25">
      <c r="A282" s="107">
        <v>12402</v>
      </c>
      <c r="B282" s="101" t="s">
        <v>257</v>
      </c>
      <c r="C282" s="119">
        <v>1</v>
      </c>
    </row>
    <row r="283" spans="1:3" x14ac:dyDescent="0.25">
      <c r="A283" s="107">
        <v>13101</v>
      </c>
      <c r="B283" s="101" t="s">
        <v>7</v>
      </c>
      <c r="C283" s="119">
        <v>0.99058050954951615</v>
      </c>
    </row>
    <row r="284" spans="1:3" x14ac:dyDescent="0.25">
      <c r="A284" s="107">
        <v>13102</v>
      </c>
      <c r="B284" s="101" t="s">
        <v>21</v>
      </c>
      <c r="C284" s="119">
        <v>0.99922011550488232</v>
      </c>
    </row>
    <row r="285" spans="1:3" x14ac:dyDescent="0.25">
      <c r="A285" s="107">
        <v>13103</v>
      </c>
      <c r="B285" s="101" t="s">
        <v>46</v>
      </c>
      <c r="C285" s="119">
        <v>1</v>
      </c>
    </row>
    <row r="286" spans="1:3" x14ac:dyDescent="0.25">
      <c r="A286" s="107">
        <v>13104</v>
      </c>
      <c r="B286" s="101" t="s">
        <v>43</v>
      </c>
      <c r="C286" s="119">
        <v>0.99630932585261234</v>
      </c>
    </row>
    <row r="287" spans="1:3" x14ac:dyDescent="0.25">
      <c r="A287" s="107">
        <v>13105</v>
      </c>
      <c r="B287" s="101" t="s">
        <v>49</v>
      </c>
      <c r="C287" s="119">
        <v>0.99954130434513533</v>
      </c>
    </row>
    <row r="288" spans="1:3" x14ac:dyDescent="0.25">
      <c r="A288" s="107">
        <v>13106</v>
      </c>
      <c r="B288" s="101" t="s">
        <v>23</v>
      </c>
      <c r="C288" s="119">
        <v>0.97278447881073538</v>
      </c>
    </row>
    <row r="289" spans="1:3" x14ac:dyDescent="0.25">
      <c r="A289" s="107">
        <v>13107</v>
      </c>
      <c r="B289" s="101" t="s">
        <v>11</v>
      </c>
      <c r="C289" s="119">
        <v>1</v>
      </c>
    </row>
    <row r="290" spans="1:3" x14ac:dyDescent="0.25">
      <c r="A290" s="107">
        <v>13108</v>
      </c>
      <c r="B290" s="101" t="s">
        <v>26</v>
      </c>
      <c r="C290" s="119">
        <v>0.97626163049705295</v>
      </c>
    </row>
    <row r="291" spans="1:3" x14ac:dyDescent="0.25">
      <c r="A291" s="107">
        <v>13109</v>
      </c>
      <c r="B291" s="101" t="s">
        <v>20</v>
      </c>
      <c r="C291" s="119">
        <v>1</v>
      </c>
    </row>
    <row r="292" spans="1:3" x14ac:dyDescent="0.25">
      <c r="A292" s="107">
        <v>13110</v>
      </c>
      <c r="B292" s="101" t="s">
        <v>35</v>
      </c>
      <c r="C292" s="119">
        <v>1</v>
      </c>
    </row>
    <row r="293" spans="1:3" x14ac:dyDescent="0.25">
      <c r="A293" s="107">
        <v>13111</v>
      </c>
      <c r="B293" s="101" t="s">
        <v>36</v>
      </c>
      <c r="C293" s="119">
        <v>1</v>
      </c>
    </row>
    <row r="294" spans="1:3" x14ac:dyDescent="0.25">
      <c r="A294" s="107">
        <v>13112</v>
      </c>
      <c r="B294" s="101" t="s">
        <v>27</v>
      </c>
      <c r="C294" s="119">
        <v>1</v>
      </c>
    </row>
    <row r="295" spans="1:3" x14ac:dyDescent="0.25">
      <c r="A295" s="107">
        <v>13113</v>
      </c>
      <c r="B295" s="101" t="s">
        <v>18</v>
      </c>
      <c r="C295" s="119">
        <v>1</v>
      </c>
    </row>
    <row r="296" spans="1:3" x14ac:dyDescent="0.25">
      <c r="A296" s="107">
        <v>13114</v>
      </c>
      <c r="B296" s="101" t="s">
        <v>3</v>
      </c>
      <c r="C296" s="119">
        <v>0.85522852969935437</v>
      </c>
    </row>
    <row r="297" spans="1:3" x14ac:dyDescent="0.25">
      <c r="A297" s="107">
        <v>13115</v>
      </c>
      <c r="B297" s="101" t="s">
        <v>9</v>
      </c>
      <c r="C297" s="119">
        <v>1</v>
      </c>
    </row>
    <row r="298" spans="1:3" x14ac:dyDescent="0.25">
      <c r="A298" s="107">
        <v>13116</v>
      </c>
      <c r="B298" s="101" t="s">
        <v>33</v>
      </c>
      <c r="C298" s="119">
        <v>1</v>
      </c>
    </row>
    <row r="299" spans="1:3" x14ac:dyDescent="0.25">
      <c r="A299" s="107">
        <v>13117</v>
      </c>
      <c r="B299" s="101" t="s">
        <v>44</v>
      </c>
      <c r="C299" s="119">
        <v>0.99478459243004569</v>
      </c>
    </row>
    <row r="300" spans="1:3" x14ac:dyDescent="0.25">
      <c r="A300" s="107">
        <v>13118</v>
      </c>
      <c r="B300" s="101" t="s">
        <v>16</v>
      </c>
      <c r="C300" s="119">
        <v>1</v>
      </c>
    </row>
    <row r="301" spans="1:3" x14ac:dyDescent="0.25">
      <c r="A301" s="107">
        <v>13119</v>
      </c>
      <c r="B301" s="101" t="s">
        <v>8</v>
      </c>
      <c r="C301" s="119">
        <v>1</v>
      </c>
    </row>
    <row r="302" spans="1:3" x14ac:dyDescent="0.25">
      <c r="A302" s="107">
        <v>13120</v>
      </c>
      <c r="B302" s="101" t="s">
        <v>31</v>
      </c>
      <c r="C302" s="119">
        <v>0.9574243841134944</v>
      </c>
    </row>
    <row r="303" spans="1:3" x14ac:dyDescent="0.25">
      <c r="A303" s="107">
        <v>13121</v>
      </c>
      <c r="B303" s="101" t="s">
        <v>45</v>
      </c>
      <c r="C303" s="119">
        <v>0.99849922144165293</v>
      </c>
    </row>
    <row r="304" spans="1:3" x14ac:dyDescent="0.25">
      <c r="A304" s="107">
        <v>13122</v>
      </c>
      <c r="B304" s="101" t="s">
        <v>14</v>
      </c>
      <c r="C304" s="119">
        <v>0.96902895392021271</v>
      </c>
    </row>
    <row r="305" spans="1:3" x14ac:dyDescent="0.25">
      <c r="A305" s="107">
        <v>13123</v>
      </c>
      <c r="B305" s="101" t="s">
        <v>4</v>
      </c>
      <c r="C305" s="119">
        <v>0.97660078759046764</v>
      </c>
    </row>
    <row r="306" spans="1:3" x14ac:dyDescent="0.25">
      <c r="A306" s="107">
        <v>13124</v>
      </c>
      <c r="B306" s="101" t="s">
        <v>15</v>
      </c>
      <c r="C306" s="119">
        <v>0.97285383424714189</v>
      </c>
    </row>
    <row r="307" spans="1:3" x14ac:dyDescent="0.25">
      <c r="A307" s="107">
        <v>13125</v>
      </c>
      <c r="B307" s="101" t="s">
        <v>12</v>
      </c>
      <c r="C307" s="119">
        <v>1</v>
      </c>
    </row>
    <row r="308" spans="1:3" x14ac:dyDescent="0.25">
      <c r="A308" s="107">
        <v>13126</v>
      </c>
      <c r="B308" s="101" t="s">
        <v>40</v>
      </c>
      <c r="C308" s="119">
        <v>0.97913872335965446</v>
      </c>
    </row>
    <row r="309" spans="1:3" x14ac:dyDescent="0.25">
      <c r="A309" s="107">
        <v>13127</v>
      </c>
      <c r="B309" s="101" t="s">
        <v>6</v>
      </c>
      <c r="C309" s="119">
        <v>0.97260808849420255</v>
      </c>
    </row>
    <row r="310" spans="1:3" x14ac:dyDescent="0.25">
      <c r="A310" s="107">
        <v>13128</v>
      </c>
      <c r="B310" s="101" t="s">
        <v>10</v>
      </c>
      <c r="C310" s="119">
        <v>1</v>
      </c>
    </row>
    <row r="311" spans="1:3" x14ac:dyDescent="0.25">
      <c r="A311" s="107">
        <v>13129</v>
      </c>
      <c r="B311" s="101" t="s">
        <v>22</v>
      </c>
      <c r="C311" s="119">
        <v>1</v>
      </c>
    </row>
    <row r="312" spans="1:3" x14ac:dyDescent="0.25">
      <c r="A312" s="107">
        <v>13130</v>
      </c>
      <c r="B312" s="101" t="s">
        <v>41</v>
      </c>
      <c r="C312" s="119">
        <v>0.99008845390447997</v>
      </c>
    </row>
    <row r="313" spans="1:3" x14ac:dyDescent="0.25">
      <c r="A313" s="107">
        <v>13131</v>
      </c>
      <c r="B313" s="101" t="s">
        <v>38</v>
      </c>
      <c r="C313" s="119">
        <v>0.99048006751954232</v>
      </c>
    </row>
    <row r="314" spans="1:3" x14ac:dyDescent="0.25">
      <c r="A314" s="107">
        <v>13132</v>
      </c>
      <c r="B314" s="101" t="s">
        <v>5</v>
      </c>
      <c r="C314" s="119">
        <v>1</v>
      </c>
    </row>
    <row r="315" spans="1:3" x14ac:dyDescent="0.25">
      <c r="A315" s="107">
        <v>13201</v>
      </c>
      <c r="B315" s="101" t="s">
        <v>13</v>
      </c>
      <c r="C315" s="119">
        <v>1</v>
      </c>
    </row>
    <row r="316" spans="1:3" x14ac:dyDescent="0.25">
      <c r="A316" s="107">
        <v>13202</v>
      </c>
      <c r="B316" s="101" t="s">
        <v>77</v>
      </c>
      <c r="C316" s="119">
        <v>0.99337841243040048</v>
      </c>
    </row>
    <row r="317" spans="1:3" x14ac:dyDescent="0.25">
      <c r="A317" s="107">
        <v>13203</v>
      </c>
      <c r="B317" s="101" t="s">
        <v>227</v>
      </c>
      <c r="C317" s="119">
        <v>0.99568804866058924</v>
      </c>
    </row>
    <row r="318" spans="1:3" x14ac:dyDescent="0.25">
      <c r="A318" s="107">
        <v>13301</v>
      </c>
      <c r="B318" s="101" t="s">
        <v>57</v>
      </c>
      <c r="C318" s="119">
        <v>0.9950157042448432</v>
      </c>
    </row>
    <row r="319" spans="1:3" x14ac:dyDescent="0.25">
      <c r="A319" s="107">
        <v>13302</v>
      </c>
      <c r="B319" s="101" t="s">
        <v>78</v>
      </c>
      <c r="C319" s="119">
        <v>0.92322700935274526</v>
      </c>
    </row>
    <row r="320" spans="1:3" x14ac:dyDescent="0.25">
      <c r="A320" s="107">
        <v>13303</v>
      </c>
      <c r="B320" s="101" t="s">
        <v>218</v>
      </c>
      <c r="C320" s="119">
        <v>1</v>
      </c>
    </row>
    <row r="321" spans="1:3" x14ac:dyDescent="0.25">
      <c r="A321" s="107">
        <v>13401</v>
      </c>
      <c r="B321" s="101" t="s">
        <v>42</v>
      </c>
      <c r="C321" s="119">
        <v>1</v>
      </c>
    </row>
    <row r="322" spans="1:3" x14ac:dyDescent="0.25">
      <c r="A322" s="107">
        <v>13402</v>
      </c>
      <c r="B322" s="101" t="s">
        <v>80</v>
      </c>
      <c r="C322" s="119">
        <v>0.99965128622085986</v>
      </c>
    </row>
    <row r="323" spans="1:3" x14ac:dyDescent="0.25">
      <c r="A323" s="107">
        <v>13403</v>
      </c>
      <c r="B323" s="101" t="s">
        <v>231</v>
      </c>
      <c r="C323" s="119">
        <v>1</v>
      </c>
    </row>
    <row r="324" spans="1:3" x14ac:dyDescent="0.25">
      <c r="A324" s="107">
        <v>13404</v>
      </c>
      <c r="B324" s="101" t="s">
        <v>145</v>
      </c>
      <c r="C324" s="119">
        <v>0.99673819791202334</v>
      </c>
    </row>
    <row r="325" spans="1:3" x14ac:dyDescent="0.25">
      <c r="A325" s="107">
        <v>13501</v>
      </c>
      <c r="B325" s="101" t="s">
        <v>148</v>
      </c>
      <c r="C325" s="119">
        <v>0.98852991423240832</v>
      </c>
    </row>
    <row r="326" spans="1:3" x14ac:dyDescent="0.25">
      <c r="A326" s="107">
        <v>13502</v>
      </c>
      <c r="B326" s="101" t="s">
        <v>217</v>
      </c>
      <c r="C326" s="119">
        <v>1</v>
      </c>
    </row>
    <row r="327" spans="1:3" x14ac:dyDescent="0.25">
      <c r="A327" s="107">
        <v>13503</v>
      </c>
      <c r="B327" s="101" t="s">
        <v>157</v>
      </c>
      <c r="C327" s="119">
        <v>1</v>
      </c>
    </row>
    <row r="328" spans="1:3" x14ac:dyDescent="0.25">
      <c r="A328" s="107">
        <v>13504</v>
      </c>
      <c r="B328" s="101" t="s">
        <v>241</v>
      </c>
      <c r="C328" s="119">
        <v>1</v>
      </c>
    </row>
    <row r="329" spans="1:3" x14ac:dyDescent="0.25">
      <c r="A329" s="107">
        <v>13505</v>
      </c>
      <c r="B329" s="101" t="s">
        <v>251</v>
      </c>
      <c r="C329" s="119">
        <v>1</v>
      </c>
    </row>
    <row r="330" spans="1:3" x14ac:dyDescent="0.25">
      <c r="A330" s="107">
        <v>13601</v>
      </c>
      <c r="B330" s="101" t="s">
        <v>64</v>
      </c>
      <c r="C330" s="119">
        <v>0.98287354350110301</v>
      </c>
    </row>
    <row r="331" spans="1:3" x14ac:dyDescent="0.25">
      <c r="A331" s="107">
        <v>13602</v>
      </c>
      <c r="B331" s="101" t="s">
        <v>135</v>
      </c>
      <c r="C331" s="119">
        <v>1</v>
      </c>
    </row>
    <row r="332" spans="1:3" x14ac:dyDescent="0.25">
      <c r="A332" s="107">
        <v>13603</v>
      </c>
      <c r="B332" s="101" t="s">
        <v>225</v>
      </c>
      <c r="C332" s="119">
        <v>1</v>
      </c>
    </row>
    <row r="333" spans="1:3" x14ac:dyDescent="0.25">
      <c r="A333" s="107">
        <v>13604</v>
      </c>
      <c r="B333" s="101" t="s">
        <v>55</v>
      </c>
      <c r="C333" s="119">
        <v>1</v>
      </c>
    </row>
    <row r="334" spans="1:3" x14ac:dyDescent="0.25">
      <c r="A334" s="107">
        <v>13605</v>
      </c>
      <c r="B334" s="101" t="s">
        <v>79</v>
      </c>
      <c r="C334" s="119">
        <v>0.99742292812926914</v>
      </c>
    </row>
    <row r="335" spans="1:3" x14ac:dyDescent="0.25">
      <c r="A335" s="107">
        <v>14101</v>
      </c>
      <c r="B335" s="101" t="s">
        <v>63</v>
      </c>
      <c r="C335" s="119">
        <v>1</v>
      </c>
    </row>
    <row r="336" spans="1:3" x14ac:dyDescent="0.25">
      <c r="A336" s="107">
        <v>14102</v>
      </c>
      <c r="B336" s="101" t="s">
        <v>269</v>
      </c>
      <c r="C336" s="119">
        <v>1</v>
      </c>
    </row>
    <row r="337" spans="1:5" x14ac:dyDescent="0.25">
      <c r="A337" s="107">
        <v>14103</v>
      </c>
      <c r="B337" s="101" t="s">
        <v>109</v>
      </c>
      <c r="C337" s="119">
        <v>0.99956555390891477</v>
      </c>
    </row>
    <row r="338" spans="1:5" x14ac:dyDescent="0.25">
      <c r="A338" s="107">
        <v>14104</v>
      </c>
      <c r="B338" s="101" t="s">
        <v>185</v>
      </c>
      <c r="C338" s="119">
        <v>1</v>
      </c>
    </row>
    <row r="339" spans="1:5" x14ac:dyDescent="0.25">
      <c r="A339" s="107">
        <v>14105</v>
      </c>
      <c r="B339" s="101" t="s">
        <v>235</v>
      </c>
      <c r="C339" s="119">
        <v>1</v>
      </c>
    </row>
    <row r="340" spans="1:5" x14ac:dyDescent="0.25">
      <c r="A340" s="107">
        <v>14106</v>
      </c>
      <c r="B340" s="101" t="s">
        <v>234</v>
      </c>
      <c r="C340" s="119">
        <v>1</v>
      </c>
    </row>
    <row r="341" spans="1:5" x14ac:dyDescent="0.25">
      <c r="A341" s="107">
        <v>14107</v>
      </c>
      <c r="B341" s="101" t="s">
        <v>200</v>
      </c>
      <c r="C341" s="119">
        <v>1</v>
      </c>
    </row>
    <row r="342" spans="1:5" x14ac:dyDescent="0.25">
      <c r="A342" s="107">
        <v>14108</v>
      </c>
      <c r="B342" s="101" t="s">
        <v>285</v>
      </c>
      <c r="C342" s="119">
        <v>1</v>
      </c>
    </row>
    <row r="343" spans="1:5" x14ac:dyDescent="0.25">
      <c r="A343" s="107">
        <v>14201</v>
      </c>
      <c r="B343" s="101" t="s">
        <v>165</v>
      </c>
      <c r="C343" s="119">
        <v>1</v>
      </c>
    </row>
    <row r="344" spans="1:5" x14ac:dyDescent="0.25">
      <c r="A344" s="107">
        <v>14202</v>
      </c>
      <c r="B344" s="101" t="s">
        <v>177</v>
      </c>
      <c r="C344" s="119">
        <v>1</v>
      </c>
    </row>
    <row r="345" spans="1:5" x14ac:dyDescent="0.25">
      <c r="A345" s="107">
        <v>14203</v>
      </c>
      <c r="B345" s="101" t="s">
        <v>266</v>
      </c>
      <c r="C345" s="119">
        <v>1</v>
      </c>
    </row>
    <row r="346" spans="1:5" x14ac:dyDescent="0.25">
      <c r="A346" s="107">
        <v>14204</v>
      </c>
      <c r="B346" s="101" t="s">
        <v>100</v>
      </c>
      <c r="C346" s="119">
        <v>1</v>
      </c>
    </row>
    <row r="347" spans="1:5" x14ac:dyDescent="0.25">
      <c r="A347" s="107">
        <v>15101</v>
      </c>
      <c r="B347" s="101" t="s">
        <v>59</v>
      </c>
      <c r="C347" s="119">
        <v>1</v>
      </c>
    </row>
    <row r="348" spans="1:5" x14ac:dyDescent="0.25">
      <c r="A348" s="107">
        <v>15102</v>
      </c>
      <c r="B348" s="101" t="s">
        <v>309</v>
      </c>
      <c r="C348" s="119">
        <v>1</v>
      </c>
    </row>
    <row r="349" spans="1:5" x14ac:dyDescent="0.25">
      <c r="A349" s="107">
        <v>15201</v>
      </c>
      <c r="B349" s="101" t="s">
        <v>293</v>
      </c>
      <c r="C349" s="119">
        <v>1</v>
      </c>
    </row>
    <row r="350" spans="1:5" x14ac:dyDescent="0.25">
      <c r="A350" s="107">
        <v>15202</v>
      </c>
      <c r="B350" s="101" t="s">
        <v>321</v>
      </c>
      <c r="C350" s="119">
        <v>1</v>
      </c>
    </row>
    <row r="351" spans="1:5" x14ac:dyDescent="0.25">
      <c r="A351" s="63"/>
      <c r="B351" s="63"/>
      <c r="C351" s="142"/>
    </row>
    <row r="352" spans="1:5" x14ac:dyDescent="0.25">
      <c r="E352" s="25">
        <v>-19235768</v>
      </c>
    </row>
  </sheetData>
  <sheetProtection algorithmName="SHA-512" hashValue="luAXiuC8Ux2wdpwTNQrtTwh8rBX5qxvufspOt3pwfqcTR26M0dW2cY3VUHBMdCrpxiRyxoOXyr7cE3ZDJbt7bA==" saltValue="fKAL2rawQkfLF1/45qf38Q==" spinCount="100000" sheet="1" objects="1" scenarios="1"/>
  <customSheetViews>
    <customSheetView guid="{C161FBD6-4D6D-479D-BA1B-7F17229048A5}">
      <selection activeCell="C1" sqref="C1"/>
      <pageMargins left="0.7" right="0.7" top="0.75" bottom="0.75" header="0.3" footer="0.3"/>
      <pageSetup orientation="portrait" horizontalDpi="4294967294" verticalDpi="0" r:id="rId1"/>
    </customSheetView>
  </customSheetViews>
  <pageMargins left="0.7" right="0.7" top="0.75" bottom="0.75" header="0.3" footer="0.3"/>
  <pageSetup orientation="portrait" horizontalDpi="4294967294"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tabColor theme="5" tint="0.39997558519241921"/>
  </sheetPr>
  <dimension ref="A1:C348"/>
  <sheetViews>
    <sheetView workbookViewId="0">
      <selection sqref="A1:B1"/>
    </sheetView>
  </sheetViews>
  <sheetFormatPr baseColWidth="10" defaultRowHeight="15" x14ac:dyDescent="0.25"/>
  <cols>
    <col min="1" max="1" width="9.5703125" style="104" bestFit="1" customWidth="1"/>
    <col min="2" max="2" width="23.5703125" bestFit="1" customWidth="1"/>
    <col min="3" max="3" width="18.85546875" style="20" customWidth="1"/>
  </cols>
  <sheetData>
    <row r="1" spans="1:3" s="5" customFormat="1" ht="11.25" x14ac:dyDescent="0.2">
      <c r="A1" s="234" t="s">
        <v>387</v>
      </c>
      <c r="B1" s="234"/>
      <c r="C1" s="31"/>
    </row>
    <row r="2" spans="1:3" s="3" customFormat="1" x14ac:dyDescent="0.25">
      <c r="A2" s="105"/>
      <c r="B2" s="1"/>
      <c r="C2" s="121"/>
    </row>
    <row r="3" spans="1:3" x14ac:dyDescent="0.25">
      <c r="A3" s="122" t="s">
        <v>0</v>
      </c>
      <c r="B3" s="117" t="s">
        <v>2</v>
      </c>
      <c r="C3" s="120" t="s">
        <v>382</v>
      </c>
    </row>
    <row r="4" spans="1:3" x14ac:dyDescent="0.25">
      <c r="A4" s="100">
        <v>1101</v>
      </c>
      <c r="B4" s="4" t="s">
        <v>60</v>
      </c>
      <c r="C4" s="74">
        <v>1</v>
      </c>
    </row>
    <row r="5" spans="1:3" x14ac:dyDescent="0.25">
      <c r="A5" s="100">
        <v>1107</v>
      </c>
      <c r="B5" s="4" t="s">
        <v>69</v>
      </c>
      <c r="C5" s="74">
        <v>1</v>
      </c>
    </row>
    <row r="6" spans="1:3" x14ac:dyDescent="0.25">
      <c r="A6" s="100">
        <v>1401</v>
      </c>
      <c r="B6" s="4" t="s">
        <v>219</v>
      </c>
      <c r="C6" s="74">
        <v>0.98609999999999998</v>
      </c>
    </row>
    <row r="7" spans="1:3" x14ac:dyDescent="0.25">
      <c r="A7" s="100">
        <v>1402</v>
      </c>
      <c r="B7" s="4" t="s">
        <v>260</v>
      </c>
      <c r="C7" s="74">
        <v>1</v>
      </c>
    </row>
    <row r="8" spans="1:3" x14ac:dyDescent="0.25">
      <c r="A8" s="100">
        <v>1403</v>
      </c>
      <c r="B8" s="4" t="s">
        <v>333</v>
      </c>
      <c r="C8" s="74">
        <v>0.66325000000000001</v>
      </c>
    </row>
    <row r="9" spans="1:3" x14ac:dyDescent="0.25">
      <c r="A9" s="100">
        <v>1404</v>
      </c>
      <c r="B9" s="4" t="s">
        <v>261</v>
      </c>
      <c r="C9" s="74">
        <v>1</v>
      </c>
    </row>
    <row r="10" spans="1:3" x14ac:dyDescent="0.25">
      <c r="A10" s="100">
        <v>1405</v>
      </c>
      <c r="B10" s="4" t="s">
        <v>208</v>
      </c>
      <c r="C10" s="74">
        <v>1</v>
      </c>
    </row>
    <row r="11" spans="1:3" x14ac:dyDescent="0.25">
      <c r="A11" s="100">
        <v>2101</v>
      </c>
      <c r="B11" s="4" t="s">
        <v>28</v>
      </c>
      <c r="C11" s="74">
        <v>0.99744999999999995</v>
      </c>
    </row>
    <row r="12" spans="1:3" x14ac:dyDescent="0.25">
      <c r="A12" s="100">
        <v>2102</v>
      </c>
      <c r="B12" s="4" t="s">
        <v>142</v>
      </c>
      <c r="C12" s="74">
        <v>0.94784999999999997</v>
      </c>
    </row>
    <row r="13" spans="1:3" x14ac:dyDescent="0.25">
      <c r="A13" s="100">
        <v>2103</v>
      </c>
      <c r="B13" s="4" t="s">
        <v>205</v>
      </c>
      <c r="C13" s="74">
        <v>1</v>
      </c>
    </row>
    <row r="14" spans="1:3" x14ac:dyDescent="0.25">
      <c r="A14" s="100">
        <v>2104</v>
      </c>
      <c r="B14" s="4" t="s">
        <v>128</v>
      </c>
      <c r="C14" s="74">
        <v>0.5</v>
      </c>
    </row>
    <row r="15" spans="1:3" x14ac:dyDescent="0.25">
      <c r="A15" s="100">
        <v>2201</v>
      </c>
      <c r="B15" s="4" t="s">
        <v>73</v>
      </c>
      <c r="C15" s="74">
        <v>0.86292499999999994</v>
      </c>
    </row>
    <row r="16" spans="1:3" x14ac:dyDescent="0.25">
      <c r="A16" s="100">
        <v>2202</v>
      </c>
      <c r="B16" s="4" t="s">
        <v>325</v>
      </c>
      <c r="C16" s="74">
        <v>1</v>
      </c>
    </row>
    <row r="17" spans="1:3" x14ac:dyDescent="0.25">
      <c r="A17" s="100">
        <v>2203</v>
      </c>
      <c r="B17" s="4" t="s">
        <v>201</v>
      </c>
      <c r="C17" s="74">
        <v>0.97924999999999995</v>
      </c>
    </row>
    <row r="18" spans="1:3" x14ac:dyDescent="0.25">
      <c r="A18" s="100">
        <v>2301</v>
      </c>
      <c r="B18" s="4" t="s">
        <v>124</v>
      </c>
      <c r="C18" s="74">
        <v>1</v>
      </c>
    </row>
    <row r="19" spans="1:3" x14ac:dyDescent="0.25">
      <c r="A19" s="100">
        <v>2302</v>
      </c>
      <c r="B19" s="4" t="s">
        <v>144</v>
      </c>
      <c r="C19" s="74">
        <v>1</v>
      </c>
    </row>
    <row r="20" spans="1:3" x14ac:dyDescent="0.25">
      <c r="A20" s="100">
        <v>3101</v>
      </c>
      <c r="B20" s="4" t="s">
        <v>52</v>
      </c>
      <c r="C20" s="74">
        <v>1</v>
      </c>
    </row>
    <row r="21" spans="1:3" x14ac:dyDescent="0.25">
      <c r="A21" s="100">
        <v>3102</v>
      </c>
      <c r="B21" s="4" t="s">
        <v>86</v>
      </c>
      <c r="C21" s="74">
        <v>1</v>
      </c>
    </row>
    <row r="22" spans="1:3" x14ac:dyDescent="0.25">
      <c r="A22" s="100">
        <v>3103</v>
      </c>
      <c r="B22" s="4" t="s">
        <v>167</v>
      </c>
      <c r="C22" s="74">
        <v>1</v>
      </c>
    </row>
    <row r="23" spans="1:3" x14ac:dyDescent="0.25">
      <c r="A23" s="100">
        <v>3201</v>
      </c>
      <c r="B23" s="4" t="s">
        <v>132</v>
      </c>
      <c r="C23" s="74">
        <v>1</v>
      </c>
    </row>
    <row r="24" spans="1:3" x14ac:dyDescent="0.25">
      <c r="A24" s="100">
        <v>3202</v>
      </c>
      <c r="B24" s="4" t="s">
        <v>180</v>
      </c>
      <c r="C24" s="74">
        <v>0.96442499999999998</v>
      </c>
    </row>
    <row r="25" spans="1:3" x14ac:dyDescent="0.25">
      <c r="A25" s="100">
        <v>3301</v>
      </c>
      <c r="B25" s="4" t="s">
        <v>141</v>
      </c>
      <c r="C25" s="74">
        <v>1</v>
      </c>
    </row>
    <row r="26" spans="1:3" x14ac:dyDescent="0.25">
      <c r="A26" s="100">
        <v>3302</v>
      </c>
      <c r="B26" s="4" t="s">
        <v>328</v>
      </c>
      <c r="C26" s="74">
        <v>1</v>
      </c>
    </row>
    <row r="27" spans="1:3" x14ac:dyDescent="0.25">
      <c r="A27" s="100">
        <v>3303</v>
      </c>
      <c r="B27" s="4" t="s">
        <v>158</v>
      </c>
      <c r="C27" s="74">
        <v>1</v>
      </c>
    </row>
    <row r="28" spans="1:3" x14ac:dyDescent="0.25">
      <c r="A28" s="100">
        <v>3304</v>
      </c>
      <c r="B28" s="4" t="s">
        <v>216</v>
      </c>
      <c r="C28" s="74">
        <v>1</v>
      </c>
    </row>
    <row r="29" spans="1:3" x14ac:dyDescent="0.25">
      <c r="A29" s="100">
        <v>4101</v>
      </c>
      <c r="B29" s="4" t="s">
        <v>83</v>
      </c>
      <c r="C29" s="74">
        <v>1</v>
      </c>
    </row>
    <row r="30" spans="1:3" x14ac:dyDescent="0.25">
      <c r="A30" s="100">
        <v>4102</v>
      </c>
      <c r="B30" s="4" t="s">
        <v>76</v>
      </c>
      <c r="C30" s="74">
        <v>1</v>
      </c>
    </row>
    <row r="31" spans="1:3" x14ac:dyDescent="0.25">
      <c r="A31" s="100">
        <v>4103</v>
      </c>
      <c r="B31" s="4" t="s">
        <v>88</v>
      </c>
      <c r="C31" s="74">
        <v>1</v>
      </c>
    </row>
    <row r="32" spans="1:3" x14ac:dyDescent="0.25">
      <c r="A32" s="100">
        <v>4104</v>
      </c>
      <c r="B32" s="4" t="s">
        <v>326</v>
      </c>
      <c r="C32" s="74">
        <v>1</v>
      </c>
    </row>
    <row r="33" spans="1:3" x14ac:dyDescent="0.25">
      <c r="A33" s="100">
        <v>4105</v>
      </c>
      <c r="B33" s="4" t="s">
        <v>207</v>
      </c>
      <c r="C33" s="74">
        <v>0.95825000000000005</v>
      </c>
    </row>
    <row r="34" spans="1:3" x14ac:dyDescent="0.25">
      <c r="A34" s="100">
        <v>4106</v>
      </c>
      <c r="B34" s="4" t="s">
        <v>229</v>
      </c>
      <c r="C34" s="74">
        <v>1</v>
      </c>
    </row>
    <row r="35" spans="1:3" x14ac:dyDescent="0.25">
      <c r="A35" s="100">
        <v>4201</v>
      </c>
      <c r="B35" s="4" t="s">
        <v>118</v>
      </c>
      <c r="C35" s="74">
        <v>0.99452499999999999</v>
      </c>
    </row>
    <row r="36" spans="1:3" x14ac:dyDescent="0.25">
      <c r="A36" s="100">
        <v>4202</v>
      </c>
      <c r="B36" s="4" t="s">
        <v>247</v>
      </c>
      <c r="C36" s="74">
        <v>1</v>
      </c>
    </row>
    <row r="37" spans="1:3" x14ac:dyDescent="0.25">
      <c r="A37" s="100">
        <v>4203</v>
      </c>
      <c r="B37" s="4" t="s">
        <v>170</v>
      </c>
      <c r="C37" s="74">
        <v>1</v>
      </c>
    </row>
    <row r="38" spans="1:3" x14ac:dyDescent="0.25">
      <c r="A38" s="100">
        <v>4204</v>
      </c>
      <c r="B38" s="4" t="s">
        <v>307</v>
      </c>
      <c r="C38" s="74">
        <v>0.9375</v>
      </c>
    </row>
    <row r="39" spans="1:3" x14ac:dyDescent="0.25">
      <c r="A39" s="100">
        <v>4301</v>
      </c>
      <c r="B39" s="4" t="s">
        <v>123</v>
      </c>
      <c r="C39" s="74">
        <v>0.93007499999999999</v>
      </c>
    </row>
    <row r="40" spans="1:3" x14ac:dyDescent="0.25">
      <c r="A40" s="100">
        <v>4302</v>
      </c>
      <c r="B40" s="4" t="s">
        <v>313</v>
      </c>
      <c r="C40" s="74">
        <v>1</v>
      </c>
    </row>
    <row r="41" spans="1:3" x14ac:dyDescent="0.25">
      <c r="A41" s="100">
        <v>4303</v>
      </c>
      <c r="B41" s="4" t="s">
        <v>252</v>
      </c>
      <c r="C41" s="74">
        <v>1</v>
      </c>
    </row>
    <row r="42" spans="1:3" x14ac:dyDescent="0.25">
      <c r="A42" s="100">
        <v>4304</v>
      </c>
      <c r="B42" s="4" t="s">
        <v>298</v>
      </c>
      <c r="C42" s="74">
        <v>1</v>
      </c>
    </row>
    <row r="43" spans="1:3" x14ac:dyDescent="0.25">
      <c r="A43" s="100">
        <v>4305</v>
      </c>
      <c r="B43" s="4" t="s">
        <v>281</v>
      </c>
      <c r="C43" s="74">
        <v>1</v>
      </c>
    </row>
    <row r="44" spans="1:3" x14ac:dyDescent="0.25">
      <c r="A44" s="100">
        <v>5101</v>
      </c>
      <c r="B44" s="4" t="s">
        <v>47</v>
      </c>
      <c r="C44" s="74">
        <v>1</v>
      </c>
    </row>
    <row r="45" spans="1:3" x14ac:dyDescent="0.25">
      <c r="A45" s="100">
        <v>5102</v>
      </c>
      <c r="B45" s="4" t="s">
        <v>151</v>
      </c>
      <c r="C45" s="74">
        <v>1</v>
      </c>
    </row>
    <row r="46" spans="1:3" x14ac:dyDescent="0.25">
      <c r="A46" s="100">
        <v>5103</v>
      </c>
      <c r="B46" s="4" t="s">
        <v>58</v>
      </c>
      <c r="C46" s="74">
        <v>0.75</v>
      </c>
    </row>
    <row r="47" spans="1:3" x14ac:dyDescent="0.25">
      <c r="A47" s="100">
        <v>5104</v>
      </c>
      <c r="B47" s="4" t="s">
        <v>319</v>
      </c>
      <c r="C47" s="74">
        <v>1</v>
      </c>
    </row>
    <row r="48" spans="1:3" x14ac:dyDescent="0.25">
      <c r="A48" s="100">
        <v>5105</v>
      </c>
      <c r="B48" s="4" t="s">
        <v>146</v>
      </c>
      <c r="C48" s="74">
        <v>1</v>
      </c>
    </row>
    <row r="49" spans="1:3" x14ac:dyDescent="0.25">
      <c r="A49" s="100">
        <v>5107</v>
      </c>
      <c r="B49" s="4" t="s">
        <v>93</v>
      </c>
      <c r="C49" s="74">
        <v>0.97924999999999995</v>
      </c>
    </row>
    <row r="50" spans="1:3" x14ac:dyDescent="0.25">
      <c r="A50" s="100">
        <v>5109</v>
      </c>
      <c r="B50" s="4" t="s">
        <v>17</v>
      </c>
      <c r="C50" s="74">
        <v>0.967225</v>
      </c>
    </row>
    <row r="51" spans="1:3" x14ac:dyDescent="0.25">
      <c r="A51" s="100">
        <v>5201</v>
      </c>
      <c r="B51" s="4" t="s">
        <v>238</v>
      </c>
      <c r="C51" s="74">
        <v>1</v>
      </c>
    </row>
    <row r="52" spans="1:3" x14ac:dyDescent="0.25">
      <c r="A52" s="100">
        <v>5301</v>
      </c>
      <c r="B52" s="4" t="s">
        <v>138</v>
      </c>
      <c r="C52" s="74">
        <v>1</v>
      </c>
    </row>
    <row r="53" spans="1:3" x14ac:dyDescent="0.25">
      <c r="A53" s="100">
        <v>5302</v>
      </c>
      <c r="B53" s="4" t="s">
        <v>154</v>
      </c>
      <c r="C53" s="74">
        <v>1</v>
      </c>
    </row>
    <row r="54" spans="1:3" x14ac:dyDescent="0.25">
      <c r="A54" s="100">
        <v>5303</v>
      </c>
      <c r="B54" s="4" t="s">
        <v>97</v>
      </c>
      <c r="C54" s="74">
        <v>1</v>
      </c>
    </row>
    <row r="55" spans="1:3" x14ac:dyDescent="0.25">
      <c r="A55" s="100">
        <v>5304</v>
      </c>
      <c r="B55" s="4" t="s">
        <v>232</v>
      </c>
      <c r="C55" s="74">
        <v>0.97924999999999995</v>
      </c>
    </row>
    <row r="56" spans="1:3" x14ac:dyDescent="0.25">
      <c r="A56" s="100">
        <v>5401</v>
      </c>
      <c r="B56" s="4" t="s">
        <v>214</v>
      </c>
      <c r="C56" s="74">
        <v>0.96457499999999996</v>
      </c>
    </row>
    <row r="57" spans="1:3" x14ac:dyDescent="0.25">
      <c r="A57" s="100">
        <v>5402</v>
      </c>
      <c r="B57" s="4" t="s">
        <v>191</v>
      </c>
      <c r="C57" s="74">
        <v>1</v>
      </c>
    </row>
    <row r="58" spans="1:3" x14ac:dyDescent="0.25">
      <c r="A58" s="100">
        <v>5403</v>
      </c>
      <c r="B58" s="4" t="s">
        <v>163</v>
      </c>
      <c r="C58" s="74">
        <v>1</v>
      </c>
    </row>
    <row r="59" spans="1:3" x14ac:dyDescent="0.25">
      <c r="A59" s="100">
        <v>5404</v>
      </c>
      <c r="B59" s="4" t="s">
        <v>256</v>
      </c>
      <c r="C59" s="74">
        <v>1</v>
      </c>
    </row>
    <row r="60" spans="1:3" x14ac:dyDescent="0.25">
      <c r="A60" s="100">
        <v>5405</v>
      </c>
      <c r="B60" s="4" t="s">
        <v>224</v>
      </c>
      <c r="C60" s="74">
        <v>1</v>
      </c>
    </row>
    <row r="61" spans="1:3" x14ac:dyDescent="0.25">
      <c r="A61" s="100">
        <v>5501</v>
      </c>
      <c r="B61" s="4" t="s">
        <v>66</v>
      </c>
      <c r="C61" s="74">
        <v>1</v>
      </c>
    </row>
    <row r="62" spans="1:3" x14ac:dyDescent="0.25">
      <c r="A62" s="100">
        <v>5502</v>
      </c>
      <c r="B62" s="4" t="s">
        <v>365</v>
      </c>
      <c r="C62" s="74">
        <v>1</v>
      </c>
    </row>
    <row r="63" spans="1:3" x14ac:dyDescent="0.25">
      <c r="A63" s="100">
        <v>5503</v>
      </c>
      <c r="B63" s="4" t="s">
        <v>99</v>
      </c>
      <c r="C63" s="74">
        <v>1</v>
      </c>
    </row>
    <row r="64" spans="1:3" x14ac:dyDescent="0.25">
      <c r="A64" s="100">
        <v>5504</v>
      </c>
      <c r="B64" s="4" t="s">
        <v>75</v>
      </c>
      <c r="C64" s="74">
        <v>1</v>
      </c>
    </row>
    <row r="65" spans="1:3" x14ac:dyDescent="0.25">
      <c r="A65" s="100">
        <v>5506</v>
      </c>
      <c r="B65" s="4" t="s">
        <v>237</v>
      </c>
      <c r="C65" s="74">
        <v>1</v>
      </c>
    </row>
    <row r="66" spans="1:3" x14ac:dyDescent="0.25">
      <c r="A66" s="100">
        <v>5601</v>
      </c>
      <c r="B66" s="4" t="s">
        <v>54</v>
      </c>
      <c r="C66" s="74">
        <v>1</v>
      </c>
    </row>
    <row r="67" spans="1:3" x14ac:dyDescent="0.25">
      <c r="A67" s="100">
        <v>5602</v>
      </c>
      <c r="B67" s="4" t="s">
        <v>193</v>
      </c>
      <c r="C67" s="74">
        <v>0.959175</v>
      </c>
    </row>
    <row r="68" spans="1:3" x14ac:dyDescent="0.25">
      <c r="A68" s="100">
        <v>5603</v>
      </c>
      <c r="B68" s="4" t="s">
        <v>81</v>
      </c>
      <c r="C68" s="74">
        <v>1</v>
      </c>
    </row>
    <row r="69" spans="1:3" x14ac:dyDescent="0.25">
      <c r="A69" s="100">
        <v>5604</v>
      </c>
      <c r="B69" s="4" t="s">
        <v>104</v>
      </c>
      <c r="C69" s="74">
        <v>1</v>
      </c>
    </row>
    <row r="70" spans="1:3" x14ac:dyDescent="0.25">
      <c r="A70" s="100">
        <v>5605</v>
      </c>
      <c r="B70" s="4" t="s">
        <v>82</v>
      </c>
      <c r="C70" s="74">
        <v>0.91915000000000002</v>
      </c>
    </row>
    <row r="71" spans="1:3" x14ac:dyDescent="0.25">
      <c r="A71" s="100">
        <v>5606</v>
      </c>
      <c r="B71" s="4" t="s">
        <v>50</v>
      </c>
      <c r="C71" s="74">
        <v>1</v>
      </c>
    </row>
    <row r="72" spans="1:3" x14ac:dyDescent="0.25">
      <c r="A72" s="100">
        <v>5701</v>
      </c>
      <c r="B72" s="4" t="s">
        <v>117</v>
      </c>
      <c r="C72" s="74">
        <v>1</v>
      </c>
    </row>
    <row r="73" spans="1:3" x14ac:dyDescent="0.25">
      <c r="A73" s="100">
        <v>5702</v>
      </c>
      <c r="B73" s="4" t="s">
        <v>159</v>
      </c>
      <c r="C73" s="74">
        <v>1</v>
      </c>
    </row>
    <row r="74" spans="1:3" x14ac:dyDescent="0.25">
      <c r="A74" s="100">
        <v>5703</v>
      </c>
      <c r="B74" s="4" t="s">
        <v>169</v>
      </c>
      <c r="C74" s="74">
        <v>0.9375</v>
      </c>
    </row>
    <row r="75" spans="1:3" x14ac:dyDescent="0.25">
      <c r="A75" s="100">
        <v>5704</v>
      </c>
      <c r="B75" s="4" t="s">
        <v>223</v>
      </c>
      <c r="C75" s="74">
        <v>1</v>
      </c>
    </row>
    <row r="76" spans="1:3" x14ac:dyDescent="0.25">
      <c r="A76" s="100">
        <v>5705</v>
      </c>
      <c r="B76" s="4" t="s">
        <v>277</v>
      </c>
      <c r="C76" s="74">
        <v>0.95284999999999997</v>
      </c>
    </row>
    <row r="77" spans="1:3" x14ac:dyDescent="0.25">
      <c r="A77" s="100">
        <v>5706</v>
      </c>
      <c r="B77" s="4" t="s">
        <v>212</v>
      </c>
      <c r="C77" s="74">
        <v>1</v>
      </c>
    </row>
    <row r="78" spans="1:3" x14ac:dyDescent="0.25">
      <c r="A78" s="100">
        <v>5801</v>
      </c>
      <c r="B78" s="4" t="s">
        <v>48</v>
      </c>
      <c r="C78" s="74">
        <v>1</v>
      </c>
    </row>
    <row r="79" spans="1:3" x14ac:dyDescent="0.25">
      <c r="A79" s="100">
        <v>5802</v>
      </c>
      <c r="B79" s="4" t="s">
        <v>89</v>
      </c>
      <c r="C79" s="74">
        <v>1</v>
      </c>
    </row>
    <row r="80" spans="1:3" x14ac:dyDescent="0.25">
      <c r="A80" s="100">
        <v>5803</v>
      </c>
      <c r="B80" s="4" t="s">
        <v>94</v>
      </c>
      <c r="C80" s="74">
        <v>1</v>
      </c>
    </row>
    <row r="81" spans="1:3" x14ac:dyDescent="0.25">
      <c r="A81" s="100">
        <v>5804</v>
      </c>
      <c r="B81" s="4" t="s">
        <v>30</v>
      </c>
      <c r="C81" s="74">
        <v>0.89070000000000005</v>
      </c>
    </row>
    <row r="82" spans="1:3" x14ac:dyDescent="0.25">
      <c r="A82" s="100">
        <v>6101</v>
      </c>
      <c r="B82" s="4" t="s">
        <v>25</v>
      </c>
      <c r="C82" s="74">
        <v>0.98482500000000006</v>
      </c>
    </row>
    <row r="83" spans="1:3" x14ac:dyDescent="0.25">
      <c r="A83" s="100">
        <v>6102</v>
      </c>
      <c r="B83" s="4" t="s">
        <v>149</v>
      </c>
      <c r="C83" s="74">
        <v>1</v>
      </c>
    </row>
    <row r="84" spans="1:3" x14ac:dyDescent="0.25">
      <c r="A84" s="100">
        <v>6103</v>
      </c>
      <c r="B84" s="4" t="s">
        <v>176</v>
      </c>
      <c r="C84" s="74">
        <v>1</v>
      </c>
    </row>
    <row r="85" spans="1:3" x14ac:dyDescent="0.25">
      <c r="A85" s="100">
        <v>6104</v>
      </c>
      <c r="B85" s="4" t="s">
        <v>195</v>
      </c>
      <c r="C85" s="74">
        <v>1</v>
      </c>
    </row>
    <row r="86" spans="1:3" x14ac:dyDescent="0.25">
      <c r="A86" s="100">
        <v>6105</v>
      </c>
      <c r="B86" s="4" t="s">
        <v>111</v>
      </c>
      <c r="C86" s="74">
        <v>1</v>
      </c>
    </row>
    <row r="87" spans="1:3" x14ac:dyDescent="0.25">
      <c r="A87" s="100">
        <v>6106</v>
      </c>
      <c r="B87" s="4" t="s">
        <v>106</v>
      </c>
      <c r="C87" s="74">
        <v>0.97797500000000004</v>
      </c>
    </row>
    <row r="88" spans="1:3" x14ac:dyDescent="0.25">
      <c r="A88" s="100">
        <v>6107</v>
      </c>
      <c r="B88" s="4" t="s">
        <v>183</v>
      </c>
      <c r="C88" s="74">
        <v>1</v>
      </c>
    </row>
    <row r="89" spans="1:3" x14ac:dyDescent="0.25">
      <c r="A89" s="100">
        <v>6108</v>
      </c>
      <c r="B89" s="4" t="s">
        <v>68</v>
      </c>
      <c r="C89" s="74">
        <v>1</v>
      </c>
    </row>
    <row r="90" spans="1:3" x14ac:dyDescent="0.25">
      <c r="A90" s="100">
        <v>6109</v>
      </c>
      <c r="B90" s="4" t="s">
        <v>284</v>
      </c>
      <c r="C90" s="74">
        <v>1</v>
      </c>
    </row>
    <row r="91" spans="1:3" x14ac:dyDescent="0.25">
      <c r="A91" s="100">
        <v>6110</v>
      </c>
      <c r="B91" s="4" t="s">
        <v>120</v>
      </c>
      <c r="C91" s="74">
        <v>1</v>
      </c>
    </row>
    <row r="92" spans="1:3" x14ac:dyDescent="0.25">
      <c r="A92" s="100">
        <v>6111</v>
      </c>
      <c r="B92" s="4" t="s">
        <v>173</v>
      </c>
      <c r="C92" s="74">
        <v>1</v>
      </c>
    </row>
    <row r="93" spans="1:3" x14ac:dyDescent="0.25">
      <c r="A93" s="100">
        <v>6112</v>
      </c>
      <c r="B93" s="4" t="s">
        <v>226</v>
      </c>
      <c r="C93" s="74">
        <v>1</v>
      </c>
    </row>
    <row r="94" spans="1:3" x14ac:dyDescent="0.25">
      <c r="A94" s="100">
        <v>6113</v>
      </c>
      <c r="B94" s="4" t="s">
        <v>273</v>
      </c>
      <c r="C94" s="74">
        <v>1</v>
      </c>
    </row>
    <row r="95" spans="1:3" x14ac:dyDescent="0.25">
      <c r="A95" s="100">
        <v>6114</v>
      </c>
      <c r="B95" s="4" t="s">
        <v>213</v>
      </c>
      <c r="C95" s="74">
        <v>1</v>
      </c>
    </row>
    <row r="96" spans="1:3" x14ac:dyDescent="0.25">
      <c r="A96" s="100">
        <v>6115</v>
      </c>
      <c r="B96" s="4" t="s">
        <v>198</v>
      </c>
      <c r="C96" s="74">
        <v>0.98087499999999994</v>
      </c>
    </row>
    <row r="97" spans="1:3" x14ac:dyDescent="0.25">
      <c r="A97" s="100">
        <v>6116</v>
      </c>
      <c r="B97" s="4" t="s">
        <v>147</v>
      </c>
      <c r="C97" s="74">
        <v>1</v>
      </c>
    </row>
    <row r="98" spans="1:3" x14ac:dyDescent="0.25">
      <c r="A98" s="100">
        <v>6117</v>
      </c>
      <c r="B98" s="4" t="s">
        <v>164</v>
      </c>
      <c r="C98" s="74">
        <v>1</v>
      </c>
    </row>
    <row r="99" spans="1:3" x14ac:dyDescent="0.25">
      <c r="A99" s="100">
        <v>6201</v>
      </c>
      <c r="B99" s="4" t="s">
        <v>119</v>
      </c>
      <c r="C99" s="74">
        <v>0.93622499999999997</v>
      </c>
    </row>
    <row r="100" spans="1:3" x14ac:dyDescent="0.25">
      <c r="A100" s="100">
        <v>6202</v>
      </c>
      <c r="B100" s="4" t="s">
        <v>233</v>
      </c>
      <c r="C100" s="74">
        <v>1</v>
      </c>
    </row>
    <row r="101" spans="1:3" x14ac:dyDescent="0.25">
      <c r="A101" s="100">
        <v>6203</v>
      </c>
      <c r="B101" s="4" t="s">
        <v>286</v>
      </c>
      <c r="C101" s="74">
        <v>1</v>
      </c>
    </row>
    <row r="102" spans="1:3" x14ac:dyDescent="0.25">
      <c r="A102" s="100">
        <v>6204</v>
      </c>
      <c r="B102" s="4" t="s">
        <v>323</v>
      </c>
      <c r="C102" s="74">
        <v>0.95825000000000005</v>
      </c>
    </row>
    <row r="103" spans="1:3" x14ac:dyDescent="0.25">
      <c r="A103" s="100">
        <v>6205</v>
      </c>
      <c r="B103" s="4" t="s">
        <v>324</v>
      </c>
      <c r="C103" s="74">
        <v>0.91369999999999996</v>
      </c>
    </row>
    <row r="104" spans="1:3" x14ac:dyDescent="0.25">
      <c r="A104" s="100">
        <v>6206</v>
      </c>
      <c r="B104" s="4" t="s">
        <v>300</v>
      </c>
      <c r="C104" s="74">
        <v>1</v>
      </c>
    </row>
    <row r="105" spans="1:3" x14ac:dyDescent="0.25">
      <c r="A105" s="100">
        <v>6301</v>
      </c>
      <c r="B105" s="4" t="s">
        <v>215</v>
      </c>
      <c r="C105" s="74">
        <v>1</v>
      </c>
    </row>
    <row r="106" spans="1:3" x14ac:dyDescent="0.25">
      <c r="A106" s="100">
        <v>6302</v>
      </c>
      <c r="B106" s="4" t="s">
        <v>315</v>
      </c>
      <c r="C106" s="74">
        <v>1</v>
      </c>
    </row>
    <row r="107" spans="1:3" x14ac:dyDescent="0.25">
      <c r="A107" s="100">
        <v>6303</v>
      </c>
      <c r="B107" s="4" t="s">
        <v>236</v>
      </c>
      <c r="C107" s="74">
        <v>1</v>
      </c>
    </row>
    <row r="108" spans="1:3" x14ac:dyDescent="0.25">
      <c r="A108" s="100">
        <v>6304</v>
      </c>
      <c r="B108" s="4" t="s">
        <v>272</v>
      </c>
      <c r="C108" s="74">
        <v>1</v>
      </c>
    </row>
    <row r="109" spans="1:3" x14ac:dyDescent="0.25">
      <c r="A109" s="100">
        <v>6305</v>
      </c>
      <c r="B109" s="4" t="s">
        <v>179</v>
      </c>
      <c r="C109" s="74">
        <v>1</v>
      </c>
    </row>
    <row r="110" spans="1:3" x14ac:dyDescent="0.25">
      <c r="A110" s="100">
        <v>6306</v>
      </c>
      <c r="B110" s="4" t="s">
        <v>181</v>
      </c>
      <c r="C110" s="74">
        <v>1</v>
      </c>
    </row>
    <row r="111" spans="1:3" x14ac:dyDescent="0.25">
      <c r="A111" s="100">
        <v>6307</v>
      </c>
      <c r="B111" s="4" t="s">
        <v>294</v>
      </c>
      <c r="C111" s="74">
        <v>1</v>
      </c>
    </row>
    <row r="112" spans="1:3" x14ac:dyDescent="0.25">
      <c r="A112" s="100">
        <v>6308</v>
      </c>
      <c r="B112" s="4" t="s">
        <v>271</v>
      </c>
      <c r="C112" s="74">
        <v>1</v>
      </c>
    </row>
    <row r="113" spans="1:3" x14ac:dyDescent="0.25">
      <c r="A113" s="100">
        <v>6309</v>
      </c>
      <c r="B113" s="4" t="s">
        <v>264</v>
      </c>
      <c r="C113" s="74">
        <v>1</v>
      </c>
    </row>
    <row r="114" spans="1:3" x14ac:dyDescent="0.25">
      <c r="A114" s="100">
        <v>6310</v>
      </c>
      <c r="B114" s="4" t="s">
        <v>188</v>
      </c>
      <c r="C114" s="74">
        <v>1</v>
      </c>
    </row>
    <row r="115" spans="1:3" x14ac:dyDescent="0.25">
      <c r="A115" s="100">
        <v>7101</v>
      </c>
      <c r="B115" s="4" t="s">
        <v>34</v>
      </c>
      <c r="C115" s="74">
        <v>1</v>
      </c>
    </row>
    <row r="116" spans="1:3" x14ac:dyDescent="0.25">
      <c r="A116" s="100">
        <v>7102</v>
      </c>
      <c r="B116" s="4" t="s">
        <v>131</v>
      </c>
      <c r="C116" s="74">
        <v>1</v>
      </c>
    </row>
    <row r="117" spans="1:3" x14ac:dyDescent="0.25">
      <c r="A117" s="100">
        <v>7103</v>
      </c>
      <c r="B117" s="4" t="s">
        <v>342</v>
      </c>
      <c r="C117" s="74">
        <v>1</v>
      </c>
    </row>
    <row r="118" spans="1:3" x14ac:dyDescent="0.25">
      <c r="A118" s="100">
        <v>7104</v>
      </c>
      <c r="B118" s="4" t="s">
        <v>259</v>
      </c>
      <c r="C118" s="74">
        <v>1</v>
      </c>
    </row>
    <row r="119" spans="1:3" x14ac:dyDescent="0.25">
      <c r="A119" s="100">
        <v>7105</v>
      </c>
      <c r="B119" s="4" t="s">
        <v>268</v>
      </c>
      <c r="C119" s="74">
        <v>1</v>
      </c>
    </row>
    <row r="120" spans="1:3" x14ac:dyDescent="0.25">
      <c r="A120" s="100">
        <v>7106</v>
      </c>
      <c r="B120" s="4" t="s">
        <v>239</v>
      </c>
      <c r="C120" s="74">
        <v>0.9375</v>
      </c>
    </row>
    <row r="121" spans="1:3" x14ac:dyDescent="0.25">
      <c r="A121" s="100">
        <v>7107</v>
      </c>
      <c r="B121" s="4" t="s">
        <v>322</v>
      </c>
      <c r="C121" s="74">
        <v>1</v>
      </c>
    </row>
    <row r="122" spans="1:3" x14ac:dyDescent="0.25">
      <c r="A122" s="100">
        <v>7108</v>
      </c>
      <c r="B122" s="4" t="s">
        <v>240</v>
      </c>
      <c r="C122" s="74">
        <v>1</v>
      </c>
    </row>
    <row r="123" spans="1:3" x14ac:dyDescent="0.25">
      <c r="A123" s="100">
        <v>7109</v>
      </c>
      <c r="B123" s="4" t="s">
        <v>244</v>
      </c>
      <c r="C123" s="74">
        <v>1</v>
      </c>
    </row>
    <row r="124" spans="1:3" x14ac:dyDescent="0.25">
      <c r="A124" s="100">
        <v>7110</v>
      </c>
      <c r="B124" s="4" t="s">
        <v>263</v>
      </c>
      <c r="C124" s="74">
        <v>1</v>
      </c>
    </row>
    <row r="125" spans="1:3" x14ac:dyDescent="0.25">
      <c r="A125" s="100">
        <v>7201</v>
      </c>
      <c r="B125" s="4" t="s">
        <v>101</v>
      </c>
      <c r="C125" s="74">
        <v>1</v>
      </c>
    </row>
    <row r="126" spans="1:3" x14ac:dyDescent="0.25">
      <c r="A126" s="100">
        <v>7202</v>
      </c>
      <c r="B126" s="4" t="s">
        <v>258</v>
      </c>
      <c r="C126" s="74">
        <v>1</v>
      </c>
    </row>
    <row r="127" spans="1:3" x14ac:dyDescent="0.25">
      <c r="A127" s="100">
        <v>7203</v>
      </c>
      <c r="B127" s="4" t="s">
        <v>246</v>
      </c>
      <c r="C127" s="74">
        <v>1</v>
      </c>
    </row>
    <row r="128" spans="1:3" x14ac:dyDescent="0.25">
      <c r="A128" s="100">
        <v>7301</v>
      </c>
      <c r="B128" s="4" t="s">
        <v>62</v>
      </c>
      <c r="C128" s="74">
        <v>1</v>
      </c>
    </row>
    <row r="129" spans="1:3" x14ac:dyDescent="0.25">
      <c r="A129" s="100">
        <v>7302</v>
      </c>
      <c r="B129" s="4" t="s">
        <v>287</v>
      </c>
      <c r="C129" s="74">
        <v>1</v>
      </c>
    </row>
    <row r="130" spans="1:3" x14ac:dyDescent="0.25">
      <c r="A130" s="100">
        <v>7303</v>
      </c>
      <c r="B130" s="4" t="s">
        <v>243</v>
      </c>
      <c r="C130" s="74">
        <v>1</v>
      </c>
    </row>
    <row r="131" spans="1:3" x14ac:dyDescent="0.25">
      <c r="A131" s="100">
        <v>7304</v>
      </c>
      <c r="B131" s="4" t="s">
        <v>96</v>
      </c>
      <c r="C131" s="74">
        <v>1</v>
      </c>
    </row>
    <row r="132" spans="1:3" x14ac:dyDescent="0.25">
      <c r="A132" s="100">
        <v>7305</v>
      </c>
      <c r="B132" s="4" t="s">
        <v>254</v>
      </c>
      <c r="C132" s="74">
        <v>1</v>
      </c>
    </row>
    <row r="133" spans="1:3" x14ac:dyDescent="0.25">
      <c r="A133" s="100">
        <v>7306</v>
      </c>
      <c r="B133" s="4" t="s">
        <v>152</v>
      </c>
      <c r="C133" s="74">
        <v>1</v>
      </c>
    </row>
    <row r="134" spans="1:3" x14ac:dyDescent="0.25">
      <c r="A134" s="100">
        <v>7307</v>
      </c>
      <c r="B134" s="4" t="s">
        <v>332</v>
      </c>
      <c r="C134" s="74">
        <v>1</v>
      </c>
    </row>
    <row r="135" spans="1:3" x14ac:dyDescent="0.25">
      <c r="A135" s="100">
        <v>7308</v>
      </c>
      <c r="B135" s="4" t="s">
        <v>143</v>
      </c>
      <c r="C135" s="74">
        <v>1</v>
      </c>
    </row>
    <row r="136" spans="1:3" x14ac:dyDescent="0.25">
      <c r="A136" s="100">
        <v>7309</v>
      </c>
      <c r="B136" s="4" t="s">
        <v>155</v>
      </c>
      <c r="C136" s="74">
        <v>1</v>
      </c>
    </row>
    <row r="137" spans="1:3" x14ac:dyDescent="0.25">
      <c r="A137" s="100">
        <v>7401</v>
      </c>
      <c r="B137" s="4" t="s">
        <v>95</v>
      </c>
      <c r="C137" s="74">
        <v>1</v>
      </c>
    </row>
    <row r="138" spans="1:3" x14ac:dyDescent="0.25">
      <c r="A138" s="100">
        <v>7402</v>
      </c>
      <c r="B138" s="4" t="s">
        <v>339</v>
      </c>
      <c r="C138" s="74">
        <v>1</v>
      </c>
    </row>
    <row r="139" spans="1:3" x14ac:dyDescent="0.25">
      <c r="A139" s="100">
        <v>7403</v>
      </c>
      <c r="B139" s="4" t="s">
        <v>295</v>
      </c>
      <c r="C139" s="74">
        <v>1</v>
      </c>
    </row>
    <row r="140" spans="1:3" x14ac:dyDescent="0.25">
      <c r="A140" s="100">
        <v>7404</v>
      </c>
      <c r="B140" s="4" t="s">
        <v>134</v>
      </c>
      <c r="C140" s="74">
        <v>1</v>
      </c>
    </row>
    <row r="141" spans="1:3" x14ac:dyDescent="0.25">
      <c r="A141" s="100">
        <v>7405</v>
      </c>
      <c r="B141" s="4" t="s">
        <v>262</v>
      </c>
      <c r="C141" s="74">
        <v>1</v>
      </c>
    </row>
    <row r="142" spans="1:3" x14ac:dyDescent="0.25">
      <c r="A142" s="100">
        <v>7406</v>
      </c>
      <c r="B142" s="4" t="s">
        <v>91</v>
      </c>
      <c r="C142" s="74">
        <v>1</v>
      </c>
    </row>
    <row r="143" spans="1:3" x14ac:dyDescent="0.25">
      <c r="A143" s="100">
        <v>7407</v>
      </c>
      <c r="B143" s="4" t="s">
        <v>338</v>
      </c>
      <c r="C143" s="74">
        <v>0.9375</v>
      </c>
    </row>
    <row r="144" spans="1:3" x14ac:dyDescent="0.25">
      <c r="A144" s="100">
        <v>7408</v>
      </c>
      <c r="B144" s="4" t="s">
        <v>327</v>
      </c>
      <c r="C144" s="74">
        <v>1</v>
      </c>
    </row>
    <row r="145" spans="1:3" x14ac:dyDescent="0.25">
      <c r="A145" s="100">
        <v>8101</v>
      </c>
      <c r="B145" s="4" t="s">
        <v>32</v>
      </c>
      <c r="C145" s="74">
        <v>1</v>
      </c>
    </row>
    <row r="146" spans="1:3" x14ac:dyDescent="0.25">
      <c r="A146" s="100">
        <v>8102</v>
      </c>
      <c r="B146" s="4" t="s">
        <v>74</v>
      </c>
      <c r="C146" s="74">
        <v>1</v>
      </c>
    </row>
    <row r="147" spans="1:3" x14ac:dyDescent="0.25">
      <c r="A147" s="100">
        <v>8103</v>
      </c>
      <c r="B147" s="4" t="s">
        <v>39</v>
      </c>
      <c r="C147" s="74">
        <v>1</v>
      </c>
    </row>
    <row r="148" spans="1:3" x14ac:dyDescent="0.25">
      <c r="A148" s="100">
        <v>8104</v>
      </c>
      <c r="B148" s="4" t="s">
        <v>305</v>
      </c>
      <c r="C148" s="74">
        <v>1</v>
      </c>
    </row>
    <row r="149" spans="1:3" x14ac:dyDescent="0.25">
      <c r="A149" s="100">
        <v>8105</v>
      </c>
      <c r="B149" s="4" t="s">
        <v>312</v>
      </c>
      <c r="C149" s="74">
        <v>0.75</v>
      </c>
    </row>
    <row r="150" spans="1:3" x14ac:dyDescent="0.25">
      <c r="A150" s="100">
        <v>8106</v>
      </c>
      <c r="B150" s="4" t="s">
        <v>84</v>
      </c>
      <c r="C150" s="74">
        <v>1</v>
      </c>
    </row>
    <row r="151" spans="1:3" x14ac:dyDescent="0.25">
      <c r="A151" s="100">
        <v>8107</v>
      </c>
      <c r="B151" s="4" t="s">
        <v>71</v>
      </c>
      <c r="C151" s="74">
        <v>1</v>
      </c>
    </row>
    <row r="152" spans="1:3" x14ac:dyDescent="0.25">
      <c r="A152" s="100">
        <v>8108</v>
      </c>
      <c r="B152" s="4" t="s">
        <v>37</v>
      </c>
      <c r="C152" s="74">
        <v>1</v>
      </c>
    </row>
    <row r="153" spans="1:3" x14ac:dyDescent="0.25">
      <c r="A153" s="100">
        <v>8109</v>
      </c>
      <c r="B153" s="4" t="s">
        <v>310</v>
      </c>
      <c r="C153" s="74">
        <v>1</v>
      </c>
    </row>
    <row r="154" spans="1:3" x14ac:dyDescent="0.25">
      <c r="A154" s="100">
        <v>8110</v>
      </c>
      <c r="B154" s="4" t="s">
        <v>19</v>
      </c>
      <c r="C154" s="74">
        <v>1</v>
      </c>
    </row>
    <row r="155" spans="1:3" x14ac:dyDescent="0.25">
      <c r="A155" s="100">
        <v>8111</v>
      </c>
      <c r="B155" s="4" t="s">
        <v>85</v>
      </c>
      <c r="C155" s="74">
        <v>1</v>
      </c>
    </row>
    <row r="156" spans="1:3" x14ac:dyDescent="0.25">
      <c r="A156" s="100">
        <v>8112</v>
      </c>
      <c r="B156" s="4" t="s">
        <v>24</v>
      </c>
      <c r="C156" s="74">
        <v>1</v>
      </c>
    </row>
    <row r="157" spans="1:3" x14ac:dyDescent="0.25">
      <c r="A157" s="100">
        <v>8201</v>
      </c>
      <c r="B157" s="4" t="s">
        <v>126</v>
      </c>
      <c r="C157" s="74">
        <v>1</v>
      </c>
    </row>
    <row r="158" spans="1:3" x14ac:dyDescent="0.25">
      <c r="A158" s="100">
        <v>8202</v>
      </c>
      <c r="B158" s="4" t="s">
        <v>196</v>
      </c>
      <c r="C158" s="74">
        <v>1</v>
      </c>
    </row>
    <row r="159" spans="1:3" x14ac:dyDescent="0.25">
      <c r="A159" s="100">
        <v>8203</v>
      </c>
      <c r="B159" s="4" t="s">
        <v>114</v>
      </c>
      <c r="C159" s="74">
        <v>0.99862499999999998</v>
      </c>
    </row>
    <row r="160" spans="1:3" x14ac:dyDescent="0.25">
      <c r="A160" s="100">
        <v>8204</v>
      </c>
      <c r="B160" s="4" t="s">
        <v>290</v>
      </c>
      <c r="C160" s="74">
        <v>1</v>
      </c>
    </row>
    <row r="161" spans="1:3" x14ac:dyDescent="0.25">
      <c r="A161" s="100">
        <v>8205</v>
      </c>
      <c r="B161" s="4" t="s">
        <v>129</v>
      </c>
      <c r="C161" s="74">
        <v>1</v>
      </c>
    </row>
    <row r="162" spans="1:3" x14ac:dyDescent="0.25">
      <c r="A162" s="100">
        <v>8206</v>
      </c>
      <c r="B162" s="4" t="s">
        <v>130</v>
      </c>
      <c r="C162" s="74">
        <v>1</v>
      </c>
    </row>
    <row r="163" spans="1:3" x14ac:dyDescent="0.25">
      <c r="A163" s="100">
        <v>8207</v>
      </c>
      <c r="B163" s="4" t="s">
        <v>337</v>
      </c>
      <c r="C163" s="74">
        <v>1</v>
      </c>
    </row>
    <row r="164" spans="1:3" x14ac:dyDescent="0.25">
      <c r="A164" s="100">
        <v>8301</v>
      </c>
      <c r="B164" s="4" t="s">
        <v>65</v>
      </c>
      <c r="C164" s="74">
        <v>1</v>
      </c>
    </row>
    <row r="165" spans="1:3" x14ac:dyDescent="0.25">
      <c r="A165" s="100">
        <v>8302</v>
      </c>
      <c r="B165" s="4" t="s">
        <v>303</v>
      </c>
      <c r="C165" s="74">
        <v>1</v>
      </c>
    </row>
    <row r="166" spans="1:3" x14ac:dyDescent="0.25">
      <c r="A166" s="100">
        <v>8303</v>
      </c>
      <c r="B166" s="4" t="s">
        <v>110</v>
      </c>
      <c r="C166" s="74">
        <v>1</v>
      </c>
    </row>
    <row r="167" spans="1:3" x14ac:dyDescent="0.25">
      <c r="A167" s="100">
        <v>8304</v>
      </c>
      <c r="B167" s="4" t="s">
        <v>175</v>
      </c>
      <c r="C167" s="74">
        <v>1</v>
      </c>
    </row>
    <row r="168" spans="1:3" x14ac:dyDescent="0.25">
      <c r="A168" s="100">
        <v>8305</v>
      </c>
      <c r="B168" s="4" t="s">
        <v>127</v>
      </c>
      <c r="C168" s="74">
        <v>1</v>
      </c>
    </row>
    <row r="169" spans="1:3" x14ac:dyDescent="0.25">
      <c r="A169" s="100">
        <v>8306</v>
      </c>
      <c r="B169" s="4" t="s">
        <v>115</v>
      </c>
      <c r="C169" s="74">
        <v>1</v>
      </c>
    </row>
    <row r="170" spans="1:3" x14ac:dyDescent="0.25">
      <c r="A170" s="100">
        <v>8307</v>
      </c>
      <c r="B170" s="4" t="s">
        <v>291</v>
      </c>
      <c r="C170" s="74">
        <v>0.9375</v>
      </c>
    </row>
    <row r="171" spans="1:3" x14ac:dyDescent="0.25">
      <c r="A171" s="100">
        <v>8308</v>
      </c>
      <c r="B171" s="4" t="s">
        <v>316</v>
      </c>
      <c r="C171" s="74">
        <v>1</v>
      </c>
    </row>
    <row r="172" spans="1:3" x14ac:dyDescent="0.25">
      <c r="A172" s="100">
        <v>8309</v>
      </c>
      <c r="B172" s="4" t="s">
        <v>253</v>
      </c>
      <c r="C172" s="74">
        <v>1</v>
      </c>
    </row>
    <row r="173" spans="1:3" x14ac:dyDescent="0.25">
      <c r="A173" s="100">
        <v>8310</v>
      </c>
      <c r="B173" s="4" t="s">
        <v>113</v>
      </c>
      <c r="C173" s="74">
        <v>1</v>
      </c>
    </row>
    <row r="174" spans="1:3" x14ac:dyDescent="0.25">
      <c r="A174" s="100">
        <v>8311</v>
      </c>
      <c r="B174" s="4" t="s">
        <v>133</v>
      </c>
      <c r="C174" s="74">
        <v>1</v>
      </c>
    </row>
    <row r="175" spans="1:3" x14ac:dyDescent="0.25">
      <c r="A175" s="100">
        <v>8312</v>
      </c>
      <c r="B175" s="4" t="s">
        <v>306</v>
      </c>
      <c r="C175" s="74">
        <v>1</v>
      </c>
    </row>
    <row r="176" spans="1:3" x14ac:dyDescent="0.25">
      <c r="A176" s="100">
        <v>8313</v>
      </c>
      <c r="B176" s="4" t="s">
        <v>276</v>
      </c>
      <c r="C176" s="74">
        <v>1</v>
      </c>
    </row>
    <row r="177" spans="1:3" x14ac:dyDescent="0.25">
      <c r="A177" s="100">
        <v>8314</v>
      </c>
      <c r="B177" s="4" t="s">
        <v>250</v>
      </c>
      <c r="C177" s="74">
        <v>1</v>
      </c>
    </row>
    <row r="178" spans="1:3" x14ac:dyDescent="0.25">
      <c r="A178" s="100">
        <v>16101</v>
      </c>
      <c r="B178" s="4" t="s">
        <v>70</v>
      </c>
      <c r="C178" s="74">
        <v>1</v>
      </c>
    </row>
    <row r="179" spans="1:3" x14ac:dyDescent="0.25">
      <c r="A179" s="100">
        <v>16102</v>
      </c>
      <c r="B179" s="4" t="s">
        <v>220</v>
      </c>
      <c r="C179" s="74">
        <v>1</v>
      </c>
    </row>
    <row r="180" spans="1:3" x14ac:dyDescent="0.25">
      <c r="A180" s="100">
        <v>16202</v>
      </c>
      <c r="B180" s="4" t="s">
        <v>345</v>
      </c>
      <c r="C180" s="74">
        <v>0.89575000000000005</v>
      </c>
    </row>
    <row r="181" spans="1:3" x14ac:dyDescent="0.25">
      <c r="A181" s="100">
        <v>16203</v>
      </c>
      <c r="B181" s="4" t="s">
        <v>344</v>
      </c>
      <c r="C181" s="74">
        <v>1</v>
      </c>
    </row>
    <row r="182" spans="1:3" x14ac:dyDescent="0.25">
      <c r="A182" s="100">
        <v>16302</v>
      </c>
      <c r="B182" s="4" t="s">
        <v>292</v>
      </c>
      <c r="C182" s="74">
        <v>1</v>
      </c>
    </row>
    <row r="183" spans="1:3" x14ac:dyDescent="0.25">
      <c r="A183" s="100">
        <v>16103</v>
      </c>
      <c r="B183" s="4" t="s">
        <v>72</v>
      </c>
      <c r="C183" s="74">
        <v>0.94900000000000007</v>
      </c>
    </row>
    <row r="184" spans="1:3" x14ac:dyDescent="0.25">
      <c r="A184" s="100">
        <v>16104</v>
      </c>
      <c r="B184" s="4" t="s">
        <v>302</v>
      </c>
      <c r="C184" s="74">
        <v>1</v>
      </c>
    </row>
    <row r="185" spans="1:3" x14ac:dyDescent="0.25">
      <c r="A185" s="100">
        <v>16204</v>
      </c>
      <c r="B185" s="4" t="s">
        <v>331</v>
      </c>
      <c r="C185" s="74">
        <v>1</v>
      </c>
    </row>
    <row r="186" spans="1:3" x14ac:dyDescent="0.25">
      <c r="A186" s="100">
        <v>16303</v>
      </c>
      <c r="B186" s="4" t="s">
        <v>317</v>
      </c>
      <c r="C186" s="74">
        <v>1</v>
      </c>
    </row>
    <row r="187" spans="1:3" x14ac:dyDescent="0.25">
      <c r="A187" s="100">
        <v>16105</v>
      </c>
      <c r="B187" s="4" t="s">
        <v>248</v>
      </c>
      <c r="C187" s="74">
        <v>1</v>
      </c>
    </row>
    <row r="188" spans="1:3" x14ac:dyDescent="0.25">
      <c r="A188" s="100">
        <v>16106</v>
      </c>
      <c r="B188" s="4" t="s">
        <v>274</v>
      </c>
      <c r="C188" s="74">
        <v>1</v>
      </c>
    </row>
    <row r="189" spans="1:3" x14ac:dyDescent="0.25">
      <c r="A189" s="100">
        <v>16205</v>
      </c>
      <c r="B189" s="4" t="s">
        <v>265</v>
      </c>
      <c r="C189" s="74">
        <v>1</v>
      </c>
    </row>
    <row r="190" spans="1:3" x14ac:dyDescent="0.25">
      <c r="A190" s="100">
        <v>16107</v>
      </c>
      <c r="B190" s="4" t="s">
        <v>340</v>
      </c>
      <c r="C190" s="74">
        <v>0.97924999999999995</v>
      </c>
    </row>
    <row r="191" spans="1:3" x14ac:dyDescent="0.25">
      <c r="A191" s="100">
        <v>16201</v>
      </c>
      <c r="B191" s="4" t="s">
        <v>140</v>
      </c>
      <c r="C191" s="74">
        <v>0.96402500000000002</v>
      </c>
    </row>
    <row r="192" spans="1:3" x14ac:dyDescent="0.25">
      <c r="A192" s="100">
        <v>16206</v>
      </c>
      <c r="B192" s="4" t="s">
        <v>192</v>
      </c>
      <c r="C192" s="74">
        <v>1</v>
      </c>
    </row>
    <row r="193" spans="1:3" x14ac:dyDescent="0.25">
      <c r="A193" s="100">
        <v>16301</v>
      </c>
      <c r="B193" s="4" t="s">
        <v>92</v>
      </c>
      <c r="C193" s="74">
        <v>1</v>
      </c>
    </row>
    <row r="194" spans="1:3" x14ac:dyDescent="0.25">
      <c r="A194" s="100">
        <v>16304</v>
      </c>
      <c r="B194" s="4" t="s">
        <v>289</v>
      </c>
      <c r="C194" s="74">
        <v>1</v>
      </c>
    </row>
    <row r="195" spans="1:3" x14ac:dyDescent="0.25">
      <c r="A195" s="100">
        <v>16108</v>
      </c>
      <c r="B195" s="4" t="s">
        <v>336</v>
      </c>
      <c r="C195" s="74">
        <v>1</v>
      </c>
    </row>
    <row r="196" spans="1:3" x14ac:dyDescent="0.25">
      <c r="A196" s="100">
        <v>16305</v>
      </c>
      <c r="B196" s="4" t="s">
        <v>270</v>
      </c>
      <c r="C196" s="74">
        <v>1</v>
      </c>
    </row>
    <row r="197" spans="1:3" x14ac:dyDescent="0.25">
      <c r="A197" s="100">
        <v>16207</v>
      </c>
      <c r="B197" s="4" t="s">
        <v>314</v>
      </c>
      <c r="C197" s="74">
        <v>1</v>
      </c>
    </row>
    <row r="198" spans="1:3" x14ac:dyDescent="0.25">
      <c r="A198" s="100">
        <v>16109</v>
      </c>
      <c r="B198" s="4" t="s">
        <v>116</v>
      </c>
      <c r="C198" s="74">
        <v>1</v>
      </c>
    </row>
    <row r="199" spans="1:3" x14ac:dyDescent="0.25">
      <c r="A199" s="100">
        <v>9101</v>
      </c>
      <c r="B199" s="4" t="s">
        <v>29</v>
      </c>
      <c r="C199" s="74">
        <v>1</v>
      </c>
    </row>
    <row r="200" spans="1:3" x14ac:dyDescent="0.25">
      <c r="A200" s="100">
        <v>9102</v>
      </c>
      <c r="B200" s="4" t="s">
        <v>330</v>
      </c>
      <c r="C200" s="74">
        <v>1</v>
      </c>
    </row>
    <row r="201" spans="1:3" x14ac:dyDescent="0.25">
      <c r="A201" s="100">
        <v>9103</v>
      </c>
      <c r="B201" s="4" t="s">
        <v>187</v>
      </c>
      <c r="C201" s="74">
        <v>1</v>
      </c>
    </row>
    <row r="202" spans="1:3" x14ac:dyDescent="0.25">
      <c r="A202" s="100">
        <v>9104</v>
      </c>
      <c r="B202" s="4" t="s">
        <v>343</v>
      </c>
      <c r="C202" s="74">
        <v>1</v>
      </c>
    </row>
    <row r="203" spans="1:3" x14ac:dyDescent="0.25">
      <c r="A203" s="100">
        <v>9105</v>
      </c>
      <c r="B203" s="4" t="s">
        <v>299</v>
      </c>
      <c r="C203" s="74">
        <v>1</v>
      </c>
    </row>
    <row r="204" spans="1:3" x14ac:dyDescent="0.25">
      <c r="A204" s="100">
        <v>9106</v>
      </c>
      <c r="B204" s="4" t="s">
        <v>301</v>
      </c>
      <c r="C204" s="74">
        <v>0.93442500000000006</v>
      </c>
    </row>
    <row r="205" spans="1:3" x14ac:dyDescent="0.25">
      <c r="A205" s="100">
        <v>9107</v>
      </c>
      <c r="B205" s="4" t="s">
        <v>125</v>
      </c>
      <c r="C205" s="74">
        <v>1</v>
      </c>
    </row>
    <row r="206" spans="1:3" x14ac:dyDescent="0.25">
      <c r="A206" s="100">
        <v>9108</v>
      </c>
      <c r="B206" s="4" t="s">
        <v>108</v>
      </c>
      <c r="C206" s="74">
        <v>1</v>
      </c>
    </row>
    <row r="207" spans="1:3" x14ac:dyDescent="0.25">
      <c r="A207" s="100">
        <v>9109</v>
      </c>
      <c r="B207" s="4" t="s">
        <v>102</v>
      </c>
      <c r="C207" s="74">
        <v>1</v>
      </c>
    </row>
    <row r="208" spans="1:3" x14ac:dyDescent="0.25">
      <c r="A208" s="100">
        <v>9110</v>
      </c>
      <c r="B208" s="4" t="s">
        <v>267</v>
      </c>
      <c r="C208" s="74">
        <v>0.98360000000000003</v>
      </c>
    </row>
    <row r="209" spans="1:3" x14ac:dyDescent="0.25">
      <c r="A209" s="100">
        <v>9111</v>
      </c>
      <c r="B209" s="4" t="s">
        <v>308</v>
      </c>
      <c r="C209" s="74">
        <v>1</v>
      </c>
    </row>
    <row r="210" spans="1:3" x14ac:dyDescent="0.25">
      <c r="A210" s="100">
        <v>9112</v>
      </c>
      <c r="B210" s="4" t="s">
        <v>98</v>
      </c>
      <c r="C210" s="74">
        <v>1</v>
      </c>
    </row>
    <row r="211" spans="1:3" x14ac:dyDescent="0.25">
      <c r="A211" s="100">
        <v>9113</v>
      </c>
      <c r="B211" s="4" t="s">
        <v>288</v>
      </c>
      <c r="C211" s="74">
        <v>1</v>
      </c>
    </row>
    <row r="212" spans="1:3" x14ac:dyDescent="0.25">
      <c r="A212" s="100">
        <v>9114</v>
      </c>
      <c r="B212" s="4" t="s">
        <v>122</v>
      </c>
      <c r="C212" s="74">
        <v>1</v>
      </c>
    </row>
    <row r="213" spans="1:3" x14ac:dyDescent="0.25">
      <c r="A213" s="100">
        <v>9115</v>
      </c>
      <c r="B213" s="4" t="s">
        <v>168</v>
      </c>
      <c r="C213" s="74">
        <v>1</v>
      </c>
    </row>
    <row r="214" spans="1:3" x14ac:dyDescent="0.25">
      <c r="A214" s="100">
        <v>9116</v>
      </c>
      <c r="B214" s="4" t="s">
        <v>275</v>
      </c>
      <c r="C214" s="74">
        <v>0.99872499999999997</v>
      </c>
    </row>
    <row r="215" spans="1:3" x14ac:dyDescent="0.25">
      <c r="A215" s="100">
        <v>9117</v>
      </c>
      <c r="B215" s="4" t="s">
        <v>297</v>
      </c>
      <c r="C215" s="74">
        <v>1</v>
      </c>
    </row>
    <row r="216" spans="1:3" x14ac:dyDescent="0.25">
      <c r="A216" s="100">
        <v>9118</v>
      </c>
      <c r="B216" s="4" t="s">
        <v>283</v>
      </c>
      <c r="C216" s="74">
        <v>1</v>
      </c>
    </row>
    <row r="217" spans="1:3" x14ac:dyDescent="0.25">
      <c r="A217" s="100">
        <v>9119</v>
      </c>
      <c r="B217" s="4" t="s">
        <v>203</v>
      </c>
      <c r="C217" s="74">
        <v>1</v>
      </c>
    </row>
    <row r="218" spans="1:3" x14ac:dyDescent="0.25">
      <c r="A218" s="100">
        <v>9120</v>
      </c>
      <c r="B218" s="4" t="s">
        <v>139</v>
      </c>
      <c r="C218" s="74">
        <v>0.99872499999999997</v>
      </c>
    </row>
    <row r="219" spans="1:3" x14ac:dyDescent="0.25">
      <c r="A219" s="100">
        <v>9121</v>
      </c>
      <c r="B219" s="4" t="s">
        <v>311</v>
      </c>
      <c r="C219" s="74">
        <v>1</v>
      </c>
    </row>
    <row r="220" spans="1:3" x14ac:dyDescent="0.25">
      <c r="A220" s="100">
        <v>9201</v>
      </c>
      <c r="B220" s="4" t="s">
        <v>137</v>
      </c>
      <c r="C220" s="74">
        <v>1</v>
      </c>
    </row>
    <row r="221" spans="1:3" x14ac:dyDescent="0.25">
      <c r="A221" s="100">
        <v>9202</v>
      </c>
      <c r="B221" s="4" t="s">
        <v>87</v>
      </c>
      <c r="C221" s="74">
        <v>1</v>
      </c>
    </row>
    <row r="222" spans="1:3" x14ac:dyDescent="0.25">
      <c r="A222" s="100">
        <v>9203</v>
      </c>
      <c r="B222" s="4" t="s">
        <v>136</v>
      </c>
      <c r="C222" s="74">
        <v>1</v>
      </c>
    </row>
    <row r="223" spans="1:3" x14ac:dyDescent="0.25">
      <c r="A223" s="100">
        <v>9204</v>
      </c>
      <c r="B223" s="4" t="s">
        <v>341</v>
      </c>
      <c r="C223" s="74">
        <v>1</v>
      </c>
    </row>
    <row r="224" spans="1:3" x14ac:dyDescent="0.25">
      <c r="A224" s="100">
        <v>9205</v>
      </c>
      <c r="B224" s="4" t="s">
        <v>296</v>
      </c>
      <c r="C224" s="74">
        <v>0.97924999999999995</v>
      </c>
    </row>
    <row r="225" spans="1:3" x14ac:dyDescent="0.25">
      <c r="A225" s="100">
        <v>9206</v>
      </c>
      <c r="B225" s="4" t="s">
        <v>320</v>
      </c>
      <c r="C225" s="74">
        <v>1</v>
      </c>
    </row>
    <row r="226" spans="1:3" x14ac:dyDescent="0.25">
      <c r="A226" s="100">
        <v>9207</v>
      </c>
      <c r="B226" s="4" t="s">
        <v>346</v>
      </c>
      <c r="C226" s="74">
        <v>0.75</v>
      </c>
    </row>
    <row r="227" spans="1:3" x14ac:dyDescent="0.25">
      <c r="A227" s="100">
        <v>9208</v>
      </c>
      <c r="B227" s="4" t="s">
        <v>282</v>
      </c>
      <c r="C227" s="74">
        <v>1</v>
      </c>
    </row>
    <row r="228" spans="1:3" x14ac:dyDescent="0.25">
      <c r="A228" s="100">
        <v>9209</v>
      </c>
      <c r="B228" s="4" t="s">
        <v>105</v>
      </c>
      <c r="C228" s="74">
        <v>1</v>
      </c>
    </row>
    <row r="229" spans="1:3" x14ac:dyDescent="0.25">
      <c r="A229" s="100">
        <v>9210</v>
      </c>
      <c r="B229" s="4" t="s">
        <v>112</v>
      </c>
      <c r="C229" s="74">
        <v>1</v>
      </c>
    </row>
    <row r="230" spans="1:3" x14ac:dyDescent="0.25">
      <c r="A230" s="100">
        <v>9211</v>
      </c>
      <c r="B230" s="4" t="s">
        <v>107</v>
      </c>
      <c r="C230" s="74">
        <v>1</v>
      </c>
    </row>
    <row r="231" spans="1:3" x14ac:dyDescent="0.25">
      <c r="A231" s="100">
        <v>10101</v>
      </c>
      <c r="B231" s="4" t="s">
        <v>61</v>
      </c>
      <c r="C231" s="74">
        <v>1</v>
      </c>
    </row>
    <row r="232" spans="1:3" x14ac:dyDescent="0.25">
      <c r="A232" s="100">
        <v>10102</v>
      </c>
      <c r="B232" s="4" t="s">
        <v>171</v>
      </c>
      <c r="C232" s="74">
        <v>1</v>
      </c>
    </row>
    <row r="233" spans="1:3" x14ac:dyDescent="0.25">
      <c r="A233" s="100">
        <v>10103</v>
      </c>
      <c r="B233" s="4" t="s">
        <v>230</v>
      </c>
      <c r="C233" s="74">
        <v>1</v>
      </c>
    </row>
    <row r="234" spans="1:3" x14ac:dyDescent="0.25">
      <c r="A234" s="100">
        <v>10104</v>
      </c>
      <c r="B234" s="4" t="s">
        <v>186</v>
      </c>
      <c r="C234" s="74">
        <v>1</v>
      </c>
    </row>
    <row r="235" spans="1:3" x14ac:dyDescent="0.25">
      <c r="A235" s="100">
        <v>10105</v>
      </c>
      <c r="B235" s="4" t="s">
        <v>182</v>
      </c>
      <c r="C235" s="74">
        <v>1</v>
      </c>
    </row>
    <row r="236" spans="1:3" x14ac:dyDescent="0.25">
      <c r="A236" s="100">
        <v>10106</v>
      </c>
      <c r="B236" s="4" t="s">
        <v>162</v>
      </c>
      <c r="C236" s="74">
        <v>1</v>
      </c>
    </row>
    <row r="237" spans="1:3" x14ac:dyDescent="0.25">
      <c r="A237" s="100">
        <v>10107</v>
      </c>
      <c r="B237" s="4" t="s">
        <v>197</v>
      </c>
      <c r="C237" s="74">
        <v>1</v>
      </c>
    </row>
    <row r="238" spans="1:3" x14ac:dyDescent="0.25">
      <c r="A238" s="100">
        <v>10108</v>
      </c>
      <c r="B238" s="4" t="s">
        <v>211</v>
      </c>
      <c r="C238" s="74">
        <v>1</v>
      </c>
    </row>
    <row r="239" spans="1:3" x14ac:dyDescent="0.25">
      <c r="A239" s="100">
        <v>10109</v>
      </c>
      <c r="B239" s="4" t="s">
        <v>56</v>
      </c>
      <c r="C239" s="74">
        <v>1</v>
      </c>
    </row>
    <row r="240" spans="1:3" x14ac:dyDescent="0.25">
      <c r="A240" s="100">
        <v>10201</v>
      </c>
      <c r="B240" s="4" t="s">
        <v>121</v>
      </c>
      <c r="C240" s="74">
        <v>1</v>
      </c>
    </row>
    <row r="241" spans="1:3" x14ac:dyDescent="0.25">
      <c r="A241" s="100">
        <v>10202</v>
      </c>
      <c r="B241" s="4" t="s">
        <v>103</v>
      </c>
      <c r="C241" s="74">
        <v>0.97924999999999995</v>
      </c>
    </row>
    <row r="242" spans="1:3" x14ac:dyDescent="0.25">
      <c r="A242" s="100">
        <v>10203</v>
      </c>
      <c r="B242" s="4" t="s">
        <v>161</v>
      </c>
      <c r="C242" s="74">
        <v>1</v>
      </c>
    </row>
    <row r="243" spans="1:3" x14ac:dyDescent="0.25">
      <c r="A243" s="100">
        <v>10204</v>
      </c>
      <c r="B243" s="4" t="s">
        <v>278</v>
      </c>
      <c r="C243" s="74">
        <v>1</v>
      </c>
    </row>
    <row r="244" spans="1:3" x14ac:dyDescent="0.25">
      <c r="A244" s="100">
        <v>10205</v>
      </c>
      <c r="B244" s="4" t="s">
        <v>178</v>
      </c>
      <c r="C244" s="74">
        <v>1</v>
      </c>
    </row>
    <row r="245" spans="1:3" x14ac:dyDescent="0.25">
      <c r="A245" s="100">
        <v>10206</v>
      </c>
      <c r="B245" s="4" t="s">
        <v>280</v>
      </c>
      <c r="C245" s="74">
        <v>0.84182500000000005</v>
      </c>
    </row>
    <row r="246" spans="1:3" x14ac:dyDescent="0.25">
      <c r="A246" s="100">
        <v>10207</v>
      </c>
      <c r="B246" s="4" t="s">
        <v>304</v>
      </c>
      <c r="C246" s="74">
        <v>0.9375</v>
      </c>
    </row>
    <row r="247" spans="1:3" x14ac:dyDescent="0.25">
      <c r="A247" s="100">
        <v>10208</v>
      </c>
      <c r="B247" s="4" t="s">
        <v>166</v>
      </c>
      <c r="C247" s="74">
        <v>1</v>
      </c>
    </row>
    <row r="248" spans="1:3" x14ac:dyDescent="0.25">
      <c r="A248" s="100">
        <v>10209</v>
      </c>
      <c r="B248" s="4" t="s">
        <v>318</v>
      </c>
      <c r="C248" s="74">
        <v>1</v>
      </c>
    </row>
    <row r="249" spans="1:3" x14ac:dyDescent="0.25">
      <c r="A249" s="100">
        <v>10210</v>
      </c>
      <c r="B249" s="4" t="s">
        <v>190</v>
      </c>
      <c r="C249" s="74">
        <v>1</v>
      </c>
    </row>
    <row r="250" spans="1:3" x14ac:dyDescent="0.25">
      <c r="A250" s="100">
        <v>10301</v>
      </c>
      <c r="B250" s="4" t="s">
        <v>67</v>
      </c>
      <c r="C250" s="74">
        <v>1</v>
      </c>
    </row>
    <row r="251" spans="1:3" x14ac:dyDescent="0.25">
      <c r="A251" s="100">
        <v>10302</v>
      </c>
      <c r="B251" s="4" t="s">
        <v>189</v>
      </c>
      <c r="C251" s="74">
        <v>0.99180000000000001</v>
      </c>
    </row>
    <row r="252" spans="1:3" x14ac:dyDescent="0.25">
      <c r="A252" s="100">
        <v>10303</v>
      </c>
      <c r="B252" s="4" t="s">
        <v>174</v>
      </c>
      <c r="C252" s="74">
        <v>1</v>
      </c>
    </row>
    <row r="253" spans="1:3" x14ac:dyDescent="0.25">
      <c r="A253" s="100">
        <v>10304</v>
      </c>
      <c r="B253" s="4" t="s">
        <v>206</v>
      </c>
      <c r="C253" s="74">
        <v>0.51390000000000002</v>
      </c>
    </row>
    <row r="254" spans="1:3" x14ac:dyDescent="0.25">
      <c r="A254" s="100">
        <v>10305</v>
      </c>
      <c r="B254" s="4" t="s">
        <v>202</v>
      </c>
      <c r="C254" s="74">
        <v>1</v>
      </c>
    </row>
    <row r="255" spans="1:3" x14ac:dyDescent="0.25">
      <c r="A255" s="100">
        <v>10306</v>
      </c>
      <c r="B255" s="4" t="s">
        <v>335</v>
      </c>
      <c r="C255" s="74">
        <v>1</v>
      </c>
    </row>
    <row r="256" spans="1:3" x14ac:dyDescent="0.25">
      <c r="A256" s="100">
        <v>10307</v>
      </c>
      <c r="B256" s="4" t="s">
        <v>228</v>
      </c>
      <c r="C256" s="74">
        <v>0.94445000000000001</v>
      </c>
    </row>
    <row r="257" spans="1:3" x14ac:dyDescent="0.25">
      <c r="A257" s="100">
        <v>10401</v>
      </c>
      <c r="B257" s="4" t="s">
        <v>209</v>
      </c>
      <c r="C257" s="74">
        <v>1</v>
      </c>
    </row>
    <row r="258" spans="1:3" x14ac:dyDescent="0.25">
      <c r="A258" s="100">
        <v>10402</v>
      </c>
      <c r="B258" s="4" t="s">
        <v>199</v>
      </c>
      <c r="C258" s="74">
        <v>1</v>
      </c>
    </row>
    <row r="259" spans="1:3" x14ac:dyDescent="0.25">
      <c r="A259" s="100">
        <v>10403</v>
      </c>
      <c r="B259" s="4" t="s">
        <v>194</v>
      </c>
      <c r="C259" s="74">
        <v>1</v>
      </c>
    </row>
    <row r="260" spans="1:3" x14ac:dyDescent="0.25">
      <c r="A260" s="100">
        <v>10404</v>
      </c>
      <c r="B260" s="4" t="s">
        <v>204</v>
      </c>
      <c r="C260" s="74">
        <v>1</v>
      </c>
    </row>
    <row r="261" spans="1:3" x14ac:dyDescent="0.25">
      <c r="A261" s="100">
        <v>11101</v>
      </c>
      <c r="B261" s="4" t="s">
        <v>53</v>
      </c>
      <c r="C261" s="74">
        <v>1</v>
      </c>
    </row>
    <row r="262" spans="1:3" x14ac:dyDescent="0.25">
      <c r="A262" s="100">
        <v>11102</v>
      </c>
      <c r="B262" s="4" t="s">
        <v>329</v>
      </c>
      <c r="C262" s="74">
        <v>0.91290000000000004</v>
      </c>
    </row>
    <row r="263" spans="1:3" x14ac:dyDescent="0.25">
      <c r="A263" s="100">
        <v>11201</v>
      </c>
      <c r="B263" s="4" t="s">
        <v>156</v>
      </c>
      <c r="C263" s="74">
        <v>1</v>
      </c>
    </row>
    <row r="264" spans="1:3" x14ac:dyDescent="0.25">
      <c r="A264" s="100">
        <v>11202</v>
      </c>
      <c r="B264" s="4" t="s">
        <v>210</v>
      </c>
      <c r="C264" s="74">
        <v>1</v>
      </c>
    </row>
    <row r="265" spans="1:3" x14ac:dyDescent="0.25">
      <c r="A265" s="100">
        <v>11203</v>
      </c>
      <c r="B265" s="4" t="s">
        <v>279</v>
      </c>
      <c r="C265" s="74">
        <v>1</v>
      </c>
    </row>
    <row r="266" spans="1:3" x14ac:dyDescent="0.25">
      <c r="A266" s="100">
        <v>11301</v>
      </c>
      <c r="B266" s="4" t="s">
        <v>221</v>
      </c>
      <c r="C266" s="74">
        <v>1</v>
      </c>
    </row>
    <row r="267" spans="1:3" x14ac:dyDescent="0.25">
      <c r="A267" s="100">
        <v>11302</v>
      </c>
      <c r="B267" s="4" t="s">
        <v>334</v>
      </c>
      <c r="C267" s="74">
        <v>1</v>
      </c>
    </row>
    <row r="268" spans="1:3" x14ac:dyDescent="0.25">
      <c r="A268" s="100">
        <v>11303</v>
      </c>
      <c r="B268" s="4" t="s">
        <v>242</v>
      </c>
      <c r="C268" s="74">
        <v>1</v>
      </c>
    </row>
    <row r="269" spans="1:3" x14ac:dyDescent="0.25">
      <c r="A269" s="100">
        <v>11401</v>
      </c>
      <c r="B269" s="4" t="s">
        <v>160</v>
      </c>
      <c r="C269" s="74">
        <v>1</v>
      </c>
    </row>
    <row r="270" spans="1:3" x14ac:dyDescent="0.25">
      <c r="A270" s="100">
        <v>11402</v>
      </c>
      <c r="B270" s="4" t="s">
        <v>172</v>
      </c>
      <c r="C270" s="74">
        <v>0.95825000000000005</v>
      </c>
    </row>
    <row r="271" spans="1:3" x14ac:dyDescent="0.25">
      <c r="A271" s="100">
        <v>12101</v>
      </c>
      <c r="B271" s="4" t="s">
        <v>51</v>
      </c>
      <c r="C271" s="74">
        <v>1</v>
      </c>
    </row>
    <row r="272" spans="1:3" x14ac:dyDescent="0.25">
      <c r="A272" s="100">
        <v>12102</v>
      </c>
      <c r="B272" s="4" t="s">
        <v>249</v>
      </c>
      <c r="C272" s="74">
        <v>1</v>
      </c>
    </row>
    <row r="273" spans="1:3" x14ac:dyDescent="0.25">
      <c r="A273" s="100">
        <v>12103</v>
      </c>
      <c r="B273" s="4" t="s">
        <v>245</v>
      </c>
      <c r="C273" s="74">
        <v>1</v>
      </c>
    </row>
    <row r="274" spans="1:3" x14ac:dyDescent="0.25">
      <c r="A274" s="100">
        <v>12104</v>
      </c>
      <c r="B274" s="4" t="s">
        <v>150</v>
      </c>
      <c r="C274" s="74">
        <v>1</v>
      </c>
    </row>
    <row r="275" spans="1:3" x14ac:dyDescent="0.25">
      <c r="A275" s="100">
        <v>12201</v>
      </c>
      <c r="B275" s="4" t="s">
        <v>222</v>
      </c>
      <c r="C275" s="74">
        <v>1</v>
      </c>
    </row>
    <row r="276" spans="1:3" x14ac:dyDescent="0.25">
      <c r="A276" s="100">
        <v>12301</v>
      </c>
      <c r="B276" s="4" t="s">
        <v>184</v>
      </c>
      <c r="C276" s="74">
        <v>1</v>
      </c>
    </row>
    <row r="277" spans="1:3" x14ac:dyDescent="0.25">
      <c r="A277" s="100">
        <v>12302</v>
      </c>
      <c r="B277" s="4" t="s">
        <v>153</v>
      </c>
      <c r="C277" s="74">
        <v>1</v>
      </c>
    </row>
    <row r="278" spans="1:3" x14ac:dyDescent="0.25">
      <c r="A278" s="100">
        <v>12303</v>
      </c>
      <c r="B278" s="4" t="s">
        <v>255</v>
      </c>
      <c r="C278" s="74">
        <v>1</v>
      </c>
    </row>
    <row r="279" spans="1:3" x14ac:dyDescent="0.25">
      <c r="A279" s="100">
        <v>12401</v>
      </c>
      <c r="B279" s="4" t="s">
        <v>90</v>
      </c>
      <c r="C279" s="74">
        <v>1</v>
      </c>
    </row>
    <row r="280" spans="1:3" x14ac:dyDescent="0.25">
      <c r="A280" s="100">
        <v>12402</v>
      </c>
      <c r="B280" s="4" t="s">
        <v>257</v>
      </c>
      <c r="C280" s="74">
        <v>1</v>
      </c>
    </row>
    <row r="281" spans="1:3" x14ac:dyDescent="0.25">
      <c r="A281" s="100">
        <v>13101</v>
      </c>
      <c r="B281" s="4" t="s">
        <v>7</v>
      </c>
      <c r="C281" s="74">
        <v>1</v>
      </c>
    </row>
    <row r="282" spans="1:3" x14ac:dyDescent="0.25">
      <c r="A282" s="100">
        <v>13102</v>
      </c>
      <c r="B282" s="4" t="s">
        <v>21</v>
      </c>
      <c r="C282" s="74">
        <v>0.75</v>
      </c>
    </row>
    <row r="283" spans="1:3" x14ac:dyDescent="0.25">
      <c r="A283" s="100">
        <v>13103</v>
      </c>
      <c r="B283" s="4" t="s">
        <v>46</v>
      </c>
      <c r="C283" s="74">
        <v>1</v>
      </c>
    </row>
    <row r="284" spans="1:3" x14ac:dyDescent="0.25">
      <c r="A284" s="100">
        <v>13104</v>
      </c>
      <c r="B284" s="4" t="s">
        <v>43</v>
      </c>
      <c r="C284" s="74">
        <v>1</v>
      </c>
    </row>
    <row r="285" spans="1:3" x14ac:dyDescent="0.25">
      <c r="A285" s="100">
        <v>13105</v>
      </c>
      <c r="B285" s="4" t="s">
        <v>49</v>
      </c>
      <c r="C285" s="74">
        <v>0.75</v>
      </c>
    </row>
    <row r="286" spans="1:3" x14ac:dyDescent="0.25">
      <c r="A286" s="100">
        <v>13106</v>
      </c>
      <c r="B286" s="4" t="s">
        <v>23</v>
      </c>
      <c r="C286" s="74">
        <v>0.75</v>
      </c>
    </row>
    <row r="287" spans="1:3" x14ac:dyDescent="0.25">
      <c r="A287" s="100">
        <v>13107</v>
      </c>
      <c r="B287" s="4" t="s">
        <v>11</v>
      </c>
      <c r="C287" s="74">
        <v>1</v>
      </c>
    </row>
    <row r="288" spans="1:3" x14ac:dyDescent="0.25">
      <c r="A288" s="100">
        <v>13108</v>
      </c>
      <c r="B288" s="4" t="s">
        <v>26</v>
      </c>
      <c r="C288" s="74">
        <v>0.75</v>
      </c>
    </row>
    <row r="289" spans="1:3" x14ac:dyDescent="0.25">
      <c r="A289" s="100">
        <v>13109</v>
      </c>
      <c r="B289" s="4" t="s">
        <v>20</v>
      </c>
      <c r="C289" s="74">
        <v>1</v>
      </c>
    </row>
    <row r="290" spans="1:3" x14ac:dyDescent="0.25">
      <c r="A290" s="100">
        <v>13110</v>
      </c>
      <c r="B290" s="4" t="s">
        <v>35</v>
      </c>
      <c r="C290" s="74">
        <v>1</v>
      </c>
    </row>
    <row r="291" spans="1:3" x14ac:dyDescent="0.25">
      <c r="A291" s="100">
        <v>13111</v>
      </c>
      <c r="B291" s="4" t="s">
        <v>36</v>
      </c>
      <c r="C291" s="74">
        <v>1</v>
      </c>
    </row>
    <row r="292" spans="1:3" x14ac:dyDescent="0.25">
      <c r="A292" s="100">
        <v>13112</v>
      </c>
      <c r="B292" s="4" t="s">
        <v>27</v>
      </c>
      <c r="C292" s="74">
        <v>1</v>
      </c>
    </row>
    <row r="293" spans="1:3" x14ac:dyDescent="0.25">
      <c r="A293" s="100">
        <v>13113</v>
      </c>
      <c r="B293" s="4" t="s">
        <v>18</v>
      </c>
      <c r="C293" s="74">
        <v>1</v>
      </c>
    </row>
    <row r="294" spans="1:3" x14ac:dyDescent="0.25">
      <c r="A294" s="100">
        <v>13114</v>
      </c>
      <c r="B294" s="4" t="s">
        <v>3</v>
      </c>
      <c r="C294" s="74">
        <v>1</v>
      </c>
    </row>
    <row r="295" spans="1:3" x14ac:dyDescent="0.25">
      <c r="A295" s="100">
        <v>13115</v>
      </c>
      <c r="B295" s="4" t="s">
        <v>9</v>
      </c>
      <c r="C295" s="74">
        <v>1</v>
      </c>
    </row>
    <row r="296" spans="1:3" x14ac:dyDescent="0.25">
      <c r="A296" s="100">
        <v>13116</v>
      </c>
      <c r="B296" s="4" t="s">
        <v>33</v>
      </c>
      <c r="C296" s="74">
        <v>1</v>
      </c>
    </row>
    <row r="297" spans="1:3" x14ac:dyDescent="0.25">
      <c r="A297" s="100">
        <v>13117</v>
      </c>
      <c r="B297" s="4" t="s">
        <v>44</v>
      </c>
      <c r="C297" s="74">
        <v>1</v>
      </c>
    </row>
    <row r="298" spans="1:3" x14ac:dyDescent="0.25">
      <c r="A298" s="100">
        <v>13118</v>
      </c>
      <c r="B298" s="4" t="s">
        <v>16</v>
      </c>
      <c r="C298" s="74">
        <v>1</v>
      </c>
    </row>
    <row r="299" spans="1:3" x14ac:dyDescent="0.25">
      <c r="A299" s="100">
        <v>13119</v>
      </c>
      <c r="B299" s="4" t="s">
        <v>8</v>
      </c>
      <c r="C299" s="74">
        <v>1</v>
      </c>
    </row>
    <row r="300" spans="1:3" x14ac:dyDescent="0.25">
      <c r="A300" s="100">
        <v>13120</v>
      </c>
      <c r="B300" s="4" t="s">
        <v>31</v>
      </c>
      <c r="C300" s="74">
        <v>1</v>
      </c>
    </row>
    <row r="301" spans="1:3" x14ac:dyDescent="0.25">
      <c r="A301" s="100">
        <v>13121</v>
      </c>
      <c r="B301" s="4" t="s">
        <v>45</v>
      </c>
      <c r="C301" s="74">
        <v>1</v>
      </c>
    </row>
    <row r="302" spans="1:3" x14ac:dyDescent="0.25">
      <c r="A302" s="100">
        <v>13122</v>
      </c>
      <c r="B302" s="4" t="s">
        <v>14</v>
      </c>
      <c r="C302" s="74">
        <v>1</v>
      </c>
    </row>
    <row r="303" spans="1:3" x14ac:dyDescent="0.25">
      <c r="A303" s="100">
        <v>13123</v>
      </c>
      <c r="B303" s="4" t="s">
        <v>4</v>
      </c>
      <c r="C303" s="74">
        <v>1</v>
      </c>
    </row>
    <row r="304" spans="1:3" x14ac:dyDescent="0.25">
      <c r="A304" s="100">
        <v>13124</v>
      </c>
      <c r="B304" s="4" t="s">
        <v>15</v>
      </c>
      <c r="C304" s="74">
        <v>0.72322500000000001</v>
      </c>
    </row>
    <row r="305" spans="1:3" x14ac:dyDescent="0.25">
      <c r="A305" s="100">
        <v>13125</v>
      </c>
      <c r="B305" s="4" t="s">
        <v>12</v>
      </c>
      <c r="C305" s="74">
        <v>1</v>
      </c>
    </row>
    <row r="306" spans="1:3" x14ac:dyDescent="0.25">
      <c r="A306" s="100">
        <v>13126</v>
      </c>
      <c r="B306" s="4" t="s">
        <v>40</v>
      </c>
      <c r="C306" s="74">
        <v>1</v>
      </c>
    </row>
    <row r="307" spans="1:3" x14ac:dyDescent="0.25">
      <c r="A307" s="100">
        <v>13127</v>
      </c>
      <c r="B307" s="4" t="s">
        <v>6</v>
      </c>
      <c r="C307" s="74">
        <v>1</v>
      </c>
    </row>
    <row r="308" spans="1:3" x14ac:dyDescent="0.25">
      <c r="A308" s="100">
        <v>13128</v>
      </c>
      <c r="B308" s="4" t="s">
        <v>10</v>
      </c>
      <c r="C308" s="74">
        <v>1</v>
      </c>
    </row>
    <row r="309" spans="1:3" x14ac:dyDescent="0.25">
      <c r="A309" s="100">
        <v>13129</v>
      </c>
      <c r="B309" s="4" t="s">
        <v>22</v>
      </c>
      <c r="C309" s="74">
        <v>1</v>
      </c>
    </row>
    <row r="310" spans="1:3" x14ac:dyDescent="0.25">
      <c r="A310" s="100">
        <v>13130</v>
      </c>
      <c r="B310" s="4" t="s">
        <v>41</v>
      </c>
      <c r="C310" s="74">
        <v>1</v>
      </c>
    </row>
    <row r="311" spans="1:3" x14ac:dyDescent="0.25">
      <c r="A311" s="100">
        <v>13131</v>
      </c>
      <c r="B311" s="4" t="s">
        <v>38</v>
      </c>
      <c r="C311" s="74">
        <v>0.72924999999999995</v>
      </c>
    </row>
    <row r="312" spans="1:3" x14ac:dyDescent="0.25">
      <c r="A312" s="100">
        <v>13132</v>
      </c>
      <c r="B312" s="4" t="s">
        <v>5</v>
      </c>
      <c r="C312" s="74">
        <v>1</v>
      </c>
    </row>
    <row r="313" spans="1:3" x14ac:dyDescent="0.25">
      <c r="A313" s="100">
        <v>13201</v>
      </c>
      <c r="B313" s="4" t="s">
        <v>13</v>
      </c>
      <c r="C313" s="74">
        <v>1</v>
      </c>
    </row>
    <row r="314" spans="1:3" x14ac:dyDescent="0.25">
      <c r="A314" s="100">
        <v>13202</v>
      </c>
      <c r="B314" s="4" t="s">
        <v>77</v>
      </c>
      <c r="C314" s="74">
        <v>1</v>
      </c>
    </row>
    <row r="315" spans="1:3" x14ac:dyDescent="0.25">
      <c r="A315" s="100">
        <v>13203</v>
      </c>
      <c r="B315" s="4" t="s">
        <v>227</v>
      </c>
      <c r="C315" s="74">
        <v>1</v>
      </c>
    </row>
    <row r="316" spans="1:3" x14ac:dyDescent="0.25">
      <c r="A316" s="100">
        <v>13301</v>
      </c>
      <c r="B316" s="4" t="s">
        <v>57</v>
      </c>
      <c r="C316" s="74">
        <v>0.8125</v>
      </c>
    </row>
    <row r="317" spans="1:3" x14ac:dyDescent="0.25">
      <c r="A317" s="100">
        <v>13302</v>
      </c>
      <c r="B317" s="4" t="s">
        <v>78</v>
      </c>
      <c r="C317" s="74">
        <v>1</v>
      </c>
    </row>
    <row r="318" spans="1:3" x14ac:dyDescent="0.25">
      <c r="A318" s="100">
        <v>13303</v>
      </c>
      <c r="B318" s="4" t="s">
        <v>218</v>
      </c>
      <c r="C318" s="74">
        <v>1</v>
      </c>
    </row>
    <row r="319" spans="1:3" x14ac:dyDescent="0.25">
      <c r="A319" s="100">
        <v>13401</v>
      </c>
      <c r="B319" s="4" t="s">
        <v>42</v>
      </c>
      <c r="C319" s="74">
        <v>1</v>
      </c>
    </row>
    <row r="320" spans="1:3" x14ac:dyDescent="0.25">
      <c r="A320" s="100">
        <v>13402</v>
      </c>
      <c r="B320" s="4" t="s">
        <v>80</v>
      </c>
      <c r="C320" s="74">
        <v>0.68587500000000001</v>
      </c>
    </row>
    <row r="321" spans="1:3" x14ac:dyDescent="0.25">
      <c r="A321" s="100">
        <v>13403</v>
      </c>
      <c r="B321" s="4" t="s">
        <v>231</v>
      </c>
      <c r="C321" s="74">
        <v>1</v>
      </c>
    </row>
    <row r="322" spans="1:3" x14ac:dyDescent="0.25">
      <c r="A322" s="100">
        <v>13404</v>
      </c>
      <c r="B322" s="4" t="s">
        <v>145</v>
      </c>
      <c r="C322" s="74">
        <v>1</v>
      </c>
    </row>
    <row r="323" spans="1:3" x14ac:dyDescent="0.25">
      <c r="A323" s="100">
        <v>13501</v>
      </c>
      <c r="B323" s="4" t="s">
        <v>148</v>
      </c>
      <c r="C323" s="74">
        <v>0.74590000000000001</v>
      </c>
    </row>
    <row r="324" spans="1:3" x14ac:dyDescent="0.25">
      <c r="A324" s="100">
        <v>13502</v>
      </c>
      <c r="B324" s="4" t="s">
        <v>217</v>
      </c>
      <c r="C324" s="74">
        <v>0.74015000000000009</v>
      </c>
    </row>
    <row r="325" spans="1:3" x14ac:dyDescent="0.25">
      <c r="A325" s="100">
        <v>13503</v>
      </c>
      <c r="B325" s="4" t="s">
        <v>157</v>
      </c>
      <c r="C325" s="74">
        <v>0.97924999999999995</v>
      </c>
    </row>
    <row r="326" spans="1:3" x14ac:dyDescent="0.25">
      <c r="A326" s="100">
        <v>13504</v>
      </c>
      <c r="B326" s="4" t="s">
        <v>241</v>
      </c>
      <c r="C326" s="74">
        <v>1</v>
      </c>
    </row>
    <row r="327" spans="1:3" x14ac:dyDescent="0.25">
      <c r="A327" s="100">
        <v>13505</v>
      </c>
      <c r="B327" s="4" t="s">
        <v>251</v>
      </c>
      <c r="C327" s="74">
        <v>1</v>
      </c>
    </row>
    <row r="328" spans="1:3" x14ac:dyDescent="0.25">
      <c r="A328" s="100">
        <v>13601</v>
      </c>
      <c r="B328" s="4" t="s">
        <v>64</v>
      </c>
      <c r="C328" s="74">
        <v>1</v>
      </c>
    </row>
    <row r="329" spans="1:3" x14ac:dyDescent="0.25">
      <c r="A329" s="100">
        <v>13602</v>
      </c>
      <c r="B329" s="4" t="s">
        <v>135</v>
      </c>
      <c r="C329" s="74">
        <v>1</v>
      </c>
    </row>
    <row r="330" spans="1:3" x14ac:dyDescent="0.25">
      <c r="A330" s="100">
        <v>13603</v>
      </c>
      <c r="B330" s="4" t="s">
        <v>225</v>
      </c>
      <c r="C330" s="74">
        <v>0.99744999999999995</v>
      </c>
    </row>
    <row r="331" spans="1:3" x14ac:dyDescent="0.25">
      <c r="A331" s="100">
        <v>13604</v>
      </c>
      <c r="B331" s="4" t="s">
        <v>55</v>
      </c>
      <c r="C331" s="74">
        <v>1</v>
      </c>
    </row>
    <row r="332" spans="1:3" x14ac:dyDescent="0.25">
      <c r="A332" s="100">
        <v>13605</v>
      </c>
      <c r="B332" s="4" t="s">
        <v>79</v>
      </c>
      <c r="C332" s="74">
        <v>1</v>
      </c>
    </row>
    <row r="333" spans="1:3" x14ac:dyDescent="0.25">
      <c r="A333" s="100">
        <v>14101</v>
      </c>
      <c r="B333" s="4" t="s">
        <v>63</v>
      </c>
      <c r="C333" s="74">
        <v>1</v>
      </c>
    </row>
    <row r="334" spans="1:3" x14ac:dyDescent="0.25">
      <c r="A334" s="100">
        <v>14102</v>
      </c>
      <c r="B334" s="4" t="s">
        <v>269</v>
      </c>
      <c r="C334" s="74">
        <v>1</v>
      </c>
    </row>
    <row r="335" spans="1:3" x14ac:dyDescent="0.25">
      <c r="A335" s="100">
        <v>14103</v>
      </c>
      <c r="B335" s="4" t="s">
        <v>109</v>
      </c>
      <c r="C335" s="74">
        <v>0.95825000000000005</v>
      </c>
    </row>
    <row r="336" spans="1:3" x14ac:dyDescent="0.25">
      <c r="A336" s="100">
        <v>14104</v>
      </c>
      <c r="B336" s="4" t="s">
        <v>185</v>
      </c>
      <c r="C336" s="74">
        <v>0.97924999999999995</v>
      </c>
    </row>
    <row r="337" spans="1:3" x14ac:dyDescent="0.25">
      <c r="A337" s="100">
        <v>14105</v>
      </c>
      <c r="B337" s="4" t="s">
        <v>235</v>
      </c>
      <c r="C337" s="74">
        <v>1</v>
      </c>
    </row>
    <row r="338" spans="1:3" x14ac:dyDescent="0.25">
      <c r="A338" s="100">
        <v>14106</v>
      </c>
      <c r="B338" s="4" t="s">
        <v>234</v>
      </c>
      <c r="C338" s="74">
        <v>0.72924999999999995</v>
      </c>
    </row>
    <row r="339" spans="1:3" x14ac:dyDescent="0.25">
      <c r="A339" s="100">
        <v>14107</v>
      </c>
      <c r="B339" s="4" t="s">
        <v>200</v>
      </c>
      <c r="C339" s="74">
        <v>1</v>
      </c>
    </row>
    <row r="340" spans="1:3" x14ac:dyDescent="0.25">
      <c r="A340" s="100">
        <v>14108</v>
      </c>
      <c r="B340" s="4" t="s">
        <v>285</v>
      </c>
      <c r="C340" s="74">
        <v>1</v>
      </c>
    </row>
    <row r="341" spans="1:3" x14ac:dyDescent="0.25">
      <c r="A341" s="100">
        <v>14201</v>
      </c>
      <c r="B341" s="4" t="s">
        <v>165</v>
      </c>
      <c r="C341" s="74">
        <v>0.92162499999999992</v>
      </c>
    </row>
    <row r="342" spans="1:3" x14ac:dyDescent="0.25">
      <c r="A342" s="100">
        <v>14202</v>
      </c>
      <c r="B342" s="4" t="s">
        <v>177</v>
      </c>
      <c r="C342" s="74">
        <v>1</v>
      </c>
    </row>
    <row r="343" spans="1:3" x14ac:dyDescent="0.25">
      <c r="A343" s="100">
        <v>14203</v>
      </c>
      <c r="B343" s="4" t="s">
        <v>266</v>
      </c>
      <c r="C343" s="74">
        <v>1</v>
      </c>
    </row>
    <row r="344" spans="1:3" x14ac:dyDescent="0.25">
      <c r="A344" s="100">
        <v>14204</v>
      </c>
      <c r="B344" s="4" t="s">
        <v>100</v>
      </c>
      <c r="C344" s="74">
        <v>0.9375</v>
      </c>
    </row>
    <row r="345" spans="1:3" x14ac:dyDescent="0.25">
      <c r="A345" s="100">
        <v>15101</v>
      </c>
      <c r="B345" s="4" t="s">
        <v>59</v>
      </c>
      <c r="C345" s="74">
        <v>1</v>
      </c>
    </row>
    <row r="346" spans="1:3" x14ac:dyDescent="0.25">
      <c r="A346" s="100">
        <v>15102</v>
      </c>
      <c r="B346" s="4" t="s">
        <v>309</v>
      </c>
      <c r="C346" s="74">
        <v>0.9375</v>
      </c>
    </row>
    <row r="347" spans="1:3" x14ac:dyDescent="0.25">
      <c r="A347" s="100">
        <v>15201</v>
      </c>
      <c r="B347" s="4" t="s">
        <v>293</v>
      </c>
      <c r="C347" s="74">
        <v>1</v>
      </c>
    </row>
    <row r="348" spans="1:3" x14ac:dyDescent="0.25">
      <c r="A348" s="100">
        <v>15202</v>
      </c>
      <c r="B348" s="4" t="s">
        <v>321</v>
      </c>
      <c r="C348" s="74">
        <v>1</v>
      </c>
    </row>
  </sheetData>
  <sheetProtection algorithmName="SHA-512" hashValue="hAGVyY486Byzw2TjgWofXF7UyYfqKGqv680BKXd2SvOQcuuv5j+xN7DGjvUq2UY6PMh88w6MTGxykYETRUTLRQ==" saltValue="9+aP1l8yA3dHb9dBdgsDQw==" spinCount="100000" sheet="1" objects="1" scenarios="1"/>
  <customSheetViews>
    <customSheetView guid="{C161FBD6-4D6D-479D-BA1B-7F17229048A5}" showAutoFilter="1">
      <selection sqref="A1:B1"/>
      <pageMargins left="0.7" right="0.7" top="0.75" bottom="0.75" header="0.3" footer="0.3"/>
      <pageSetup orientation="portrait" horizontalDpi="300" verticalDpi="300" r:id="rId1"/>
      <autoFilter ref="A3:C348"/>
    </customSheetView>
  </customSheetViews>
  <mergeCells count="1">
    <mergeCell ref="A1:B1"/>
  </mergeCells>
  <pageMargins left="0.7" right="0.7" top="0.75" bottom="0.75" header="0.3" footer="0.3"/>
  <pageSetup orientation="portrait" horizontalDpi="300" verticalDpi="30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E346"/>
  <sheetViews>
    <sheetView workbookViewId="0">
      <selection activeCell="B1" sqref="B1"/>
    </sheetView>
  </sheetViews>
  <sheetFormatPr baseColWidth="10" defaultColWidth="11.42578125" defaultRowHeight="15" x14ac:dyDescent="0.25"/>
  <cols>
    <col min="1" max="1" width="3.85546875" style="32" customWidth="1"/>
    <col min="2" max="2" width="47.42578125" style="32" bestFit="1" customWidth="1"/>
    <col min="3" max="3" width="9.28515625" style="32" customWidth="1"/>
    <col min="4" max="4" width="31.28515625" style="147" customWidth="1"/>
    <col min="5" max="5" width="9.28515625" style="147" bestFit="1" customWidth="1"/>
    <col min="6" max="6" width="11.85546875" style="32" bestFit="1" customWidth="1"/>
    <col min="7" max="16384" width="11.42578125" style="32"/>
  </cols>
  <sheetData>
    <row r="1" spans="1:5" x14ac:dyDescent="0.25">
      <c r="A1" s="153"/>
      <c r="B1" s="153" t="s">
        <v>433</v>
      </c>
      <c r="C1" s="153" t="s">
        <v>435</v>
      </c>
      <c r="D1" s="153" t="s">
        <v>1139</v>
      </c>
      <c r="E1" s="153" t="s">
        <v>754</v>
      </c>
    </row>
    <row r="2" spans="1:5" x14ac:dyDescent="0.25">
      <c r="A2" s="4">
        <v>1</v>
      </c>
      <c r="B2" s="4" t="s">
        <v>436</v>
      </c>
      <c r="C2" s="4">
        <v>5602</v>
      </c>
      <c r="D2" s="154">
        <v>0.4325</v>
      </c>
      <c r="E2" s="154">
        <f>D2</f>
        <v>0.4325</v>
      </c>
    </row>
    <row r="3" spans="1:5" x14ac:dyDescent="0.25">
      <c r="A3" s="4">
        <v>2</v>
      </c>
      <c r="B3" s="4" t="s">
        <v>437</v>
      </c>
      <c r="C3" s="4">
        <v>13502</v>
      </c>
      <c r="D3" s="154">
        <v>0.51449999999999996</v>
      </c>
      <c r="E3" s="154">
        <f t="shared" ref="E3:E66" si="0">D3</f>
        <v>0.51449999999999996</v>
      </c>
    </row>
    <row r="4" spans="1:5" x14ac:dyDescent="0.25">
      <c r="A4" s="4">
        <v>3</v>
      </c>
      <c r="B4" s="4" t="s">
        <v>438</v>
      </c>
      <c r="C4" s="4">
        <v>8314</v>
      </c>
      <c r="D4" s="154">
        <v>0.2429</v>
      </c>
      <c r="E4" s="154">
        <f t="shared" si="0"/>
        <v>0.2429</v>
      </c>
    </row>
    <row r="5" spans="1:5" x14ac:dyDescent="0.25">
      <c r="A5" s="4">
        <v>4</v>
      </c>
      <c r="B5" s="4" t="s">
        <v>439</v>
      </c>
      <c r="C5" s="4">
        <v>3302</v>
      </c>
      <c r="D5" s="154">
        <v>0.88490000000000002</v>
      </c>
      <c r="E5" s="154">
        <f t="shared" si="0"/>
        <v>0.88490000000000002</v>
      </c>
    </row>
    <row r="6" spans="1:5" x14ac:dyDescent="0.25">
      <c r="A6" s="4">
        <v>5</v>
      </c>
      <c r="B6" s="4" t="s">
        <v>440</v>
      </c>
      <c r="C6" s="4">
        <v>1107</v>
      </c>
      <c r="D6" s="154">
        <v>0.62190000000000001</v>
      </c>
      <c r="E6" s="154">
        <f t="shared" si="0"/>
        <v>0.62190000000000001</v>
      </c>
    </row>
    <row r="7" spans="1:5" x14ac:dyDescent="0.25">
      <c r="A7" s="4">
        <v>6</v>
      </c>
      <c r="B7" s="4" t="s">
        <v>441</v>
      </c>
      <c r="C7" s="4">
        <v>10202</v>
      </c>
      <c r="D7" s="154">
        <v>0.93730000000000002</v>
      </c>
      <c r="E7" s="154">
        <f t="shared" si="0"/>
        <v>0.93730000000000002</v>
      </c>
    </row>
    <row r="8" spans="1:5" x14ac:dyDescent="0.25">
      <c r="A8" s="4">
        <v>7</v>
      </c>
      <c r="B8" s="4" t="s">
        <v>442</v>
      </c>
      <c r="C8" s="4">
        <v>4103</v>
      </c>
      <c r="D8" s="154">
        <v>0.50700000000000001</v>
      </c>
      <c r="E8" s="154">
        <f t="shared" si="0"/>
        <v>0.50700000000000001</v>
      </c>
    </row>
    <row r="9" spans="1:5" x14ac:dyDescent="0.25">
      <c r="A9" s="4">
        <v>8</v>
      </c>
      <c r="B9" s="4" t="s">
        <v>443</v>
      </c>
      <c r="C9" s="4">
        <v>9201</v>
      </c>
      <c r="D9" s="154">
        <v>0.67379999999999995</v>
      </c>
      <c r="E9" s="154">
        <f t="shared" si="0"/>
        <v>0.67379999999999995</v>
      </c>
    </row>
    <row r="10" spans="1:5" x14ac:dyDescent="0.25">
      <c r="A10" s="4">
        <v>9</v>
      </c>
      <c r="B10" s="4" t="s">
        <v>444</v>
      </c>
      <c r="C10" s="4">
        <v>2101</v>
      </c>
      <c r="D10" s="154">
        <v>0.72170000000000001</v>
      </c>
      <c r="E10" s="154">
        <f t="shared" si="0"/>
        <v>0.72170000000000001</v>
      </c>
    </row>
    <row r="11" spans="1:5" x14ac:dyDescent="0.25">
      <c r="A11" s="4">
        <v>10</v>
      </c>
      <c r="B11" s="4" t="s">
        <v>445</v>
      </c>
      <c r="C11" s="4">
        <v>8302</v>
      </c>
      <c r="D11" s="154">
        <v>0.56510000000000005</v>
      </c>
      <c r="E11" s="154">
        <f t="shared" si="0"/>
        <v>0.56510000000000005</v>
      </c>
    </row>
    <row r="12" spans="1:5" x14ac:dyDescent="0.25">
      <c r="A12" s="4">
        <v>11</v>
      </c>
      <c r="B12" s="4" t="s">
        <v>446</v>
      </c>
      <c r="C12" s="4">
        <v>8202</v>
      </c>
      <c r="D12" s="154">
        <v>0.94350000000000001</v>
      </c>
      <c r="E12" s="154">
        <f t="shared" si="0"/>
        <v>0.94350000000000001</v>
      </c>
    </row>
    <row r="13" spans="1:5" x14ac:dyDescent="0.25">
      <c r="A13" s="4">
        <v>12</v>
      </c>
      <c r="B13" s="4" t="s">
        <v>447</v>
      </c>
      <c r="C13" s="4">
        <v>15101</v>
      </c>
      <c r="D13" s="154">
        <v>0.92479999999999996</v>
      </c>
      <c r="E13" s="154">
        <f t="shared" si="0"/>
        <v>0.92479999999999996</v>
      </c>
    </row>
    <row r="14" spans="1:5" x14ac:dyDescent="0.25">
      <c r="A14" s="4">
        <v>13</v>
      </c>
      <c r="B14" s="4" t="s">
        <v>448</v>
      </c>
      <c r="C14" s="4">
        <v>13402</v>
      </c>
      <c r="D14" s="154">
        <v>0.61860000000000004</v>
      </c>
      <c r="E14" s="154">
        <f t="shared" si="0"/>
        <v>0.61860000000000004</v>
      </c>
    </row>
    <row r="15" spans="1:5" x14ac:dyDescent="0.25">
      <c r="A15" s="4">
        <v>14</v>
      </c>
      <c r="B15" s="4" t="s">
        <v>449</v>
      </c>
      <c r="C15" s="4">
        <v>16102</v>
      </c>
      <c r="D15" s="154">
        <v>0.58819999999999995</v>
      </c>
      <c r="E15" s="154">
        <f t="shared" si="0"/>
        <v>0.58819999999999995</v>
      </c>
    </row>
    <row r="16" spans="1:5" x14ac:dyDescent="0.25">
      <c r="A16" s="4">
        <v>15</v>
      </c>
      <c r="B16" s="4" t="s">
        <v>450</v>
      </c>
      <c r="C16" s="4">
        <v>5402</v>
      </c>
      <c r="D16" s="154">
        <v>0.87319999999999998</v>
      </c>
      <c r="E16" s="154">
        <f t="shared" si="0"/>
        <v>0.87319999999999998</v>
      </c>
    </row>
    <row r="17" spans="1:5" x14ac:dyDescent="0.25">
      <c r="A17" s="4">
        <v>16</v>
      </c>
      <c r="B17" s="4" t="s">
        <v>451</v>
      </c>
      <c r="C17" s="4">
        <v>12201</v>
      </c>
      <c r="D17" s="154">
        <v>0.75670000000000004</v>
      </c>
      <c r="E17" s="154">
        <f t="shared" si="0"/>
        <v>0.75670000000000004</v>
      </c>
    </row>
    <row r="18" spans="1:5" x14ac:dyDescent="0.25">
      <c r="A18" s="4">
        <v>17</v>
      </c>
      <c r="B18" s="4" t="s">
        <v>452</v>
      </c>
      <c r="C18" s="4">
        <v>8303</v>
      </c>
      <c r="D18" s="154">
        <v>0.6381</v>
      </c>
      <c r="E18" s="154">
        <f t="shared" si="0"/>
        <v>0.6381</v>
      </c>
    </row>
    <row r="19" spans="1:5" x14ac:dyDescent="0.25">
      <c r="A19" s="4">
        <v>18</v>
      </c>
      <c r="B19" s="4" t="s">
        <v>453</v>
      </c>
      <c r="C19" s="4">
        <v>2201</v>
      </c>
      <c r="D19" s="154">
        <v>0.88819999999999999</v>
      </c>
      <c r="E19" s="154">
        <f t="shared" si="0"/>
        <v>0.88819999999999999</v>
      </c>
    </row>
    <row r="20" spans="1:5" x14ac:dyDescent="0.25">
      <c r="A20" s="4">
        <v>19</v>
      </c>
      <c r="B20" s="4" t="s">
        <v>454</v>
      </c>
      <c r="C20" s="4">
        <v>10102</v>
      </c>
      <c r="D20" s="154">
        <v>0.82169999999999999</v>
      </c>
      <c r="E20" s="154">
        <f t="shared" si="0"/>
        <v>0.82169999999999999</v>
      </c>
    </row>
    <row r="21" spans="1:5" x14ac:dyDescent="0.25">
      <c r="A21" s="4">
        <v>20</v>
      </c>
      <c r="B21" s="4" t="s">
        <v>455</v>
      </c>
      <c r="C21" s="4">
        <v>3102</v>
      </c>
      <c r="D21" s="154">
        <v>0.57350000000000001</v>
      </c>
      <c r="E21" s="154">
        <f t="shared" si="0"/>
        <v>0.57350000000000001</v>
      </c>
    </row>
    <row r="22" spans="1:5" x14ac:dyDescent="0.25">
      <c r="A22" s="4">
        <v>21</v>
      </c>
      <c r="B22" s="4" t="s">
        <v>456</v>
      </c>
      <c r="C22" s="4">
        <v>13403</v>
      </c>
      <c r="D22" s="154">
        <v>0.8296</v>
      </c>
      <c r="E22" s="154">
        <f t="shared" si="0"/>
        <v>0.8296</v>
      </c>
    </row>
    <row r="23" spans="1:5" x14ac:dyDescent="0.25">
      <c r="A23" s="4">
        <v>22</v>
      </c>
      <c r="B23" s="4" t="s">
        <v>457</v>
      </c>
      <c r="C23" s="4">
        <v>5302</v>
      </c>
      <c r="D23" s="154">
        <v>0.75219999999999998</v>
      </c>
      <c r="E23" s="154">
        <f t="shared" si="0"/>
        <v>0.75219999999999998</v>
      </c>
    </row>
    <row r="24" spans="1:5" x14ac:dyDescent="0.25">
      <c r="A24" s="4">
        <v>23</v>
      </c>
      <c r="B24" s="4" t="s">
        <v>458</v>
      </c>
      <c r="C24" s="4">
        <v>15102</v>
      </c>
      <c r="D24" s="154">
        <v>0.42259999999999998</v>
      </c>
      <c r="E24" s="154">
        <f t="shared" si="0"/>
        <v>0.42259999999999998</v>
      </c>
    </row>
    <row r="25" spans="1:5" x14ac:dyDescent="0.25">
      <c r="A25" s="4">
        <v>24</v>
      </c>
      <c r="B25" s="4" t="s">
        <v>459</v>
      </c>
      <c r="C25" s="4">
        <v>1402</v>
      </c>
      <c r="D25" s="154">
        <v>0.68069999999999997</v>
      </c>
      <c r="E25" s="154">
        <f t="shared" si="0"/>
        <v>0.68069999999999997</v>
      </c>
    </row>
    <row r="26" spans="1:5" x14ac:dyDescent="0.25">
      <c r="A26" s="4">
        <v>25</v>
      </c>
      <c r="B26" s="4" t="s">
        <v>460</v>
      </c>
      <c r="C26" s="4">
        <v>4202</v>
      </c>
      <c r="D26" s="154">
        <v>0.39229999999999998</v>
      </c>
      <c r="E26" s="154">
        <f t="shared" si="0"/>
        <v>0.39229999999999998</v>
      </c>
    </row>
    <row r="27" spans="1:5" x14ac:dyDescent="0.25">
      <c r="A27" s="4">
        <v>26</v>
      </c>
      <c r="B27" s="4" t="s">
        <v>461</v>
      </c>
      <c r="C27" s="4">
        <v>8203</v>
      </c>
      <c r="D27" s="154">
        <v>0.62180000000000002</v>
      </c>
      <c r="E27" s="154">
        <f t="shared" si="0"/>
        <v>0.62180000000000002</v>
      </c>
    </row>
    <row r="28" spans="1:5" x14ac:dyDescent="0.25">
      <c r="A28" s="4">
        <v>27</v>
      </c>
      <c r="B28" s="4" t="s">
        <v>462</v>
      </c>
      <c r="C28" s="4">
        <v>9102</v>
      </c>
      <c r="D28" s="154">
        <v>0.40989999999999999</v>
      </c>
      <c r="E28" s="154">
        <f t="shared" si="0"/>
        <v>0.40989999999999999</v>
      </c>
    </row>
    <row r="29" spans="1:5" x14ac:dyDescent="0.25">
      <c r="A29" s="4">
        <v>28</v>
      </c>
      <c r="B29" s="4" t="s">
        <v>425</v>
      </c>
      <c r="C29" s="4">
        <v>5603</v>
      </c>
      <c r="D29" s="154">
        <v>0.8921</v>
      </c>
      <c r="E29" s="154">
        <f t="shared" si="0"/>
        <v>0.8921</v>
      </c>
    </row>
    <row r="30" spans="1:5" x14ac:dyDescent="0.25">
      <c r="A30" s="4">
        <v>29</v>
      </c>
      <c r="B30" s="4" t="s">
        <v>463</v>
      </c>
      <c r="C30" s="4">
        <v>5102</v>
      </c>
      <c r="D30" s="154">
        <v>0.89349999999999996</v>
      </c>
      <c r="E30" s="154">
        <f t="shared" si="0"/>
        <v>0.89349999999999996</v>
      </c>
    </row>
    <row r="31" spans="1:5" x14ac:dyDescent="0.25">
      <c r="A31" s="4">
        <v>30</v>
      </c>
      <c r="B31" s="4" t="s">
        <v>464</v>
      </c>
      <c r="C31" s="4">
        <v>10201</v>
      </c>
      <c r="D31" s="154">
        <v>0.81299999999999994</v>
      </c>
      <c r="E31" s="154">
        <f t="shared" si="0"/>
        <v>0.81299999999999994</v>
      </c>
    </row>
    <row r="32" spans="1:5" x14ac:dyDescent="0.25">
      <c r="A32" s="4">
        <v>31</v>
      </c>
      <c r="B32" s="4" t="s">
        <v>465</v>
      </c>
      <c r="C32" s="4">
        <v>5702</v>
      </c>
      <c r="D32" s="154">
        <v>0.80459999999999998</v>
      </c>
      <c r="E32" s="154">
        <f t="shared" si="0"/>
        <v>0.80459999999999998</v>
      </c>
    </row>
    <row r="33" spans="1:5" x14ac:dyDescent="0.25">
      <c r="A33" s="4">
        <v>32</v>
      </c>
      <c r="B33" s="4" t="s">
        <v>466</v>
      </c>
      <c r="C33" s="4">
        <v>7201</v>
      </c>
      <c r="D33" s="154">
        <v>0.72709999999999997</v>
      </c>
      <c r="E33" s="154">
        <f t="shared" si="0"/>
        <v>0.72709999999999997</v>
      </c>
    </row>
    <row r="34" spans="1:5" x14ac:dyDescent="0.25">
      <c r="A34" s="4">
        <v>33</v>
      </c>
      <c r="B34" s="4" t="s">
        <v>467</v>
      </c>
      <c r="C34" s="4">
        <v>13102</v>
      </c>
      <c r="D34" s="154">
        <v>0.74960000000000004</v>
      </c>
      <c r="E34" s="154">
        <f t="shared" si="0"/>
        <v>0.74960000000000004</v>
      </c>
    </row>
    <row r="35" spans="1:5" x14ac:dyDescent="0.25">
      <c r="A35" s="4">
        <v>34</v>
      </c>
      <c r="B35" s="4" t="s">
        <v>468</v>
      </c>
      <c r="C35" s="4">
        <v>13103</v>
      </c>
      <c r="D35" s="154">
        <v>0.91900000000000004</v>
      </c>
      <c r="E35" s="154">
        <f t="shared" si="0"/>
        <v>0.91900000000000004</v>
      </c>
    </row>
    <row r="36" spans="1:5" x14ac:dyDescent="0.25">
      <c r="A36" s="4">
        <v>35</v>
      </c>
      <c r="B36" s="4" t="s">
        <v>469</v>
      </c>
      <c r="C36" s="4">
        <v>10401</v>
      </c>
      <c r="D36" s="154">
        <v>0.89729999999999999</v>
      </c>
      <c r="E36" s="154">
        <f t="shared" si="0"/>
        <v>0.89729999999999999</v>
      </c>
    </row>
    <row r="37" spans="1:5" x14ac:dyDescent="0.25">
      <c r="A37" s="4">
        <v>36</v>
      </c>
      <c r="B37" s="4" t="s">
        <v>470</v>
      </c>
      <c r="C37" s="4">
        <v>7202</v>
      </c>
      <c r="D37" s="154">
        <v>0.54459999999999997</v>
      </c>
      <c r="E37" s="154">
        <f t="shared" si="0"/>
        <v>0.54459999999999997</v>
      </c>
    </row>
    <row r="38" spans="1:5" x14ac:dyDescent="0.25">
      <c r="A38" s="4">
        <v>37</v>
      </c>
      <c r="B38" s="4" t="s">
        <v>471</v>
      </c>
      <c r="C38" s="4">
        <v>3201</v>
      </c>
      <c r="D38" s="154">
        <v>0.68410000000000004</v>
      </c>
      <c r="E38" s="154">
        <f t="shared" si="0"/>
        <v>0.68410000000000004</v>
      </c>
    </row>
    <row r="39" spans="1:5" x14ac:dyDescent="0.25">
      <c r="A39" s="4">
        <v>38</v>
      </c>
      <c r="B39" s="4" t="s">
        <v>472</v>
      </c>
      <c r="C39" s="4">
        <v>6302</v>
      </c>
      <c r="D39" s="154">
        <v>0.95450000000000002</v>
      </c>
      <c r="E39" s="154">
        <f t="shared" si="0"/>
        <v>0.95450000000000002</v>
      </c>
    </row>
    <row r="40" spans="1:5" x14ac:dyDescent="0.25">
      <c r="A40" s="4">
        <v>39</v>
      </c>
      <c r="B40" s="4" t="s">
        <v>473</v>
      </c>
      <c r="C40" s="4">
        <v>8103</v>
      </c>
      <c r="D40" s="154">
        <v>0.88680000000000003</v>
      </c>
      <c r="E40" s="154">
        <f t="shared" si="0"/>
        <v>0.88680000000000003</v>
      </c>
    </row>
    <row r="41" spans="1:5" x14ac:dyDescent="0.25">
      <c r="A41" s="4">
        <v>40</v>
      </c>
      <c r="B41" s="4" t="s">
        <v>474</v>
      </c>
      <c r="C41" s="4">
        <v>11401</v>
      </c>
      <c r="D41" s="154">
        <v>0.70399999999999996</v>
      </c>
      <c r="E41" s="154">
        <f t="shared" si="0"/>
        <v>0.70399999999999996</v>
      </c>
    </row>
    <row r="42" spans="1:5" x14ac:dyDescent="0.25">
      <c r="A42" s="4">
        <v>41</v>
      </c>
      <c r="B42" s="4" t="s">
        <v>475</v>
      </c>
      <c r="C42" s="4">
        <v>16101</v>
      </c>
      <c r="D42" s="154">
        <v>0.63119999999999998</v>
      </c>
      <c r="E42" s="154">
        <f t="shared" si="0"/>
        <v>0.63119999999999998</v>
      </c>
    </row>
    <row r="43" spans="1:5" x14ac:dyDescent="0.25">
      <c r="A43" s="4">
        <v>42</v>
      </c>
      <c r="B43" s="4" t="s">
        <v>476</v>
      </c>
      <c r="C43" s="4">
        <v>16103</v>
      </c>
      <c r="D43" s="154">
        <v>0.70240000000000002</v>
      </c>
      <c r="E43" s="154">
        <f t="shared" si="0"/>
        <v>0.70240000000000002</v>
      </c>
    </row>
    <row r="44" spans="1:5" x14ac:dyDescent="0.25">
      <c r="A44" s="4">
        <v>43</v>
      </c>
      <c r="B44" s="4" t="s">
        <v>422</v>
      </c>
      <c r="C44" s="4">
        <v>6303</v>
      </c>
      <c r="D44" s="154">
        <v>0.69210000000000005</v>
      </c>
      <c r="E44" s="154">
        <f t="shared" si="0"/>
        <v>0.69210000000000005</v>
      </c>
    </row>
    <row r="45" spans="1:5" x14ac:dyDescent="0.25">
      <c r="A45" s="4">
        <v>44</v>
      </c>
      <c r="B45" s="4" t="s">
        <v>477</v>
      </c>
      <c r="C45" s="4">
        <v>9121</v>
      </c>
      <c r="D45" s="154">
        <v>0.68069999999999997</v>
      </c>
      <c r="E45" s="154">
        <f t="shared" si="0"/>
        <v>0.68069999999999997</v>
      </c>
    </row>
    <row r="46" spans="1:5" x14ac:dyDescent="0.25">
      <c r="A46" s="4">
        <v>45</v>
      </c>
      <c r="B46" s="4" t="s">
        <v>478</v>
      </c>
      <c r="C46" s="4">
        <v>10203</v>
      </c>
      <c r="D46" s="154">
        <v>0.71430000000000005</v>
      </c>
      <c r="E46" s="154">
        <f t="shared" si="0"/>
        <v>0.71430000000000005</v>
      </c>
    </row>
    <row r="47" spans="1:5" x14ac:dyDescent="0.25">
      <c r="A47" s="4">
        <v>46</v>
      </c>
      <c r="B47" s="4" t="s">
        <v>479</v>
      </c>
      <c r="C47" s="4">
        <v>11202</v>
      </c>
      <c r="D47" s="154">
        <v>0.73799999999999999</v>
      </c>
      <c r="E47" s="154">
        <f t="shared" si="0"/>
        <v>0.73799999999999999</v>
      </c>
    </row>
    <row r="48" spans="1:5" x14ac:dyDescent="0.25">
      <c r="A48" s="4">
        <v>47</v>
      </c>
      <c r="B48" s="4" t="s">
        <v>415</v>
      </c>
      <c r="C48" s="4">
        <v>16202</v>
      </c>
      <c r="D48" s="154">
        <v>0.90059999999999996</v>
      </c>
      <c r="E48" s="154">
        <f t="shared" si="0"/>
        <v>0.90059999999999996</v>
      </c>
    </row>
    <row r="49" spans="1:5" x14ac:dyDescent="0.25">
      <c r="A49" s="4">
        <v>48</v>
      </c>
      <c r="B49" s="4" t="s">
        <v>480</v>
      </c>
      <c r="C49" s="4">
        <v>10103</v>
      </c>
      <c r="D49" s="154">
        <v>0.87409999999999999</v>
      </c>
      <c r="E49" s="154">
        <f t="shared" si="0"/>
        <v>0.87409999999999999</v>
      </c>
    </row>
    <row r="50" spans="1:5" x14ac:dyDescent="0.25">
      <c r="A50" s="4">
        <v>49</v>
      </c>
      <c r="B50" s="4" t="s">
        <v>481</v>
      </c>
      <c r="C50" s="4">
        <v>11301</v>
      </c>
      <c r="D50" s="154">
        <v>0.84560000000000002</v>
      </c>
      <c r="E50" s="154">
        <f t="shared" si="0"/>
        <v>0.84560000000000002</v>
      </c>
    </row>
    <row r="51" spans="1:5" x14ac:dyDescent="0.25">
      <c r="A51" s="4">
        <v>50</v>
      </c>
      <c r="B51" s="4" t="s">
        <v>482</v>
      </c>
      <c r="C51" s="4">
        <v>6102</v>
      </c>
      <c r="D51" s="154">
        <v>0.89570000000000005</v>
      </c>
      <c r="E51" s="154">
        <f t="shared" si="0"/>
        <v>0.89570000000000005</v>
      </c>
    </row>
    <row r="52" spans="1:5" x14ac:dyDescent="0.25">
      <c r="A52" s="4">
        <v>51</v>
      </c>
      <c r="B52" s="4" t="s">
        <v>483</v>
      </c>
      <c r="C52" s="4">
        <v>16203</v>
      </c>
      <c r="D52" s="154">
        <v>0.74839999999999995</v>
      </c>
      <c r="E52" s="154">
        <f t="shared" si="0"/>
        <v>0.74839999999999995</v>
      </c>
    </row>
    <row r="53" spans="1:5" x14ac:dyDescent="0.25">
      <c r="A53" s="4">
        <v>52</v>
      </c>
      <c r="B53" s="4" t="s">
        <v>484</v>
      </c>
      <c r="C53" s="4">
        <v>16302</v>
      </c>
      <c r="D53" s="154">
        <v>0.69540000000000002</v>
      </c>
      <c r="E53" s="154">
        <f t="shared" si="0"/>
        <v>0.69540000000000002</v>
      </c>
    </row>
    <row r="54" spans="1:5" x14ac:dyDescent="0.25">
      <c r="A54" s="4">
        <v>53</v>
      </c>
      <c r="B54" s="4" t="s">
        <v>485</v>
      </c>
      <c r="C54" s="4">
        <v>6103</v>
      </c>
      <c r="D54" s="154">
        <v>0.85109999999999997</v>
      </c>
      <c r="E54" s="154">
        <f t="shared" si="0"/>
        <v>0.85109999999999997</v>
      </c>
    </row>
    <row r="55" spans="1:5" x14ac:dyDescent="0.25">
      <c r="A55" s="4">
        <v>54</v>
      </c>
      <c r="B55" s="4" t="s">
        <v>486</v>
      </c>
      <c r="C55" s="4">
        <v>7402</v>
      </c>
      <c r="D55" s="154">
        <v>0.59179999999999999</v>
      </c>
      <c r="E55" s="154">
        <f t="shared" si="0"/>
        <v>0.59179999999999999</v>
      </c>
    </row>
    <row r="56" spans="1:5" x14ac:dyDescent="0.25">
      <c r="A56" s="4">
        <v>55</v>
      </c>
      <c r="B56" s="4" t="s">
        <v>487</v>
      </c>
      <c r="C56" s="4">
        <v>1403</v>
      </c>
      <c r="D56" s="154">
        <v>0.60050000000000003</v>
      </c>
      <c r="E56" s="154">
        <f t="shared" si="0"/>
        <v>0.60050000000000003</v>
      </c>
    </row>
    <row r="57" spans="1:5" x14ac:dyDescent="0.25">
      <c r="A57" s="4">
        <v>56</v>
      </c>
      <c r="B57" s="4" t="s">
        <v>488</v>
      </c>
      <c r="C57" s="4">
        <v>13301</v>
      </c>
      <c r="D57" s="154">
        <v>0.95920000000000005</v>
      </c>
      <c r="E57" s="154">
        <f t="shared" si="0"/>
        <v>0.95920000000000005</v>
      </c>
    </row>
    <row r="58" spans="1:5" x14ac:dyDescent="0.25">
      <c r="A58" s="4">
        <v>57</v>
      </c>
      <c r="B58" s="4" t="s">
        <v>489</v>
      </c>
      <c r="C58" s="4">
        <v>9202</v>
      </c>
      <c r="D58" s="154">
        <v>0.9002</v>
      </c>
      <c r="E58" s="154">
        <f t="shared" si="0"/>
        <v>0.9002</v>
      </c>
    </row>
    <row r="59" spans="1:5" x14ac:dyDescent="0.25">
      <c r="A59" s="4">
        <v>58</v>
      </c>
      <c r="B59" s="4" t="s">
        <v>490</v>
      </c>
      <c r="C59" s="4">
        <v>6104</v>
      </c>
      <c r="D59" s="154">
        <v>0.80330000000000001</v>
      </c>
      <c r="E59" s="154">
        <f t="shared" si="0"/>
        <v>0.80330000000000001</v>
      </c>
    </row>
    <row r="60" spans="1:5" x14ac:dyDescent="0.25">
      <c r="A60" s="4">
        <v>59</v>
      </c>
      <c r="B60" s="4" t="s">
        <v>491</v>
      </c>
      <c r="C60" s="4">
        <v>4302</v>
      </c>
      <c r="D60" s="154">
        <v>0.72940000000000005</v>
      </c>
      <c r="E60" s="154">
        <f t="shared" si="0"/>
        <v>0.72940000000000005</v>
      </c>
    </row>
    <row r="61" spans="1:5" x14ac:dyDescent="0.25">
      <c r="A61" s="4">
        <v>60</v>
      </c>
      <c r="B61" s="4" t="s">
        <v>492</v>
      </c>
      <c r="C61" s="4">
        <v>8101</v>
      </c>
      <c r="D61" s="154">
        <v>0.86370000000000002</v>
      </c>
      <c r="E61" s="154">
        <f t="shared" si="0"/>
        <v>0.86370000000000002</v>
      </c>
    </row>
    <row r="62" spans="1:5" x14ac:dyDescent="0.25">
      <c r="A62" s="4">
        <v>61</v>
      </c>
      <c r="B62" s="4" t="s">
        <v>493</v>
      </c>
      <c r="C62" s="4">
        <v>13104</v>
      </c>
      <c r="D62" s="154">
        <v>0.86439999999999995</v>
      </c>
      <c r="E62" s="154">
        <f t="shared" si="0"/>
        <v>0.86439999999999995</v>
      </c>
    </row>
    <row r="63" spans="1:5" x14ac:dyDescent="0.25">
      <c r="A63" s="4">
        <v>62</v>
      </c>
      <c r="B63" s="4" t="s">
        <v>494</v>
      </c>
      <c r="C63" s="4">
        <v>5103</v>
      </c>
      <c r="D63" s="154">
        <v>0.85540000000000005</v>
      </c>
      <c r="E63" s="154">
        <f t="shared" si="0"/>
        <v>0.85540000000000005</v>
      </c>
    </row>
    <row r="64" spans="1:5" x14ac:dyDescent="0.25">
      <c r="A64" s="4">
        <v>63</v>
      </c>
      <c r="B64" s="4" t="s">
        <v>495</v>
      </c>
      <c r="C64" s="4">
        <v>7102</v>
      </c>
      <c r="D64" s="154">
        <v>0.68149999999999999</v>
      </c>
      <c r="E64" s="154">
        <f t="shared" si="0"/>
        <v>0.68149999999999999</v>
      </c>
    </row>
    <row r="65" spans="1:5" x14ac:dyDescent="0.25">
      <c r="A65" s="4">
        <v>64</v>
      </c>
      <c r="B65" s="4" t="s">
        <v>496</v>
      </c>
      <c r="C65" s="4">
        <v>8204</v>
      </c>
      <c r="D65" s="154">
        <v>0.38679999999999998</v>
      </c>
      <c r="E65" s="154">
        <f t="shared" si="0"/>
        <v>0.38679999999999998</v>
      </c>
    </row>
    <row r="66" spans="1:5" x14ac:dyDescent="0.25">
      <c r="A66" s="4">
        <v>65</v>
      </c>
      <c r="B66" s="4" t="s">
        <v>497</v>
      </c>
      <c r="C66" s="4">
        <v>3101</v>
      </c>
      <c r="D66" s="154">
        <v>0.81779999999999997</v>
      </c>
      <c r="E66" s="154">
        <f t="shared" si="0"/>
        <v>0.81779999999999997</v>
      </c>
    </row>
    <row r="67" spans="1:5" x14ac:dyDescent="0.25">
      <c r="A67" s="4">
        <v>66</v>
      </c>
      <c r="B67" s="4" t="s">
        <v>498</v>
      </c>
      <c r="C67" s="4">
        <v>4102</v>
      </c>
      <c r="D67" s="154">
        <v>0.99</v>
      </c>
      <c r="E67" s="154">
        <f t="shared" ref="E67:E130" si="1">D67</f>
        <v>0.99</v>
      </c>
    </row>
    <row r="68" spans="1:5" x14ac:dyDescent="0.25">
      <c r="A68" s="4">
        <v>67</v>
      </c>
      <c r="B68" s="4" t="s">
        <v>499</v>
      </c>
      <c r="C68" s="4">
        <v>8102</v>
      </c>
      <c r="D68" s="154">
        <v>0.92949999999999999</v>
      </c>
      <c r="E68" s="154">
        <f t="shared" si="1"/>
        <v>0.92949999999999999</v>
      </c>
    </row>
    <row r="69" spans="1:5" x14ac:dyDescent="0.25">
      <c r="A69" s="4">
        <v>68</v>
      </c>
      <c r="B69" s="4" t="s">
        <v>500</v>
      </c>
      <c r="C69" s="4">
        <v>14102</v>
      </c>
      <c r="D69" s="154">
        <v>0.72399999999999998</v>
      </c>
      <c r="E69" s="154">
        <f t="shared" si="1"/>
        <v>0.72399999999999998</v>
      </c>
    </row>
    <row r="70" spans="1:5" x14ac:dyDescent="0.25">
      <c r="A70" s="4">
        <v>69</v>
      </c>
      <c r="B70" s="4" t="s">
        <v>501</v>
      </c>
      <c r="C70" s="4">
        <v>11101</v>
      </c>
      <c r="D70" s="154">
        <v>0.73229999999999995</v>
      </c>
      <c r="E70" s="154">
        <f t="shared" si="1"/>
        <v>0.73229999999999995</v>
      </c>
    </row>
    <row r="71" spans="1:5" x14ac:dyDescent="0.25">
      <c r="A71" s="4">
        <v>70</v>
      </c>
      <c r="B71" s="4" t="s">
        <v>502</v>
      </c>
      <c r="C71" s="4">
        <v>9103</v>
      </c>
      <c r="D71" s="154">
        <v>0.82399999999999995</v>
      </c>
      <c r="E71" s="154">
        <f t="shared" si="1"/>
        <v>0.82399999999999995</v>
      </c>
    </row>
    <row r="72" spans="1:5" x14ac:dyDescent="0.25">
      <c r="A72" s="4">
        <v>71</v>
      </c>
      <c r="B72" s="4" t="s">
        <v>503</v>
      </c>
      <c r="C72" s="4">
        <v>9203</v>
      </c>
      <c r="D72" s="154">
        <v>0.8821</v>
      </c>
      <c r="E72" s="154">
        <f t="shared" si="1"/>
        <v>0.8821</v>
      </c>
    </row>
    <row r="73" spans="1:5" x14ac:dyDescent="0.25">
      <c r="A73" s="4">
        <v>72</v>
      </c>
      <c r="B73" s="4" t="s">
        <v>504</v>
      </c>
      <c r="C73" s="4">
        <v>13503</v>
      </c>
      <c r="D73" s="154">
        <v>0.9758</v>
      </c>
      <c r="E73" s="154">
        <f t="shared" si="1"/>
        <v>0.9758</v>
      </c>
    </row>
    <row r="74" spans="1:5" x14ac:dyDescent="0.25">
      <c r="A74" s="4">
        <v>73</v>
      </c>
      <c r="B74" s="4" t="s">
        <v>505</v>
      </c>
      <c r="C74" s="4">
        <v>10204</v>
      </c>
      <c r="D74" s="154">
        <v>0.72319999999999995</v>
      </c>
      <c r="E74" s="154">
        <f t="shared" si="1"/>
        <v>0.72319999999999995</v>
      </c>
    </row>
    <row r="75" spans="1:5" x14ac:dyDescent="0.25">
      <c r="A75" s="4">
        <v>74</v>
      </c>
      <c r="B75" s="4" t="s">
        <v>506</v>
      </c>
      <c r="C75" s="4">
        <v>8205</v>
      </c>
      <c r="D75" s="154">
        <v>0.48499999999999999</v>
      </c>
      <c r="E75" s="154">
        <f t="shared" si="1"/>
        <v>0.48499999999999999</v>
      </c>
    </row>
    <row r="76" spans="1:5" x14ac:dyDescent="0.25">
      <c r="A76" s="4">
        <v>75</v>
      </c>
      <c r="B76" s="4" t="s">
        <v>410</v>
      </c>
      <c r="C76" s="4">
        <v>9104</v>
      </c>
      <c r="D76" s="154">
        <v>0.39560000000000001</v>
      </c>
      <c r="E76" s="154">
        <f t="shared" si="1"/>
        <v>0.39560000000000001</v>
      </c>
    </row>
    <row r="77" spans="1:5" x14ac:dyDescent="0.25">
      <c r="A77" s="4">
        <v>76</v>
      </c>
      <c r="B77" s="4" t="s">
        <v>507</v>
      </c>
      <c r="C77" s="4">
        <v>7103</v>
      </c>
      <c r="D77" s="154">
        <v>0.41310000000000002</v>
      </c>
      <c r="E77" s="154">
        <f t="shared" si="1"/>
        <v>0.41310000000000002</v>
      </c>
    </row>
    <row r="78" spans="1:5" x14ac:dyDescent="0.25">
      <c r="A78" s="4">
        <v>77</v>
      </c>
      <c r="B78" s="4" t="s">
        <v>508</v>
      </c>
      <c r="C78" s="4">
        <v>7301</v>
      </c>
      <c r="D78" s="154">
        <v>0.36170000000000002</v>
      </c>
      <c r="E78" s="154">
        <f t="shared" si="1"/>
        <v>0.36170000000000002</v>
      </c>
    </row>
    <row r="79" spans="1:5" x14ac:dyDescent="0.25">
      <c r="A79" s="4">
        <v>78</v>
      </c>
      <c r="B79" s="4" t="s">
        <v>509</v>
      </c>
      <c r="C79" s="4">
        <v>10205</v>
      </c>
      <c r="D79" s="154">
        <v>0.92869999999999997</v>
      </c>
      <c r="E79" s="154">
        <f t="shared" si="1"/>
        <v>0.92869999999999997</v>
      </c>
    </row>
    <row r="80" spans="1:5" x14ac:dyDescent="0.25">
      <c r="A80" s="4">
        <v>79</v>
      </c>
      <c r="B80" s="4" t="s">
        <v>510</v>
      </c>
      <c r="C80" s="4">
        <v>3202</v>
      </c>
      <c r="D80" s="154">
        <v>0.64070000000000005</v>
      </c>
      <c r="E80" s="154">
        <f t="shared" si="1"/>
        <v>0.64070000000000005</v>
      </c>
    </row>
    <row r="81" spans="1:5" x14ac:dyDescent="0.25">
      <c r="A81" s="4">
        <v>80</v>
      </c>
      <c r="B81" s="4" t="s">
        <v>511</v>
      </c>
      <c r="C81" s="4">
        <v>6105</v>
      </c>
      <c r="D81" s="154">
        <v>0.93700000000000006</v>
      </c>
      <c r="E81" s="154">
        <f t="shared" si="1"/>
        <v>0.93700000000000006</v>
      </c>
    </row>
    <row r="82" spans="1:5" x14ac:dyDescent="0.25">
      <c r="A82" s="4">
        <v>81</v>
      </c>
      <c r="B82" s="4" t="s">
        <v>512</v>
      </c>
      <c r="C82" s="4">
        <v>13105</v>
      </c>
      <c r="D82" s="154">
        <v>0.75580000000000003</v>
      </c>
      <c r="E82" s="154">
        <f t="shared" si="1"/>
        <v>0.75580000000000003</v>
      </c>
    </row>
    <row r="83" spans="1:5" x14ac:dyDescent="0.25">
      <c r="A83" s="4">
        <v>82</v>
      </c>
      <c r="B83" s="4" t="s">
        <v>513</v>
      </c>
      <c r="C83" s="4">
        <v>16104</v>
      </c>
      <c r="D83" s="154">
        <v>0.80800000000000005</v>
      </c>
      <c r="E83" s="154">
        <f t="shared" si="1"/>
        <v>0.80800000000000005</v>
      </c>
    </row>
    <row r="84" spans="1:5" x14ac:dyDescent="0.25">
      <c r="A84" s="4">
        <v>83</v>
      </c>
      <c r="B84" s="4" t="s">
        <v>514</v>
      </c>
      <c r="C84" s="4">
        <v>13602</v>
      </c>
      <c r="D84" s="154">
        <v>0.8054</v>
      </c>
      <c r="E84" s="154">
        <f t="shared" si="1"/>
        <v>0.8054</v>
      </c>
    </row>
    <row r="85" spans="1:5" x14ac:dyDescent="0.25">
      <c r="A85" s="4">
        <v>84</v>
      </c>
      <c r="B85" s="4" t="s">
        <v>515</v>
      </c>
      <c r="C85" s="4">
        <v>5604</v>
      </c>
      <c r="D85" s="154">
        <v>0.9657</v>
      </c>
      <c r="E85" s="154">
        <f t="shared" si="1"/>
        <v>0.9657</v>
      </c>
    </row>
    <row r="86" spans="1:5" x14ac:dyDescent="0.25">
      <c r="A86" s="4">
        <v>85</v>
      </c>
      <c r="B86" s="4" t="s">
        <v>424</v>
      </c>
      <c r="C86" s="4">
        <v>5605</v>
      </c>
      <c r="D86" s="154">
        <v>0.82240000000000002</v>
      </c>
      <c r="E86" s="154">
        <f t="shared" si="1"/>
        <v>0.82240000000000002</v>
      </c>
    </row>
    <row r="87" spans="1:5" x14ac:dyDescent="0.25">
      <c r="A87" s="4">
        <v>86</v>
      </c>
      <c r="B87" s="4" t="s">
        <v>516</v>
      </c>
      <c r="C87" s="4">
        <v>7104</v>
      </c>
      <c r="D87" s="154">
        <v>0.93959999999999999</v>
      </c>
      <c r="E87" s="154">
        <f t="shared" si="1"/>
        <v>0.93959999999999999</v>
      </c>
    </row>
    <row r="88" spans="1:5" x14ac:dyDescent="0.25">
      <c r="A88" s="4">
        <v>87</v>
      </c>
      <c r="B88" s="4" t="s">
        <v>413</v>
      </c>
      <c r="C88" s="4">
        <v>9204</v>
      </c>
      <c r="D88" s="154">
        <v>0.52639999999999998</v>
      </c>
      <c r="E88" s="154">
        <f t="shared" si="1"/>
        <v>0.52639999999999998</v>
      </c>
    </row>
    <row r="89" spans="1:5" x14ac:dyDescent="0.25">
      <c r="A89" s="4">
        <v>88</v>
      </c>
      <c r="B89" s="4" t="s">
        <v>517</v>
      </c>
      <c r="C89" s="4">
        <v>13106</v>
      </c>
      <c r="D89" s="154">
        <v>0.54990000000000006</v>
      </c>
      <c r="E89" s="154">
        <f t="shared" si="1"/>
        <v>0.54990000000000006</v>
      </c>
    </row>
    <row r="90" spans="1:5" x14ac:dyDescent="0.25">
      <c r="A90" s="4">
        <v>89</v>
      </c>
      <c r="B90" s="4" t="s">
        <v>518</v>
      </c>
      <c r="C90" s="4">
        <v>8104</v>
      </c>
      <c r="D90" s="154">
        <v>0.74439999999999995</v>
      </c>
      <c r="E90" s="154">
        <f t="shared" si="1"/>
        <v>0.74439999999999995</v>
      </c>
    </row>
    <row r="91" spans="1:5" x14ac:dyDescent="0.25">
      <c r="A91" s="4">
        <v>90</v>
      </c>
      <c r="B91" s="4" t="s">
        <v>519</v>
      </c>
      <c r="C91" s="4">
        <v>9105</v>
      </c>
      <c r="D91" s="154">
        <v>0.52710000000000001</v>
      </c>
      <c r="E91" s="154">
        <f t="shared" si="1"/>
        <v>0.52710000000000001</v>
      </c>
    </row>
    <row r="92" spans="1:5" x14ac:dyDescent="0.25">
      <c r="A92" s="4">
        <v>91</v>
      </c>
      <c r="B92" s="4" t="s">
        <v>520</v>
      </c>
      <c r="C92" s="4">
        <v>3303</v>
      </c>
      <c r="D92" s="154">
        <v>0.42259999999999998</v>
      </c>
      <c r="E92" s="154">
        <f t="shared" si="1"/>
        <v>0.42259999999999998</v>
      </c>
    </row>
    <row r="93" spans="1:5" x14ac:dyDescent="0.25">
      <c r="A93" s="4">
        <v>92</v>
      </c>
      <c r="B93" s="4" t="s">
        <v>521</v>
      </c>
      <c r="C93" s="4">
        <v>10104</v>
      </c>
      <c r="D93" s="154">
        <v>0.5474</v>
      </c>
      <c r="E93" s="154">
        <f t="shared" si="1"/>
        <v>0.5474</v>
      </c>
    </row>
    <row r="94" spans="1:5" x14ac:dyDescent="0.25">
      <c r="A94" s="4">
        <v>93</v>
      </c>
      <c r="B94" s="4" t="s">
        <v>522</v>
      </c>
      <c r="C94" s="4">
        <v>10105</v>
      </c>
      <c r="D94" s="154">
        <v>0.66279999999999994</v>
      </c>
      <c r="E94" s="154">
        <f t="shared" si="1"/>
        <v>0.66279999999999994</v>
      </c>
    </row>
    <row r="95" spans="1:5" x14ac:dyDescent="0.25">
      <c r="A95" s="4">
        <v>94</v>
      </c>
      <c r="B95" s="4" t="s">
        <v>523</v>
      </c>
      <c r="C95" s="4">
        <v>10402</v>
      </c>
      <c r="D95" s="154">
        <v>0.55449999999999999</v>
      </c>
      <c r="E95" s="154">
        <f t="shared" si="1"/>
        <v>0.55449999999999999</v>
      </c>
    </row>
    <row r="96" spans="1:5" x14ac:dyDescent="0.25">
      <c r="A96" s="4">
        <v>95</v>
      </c>
      <c r="B96" s="4" t="s">
        <v>524</v>
      </c>
      <c r="C96" s="4">
        <v>14202</v>
      </c>
      <c r="D96" s="154">
        <v>0.4168</v>
      </c>
      <c r="E96" s="154">
        <f t="shared" si="1"/>
        <v>0.4168</v>
      </c>
    </row>
    <row r="97" spans="1:5" x14ac:dyDescent="0.25">
      <c r="A97" s="4">
        <v>96</v>
      </c>
      <c r="B97" s="4" t="s">
        <v>525</v>
      </c>
      <c r="C97" s="4">
        <v>9106</v>
      </c>
      <c r="D97" s="154">
        <v>0.76819999999999999</v>
      </c>
      <c r="E97" s="154">
        <f t="shared" si="1"/>
        <v>0.76819999999999999</v>
      </c>
    </row>
    <row r="98" spans="1:5" x14ac:dyDescent="0.25">
      <c r="A98" s="4">
        <v>97</v>
      </c>
      <c r="B98" s="4" t="s">
        <v>526</v>
      </c>
      <c r="C98" s="4">
        <v>15202</v>
      </c>
      <c r="D98" s="154">
        <v>0.46800000000000003</v>
      </c>
      <c r="E98" s="154">
        <f t="shared" si="1"/>
        <v>0.46800000000000003</v>
      </c>
    </row>
    <row r="99" spans="1:5" x14ac:dyDescent="0.25">
      <c r="A99" s="4">
        <v>98</v>
      </c>
      <c r="B99" s="4" t="s">
        <v>527</v>
      </c>
      <c r="C99" s="4">
        <v>9107</v>
      </c>
      <c r="D99" s="154">
        <v>0.92779999999999996</v>
      </c>
      <c r="E99" s="154">
        <f t="shared" si="1"/>
        <v>0.92779999999999996</v>
      </c>
    </row>
    <row r="100" spans="1:5" x14ac:dyDescent="0.25">
      <c r="A100" s="4">
        <v>99</v>
      </c>
      <c r="B100" s="4" t="s">
        <v>528</v>
      </c>
      <c r="C100" s="4">
        <v>6106</v>
      </c>
      <c r="D100" s="154">
        <v>0.52880000000000005</v>
      </c>
      <c r="E100" s="154">
        <f t="shared" si="1"/>
        <v>0.52880000000000005</v>
      </c>
    </row>
    <row r="101" spans="1:5" x14ac:dyDescent="0.25">
      <c r="A101" s="4">
        <v>100</v>
      </c>
      <c r="B101" s="4" t="s">
        <v>529</v>
      </c>
      <c r="C101" s="4">
        <v>11203</v>
      </c>
      <c r="D101" s="154">
        <v>0.73619999999999997</v>
      </c>
      <c r="E101" s="154">
        <f t="shared" si="1"/>
        <v>0.73619999999999997</v>
      </c>
    </row>
    <row r="102" spans="1:5" x14ac:dyDescent="0.25">
      <c r="A102" s="4">
        <v>101</v>
      </c>
      <c r="B102" s="4" t="s">
        <v>530</v>
      </c>
      <c r="C102" s="4">
        <v>5503</v>
      </c>
      <c r="D102" s="154">
        <v>0.56910000000000005</v>
      </c>
      <c r="E102" s="154">
        <f t="shared" si="1"/>
        <v>0.56910000000000005</v>
      </c>
    </row>
    <row r="103" spans="1:5" x14ac:dyDescent="0.25">
      <c r="A103" s="4">
        <v>102</v>
      </c>
      <c r="B103" s="4" t="s">
        <v>531</v>
      </c>
      <c r="C103" s="4">
        <v>10403</v>
      </c>
      <c r="D103" s="154">
        <v>0.70099999999999996</v>
      </c>
      <c r="E103" s="154">
        <f t="shared" si="1"/>
        <v>0.70099999999999996</v>
      </c>
    </row>
    <row r="104" spans="1:5" x14ac:dyDescent="0.25">
      <c r="A104" s="4">
        <v>103</v>
      </c>
      <c r="B104" s="4" t="s">
        <v>532</v>
      </c>
      <c r="C104" s="4">
        <v>7302</v>
      </c>
      <c r="D104" s="154">
        <v>0.87409999999999999</v>
      </c>
      <c r="E104" s="154">
        <f t="shared" si="1"/>
        <v>0.87409999999999999</v>
      </c>
    </row>
    <row r="105" spans="1:5" x14ac:dyDescent="0.25">
      <c r="A105" s="4">
        <v>104</v>
      </c>
      <c r="B105" s="4" t="s">
        <v>533</v>
      </c>
      <c r="C105" s="4">
        <v>8112</v>
      </c>
      <c r="D105" s="154">
        <v>0.75029999999999997</v>
      </c>
      <c r="E105" s="154">
        <f t="shared" si="1"/>
        <v>0.75029999999999997</v>
      </c>
    </row>
    <row r="106" spans="1:5" x14ac:dyDescent="0.25">
      <c r="A106" s="4">
        <v>105</v>
      </c>
      <c r="B106" s="4" t="s">
        <v>534</v>
      </c>
      <c r="C106" s="4">
        <v>8105</v>
      </c>
      <c r="D106" s="154">
        <v>0.33539999999999998</v>
      </c>
      <c r="E106" s="154">
        <f t="shared" si="1"/>
        <v>0.33539999999999998</v>
      </c>
    </row>
    <row r="107" spans="1:5" x14ac:dyDescent="0.25">
      <c r="A107" s="4">
        <v>106</v>
      </c>
      <c r="B107" s="4" t="s">
        <v>535</v>
      </c>
      <c r="C107" s="4">
        <v>1404</v>
      </c>
      <c r="D107" s="154">
        <v>0.32229999999999998</v>
      </c>
      <c r="E107" s="154">
        <f t="shared" si="1"/>
        <v>0.32229999999999998</v>
      </c>
    </row>
    <row r="108" spans="1:5" x14ac:dyDescent="0.25">
      <c r="A108" s="4">
        <v>107</v>
      </c>
      <c r="B108" s="4" t="s">
        <v>536</v>
      </c>
      <c r="C108" s="4">
        <v>3304</v>
      </c>
      <c r="D108" s="154">
        <v>0.62029999999999996</v>
      </c>
      <c r="E108" s="154">
        <f t="shared" si="1"/>
        <v>0.62029999999999996</v>
      </c>
    </row>
    <row r="109" spans="1:5" x14ac:dyDescent="0.25">
      <c r="A109" s="4">
        <v>108</v>
      </c>
      <c r="B109" s="4" t="s">
        <v>537</v>
      </c>
      <c r="C109" s="4">
        <v>13107</v>
      </c>
      <c r="D109" s="154">
        <v>0.95750000000000002</v>
      </c>
      <c r="E109" s="154">
        <f t="shared" si="1"/>
        <v>0.95750000000000002</v>
      </c>
    </row>
    <row r="110" spans="1:5" x14ac:dyDescent="0.25">
      <c r="A110" s="4">
        <v>109</v>
      </c>
      <c r="B110" s="4" t="s">
        <v>431</v>
      </c>
      <c r="C110" s="4">
        <v>4201</v>
      </c>
      <c r="D110" s="154">
        <v>0.5171</v>
      </c>
      <c r="E110" s="154">
        <f t="shared" si="1"/>
        <v>0.5171</v>
      </c>
    </row>
    <row r="111" spans="1:5" x14ac:dyDescent="0.25">
      <c r="A111" s="4">
        <v>110</v>
      </c>
      <c r="B111" s="4" t="s">
        <v>538</v>
      </c>
      <c r="C111" s="4">
        <v>13108</v>
      </c>
      <c r="D111" s="154">
        <v>0.34620000000000001</v>
      </c>
      <c r="E111" s="154">
        <f t="shared" si="1"/>
        <v>0.34620000000000001</v>
      </c>
    </row>
    <row r="112" spans="1:5" x14ac:dyDescent="0.25">
      <c r="A112" s="4">
        <v>111</v>
      </c>
      <c r="B112" s="4" t="s">
        <v>539</v>
      </c>
      <c r="C112" s="4">
        <v>1101</v>
      </c>
      <c r="D112" s="154">
        <v>0.50839999999999996</v>
      </c>
      <c r="E112" s="154">
        <f t="shared" si="1"/>
        <v>0.50839999999999996</v>
      </c>
    </row>
    <row r="113" spans="1:5" x14ac:dyDescent="0.25">
      <c r="A113" s="4">
        <v>112</v>
      </c>
      <c r="B113" s="4" t="s">
        <v>540</v>
      </c>
      <c r="C113" s="4">
        <v>13603</v>
      </c>
      <c r="D113" s="154">
        <v>0.74</v>
      </c>
      <c r="E113" s="154">
        <f t="shared" si="1"/>
        <v>0.74</v>
      </c>
    </row>
    <row r="114" spans="1:5" x14ac:dyDescent="0.25">
      <c r="A114" s="4">
        <v>113</v>
      </c>
      <c r="B114" s="4" t="s">
        <v>541</v>
      </c>
      <c r="C114" s="4">
        <v>5201</v>
      </c>
      <c r="D114" s="154">
        <v>0.87749999999999995</v>
      </c>
      <c r="E114" s="154">
        <f t="shared" si="1"/>
        <v>0.87749999999999995</v>
      </c>
    </row>
    <row r="115" spans="1:5" x14ac:dyDescent="0.25">
      <c r="A115" s="4">
        <v>114</v>
      </c>
      <c r="B115" s="4" t="s">
        <v>542</v>
      </c>
      <c r="C115" s="4">
        <v>5104</v>
      </c>
      <c r="D115" s="154">
        <v>0.25019999999999998</v>
      </c>
      <c r="E115" s="154">
        <f t="shared" si="1"/>
        <v>0.25019999999999998</v>
      </c>
    </row>
    <row r="116" spans="1:5" x14ac:dyDescent="0.25">
      <c r="A116" s="4">
        <v>115</v>
      </c>
      <c r="B116" s="4" t="s">
        <v>543</v>
      </c>
      <c r="C116" s="4">
        <v>5502</v>
      </c>
      <c r="D116" s="154">
        <v>0.74060000000000004</v>
      </c>
      <c r="E116" s="154">
        <f t="shared" si="1"/>
        <v>0.74060000000000004</v>
      </c>
    </row>
    <row r="117" spans="1:5" x14ac:dyDescent="0.25">
      <c r="A117" s="4">
        <v>116</v>
      </c>
      <c r="B117" s="4" t="s">
        <v>544</v>
      </c>
      <c r="C117" s="4">
        <v>13109</v>
      </c>
      <c r="D117" s="154">
        <v>0.94240000000000002</v>
      </c>
      <c r="E117" s="154">
        <f t="shared" si="1"/>
        <v>0.94240000000000002</v>
      </c>
    </row>
    <row r="118" spans="1:5" x14ac:dyDescent="0.25">
      <c r="A118" s="4">
        <v>117</v>
      </c>
      <c r="B118" s="4" t="s">
        <v>545</v>
      </c>
      <c r="C118" s="4">
        <v>5504</v>
      </c>
      <c r="D118" s="154">
        <v>0.41589999999999999</v>
      </c>
      <c r="E118" s="154">
        <f t="shared" si="1"/>
        <v>0.41589999999999999</v>
      </c>
    </row>
    <row r="119" spans="1:5" x14ac:dyDescent="0.25">
      <c r="A119" s="4">
        <v>118</v>
      </c>
      <c r="B119" s="4" t="s">
        <v>419</v>
      </c>
      <c r="C119" s="4">
        <v>6202</v>
      </c>
      <c r="D119" s="154">
        <v>0.74450000000000005</v>
      </c>
      <c r="E119" s="154">
        <f t="shared" si="1"/>
        <v>0.74450000000000005</v>
      </c>
    </row>
    <row r="120" spans="1:5" x14ac:dyDescent="0.25">
      <c r="A120" s="4">
        <v>119</v>
      </c>
      <c r="B120" s="4" t="s">
        <v>546</v>
      </c>
      <c r="C120" s="4">
        <v>13110</v>
      </c>
      <c r="D120" s="154">
        <v>0.83930000000000005</v>
      </c>
      <c r="E120" s="154">
        <f t="shared" si="1"/>
        <v>0.83930000000000005</v>
      </c>
    </row>
    <row r="121" spans="1:5" x14ac:dyDescent="0.25">
      <c r="A121" s="4">
        <v>120</v>
      </c>
      <c r="B121" s="4" t="s">
        <v>547</v>
      </c>
      <c r="C121" s="4">
        <v>13111</v>
      </c>
      <c r="D121" s="154">
        <v>0.79649999999999999</v>
      </c>
      <c r="E121" s="154">
        <f t="shared" si="1"/>
        <v>0.79649999999999999</v>
      </c>
    </row>
    <row r="122" spans="1:5" x14ac:dyDescent="0.25">
      <c r="A122" s="4">
        <v>121</v>
      </c>
      <c r="B122" s="4" t="s">
        <v>432</v>
      </c>
      <c r="C122" s="4">
        <v>4104</v>
      </c>
      <c r="D122" s="154">
        <v>0.68840000000000001</v>
      </c>
      <c r="E122" s="154">
        <f t="shared" si="1"/>
        <v>0.68840000000000001</v>
      </c>
    </row>
    <row r="123" spans="1:5" x14ac:dyDescent="0.25">
      <c r="A123" s="4">
        <v>122</v>
      </c>
      <c r="B123" s="4" t="s">
        <v>548</v>
      </c>
      <c r="C123" s="4">
        <v>5401</v>
      </c>
      <c r="D123" s="154">
        <v>0.5181</v>
      </c>
      <c r="E123" s="154">
        <f t="shared" si="1"/>
        <v>0.5181</v>
      </c>
    </row>
    <row r="124" spans="1:5" x14ac:dyDescent="0.25">
      <c r="A124" s="4">
        <v>123</v>
      </c>
      <c r="B124" s="4" t="s">
        <v>549</v>
      </c>
      <c r="C124" s="4">
        <v>13112</v>
      </c>
      <c r="D124" s="154">
        <v>0.68920000000000003</v>
      </c>
      <c r="E124" s="154">
        <f t="shared" si="1"/>
        <v>0.68920000000000003</v>
      </c>
    </row>
    <row r="125" spans="1:5" x14ac:dyDescent="0.25">
      <c r="A125" s="4">
        <v>124</v>
      </c>
      <c r="B125" s="4" t="s">
        <v>550</v>
      </c>
      <c r="C125" s="4">
        <v>13113</v>
      </c>
      <c r="D125" s="154">
        <v>0.80500000000000005</v>
      </c>
      <c r="E125" s="154">
        <f t="shared" si="1"/>
        <v>0.80500000000000005</v>
      </c>
    </row>
    <row r="126" spans="1:5" x14ac:dyDescent="0.25">
      <c r="A126" s="4">
        <v>125</v>
      </c>
      <c r="B126" s="4" t="s">
        <v>551</v>
      </c>
      <c r="C126" s="4">
        <v>4101</v>
      </c>
      <c r="D126" s="154">
        <v>0.9052</v>
      </c>
      <c r="E126" s="154">
        <f t="shared" si="1"/>
        <v>0.9052</v>
      </c>
    </row>
    <row r="127" spans="1:5" x14ac:dyDescent="0.25">
      <c r="A127" s="4">
        <v>126</v>
      </c>
      <c r="B127" s="4" t="s">
        <v>552</v>
      </c>
      <c r="C127" s="4">
        <v>14201</v>
      </c>
      <c r="D127" s="154">
        <v>0.94430000000000003</v>
      </c>
      <c r="E127" s="154">
        <f t="shared" si="1"/>
        <v>0.94430000000000003</v>
      </c>
    </row>
    <row r="128" spans="1:5" x14ac:dyDescent="0.25">
      <c r="A128" s="4">
        <v>127</v>
      </c>
      <c r="B128" s="4" t="s">
        <v>553</v>
      </c>
      <c r="C128" s="4">
        <v>14203</v>
      </c>
      <c r="D128" s="154">
        <v>0.78990000000000005</v>
      </c>
      <c r="E128" s="154">
        <f t="shared" si="1"/>
        <v>0.78990000000000005</v>
      </c>
    </row>
    <row r="129" spans="1:5" x14ac:dyDescent="0.25">
      <c r="A129" s="4">
        <v>128</v>
      </c>
      <c r="B129" s="4" t="s">
        <v>409</v>
      </c>
      <c r="C129" s="4">
        <v>11102</v>
      </c>
      <c r="D129" s="154">
        <v>0.4496</v>
      </c>
      <c r="E129" s="154">
        <f t="shared" si="1"/>
        <v>0.4496</v>
      </c>
    </row>
    <row r="130" spans="1:5" x14ac:dyDescent="0.25">
      <c r="A130" s="4">
        <v>129</v>
      </c>
      <c r="B130" s="4" t="s">
        <v>554</v>
      </c>
      <c r="C130" s="4">
        <v>12102</v>
      </c>
      <c r="D130" s="154">
        <v>0.72909999999999997</v>
      </c>
      <c r="E130" s="154">
        <f t="shared" si="1"/>
        <v>0.72909999999999997</v>
      </c>
    </row>
    <row r="131" spans="1:5" x14ac:dyDescent="0.25">
      <c r="A131" s="4">
        <v>130</v>
      </c>
      <c r="B131" s="4" t="s">
        <v>555</v>
      </c>
      <c r="C131" s="4">
        <v>8304</v>
      </c>
      <c r="D131" s="154">
        <v>0.88060000000000005</v>
      </c>
      <c r="E131" s="154">
        <f t="shared" ref="E131:E194" si="2">D131</f>
        <v>0.88060000000000005</v>
      </c>
    </row>
    <row r="132" spans="1:5" x14ac:dyDescent="0.25">
      <c r="A132" s="4">
        <v>131</v>
      </c>
      <c r="B132" s="4" t="s">
        <v>556</v>
      </c>
      <c r="C132" s="4">
        <v>13302</v>
      </c>
      <c r="D132" s="154">
        <v>0.72689999999999999</v>
      </c>
      <c r="E132" s="154">
        <f t="shared" si="2"/>
        <v>0.72689999999999999</v>
      </c>
    </row>
    <row r="133" spans="1:5" x14ac:dyDescent="0.25">
      <c r="A133" s="4">
        <v>132</v>
      </c>
      <c r="B133" s="4" t="s">
        <v>557</v>
      </c>
      <c r="C133" s="4">
        <v>14103</v>
      </c>
      <c r="D133" s="154">
        <v>0.93700000000000006</v>
      </c>
      <c r="E133" s="154">
        <f t="shared" si="2"/>
        <v>0.93700000000000006</v>
      </c>
    </row>
    <row r="134" spans="1:5" x14ac:dyDescent="0.25">
      <c r="A134" s="4">
        <v>133</v>
      </c>
      <c r="B134" s="4" t="s">
        <v>558</v>
      </c>
      <c r="C134" s="4">
        <v>6107</v>
      </c>
      <c r="D134" s="154">
        <v>0.80700000000000005</v>
      </c>
      <c r="E134" s="154">
        <f t="shared" si="2"/>
        <v>0.80700000000000005</v>
      </c>
    </row>
    <row r="135" spans="1:5" x14ac:dyDescent="0.25">
      <c r="A135" s="4">
        <v>134</v>
      </c>
      <c r="B135" s="4" t="s">
        <v>559</v>
      </c>
      <c r="C135" s="4">
        <v>13114</v>
      </c>
      <c r="D135" s="154">
        <v>0.60370000000000001</v>
      </c>
      <c r="E135" s="154">
        <f t="shared" si="2"/>
        <v>0.60370000000000001</v>
      </c>
    </row>
    <row r="136" spans="1:5" x14ac:dyDescent="0.25">
      <c r="A136" s="4">
        <v>135</v>
      </c>
      <c r="B136" s="4" t="s">
        <v>560</v>
      </c>
      <c r="C136" s="4">
        <v>9108</v>
      </c>
      <c r="D136" s="154">
        <v>0.81579999999999997</v>
      </c>
      <c r="E136" s="154">
        <f t="shared" si="2"/>
        <v>0.81579999999999997</v>
      </c>
    </row>
    <row r="137" spans="1:5" x14ac:dyDescent="0.25">
      <c r="A137" s="4">
        <v>136</v>
      </c>
      <c r="B137" s="4" t="s">
        <v>561</v>
      </c>
      <c r="C137" s="4">
        <v>8201</v>
      </c>
      <c r="D137" s="154">
        <v>0.74990000000000001</v>
      </c>
      <c r="E137" s="154">
        <f t="shared" si="2"/>
        <v>0.74990000000000001</v>
      </c>
    </row>
    <row r="138" spans="1:5" x14ac:dyDescent="0.25">
      <c r="A138" s="4">
        <v>137</v>
      </c>
      <c r="B138" s="4" t="s">
        <v>562</v>
      </c>
      <c r="C138" s="4">
        <v>7303</v>
      </c>
      <c r="D138" s="154">
        <v>0.76980000000000004</v>
      </c>
      <c r="E138" s="154">
        <f t="shared" si="2"/>
        <v>0.76980000000000004</v>
      </c>
    </row>
    <row r="139" spans="1:5" x14ac:dyDescent="0.25">
      <c r="A139" s="4">
        <v>138</v>
      </c>
      <c r="B139" s="4" t="s">
        <v>563</v>
      </c>
      <c r="C139" s="4">
        <v>5802</v>
      </c>
      <c r="D139" s="154">
        <v>0.7</v>
      </c>
      <c r="E139" s="154">
        <f t="shared" si="2"/>
        <v>0.7</v>
      </c>
    </row>
    <row r="140" spans="1:5" x14ac:dyDescent="0.25">
      <c r="A140" s="4">
        <v>139</v>
      </c>
      <c r="B140" s="4" t="s">
        <v>564</v>
      </c>
      <c r="C140" s="4">
        <v>7401</v>
      </c>
      <c r="D140" s="154">
        <v>0.75149999999999995</v>
      </c>
      <c r="E140" s="154">
        <f t="shared" si="2"/>
        <v>0.75149999999999995</v>
      </c>
    </row>
    <row r="141" spans="1:5" x14ac:dyDescent="0.25">
      <c r="A141" s="4">
        <v>140</v>
      </c>
      <c r="B141" s="4" t="s">
        <v>565</v>
      </c>
      <c r="C141" s="4">
        <v>6203</v>
      </c>
      <c r="D141" s="154">
        <v>0.83420000000000005</v>
      </c>
      <c r="E141" s="154">
        <f t="shared" si="2"/>
        <v>0.83420000000000005</v>
      </c>
    </row>
    <row r="142" spans="1:5" x14ac:dyDescent="0.25">
      <c r="A142" s="4">
        <v>141</v>
      </c>
      <c r="B142" s="4" t="s">
        <v>412</v>
      </c>
      <c r="C142" s="4">
        <v>10107</v>
      </c>
      <c r="D142" s="154">
        <v>0.1804</v>
      </c>
      <c r="E142" s="154">
        <f t="shared" si="2"/>
        <v>0.1804</v>
      </c>
    </row>
    <row r="143" spans="1:5" x14ac:dyDescent="0.25">
      <c r="A143" s="4">
        <v>142</v>
      </c>
      <c r="B143" s="4" t="s">
        <v>566</v>
      </c>
      <c r="C143" s="4">
        <v>5703</v>
      </c>
      <c r="D143" s="154">
        <v>0.501</v>
      </c>
      <c r="E143" s="154">
        <f t="shared" si="2"/>
        <v>0.501</v>
      </c>
    </row>
    <row r="144" spans="1:5" x14ac:dyDescent="0.25">
      <c r="A144" s="4">
        <v>143</v>
      </c>
      <c r="B144" s="4" t="s">
        <v>567</v>
      </c>
      <c r="C144" s="4">
        <v>13115</v>
      </c>
      <c r="D144" s="154">
        <v>0.95530000000000004</v>
      </c>
      <c r="E144" s="154">
        <f t="shared" si="2"/>
        <v>0.95530000000000004</v>
      </c>
    </row>
    <row r="145" spans="1:5" x14ac:dyDescent="0.25">
      <c r="A145" s="4">
        <v>144</v>
      </c>
      <c r="B145" s="4" t="s">
        <v>568</v>
      </c>
      <c r="C145" s="4">
        <v>13116</v>
      </c>
      <c r="D145" s="154">
        <v>0.87980000000000003</v>
      </c>
      <c r="E145" s="154">
        <f t="shared" si="2"/>
        <v>0.87980000000000003</v>
      </c>
    </row>
    <row r="146" spans="1:5" x14ac:dyDescent="0.25">
      <c r="A146" s="4">
        <v>145</v>
      </c>
      <c r="B146" s="4" t="s">
        <v>569</v>
      </c>
      <c r="C146" s="4">
        <v>13117</v>
      </c>
      <c r="D146" s="154">
        <v>0.87080000000000002</v>
      </c>
      <c r="E146" s="154">
        <f t="shared" si="2"/>
        <v>0.87080000000000002</v>
      </c>
    </row>
    <row r="147" spans="1:5" x14ac:dyDescent="0.25">
      <c r="A147" s="4">
        <v>146</v>
      </c>
      <c r="B147" s="4" t="s">
        <v>421</v>
      </c>
      <c r="C147" s="4">
        <v>6304</v>
      </c>
      <c r="D147" s="154">
        <v>0.49049999999999999</v>
      </c>
      <c r="E147" s="154">
        <f t="shared" si="2"/>
        <v>0.49049999999999999</v>
      </c>
    </row>
    <row r="148" spans="1:5" x14ac:dyDescent="0.25">
      <c r="A148" s="4">
        <v>147</v>
      </c>
      <c r="B148" s="4" t="s">
        <v>570</v>
      </c>
      <c r="C148" s="4">
        <v>9109</v>
      </c>
      <c r="D148" s="154">
        <v>0.44369999999999998</v>
      </c>
      <c r="E148" s="154">
        <f t="shared" si="2"/>
        <v>0.44369999999999998</v>
      </c>
    </row>
    <row r="149" spans="1:5" x14ac:dyDescent="0.25">
      <c r="A149" s="4">
        <v>148</v>
      </c>
      <c r="B149" s="4" t="s">
        <v>571</v>
      </c>
      <c r="C149" s="4">
        <v>7403</v>
      </c>
      <c r="D149" s="154">
        <v>0.75670000000000004</v>
      </c>
      <c r="E149" s="154">
        <f t="shared" si="2"/>
        <v>0.75670000000000004</v>
      </c>
    </row>
    <row r="150" spans="1:5" x14ac:dyDescent="0.25">
      <c r="A150" s="4">
        <v>149</v>
      </c>
      <c r="B150" s="4" t="s">
        <v>572</v>
      </c>
      <c r="C150" s="4">
        <v>9205</v>
      </c>
      <c r="D150" s="154">
        <v>0.29720000000000002</v>
      </c>
      <c r="E150" s="154">
        <f t="shared" si="2"/>
        <v>0.29720000000000002</v>
      </c>
    </row>
    <row r="151" spans="1:5" x14ac:dyDescent="0.25">
      <c r="A151" s="4">
        <v>150</v>
      </c>
      <c r="B151" s="4" t="s">
        <v>573</v>
      </c>
      <c r="C151" s="4">
        <v>8206</v>
      </c>
      <c r="D151" s="154">
        <v>0.2621</v>
      </c>
      <c r="E151" s="154">
        <f t="shared" si="2"/>
        <v>0.2621</v>
      </c>
    </row>
    <row r="152" spans="1:5" x14ac:dyDescent="0.25">
      <c r="A152" s="4">
        <v>151</v>
      </c>
      <c r="B152" s="4" t="s">
        <v>427</v>
      </c>
      <c r="C152" s="4">
        <v>5301</v>
      </c>
      <c r="D152" s="154">
        <v>0.90469999999999995</v>
      </c>
      <c r="E152" s="154">
        <f t="shared" si="2"/>
        <v>0.90469999999999995</v>
      </c>
    </row>
    <row r="153" spans="1:5" x14ac:dyDescent="0.25">
      <c r="A153" s="4">
        <v>152</v>
      </c>
      <c r="B153" s="4" t="s">
        <v>574</v>
      </c>
      <c r="C153" s="4">
        <v>8301</v>
      </c>
      <c r="D153" s="154">
        <v>0.69650000000000001</v>
      </c>
      <c r="E153" s="154">
        <f t="shared" si="2"/>
        <v>0.69650000000000001</v>
      </c>
    </row>
    <row r="154" spans="1:5" x14ac:dyDescent="0.25">
      <c r="A154" s="4">
        <v>153</v>
      </c>
      <c r="B154" s="4" t="s">
        <v>575</v>
      </c>
      <c r="C154" s="4">
        <v>14104</v>
      </c>
      <c r="D154" s="154">
        <v>0.92910000000000004</v>
      </c>
      <c r="E154" s="154">
        <f t="shared" si="2"/>
        <v>0.92910000000000004</v>
      </c>
    </row>
    <row r="155" spans="1:5" x14ac:dyDescent="0.25">
      <c r="A155" s="4">
        <v>154</v>
      </c>
      <c r="B155" s="4" t="s">
        <v>576</v>
      </c>
      <c r="C155" s="4">
        <v>10106</v>
      </c>
      <c r="D155" s="154">
        <v>0.71379999999999999</v>
      </c>
      <c r="E155" s="154">
        <f t="shared" si="2"/>
        <v>0.71379999999999999</v>
      </c>
    </row>
    <row r="156" spans="1:5" x14ac:dyDescent="0.25">
      <c r="A156" s="4">
        <v>155</v>
      </c>
      <c r="B156" s="4" t="s">
        <v>577</v>
      </c>
      <c r="C156" s="4">
        <v>9206</v>
      </c>
      <c r="D156" s="154">
        <v>0.57140000000000002</v>
      </c>
      <c r="E156" s="154">
        <f t="shared" si="2"/>
        <v>0.57140000000000002</v>
      </c>
    </row>
    <row r="157" spans="1:5" x14ac:dyDescent="0.25">
      <c r="A157" s="4">
        <v>156</v>
      </c>
      <c r="B157" s="4" t="s">
        <v>429</v>
      </c>
      <c r="C157" s="4">
        <v>4203</v>
      </c>
      <c r="D157" s="154">
        <v>0.71409999999999996</v>
      </c>
      <c r="E157" s="154">
        <f t="shared" si="2"/>
        <v>0.71409999999999996</v>
      </c>
    </row>
    <row r="158" spans="1:5" x14ac:dyDescent="0.25">
      <c r="A158" s="4">
        <v>157</v>
      </c>
      <c r="B158" s="4" t="s">
        <v>578</v>
      </c>
      <c r="C158" s="4">
        <v>8106</v>
      </c>
      <c r="D158" s="154">
        <v>0.74580000000000002</v>
      </c>
      <c r="E158" s="154">
        <f t="shared" si="2"/>
        <v>0.74580000000000002</v>
      </c>
    </row>
    <row r="159" spans="1:5" x14ac:dyDescent="0.25">
      <c r="A159" s="4">
        <v>158</v>
      </c>
      <c r="B159" s="4" t="s">
        <v>579</v>
      </c>
      <c r="C159" s="4">
        <v>9207</v>
      </c>
      <c r="D159" s="154">
        <v>0.40639999999999998</v>
      </c>
      <c r="E159" s="154">
        <f t="shared" si="2"/>
        <v>0.40639999999999998</v>
      </c>
    </row>
    <row r="160" spans="1:5" x14ac:dyDescent="0.25">
      <c r="A160" s="4">
        <v>159</v>
      </c>
      <c r="B160" s="4" t="s">
        <v>580</v>
      </c>
      <c r="C160" s="4">
        <v>6108</v>
      </c>
      <c r="D160" s="154">
        <v>0.92079999999999995</v>
      </c>
      <c r="E160" s="154">
        <f t="shared" si="2"/>
        <v>0.92079999999999995</v>
      </c>
    </row>
    <row r="161" spans="1:5" x14ac:dyDescent="0.25">
      <c r="A161" s="4">
        <v>160</v>
      </c>
      <c r="B161" s="4" t="s">
        <v>581</v>
      </c>
      <c r="C161" s="4">
        <v>13118</v>
      </c>
      <c r="D161" s="154">
        <v>0.66390000000000005</v>
      </c>
      <c r="E161" s="154">
        <f t="shared" si="2"/>
        <v>0.66390000000000005</v>
      </c>
    </row>
    <row r="162" spans="1:5" x14ac:dyDescent="0.25">
      <c r="A162" s="4">
        <v>161</v>
      </c>
      <c r="B162" s="4" t="s">
        <v>582</v>
      </c>
      <c r="C162" s="4">
        <v>14105</v>
      </c>
      <c r="D162" s="154">
        <v>0.88470000000000004</v>
      </c>
      <c r="E162" s="154">
        <f t="shared" si="2"/>
        <v>0.88470000000000004</v>
      </c>
    </row>
    <row r="163" spans="1:5" x14ac:dyDescent="0.25">
      <c r="A163" s="4">
        <v>162</v>
      </c>
      <c r="B163" s="4" t="s">
        <v>583</v>
      </c>
      <c r="C163" s="4">
        <v>13119</v>
      </c>
      <c r="D163" s="154">
        <v>0.84409999999999996</v>
      </c>
      <c r="E163" s="154">
        <f t="shared" si="2"/>
        <v>0.84409999999999996</v>
      </c>
    </row>
    <row r="164" spans="1:5" x14ac:dyDescent="0.25">
      <c r="A164" s="4">
        <v>163</v>
      </c>
      <c r="B164" s="4" t="s">
        <v>584</v>
      </c>
      <c r="C164" s="4">
        <v>6109</v>
      </c>
      <c r="D164" s="154">
        <v>0.61680000000000001</v>
      </c>
      <c r="E164" s="154">
        <f t="shared" si="2"/>
        <v>0.61680000000000001</v>
      </c>
    </row>
    <row r="165" spans="1:5" x14ac:dyDescent="0.25">
      <c r="A165" s="4">
        <v>164</v>
      </c>
      <c r="B165" s="4" t="s">
        <v>420</v>
      </c>
      <c r="C165" s="4">
        <v>6204</v>
      </c>
      <c r="D165" s="154">
        <v>0.77949999999999997</v>
      </c>
      <c r="E165" s="154">
        <f t="shared" si="2"/>
        <v>0.77949999999999997</v>
      </c>
    </row>
    <row r="166" spans="1:5" x14ac:dyDescent="0.25">
      <c r="A166" s="4">
        <v>165</v>
      </c>
      <c r="B166" s="4" t="s">
        <v>585</v>
      </c>
      <c r="C166" s="4">
        <v>2302</v>
      </c>
      <c r="D166" s="154">
        <v>0.55620000000000003</v>
      </c>
      <c r="E166" s="154">
        <f t="shared" si="2"/>
        <v>0.55620000000000003</v>
      </c>
    </row>
    <row r="167" spans="1:5" x14ac:dyDescent="0.25">
      <c r="A167" s="4">
        <v>166</v>
      </c>
      <c r="B167" s="4" t="s">
        <v>586</v>
      </c>
      <c r="C167" s="4">
        <v>13504</v>
      </c>
      <c r="D167" s="154">
        <v>0.65810000000000002</v>
      </c>
      <c r="E167" s="154">
        <f t="shared" si="2"/>
        <v>0.65810000000000002</v>
      </c>
    </row>
    <row r="168" spans="1:5" x14ac:dyDescent="0.25">
      <c r="A168" s="4">
        <v>167</v>
      </c>
      <c r="B168" s="4" t="s">
        <v>587</v>
      </c>
      <c r="C168" s="4">
        <v>14106</v>
      </c>
      <c r="D168" s="154">
        <v>0.73170000000000002</v>
      </c>
      <c r="E168" s="154">
        <f t="shared" si="2"/>
        <v>0.73170000000000002</v>
      </c>
    </row>
    <row r="169" spans="1:5" x14ac:dyDescent="0.25">
      <c r="A169" s="4">
        <v>168</v>
      </c>
      <c r="B169" s="4" t="s">
        <v>588</v>
      </c>
      <c r="C169" s="4">
        <v>7105</v>
      </c>
      <c r="D169" s="154">
        <v>0.65880000000000005</v>
      </c>
      <c r="E169" s="154">
        <f t="shared" si="2"/>
        <v>0.65880000000000005</v>
      </c>
    </row>
    <row r="170" spans="1:5" x14ac:dyDescent="0.25">
      <c r="A170" s="4">
        <v>169</v>
      </c>
      <c r="B170" s="4" t="s">
        <v>589</v>
      </c>
      <c r="C170" s="4">
        <v>10108</v>
      </c>
      <c r="D170" s="154">
        <v>0.80910000000000004</v>
      </c>
      <c r="E170" s="154">
        <f t="shared" si="2"/>
        <v>0.80910000000000004</v>
      </c>
    </row>
    <row r="171" spans="1:5" x14ac:dyDescent="0.25">
      <c r="A171" s="4">
        <v>170</v>
      </c>
      <c r="B171" s="4" t="s">
        <v>590</v>
      </c>
      <c r="C171" s="4">
        <v>2102</v>
      </c>
      <c r="D171" s="154">
        <v>0.93100000000000005</v>
      </c>
      <c r="E171" s="154">
        <f t="shared" si="2"/>
        <v>0.93100000000000005</v>
      </c>
    </row>
    <row r="172" spans="1:5" x14ac:dyDescent="0.25">
      <c r="A172" s="4">
        <v>171</v>
      </c>
      <c r="B172" s="4" t="s">
        <v>591</v>
      </c>
      <c r="C172" s="4">
        <v>9110</v>
      </c>
      <c r="D172" s="154">
        <v>0.48920000000000002</v>
      </c>
      <c r="E172" s="154">
        <f t="shared" si="2"/>
        <v>0.48920000000000002</v>
      </c>
    </row>
    <row r="173" spans="1:5" x14ac:dyDescent="0.25">
      <c r="A173" s="4">
        <v>172</v>
      </c>
      <c r="B173" s="4" t="s">
        <v>592</v>
      </c>
      <c r="C173" s="4">
        <v>13501</v>
      </c>
      <c r="D173" s="154">
        <v>0.93</v>
      </c>
      <c r="E173" s="154">
        <f t="shared" si="2"/>
        <v>0.93</v>
      </c>
    </row>
    <row r="174" spans="1:5" x14ac:dyDescent="0.25">
      <c r="A174" s="4">
        <v>173</v>
      </c>
      <c r="B174" s="4" t="s">
        <v>593</v>
      </c>
      <c r="C174" s="4">
        <v>7304</v>
      </c>
      <c r="D174" s="154">
        <v>0.98919999999999997</v>
      </c>
      <c r="E174" s="154">
        <f t="shared" si="2"/>
        <v>0.98919999999999997</v>
      </c>
    </row>
    <row r="175" spans="1:5" x14ac:dyDescent="0.25">
      <c r="A175" s="4">
        <v>174</v>
      </c>
      <c r="B175" s="4" t="s">
        <v>594</v>
      </c>
      <c r="C175" s="4">
        <v>4303</v>
      </c>
      <c r="D175" s="154">
        <v>0.82709999999999995</v>
      </c>
      <c r="E175" s="154">
        <f t="shared" si="2"/>
        <v>0.82709999999999995</v>
      </c>
    </row>
    <row r="176" spans="1:5" x14ac:dyDescent="0.25">
      <c r="A176" s="4">
        <v>175</v>
      </c>
      <c r="B176" s="4" t="s">
        <v>595</v>
      </c>
      <c r="C176" s="4">
        <v>6110</v>
      </c>
      <c r="D176" s="154">
        <v>0.72389999999999999</v>
      </c>
      <c r="E176" s="154">
        <f t="shared" si="2"/>
        <v>0.72389999999999999</v>
      </c>
    </row>
    <row r="177" spans="1:5" x14ac:dyDescent="0.25">
      <c r="A177" s="4">
        <v>176</v>
      </c>
      <c r="B177" s="4" t="s">
        <v>596</v>
      </c>
      <c r="C177" s="4">
        <v>8305</v>
      </c>
      <c r="D177" s="154">
        <v>0.70450000000000002</v>
      </c>
      <c r="E177" s="154">
        <f t="shared" si="2"/>
        <v>0.70450000000000002</v>
      </c>
    </row>
    <row r="178" spans="1:5" x14ac:dyDescent="0.25">
      <c r="A178" s="4">
        <v>177</v>
      </c>
      <c r="B178" s="4" t="s">
        <v>597</v>
      </c>
      <c r="C178" s="4">
        <v>8306</v>
      </c>
      <c r="D178" s="154">
        <v>0.78879999999999995</v>
      </c>
      <c r="E178" s="154">
        <f t="shared" si="2"/>
        <v>0.78879999999999995</v>
      </c>
    </row>
    <row r="179" spans="1:5" x14ac:dyDescent="0.25">
      <c r="A179" s="4">
        <v>178</v>
      </c>
      <c r="B179" s="4" t="s">
        <v>598</v>
      </c>
      <c r="C179" s="4">
        <v>6305</v>
      </c>
      <c r="D179" s="154">
        <v>0.63719999999999999</v>
      </c>
      <c r="E179" s="154">
        <f t="shared" si="2"/>
        <v>0.63719999999999999</v>
      </c>
    </row>
    <row r="180" spans="1:5" x14ac:dyDescent="0.25">
      <c r="A180" s="4">
        <v>179</v>
      </c>
      <c r="B180" s="4" t="s">
        <v>599</v>
      </c>
      <c r="C180" s="4">
        <v>6205</v>
      </c>
      <c r="D180" s="154">
        <v>0.65390000000000004</v>
      </c>
      <c r="E180" s="154">
        <f t="shared" si="2"/>
        <v>0.65390000000000004</v>
      </c>
    </row>
    <row r="181" spans="1:5" x14ac:dyDescent="0.25">
      <c r="A181" s="4">
        <v>180</v>
      </c>
      <c r="B181" s="4" t="s">
        <v>600</v>
      </c>
      <c r="C181" s="4">
        <v>8307</v>
      </c>
      <c r="D181" s="154">
        <v>0.26069999999999999</v>
      </c>
      <c r="E181" s="154">
        <f t="shared" si="2"/>
        <v>0.26069999999999999</v>
      </c>
    </row>
    <row r="182" spans="1:5" x14ac:dyDescent="0.25">
      <c r="A182" s="4">
        <v>181</v>
      </c>
      <c r="B182" s="4" t="s">
        <v>601</v>
      </c>
      <c r="C182" s="4">
        <v>16204</v>
      </c>
      <c r="D182" s="154">
        <v>0.34560000000000002</v>
      </c>
      <c r="E182" s="154">
        <f t="shared" si="2"/>
        <v>0.34560000000000002</v>
      </c>
    </row>
    <row r="183" spans="1:5" x14ac:dyDescent="0.25">
      <c r="A183" s="4">
        <v>182</v>
      </c>
      <c r="B183" s="4" t="s">
        <v>602</v>
      </c>
      <c r="C183" s="4">
        <v>5506</v>
      </c>
      <c r="D183" s="154">
        <v>0.62729999999999997</v>
      </c>
      <c r="E183" s="154">
        <f t="shared" si="2"/>
        <v>0.62729999999999997</v>
      </c>
    </row>
    <row r="184" spans="1:5" x14ac:dyDescent="0.25">
      <c r="A184" s="4">
        <v>183</v>
      </c>
      <c r="B184" s="4" t="s">
        <v>603</v>
      </c>
      <c r="C184" s="4">
        <v>9111</v>
      </c>
      <c r="D184" s="154">
        <v>0.53969999999999996</v>
      </c>
      <c r="E184" s="154">
        <f t="shared" si="2"/>
        <v>0.53969999999999996</v>
      </c>
    </row>
    <row r="185" spans="1:5" x14ac:dyDescent="0.25">
      <c r="A185" s="4">
        <v>184</v>
      </c>
      <c r="B185" s="4" t="s">
        <v>604</v>
      </c>
      <c r="C185" s="4">
        <v>16303</v>
      </c>
      <c r="D185" s="154">
        <v>0.88029999999999997</v>
      </c>
      <c r="E185" s="154">
        <f t="shared" si="2"/>
        <v>0.88029999999999997</v>
      </c>
    </row>
    <row r="186" spans="1:5" x14ac:dyDescent="0.25">
      <c r="A186" s="4">
        <v>185</v>
      </c>
      <c r="B186" s="4" t="s">
        <v>605</v>
      </c>
      <c r="C186" s="4">
        <v>13120</v>
      </c>
      <c r="D186" s="154">
        <v>0.62219999999999998</v>
      </c>
      <c r="E186" s="154">
        <f t="shared" si="2"/>
        <v>0.62219999999999998</v>
      </c>
    </row>
    <row r="187" spans="1:5" x14ac:dyDescent="0.25">
      <c r="A187" s="4">
        <v>186</v>
      </c>
      <c r="B187" s="4" t="s">
        <v>606</v>
      </c>
      <c r="C187" s="4">
        <v>11302</v>
      </c>
      <c r="D187" s="154">
        <v>0.75860000000000005</v>
      </c>
      <c r="E187" s="154">
        <f t="shared" si="2"/>
        <v>0.75860000000000005</v>
      </c>
    </row>
    <row r="188" spans="1:5" x14ac:dyDescent="0.25">
      <c r="A188" s="4">
        <v>187</v>
      </c>
      <c r="B188" s="4" t="s">
        <v>607</v>
      </c>
      <c r="C188" s="4">
        <v>6111</v>
      </c>
      <c r="D188" s="154">
        <v>0.84030000000000005</v>
      </c>
      <c r="E188" s="154">
        <f t="shared" si="2"/>
        <v>0.84030000000000005</v>
      </c>
    </row>
    <row r="189" spans="1:5" x14ac:dyDescent="0.25">
      <c r="A189" s="4">
        <v>188</v>
      </c>
      <c r="B189" s="4" t="s">
        <v>608</v>
      </c>
      <c r="C189" s="4">
        <v>2202</v>
      </c>
      <c r="D189" s="154">
        <v>0.3392</v>
      </c>
      <c r="E189" s="154">
        <f t="shared" si="2"/>
        <v>0.3392</v>
      </c>
    </row>
    <row r="190" spans="1:5" x14ac:dyDescent="0.25">
      <c r="A190" s="4">
        <v>189</v>
      </c>
      <c r="B190" s="4" t="s">
        <v>609</v>
      </c>
      <c r="C190" s="4">
        <v>5803</v>
      </c>
      <c r="D190" s="154">
        <v>0.33160000000000001</v>
      </c>
      <c r="E190" s="154">
        <f t="shared" si="2"/>
        <v>0.33160000000000001</v>
      </c>
    </row>
    <row r="191" spans="1:5" x14ac:dyDescent="0.25">
      <c r="A191" s="4">
        <v>190</v>
      </c>
      <c r="B191" s="4" t="s">
        <v>610</v>
      </c>
      <c r="C191" s="4">
        <v>10301</v>
      </c>
      <c r="D191" s="154">
        <v>0.85409999999999997</v>
      </c>
      <c r="E191" s="154">
        <f t="shared" si="2"/>
        <v>0.85409999999999997</v>
      </c>
    </row>
    <row r="192" spans="1:5" x14ac:dyDescent="0.25">
      <c r="A192" s="4">
        <v>191</v>
      </c>
      <c r="B192" s="4" t="s">
        <v>611</v>
      </c>
      <c r="C192" s="4">
        <v>4301</v>
      </c>
      <c r="D192" s="154">
        <v>0.93379999999999996</v>
      </c>
      <c r="E192" s="154">
        <f t="shared" si="2"/>
        <v>0.93379999999999996</v>
      </c>
    </row>
    <row r="193" spans="1:5" x14ac:dyDescent="0.25">
      <c r="A193" s="4">
        <v>192</v>
      </c>
      <c r="B193" s="4" t="s">
        <v>612</v>
      </c>
      <c r="C193" s="4">
        <v>13604</v>
      </c>
      <c r="D193" s="154">
        <v>0.73560000000000003</v>
      </c>
      <c r="E193" s="154">
        <f t="shared" si="2"/>
        <v>0.73560000000000003</v>
      </c>
    </row>
    <row r="194" spans="1:5" x14ac:dyDescent="0.25">
      <c r="A194" s="4">
        <v>193</v>
      </c>
      <c r="B194" s="4" t="s">
        <v>613</v>
      </c>
      <c r="C194" s="4">
        <v>9112</v>
      </c>
      <c r="D194" s="154">
        <v>0.85150000000000003</v>
      </c>
      <c r="E194" s="154">
        <f t="shared" si="2"/>
        <v>0.85150000000000003</v>
      </c>
    </row>
    <row r="195" spans="1:5" x14ac:dyDescent="0.25">
      <c r="A195" s="4">
        <v>194</v>
      </c>
      <c r="B195" s="4" t="s">
        <v>614</v>
      </c>
      <c r="C195" s="4">
        <v>4105</v>
      </c>
      <c r="D195" s="154">
        <v>0.50839999999999996</v>
      </c>
      <c r="E195" s="154">
        <f t="shared" ref="E195:E258" si="3">D195</f>
        <v>0.50839999999999996</v>
      </c>
    </row>
    <row r="196" spans="1:5" x14ac:dyDescent="0.25">
      <c r="A196" s="4">
        <v>195</v>
      </c>
      <c r="B196" s="4" t="s">
        <v>615</v>
      </c>
      <c r="C196" s="4">
        <v>14107</v>
      </c>
      <c r="D196" s="154">
        <v>0.71609999999999996</v>
      </c>
      <c r="E196" s="154">
        <f t="shared" si="3"/>
        <v>0.71609999999999996</v>
      </c>
    </row>
    <row r="197" spans="1:5" x14ac:dyDescent="0.25">
      <c r="A197" s="4">
        <v>196</v>
      </c>
      <c r="B197" s="4" t="s">
        <v>616</v>
      </c>
      <c r="C197" s="4">
        <v>13404</v>
      </c>
      <c r="D197" s="154">
        <v>0.73319999999999996</v>
      </c>
      <c r="E197" s="154">
        <f t="shared" si="3"/>
        <v>0.73319999999999996</v>
      </c>
    </row>
    <row r="198" spans="1:5" x14ac:dyDescent="0.25">
      <c r="A198" s="4">
        <v>197</v>
      </c>
      <c r="B198" s="4" t="s">
        <v>617</v>
      </c>
      <c r="C198" s="4">
        <v>10404</v>
      </c>
      <c r="D198" s="154">
        <v>0.79179999999999995</v>
      </c>
      <c r="E198" s="154">
        <f t="shared" si="3"/>
        <v>0.79179999999999995</v>
      </c>
    </row>
    <row r="199" spans="1:5" x14ac:dyDescent="0.25">
      <c r="A199" s="4">
        <v>198</v>
      </c>
      <c r="B199" s="4" t="s">
        <v>618</v>
      </c>
      <c r="C199" s="4">
        <v>6306</v>
      </c>
      <c r="D199" s="154">
        <v>0.72689999999999999</v>
      </c>
      <c r="E199" s="154">
        <f t="shared" si="3"/>
        <v>0.72689999999999999</v>
      </c>
    </row>
    <row r="200" spans="1:5" x14ac:dyDescent="0.25">
      <c r="A200" s="4">
        <v>199</v>
      </c>
      <c r="B200" s="4" t="s">
        <v>619</v>
      </c>
      <c r="C200" s="4">
        <v>14108</v>
      </c>
      <c r="D200" s="154">
        <v>0.98380000000000001</v>
      </c>
      <c r="E200" s="154">
        <f t="shared" si="3"/>
        <v>0.98380000000000001</v>
      </c>
    </row>
    <row r="201" spans="1:5" x14ac:dyDescent="0.25">
      <c r="A201" s="4">
        <v>200</v>
      </c>
      <c r="B201" s="4" t="s">
        <v>620</v>
      </c>
      <c r="C201" s="4">
        <v>5704</v>
      </c>
      <c r="D201" s="154">
        <v>0.67269999999999996</v>
      </c>
      <c r="E201" s="154">
        <f t="shared" si="3"/>
        <v>0.67269999999999996</v>
      </c>
    </row>
    <row r="202" spans="1:5" x14ac:dyDescent="0.25">
      <c r="A202" s="4">
        <v>201</v>
      </c>
      <c r="B202" s="4" t="s">
        <v>428</v>
      </c>
      <c r="C202" s="4">
        <v>5403</v>
      </c>
      <c r="D202" s="154">
        <v>0.64070000000000005</v>
      </c>
      <c r="E202" s="154">
        <f t="shared" si="3"/>
        <v>0.64070000000000005</v>
      </c>
    </row>
    <row r="203" spans="1:5" x14ac:dyDescent="0.25">
      <c r="A203" s="4">
        <v>202</v>
      </c>
      <c r="B203" s="4" t="s">
        <v>621</v>
      </c>
      <c r="C203" s="4">
        <v>6206</v>
      </c>
      <c r="D203" s="154">
        <v>0.46089999999999998</v>
      </c>
      <c r="E203" s="154">
        <f t="shared" si="3"/>
        <v>0.46089999999999998</v>
      </c>
    </row>
    <row r="204" spans="1:5" x14ac:dyDescent="0.25">
      <c r="A204" s="4">
        <v>203</v>
      </c>
      <c r="B204" s="4" t="s">
        <v>622</v>
      </c>
      <c r="C204" s="4">
        <v>7404</v>
      </c>
      <c r="D204" s="154">
        <v>0.85250000000000004</v>
      </c>
      <c r="E204" s="154">
        <f t="shared" si="3"/>
        <v>0.85250000000000004</v>
      </c>
    </row>
    <row r="205" spans="1:5" x14ac:dyDescent="0.25">
      <c r="A205" s="4">
        <v>204</v>
      </c>
      <c r="B205" s="4" t="s">
        <v>407</v>
      </c>
      <c r="C205" s="4">
        <v>13121</v>
      </c>
      <c r="D205" s="154">
        <v>0.89749999999999996</v>
      </c>
      <c r="E205" s="154">
        <f t="shared" si="3"/>
        <v>0.89749999999999996</v>
      </c>
    </row>
    <row r="206" spans="1:5" x14ac:dyDescent="0.25">
      <c r="A206" s="4">
        <v>205</v>
      </c>
      <c r="B206" s="4" t="s">
        <v>623</v>
      </c>
      <c r="C206" s="4">
        <v>7106</v>
      </c>
      <c r="D206" s="154">
        <v>0.1792</v>
      </c>
      <c r="E206" s="154">
        <f t="shared" si="3"/>
        <v>0.1792</v>
      </c>
    </row>
    <row r="207" spans="1:5" x14ac:dyDescent="0.25">
      <c r="A207" s="4">
        <v>206</v>
      </c>
      <c r="B207" s="4" t="s">
        <v>624</v>
      </c>
      <c r="C207" s="4">
        <v>7203</v>
      </c>
      <c r="D207" s="154">
        <v>0.78380000000000005</v>
      </c>
      <c r="E207" s="154">
        <f t="shared" si="3"/>
        <v>0.78380000000000005</v>
      </c>
    </row>
    <row r="208" spans="1:5" x14ac:dyDescent="0.25">
      <c r="A208" s="4">
        <v>207</v>
      </c>
      <c r="B208" s="4" t="s">
        <v>625</v>
      </c>
      <c r="C208" s="4">
        <v>16105</v>
      </c>
      <c r="D208" s="154">
        <v>0.32090000000000002</v>
      </c>
      <c r="E208" s="154">
        <f t="shared" si="3"/>
        <v>0.32090000000000002</v>
      </c>
    </row>
    <row r="209" spans="1:5" x14ac:dyDescent="0.25">
      <c r="A209" s="4">
        <v>208</v>
      </c>
      <c r="B209" s="4" t="s">
        <v>626</v>
      </c>
      <c r="C209" s="4">
        <v>7107</v>
      </c>
      <c r="D209" s="154">
        <v>0.78159999999999996</v>
      </c>
      <c r="E209" s="154">
        <f t="shared" si="3"/>
        <v>0.78159999999999996</v>
      </c>
    </row>
    <row r="210" spans="1:5" x14ac:dyDescent="0.25">
      <c r="A210" s="4">
        <v>209</v>
      </c>
      <c r="B210" s="4" t="s">
        <v>627</v>
      </c>
      <c r="C210" s="4">
        <v>8107</v>
      </c>
      <c r="D210" s="154">
        <v>0.54649999999999999</v>
      </c>
      <c r="E210" s="154">
        <f t="shared" si="3"/>
        <v>0.54649999999999999</v>
      </c>
    </row>
    <row r="211" spans="1:5" x14ac:dyDescent="0.25">
      <c r="A211" s="4">
        <v>210</v>
      </c>
      <c r="B211" s="4" t="s">
        <v>628</v>
      </c>
      <c r="C211" s="4">
        <v>13605</v>
      </c>
      <c r="D211" s="154">
        <v>0.72929999999999995</v>
      </c>
      <c r="E211" s="154">
        <f t="shared" si="3"/>
        <v>0.72929999999999995</v>
      </c>
    </row>
    <row r="212" spans="1:5" x14ac:dyDescent="0.25">
      <c r="A212" s="4">
        <v>211</v>
      </c>
      <c r="B212" s="4" t="s">
        <v>629</v>
      </c>
      <c r="C212" s="4">
        <v>13122</v>
      </c>
      <c r="D212" s="154">
        <v>0.88070000000000004</v>
      </c>
      <c r="E212" s="154">
        <f t="shared" si="3"/>
        <v>0.88070000000000004</v>
      </c>
    </row>
    <row r="213" spans="1:5" x14ac:dyDescent="0.25">
      <c r="A213" s="4">
        <v>212</v>
      </c>
      <c r="B213" s="4" t="s">
        <v>630</v>
      </c>
      <c r="C213" s="4">
        <v>6307</v>
      </c>
      <c r="D213" s="154">
        <v>0.57289999999999996</v>
      </c>
      <c r="E213" s="154">
        <f t="shared" si="3"/>
        <v>0.57289999999999996</v>
      </c>
    </row>
    <row r="214" spans="1:5" x14ac:dyDescent="0.25">
      <c r="A214" s="4">
        <v>213</v>
      </c>
      <c r="B214" s="4" t="s">
        <v>631</v>
      </c>
      <c r="C214" s="4">
        <v>9113</v>
      </c>
      <c r="D214" s="154">
        <v>0.61329999999999996</v>
      </c>
      <c r="E214" s="154">
        <f t="shared" si="3"/>
        <v>0.61329999999999996</v>
      </c>
    </row>
    <row r="215" spans="1:5" x14ac:dyDescent="0.25">
      <c r="A215" s="4">
        <v>214</v>
      </c>
      <c r="B215" s="4" t="s">
        <v>632</v>
      </c>
      <c r="C215" s="4">
        <v>5404</v>
      </c>
      <c r="D215" s="154">
        <v>0.39739999999999998</v>
      </c>
      <c r="E215" s="154">
        <f t="shared" si="3"/>
        <v>0.39739999999999998</v>
      </c>
    </row>
    <row r="216" spans="1:5" x14ac:dyDescent="0.25">
      <c r="A216" s="4">
        <v>215</v>
      </c>
      <c r="B216" s="4" t="s">
        <v>633</v>
      </c>
      <c r="C216" s="4">
        <v>6112</v>
      </c>
      <c r="D216" s="154">
        <v>0.59770000000000001</v>
      </c>
      <c r="E216" s="154">
        <f t="shared" si="3"/>
        <v>0.59770000000000001</v>
      </c>
    </row>
    <row r="217" spans="1:5" x14ac:dyDescent="0.25">
      <c r="A217" s="4">
        <v>216</v>
      </c>
      <c r="B217" s="4" t="s">
        <v>634</v>
      </c>
      <c r="C217" s="4">
        <v>1405</v>
      </c>
      <c r="D217" s="154">
        <v>0.8175</v>
      </c>
      <c r="E217" s="154">
        <f t="shared" si="3"/>
        <v>0.8175</v>
      </c>
    </row>
    <row r="218" spans="1:5" x14ac:dyDescent="0.25">
      <c r="A218" s="4">
        <v>217</v>
      </c>
      <c r="B218" s="4" t="s">
        <v>635</v>
      </c>
      <c r="C218" s="4">
        <v>6113</v>
      </c>
      <c r="D218" s="154">
        <v>0.37490000000000001</v>
      </c>
      <c r="E218" s="154">
        <f t="shared" si="3"/>
        <v>0.37490000000000001</v>
      </c>
    </row>
    <row r="219" spans="1:5" x14ac:dyDescent="0.25">
      <c r="A219" s="4">
        <v>218</v>
      </c>
      <c r="B219" s="4" t="s">
        <v>636</v>
      </c>
      <c r="C219" s="4">
        <v>6201</v>
      </c>
      <c r="D219" s="154">
        <v>0.83389999999999997</v>
      </c>
      <c r="E219" s="154">
        <f t="shared" si="3"/>
        <v>0.83389999999999997</v>
      </c>
    </row>
    <row r="220" spans="1:5" x14ac:dyDescent="0.25">
      <c r="A220" s="4">
        <v>219</v>
      </c>
      <c r="B220" s="4" t="s">
        <v>637</v>
      </c>
      <c r="C220" s="4">
        <v>16106</v>
      </c>
      <c r="D220" s="154">
        <v>0.53080000000000005</v>
      </c>
      <c r="E220" s="154">
        <f t="shared" si="3"/>
        <v>0.53080000000000005</v>
      </c>
    </row>
    <row r="221" spans="1:5" x14ac:dyDescent="0.25">
      <c r="A221" s="4">
        <v>220</v>
      </c>
      <c r="B221" s="4" t="s">
        <v>638</v>
      </c>
      <c r="C221" s="4">
        <v>13202</v>
      </c>
      <c r="D221" s="154">
        <v>0.71750000000000003</v>
      </c>
      <c r="E221" s="154">
        <f t="shared" si="3"/>
        <v>0.71750000000000003</v>
      </c>
    </row>
    <row r="222" spans="1:5" x14ac:dyDescent="0.25">
      <c r="A222" s="4">
        <v>221</v>
      </c>
      <c r="B222" s="4" t="s">
        <v>639</v>
      </c>
      <c r="C222" s="4">
        <v>9114</v>
      </c>
      <c r="D222" s="154">
        <v>0.70479999999999998</v>
      </c>
      <c r="E222" s="154">
        <f t="shared" si="3"/>
        <v>0.70479999999999998</v>
      </c>
    </row>
    <row r="223" spans="1:5" x14ac:dyDescent="0.25">
      <c r="A223" s="4">
        <v>222</v>
      </c>
      <c r="B223" s="4" t="s">
        <v>640</v>
      </c>
      <c r="C223" s="4">
        <v>6308</v>
      </c>
      <c r="D223" s="154">
        <v>0.76039999999999996</v>
      </c>
      <c r="E223" s="154">
        <f t="shared" si="3"/>
        <v>0.76039999999999996</v>
      </c>
    </row>
    <row r="224" spans="1:5" x14ac:dyDescent="0.25">
      <c r="A224" s="4">
        <v>223</v>
      </c>
      <c r="B224" s="4" t="s">
        <v>641</v>
      </c>
      <c r="C224" s="4">
        <v>16205</v>
      </c>
      <c r="D224" s="154">
        <v>0.84989999999999999</v>
      </c>
      <c r="E224" s="154">
        <f t="shared" si="3"/>
        <v>0.84989999999999999</v>
      </c>
    </row>
    <row r="225" spans="1:5" x14ac:dyDescent="0.25">
      <c r="A225" s="4">
        <v>224</v>
      </c>
      <c r="B225" s="4" t="s">
        <v>642</v>
      </c>
      <c r="C225" s="4">
        <v>12301</v>
      </c>
      <c r="D225" s="154">
        <v>0.60019999999999996</v>
      </c>
      <c r="E225" s="154">
        <f t="shared" si="3"/>
        <v>0.60019999999999996</v>
      </c>
    </row>
    <row r="226" spans="1:5" x14ac:dyDescent="0.25">
      <c r="A226" s="4">
        <v>225</v>
      </c>
      <c r="B226" s="4" t="s">
        <v>406</v>
      </c>
      <c r="C226" s="4">
        <v>1401</v>
      </c>
      <c r="D226" s="154">
        <v>0.99150000000000005</v>
      </c>
      <c r="E226" s="154">
        <f t="shared" si="3"/>
        <v>0.99150000000000005</v>
      </c>
    </row>
    <row r="227" spans="1:5" x14ac:dyDescent="0.25">
      <c r="A227" s="4">
        <v>226</v>
      </c>
      <c r="B227" s="4" t="s">
        <v>643</v>
      </c>
      <c r="C227" s="4">
        <v>12302</v>
      </c>
      <c r="D227" s="154">
        <v>0.84640000000000004</v>
      </c>
      <c r="E227" s="154">
        <f t="shared" si="3"/>
        <v>0.84640000000000004</v>
      </c>
    </row>
    <row r="228" spans="1:5" x14ac:dyDescent="0.25">
      <c r="A228" s="4">
        <v>227</v>
      </c>
      <c r="B228" s="4" t="s">
        <v>644</v>
      </c>
      <c r="C228" s="4">
        <v>13123</v>
      </c>
      <c r="D228" s="154">
        <v>0.99580000000000002</v>
      </c>
      <c r="E228" s="154">
        <f t="shared" si="3"/>
        <v>0.99580000000000002</v>
      </c>
    </row>
    <row r="229" spans="1:5" x14ac:dyDescent="0.25">
      <c r="A229" s="4">
        <v>228</v>
      </c>
      <c r="B229" s="4" t="s">
        <v>645</v>
      </c>
      <c r="C229" s="4">
        <v>5105</v>
      </c>
      <c r="D229" s="154">
        <v>0.40079999999999999</v>
      </c>
      <c r="E229" s="154">
        <f t="shared" si="3"/>
        <v>0.40079999999999999</v>
      </c>
    </row>
    <row r="230" spans="1:5" x14ac:dyDescent="0.25">
      <c r="A230" s="4">
        <v>229</v>
      </c>
      <c r="B230" s="4" t="s">
        <v>646</v>
      </c>
      <c r="C230" s="4">
        <v>9115</v>
      </c>
      <c r="D230" s="154">
        <v>0.72460000000000002</v>
      </c>
      <c r="E230" s="154">
        <f t="shared" si="3"/>
        <v>0.72460000000000002</v>
      </c>
    </row>
    <row r="231" spans="1:5" x14ac:dyDescent="0.25">
      <c r="A231" s="4">
        <v>230</v>
      </c>
      <c r="B231" s="4" t="s">
        <v>647</v>
      </c>
      <c r="C231" s="4">
        <v>13124</v>
      </c>
      <c r="D231" s="154">
        <v>0.89580000000000004</v>
      </c>
      <c r="E231" s="154">
        <f t="shared" si="3"/>
        <v>0.89580000000000004</v>
      </c>
    </row>
    <row r="232" spans="1:5" x14ac:dyDescent="0.25">
      <c r="A232" s="4">
        <v>231</v>
      </c>
      <c r="B232" s="4" t="s">
        <v>648</v>
      </c>
      <c r="C232" s="4">
        <v>13201</v>
      </c>
      <c r="D232" s="154">
        <v>0.72789999999999999</v>
      </c>
      <c r="E232" s="154">
        <f t="shared" si="3"/>
        <v>0.72789999999999999</v>
      </c>
    </row>
    <row r="233" spans="1:5" x14ac:dyDescent="0.25">
      <c r="A233" s="4">
        <v>232</v>
      </c>
      <c r="B233" s="4" t="s">
        <v>649</v>
      </c>
      <c r="C233" s="4">
        <v>11201</v>
      </c>
      <c r="D233" s="154">
        <v>0.78710000000000002</v>
      </c>
      <c r="E233" s="154">
        <f t="shared" si="3"/>
        <v>0.78710000000000002</v>
      </c>
    </row>
    <row r="234" spans="1:5" x14ac:dyDescent="0.25">
      <c r="A234" s="4">
        <v>233</v>
      </c>
      <c r="B234" s="4" t="s">
        <v>650</v>
      </c>
      <c r="C234" s="4">
        <v>10101</v>
      </c>
      <c r="D234" s="154">
        <v>0.66790000000000005</v>
      </c>
      <c r="E234" s="154">
        <f t="shared" si="3"/>
        <v>0.66790000000000005</v>
      </c>
    </row>
    <row r="235" spans="1:5" x14ac:dyDescent="0.25">
      <c r="A235" s="4">
        <v>234</v>
      </c>
      <c r="B235" s="4" t="s">
        <v>651</v>
      </c>
      <c r="C235" s="4">
        <v>12401</v>
      </c>
      <c r="D235" s="154">
        <v>0.92</v>
      </c>
      <c r="E235" s="154">
        <f t="shared" si="3"/>
        <v>0.92</v>
      </c>
    </row>
    <row r="236" spans="1:5" x14ac:dyDescent="0.25">
      <c r="A236" s="4">
        <v>235</v>
      </c>
      <c r="B236" s="4" t="s">
        <v>652</v>
      </c>
      <c r="C236" s="4">
        <v>10302</v>
      </c>
      <c r="D236" s="154">
        <v>0.42780000000000001</v>
      </c>
      <c r="E236" s="154">
        <f t="shared" si="3"/>
        <v>0.42780000000000001</v>
      </c>
    </row>
    <row r="237" spans="1:5" x14ac:dyDescent="0.25">
      <c r="A237" s="4">
        <v>236</v>
      </c>
      <c r="B237" s="4" t="s">
        <v>653</v>
      </c>
      <c r="C237" s="4">
        <v>9116</v>
      </c>
      <c r="D237" s="154">
        <v>0.45300000000000001</v>
      </c>
      <c r="E237" s="154">
        <f t="shared" si="3"/>
        <v>0.45300000000000001</v>
      </c>
    </row>
    <row r="238" spans="1:5" x14ac:dyDescent="0.25">
      <c r="A238" s="4">
        <v>237</v>
      </c>
      <c r="B238" s="4" t="s">
        <v>654</v>
      </c>
      <c r="C238" s="4">
        <v>10109</v>
      </c>
      <c r="D238" s="154">
        <v>0.81630000000000003</v>
      </c>
      <c r="E238" s="154">
        <f t="shared" si="3"/>
        <v>0.81630000000000003</v>
      </c>
    </row>
    <row r="239" spans="1:5" x14ac:dyDescent="0.25">
      <c r="A239" s="4">
        <v>238</v>
      </c>
      <c r="B239" s="4" t="s">
        <v>655</v>
      </c>
      <c r="C239" s="4">
        <v>6309</v>
      </c>
      <c r="D239" s="154">
        <v>0.436</v>
      </c>
      <c r="E239" s="154">
        <f t="shared" si="3"/>
        <v>0.436</v>
      </c>
    </row>
    <row r="240" spans="1:5" x14ac:dyDescent="0.25">
      <c r="A240" s="4">
        <v>239</v>
      </c>
      <c r="B240" s="4" t="s">
        <v>656</v>
      </c>
      <c r="C240" s="4">
        <v>4304</v>
      </c>
      <c r="D240" s="154">
        <v>0.57130000000000003</v>
      </c>
      <c r="E240" s="154">
        <f t="shared" si="3"/>
        <v>0.57130000000000003</v>
      </c>
    </row>
    <row r="241" spans="1:5" x14ac:dyDescent="0.25">
      <c r="A241" s="4">
        <v>240</v>
      </c>
      <c r="B241" s="4" t="s">
        <v>657</v>
      </c>
      <c r="C241" s="4">
        <v>12101</v>
      </c>
      <c r="D241" s="154">
        <v>0.95950000000000002</v>
      </c>
      <c r="E241" s="154">
        <f t="shared" si="3"/>
        <v>0.95950000000000002</v>
      </c>
    </row>
    <row r="242" spans="1:5" x14ac:dyDescent="0.25">
      <c r="A242" s="4">
        <v>241</v>
      </c>
      <c r="B242" s="4" t="s">
        <v>658</v>
      </c>
      <c r="C242" s="4">
        <v>10206</v>
      </c>
      <c r="D242" s="154">
        <v>0.35820000000000002</v>
      </c>
      <c r="E242" s="154">
        <f t="shared" si="3"/>
        <v>0.35820000000000002</v>
      </c>
    </row>
    <row r="243" spans="1:5" x14ac:dyDescent="0.25">
      <c r="A243" s="4">
        <v>242</v>
      </c>
      <c r="B243" s="4" t="s">
        <v>659</v>
      </c>
      <c r="C243" s="4">
        <v>9208</v>
      </c>
      <c r="D243" s="154">
        <v>0.67869999999999997</v>
      </c>
      <c r="E243" s="154">
        <f t="shared" si="3"/>
        <v>0.67869999999999997</v>
      </c>
    </row>
    <row r="244" spans="1:5" x14ac:dyDescent="0.25">
      <c r="A244" s="4">
        <v>243</v>
      </c>
      <c r="B244" s="4" t="s">
        <v>660</v>
      </c>
      <c r="C244" s="4">
        <v>10303</v>
      </c>
      <c r="D244" s="154">
        <v>0.91790000000000005</v>
      </c>
      <c r="E244" s="154">
        <f t="shared" si="3"/>
        <v>0.91790000000000005</v>
      </c>
    </row>
    <row r="245" spans="1:5" x14ac:dyDescent="0.25">
      <c r="A245" s="4">
        <v>244</v>
      </c>
      <c r="B245" s="4" t="s">
        <v>661</v>
      </c>
      <c r="C245" s="4">
        <v>5705</v>
      </c>
      <c r="D245" s="154">
        <v>0.83979999999999999</v>
      </c>
      <c r="E245" s="154">
        <f t="shared" si="3"/>
        <v>0.83979999999999999</v>
      </c>
    </row>
    <row r="246" spans="1:5" x14ac:dyDescent="0.25">
      <c r="A246" s="4">
        <v>245</v>
      </c>
      <c r="B246" s="4" t="s">
        <v>662</v>
      </c>
      <c r="C246" s="4">
        <v>15201</v>
      </c>
      <c r="D246" s="154">
        <v>0.32579999999999998</v>
      </c>
      <c r="E246" s="154">
        <f t="shared" si="3"/>
        <v>0.32579999999999998</v>
      </c>
    </row>
    <row r="247" spans="1:5" x14ac:dyDescent="0.25">
      <c r="A247" s="4">
        <v>246</v>
      </c>
      <c r="B247" s="4" t="s">
        <v>663</v>
      </c>
      <c r="C247" s="4">
        <v>10304</v>
      </c>
      <c r="D247" s="154">
        <v>0.65980000000000005</v>
      </c>
      <c r="E247" s="154">
        <f t="shared" si="3"/>
        <v>0.65980000000000005</v>
      </c>
    </row>
    <row r="248" spans="1:5" x14ac:dyDescent="0.25">
      <c r="A248" s="4">
        <v>247</v>
      </c>
      <c r="B248" s="4" t="s">
        <v>664</v>
      </c>
      <c r="C248" s="4">
        <v>10207</v>
      </c>
      <c r="D248" s="154">
        <v>0.79879999999999995</v>
      </c>
      <c r="E248" s="154">
        <f t="shared" si="3"/>
        <v>0.79879999999999995</v>
      </c>
    </row>
    <row r="249" spans="1:5" x14ac:dyDescent="0.25">
      <c r="A249" s="4">
        <v>248</v>
      </c>
      <c r="B249" s="4" t="s">
        <v>665</v>
      </c>
      <c r="C249" s="4">
        <v>10208</v>
      </c>
      <c r="D249" s="154">
        <v>0.60829999999999995</v>
      </c>
      <c r="E249" s="154">
        <f t="shared" si="3"/>
        <v>0.60829999999999995</v>
      </c>
    </row>
    <row r="250" spans="1:5" x14ac:dyDescent="0.25">
      <c r="A250" s="4">
        <v>249</v>
      </c>
      <c r="B250" s="4" t="s">
        <v>666</v>
      </c>
      <c r="C250" s="4">
        <v>10209</v>
      </c>
      <c r="D250" s="154">
        <v>0.93069999999999997</v>
      </c>
      <c r="E250" s="154">
        <f t="shared" si="3"/>
        <v>0.93069999999999997</v>
      </c>
    </row>
    <row r="251" spans="1:5" x14ac:dyDescent="0.25">
      <c r="A251" s="4">
        <v>250</v>
      </c>
      <c r="B251" s="4" t="s">
        <v>667</v>
      </c>
      <c r="C251" s="4">
        <v>8308</v>
      </c>
      <c r="D251" s="154">
        <v>0.36859999999999998</v>
      </c>
      <c r="E251" s="154">
        <f t="shared" si="3"/>
        <v>0.36859999999999998</v>
      </c>
    </row>
    <row r="252" spans="1:5" x14ac:dyDescent="0.25">
      <c r="A252" s="4">
        <v>251</v>
      </c>
      <c r="B252" s="4" t="s">
        <v>668</v>
      </c>
      <c r="C252" s="4">
        <v>13125</v>
      </c>
      <c r="D252" s="154">
        <v>0.91120000000000001</v>
      </c>
      <c r="E252" s="154">
        <f t="shared" si="3"/>
        <v>0.91120000000000001</v>
      </c>
    </row>
    <row r="253" spans="1:5" x14ac:dyDescent="0.25">
      <c r="A253" s="4">
        <v>252</v>
      </c>
      <c r="B253" s="4" t="s">
        <v>669</v>
      </c>
      <c r="C253" s="4">
        <v>8309</v>
      </c>
      <c r="D253" s="154">
        <v>0.47460000000000002</v>
      </c>
      <c r="E253" s="154">
        <f t="shared" si="3"/>
        <v>0.47460000000000002</v>
      </c>
    </row>
    <row r="254" spans="1:5" x14ac:dyDescent="0.25">
      <c r="A254" s="4">
        <v>253</v>
      </c>
      <c r="B254" s="4" t="s">
        <v>670</v>
      </c>
      <c r="C254" s="4">
        <v>16107</v>
      </c>
      <c r="D254" s="154">
        <v>0.56599999999999995</v>
      </c>
      <c r="E254" s="154">
        <f t="shared" si="3"/>
        <v>0.56599999999999995</v>
      </c>
    </row>
    <row r="255" spans="1:5" x14ac:dyDescent="0.25">
      <c r="A255" s="4">
        <v>254</v>
      </c>
      <c r="B255" s="4" t="s">
        <v>671</v>
      </c>
      <c r="C255" s="4">
        <v>5501</v>
      </c>
      <c r="D255" s="154">
        <v>0.80110000000000003</v>
      </c>
      <c r="E255" s="154">
        <f t="shared" si="3"/>
        <v>0.80110000000000003</v>
      </c>
    </row>
    <row r="256" spans="1:5" x14ac:dyDescent="0.25">
      <c r="A256" s="4">
        <v>255</v>
      </c>
      <c r="B256" s="4" t="s">
        <v>672</v>
      </c>
      <c r="C256" s="4">
        <v>5801</v>
      </c>
      <c r="D256" s="154">
        <v>0.70879999999999999</v>
      </c>
      <c r="E256" s="154">
        <f t="shared" si="3"/>
        <v>0.70879999999999999</v>
      </c>
    </row>
    <row r="257" spans="1:5" x14ac:dyDescent="0.25">
      <c r="A257" s="4">
        <v>256</v>
      </c>
      <c r="B257" s="4" t="s">
        <v>673</v>
      </c>
      <c r="C257" s="4">
        <v>10210</v>
      </c>
      <c r="D257" s="154">
        <v>0.63670000000000004</v>
      </c>
      <c r="E257" s="154">
        <f t="shared" si="3"/>
        <v>0.63670000000000004</v>
      </c>
    </row>
    <row r="258" spans="1:5" x14ac:dyDescent="0.25">
      <c r="A258" s="4">
        <v>257</v>
      </c>
      <c r="B258" s="4" t="s">
        <v>674</v>
      </c>
      <c r="C258" s="4">
        <v>6114</v>
      </c>
      <c r="D258" s="154">
        <v>0.40639999999999998</v>
      </c>
      <c r="E258" s="154">
        <f t="shared" si="3"/>
        <v>0.40639999999999998</v>
      </c>
    </row>
    <row r="259" spans="1:5" x14ac:dyDescent="0.25">
      <c r="A259" s="4">
        <v>258</v>
      </c>
      <c r="B259" s="4" t="s">
        <v>675</v>
      </c>
      <c r="C259" s="4">
        <v>13126</v>
      </c>
      <c r="D259" s="154">
        <v>0.91890000000000005</v>
      </c>
      <c r="E259" s="154">
        <f t="shared" ref="E259:E322" si="4">D259</f>
        <v>0.91890000000000005</v>
      </c>
    </row>
    <row r="260" spans="1:5" x14ac:dyDescent="0.25">
      <c r="A260" s="4">
        <v>259</v>
      </c>
      <c r="B260" s="4" t="s">
        <v>676</v>
      </c>
      <c r="C260" s="4">
        <v>5107</v>
      </c>
      <c r="D260" s="154">
        <v>0.47360000000000002</v>
      </c>
      <c r="E260" s="154">
        <f t="shared" si="4"/>
        <v>0.47360000000000002</v>
      </c>
    </row>
    <row r="261" spans="1:5" x14ac:dyDescent="0.25">
      <c r="A261" s="4">
        <v>260</v>
      </c>
      <c r="B261" s="4" t="s">
        <v>416</v>
      </c>
      <c r="C261" s="4">
        <v>16201</v>
      </c>
      <c r="D261" s="154">
        <v>0.49709999999999999</v>
      </c>
      <c r="E261" s="154">
        <f t="shared" si="4"/>
        <v>0.49709999999999999</v>
      </c>
    </row>
    <row r="262" spans="1:5" x14ac:dyDescent="0.25">
      <c r="A262" s="4">
        <v>261</v>
      </c>
      <c r="B262" s="4" t="s">
        <v>677</v>
      </c>
      <c r="C262" s="4">
        <v>6101</v>
      </c>
      <c r="D262" s="154">
        <v>0.84899999999999998</v>
      </c>
      <c r="E262" s="154">
        <f t="shared" si="4"/>
        <v>0.84899999999999998</v>
      </c>
    </row>
    <row r="263" spans="1:5" x14ac:dyDescent="0.25">
      <c r="A263" s="4">
        <v>262</v>
      </c>
      <c r="B263" s="4" t="s">
        <v>678</v>
      </c>
      <c r="C263" s="4">
        <v>16206</v>
      </c>
      <c r="D263" s="154">
        <v>0.69530000000000003</v>
      </c>
      <c r="E263" s="154">
        <f t="shared" si="4"/>
        <v>0.69530000000000003</v>
      </c>
    </row>
    <row r="264" spans="1:5" x14ac:dyDescent="0.25">
      <c r="A264" s="4">
        <v>263</v>
      </c>
      <c r="B264" s="4" t="s">
        <v>679</v>
      </c>
      <c r="C264" s="4">
        <v>7305</v>
      </c>
      <c r="D264" s="154">
        <v>0.88200000000000001</v>
      </c>
      <c r="E264" s="154">
        <f t="shared" si="4"/>
        <v>0.88200000000000001</v>
      </c>
    </row>
    <row r="265" spans="1:5" x14ac:dyDescent="0.25">
      <c r="A265" s="4">
        <v>264</v>
      </c>
      <c r="B265" s="4" t="s">
        <v>680</v>
      </c>
      <c r="C265" s="4">
        <v>13127</v>
      </c>
      <c r="D265" s="154">
        <v>0.94220000000000004</v>
      </c>
      <c r="E265" s="154">
        <f t="shared" si="4"/>
        <v>0.94220000000000004</v>
      </c>
    </row>
    <row r="266" spans="1:5" x14ac:dyDescent="0.25">
      <c r="A266" s="4">
        <v>265</v>
      </c>
      <c r="B266" s="4" t="s">
        <v>681</v>
      </c>
      <c r="C266" s="4">
        <v>9209</v>
      </c>
      <c r="D266" s="154">
        <v>0.44700000000000001</v>
      </c>
      <c r="E266" s="154">
        <f t="shared" si="4"/>
        <v>0.44700000000000001</v>
      </c>
    </row>
    <row r="267" spans="1:5" x14ac:dyDescent="0.25">
      <c r="A267" s="4">
        <v>266</v>
      </c>
      <c r="B267" s="4" t="s">
        <v>682</v>
      </c>
      <c r="C267" s="4">
        <v>13128</v>
      </c>
      <c r="D267" s="154">
        <v>0.81540000000000001</v>
      </c>
      <c r="E267" s="154">
        <f t="shared" si="4"/>
        <v>0.81540000000000001</v>
      </c>
    </row>
    <row r="268" spans="1:5" x14ac:dyDescent="0.25">
      <c r="A268" s="4">
        <v>267</v>
      </c>
      <c r="B268" s="4" t="s">
        <v>683</v>
      </c>
      <c r="C268" s="4">
        <v>6115</v>
      </c>
      <c r="D268" s="154">
        <v>0.9073</v>
      </c>
      <c r="E268" s="154">
        <f t="shared" si="4"/>
        <v>0.9073</v>
      </c>
    </row>
    <row r="269" spans="1:5" x14ac:dyDescent="0.25">
      <c r="A269" s="4">
        <v>268</v>
      </c>
      <c r="B269" s="4" t="s">
        <v>684</v>
      </c>
      <c r="C269" s="4">
        <v>6116</v>
      </c>
      <c r="D269" s="154">
        <v>0.87819999999999998</v>
      </c>
      <c r="E269" s="154">
        <f t="shared" si="4"/>
        <v>0.87819999999999998</v>
      </c>
    </row>
    <row r="270" spans="1:5" x14ac:dyDescent="0.25">
      <c r="A270" s="4">
        <v>269</v>
      </c>
      <c r="B270" s="4" t="s">
        <v>685</v>
      </c>
      <c r="C270" s="4">
        <v>7405</v>
      </c>
      <c r="D270" s="154">
        <v>0.71509999999999996</v>
      </c>
      <c r="E270" s="154">
        <f t="shared" si="4"/>
        <v>0.71509999999999996</v>
      </c>
    </row>
    <row r="271" spans="1:5" x14ac:dyDescent="0.25">
      <c r="A271" s="4">
        <v>270</v>
      </c>
      <c r="B271" s="4" t="s">
        <v>686</v>
      </c>
      <c r="C271" s="4">
        <v>5303</v>
      </c>
      <c r="D271" s="154">
        <v>0.78380000000000005</v>
      </c>
      <c r="E271" s="154">
        <f t="shared" si="4"/>
        <v>0.78380000000000005</v>
      </c>
    </row>
    <row r="272" spans="1:5" x14ac:dyDescent="0.25">
      <c r="A272" s="4">
        <v>271</v>
      </c>
      <c r="B272" s="4" t="s">
        <v>687</v>
      </c>
      <c r="C272" s="4">
        <v>14204</v>
      </c>
      <c r="D272" s="154">
        <v>0.80049999999999999</v>
      </c>
      <c r="E272" s="154">
        <f t="shared" si="4"/>
        <v>0.80049999999999999</v>
      </c>
    </row>
    <row r="273" spans="1:5" x14ac:dyDescent="0.25">
      <c r="A273" s="4">
        <v>272</v>
      </c>
      <c r="B273" s="4" t="s">
        <v>688</v>
      </c>
      <c r="C273" s="4">
        <v>7108</v>
      </c>
      <c r="D273" s="154">
        <v>0.88090000000000002</v>
      </c>
      <c r="E273" s="154">
        <f t="shared" si="4"/>
        <v>0.88090000000000002</v>
      </c>
    </row>
    <row r="274" spans="1:5" x14ac:dyDescent="0.25">
      <c r="A274" s="4">
        <v>273</v>
      </c>
      <c r="B274" s="4" t="s">
        <v>689</v>
      </c>
      <c r="C274" s="4">
        <v>4305</v>
      </c>
      <c r="D274" s="154">
        <v>0.3483</v>
      </c>
      <c r="E274" s="154">
        <f t="shared" si="4"/>
        <v>0.3483</v>
      </c>
    </row>
    <row r="275" spans="1:5" x14ac:dyDescent="0.25">
      <c r="A275" s="4">
        <v>274</v>
      </c>
      <c r="B275" s="4" t="s">
        <v>690</v>
      </c>
      <c r="C275" s="4">
        <v>11402</v>
      </c>
      <c r="D275" s="154">
        <v>0.93020000000000003</v>
      </c>
      <c r="E275" s="154">
        <f t="shared" si="4"/>
        <v>0.93020000000000003</v>
      </c>
    </row>
    <row r="276" spans="1:5" x14ac:dyDescent="0.25">
      <c r="A276" s="4">
        <v>275</v>
      </c>
      <c r="B276" s="4" t="s">
        <v>691</v>
      </c>
      <c r="C276" s="4">
        <v>10305</v>
      </c>
      <c r="D276" s="154">
        <v>0.98680000000000001</v>
      </c>
      <c r="E276" s="154">
        <f t="shared" si="4"/>
        <v>0.98680000000000001</v>
      </c>
    </row>
    <row r="277" spans="1:5" x14ac:dyDescent="0.25">
      <c r="A277" s="4">
        <v>276</v>
      </c>
      <c r="B277" s="4" t="s">
        <v>692</v>
      </c>
      <c r="C277" s="4">
        <v>12103</v>
      </c>
      <c r="D277" s="154">
        <v>0.56010000000000004</v>
      </c>
      <c r="E277" s="154">
        <f t="shared" si="4"/>
        <v>0.56010000000000004</v>
      </c>
    </row>
    <row r="278" spans="1:5" x14ac:dyDescent="0.25">
      <c r="A278" s="4">
        <v>277</v>
      </c>
      <c r="B278" s="4" t="s">
        <v>693</v>
      </c>
      <c r="C278" s="4">
        <v>7306</v>
      </c>
      <c r="D278" s="154">
        <v>0.71079999999999999</v>
      </c>
      <c r="E278" s="154">
        <f t="shared" si="4"/>
        <v>0.71079999999999999</v>
      </c>
    </row>
    <row r="279" spans="1:5" x14ac:dyDescent="0.25">
      <c r="A279" s="4">
        <v>278</v>
      </c>
      <c r="B279" s="4" t="s">
        <v>694</v>
      </c>
      <c r="C279" s="4">
        <v>7307</v>
      </c>
      <c r="D279" s="154">
        <v>0.34410000000000002</v>
      </c>
      <c r="E279" s="154">
        <f t="shared" si="4"/>
        <v>0.34410000000000002</v>
      </c>
    </row>
    <row r="280" spans="1:5" x14ac:dyDescent="0.25">
      <c r="A280" s="4">
        <v>279</v>
      </c>
      <c r="B280" s="4" t="s">
        <v>430</v>
      </c>
      <c r="C280" s="4">
        <v>4204</v>
      </c>
      <c r="D280" s="154">
        <v>0.83489999999999998</v>
      </c>
      <c r="E280" s="154">
        <f t="shared" si="4"/>
        <v>0.83489999999999998</v>
      </c>
    </row>
    <row r="281" spans="1:5" x14ac:dyDescent="0.25">
      <c r="A281" s="4">
        <v>280</v>
      </c>
      <c r="B281" s="4" t="s">
        <v>695</v>
      </c>
      <c r="C281" s="4">
        <v>5601</v>
      </c>
      <c r="D281" s="154">
        <v>0.85529999999999995</v>
      </c>
      <c r="E281" s="154">
        <f t="shared" si="4"/>
        <v>0.85529999999999995</v>
      </c>
    </row>
    <row r="282" spans="1:5" x14ac:dyDescent="0.25">
      <c r="A282" s="4">
        <v>281</v>
      </c>
      <c r="B282" s="4" t="s">
        <v>696</v>
      </c>
      <c r="C282" s="4">
        <v>13401</v>
      </c>
      <c r="D282" s="154">
        <v>0.92500000000000004</v>
      </c>
      <c r="E282" s="154">
        <f t="shared" si="4"/>
        <v>0.92500000000000004</v>
      </c>
    </row>
    <row r="283" spans="1:5" x14ac:dyDescent="0.25">
      <c r="A283" s="4">
        <v>282</v>
      </c>
      <c r="B283" s="4" t="s">
        <v>697</v>
      </c>
      <c r="C283" s="4">
        <v>16301</v>
      </c>
      <c r="D283" s="154">
        <v>0.54159999999999997</v>
      </c>
      <c r="E283" s="154">
        <f t="shared" si="4"/>
        <v>0.54159999999999997</v>
      </c>
    </row>
    <row r="284" spans="1:5" x14ac:dyDescent="0.25">
      <c r="A284" s="4">
        <v>283</v>
      </c>
      <c r="B284" s="4" t="s">
        <v>698</v>
      </c>
      <c r="C284" s="4">
        <v>7109</v>
      </c>
      <c r="D284" s="154">
        <v>0.89029999999999998</v>
      </c>
      <c r="E284" s="154">
        <f t="shared" si="4"/>
        <v>0.89029999999999998</v>
      </c>
    </row>
    <row r="285" spans="1:5" x14ac:dyDescent="0.25">
      <c r="A285" s="4">
        <v>284</v>
      </c>
      <c r="B285" s="4" t="s">
        <v>426</v>
      </c>
      <c r="C285" s="4">
        <v>5304</v>
      </c>
      <c r="D285" s="154">
        <v>0.76119999999999999</v>
      </c>
      <c r="E285" s="154">
        <f t="shared" si="4"/>
        <v>0.76119999999999999</v>
      </c>
    </row>
    <row r="286" spans="1:5" x14ac:dyDescent="0.25">
      <c r="A286" s="4">
        <v>285</v>
      </c>
      <c r="B286" s="4" t="s">
        <v>699</v>
      </c>
      <c r="C286" s="4">
        <v>16304</v>
      </c>
      <c r="D286" s="154">
        <v>0.89319999999999999</v>
      </c>
      <c r="E286" s="154">
        <f t="shared" si="4"/>
        <v>0.89319999999999999</v>
      </c>
    </row>
    <row r="287" spans="1:5" x14ac:dyDescent="0.25">
      <c r="A287" s="4">
        <v>286</v>
      </c>
      <c r="B287" s="4" t="s">
        <v>700</v>
      </c>
      <c r="C287" s="4">
        <v>5701</v>
      </c>
      <c r="D287" s="154">
        <v>0.95009999999999994</v>
      </c>
      <c r="E287" s="154">
        <f t="shared" si="4"/>
        <v>0.95009999999999994</v>
      </c>
    </row>
    <row r="288" spans="1:5" x14ac:dyDescent="0.25">
      <c r="A288" s="4">
        <v>287</v>
      </c>
      <c r="B288" s="4" t="s">
        <v>423</v>
      </c>
      <c r="C288" s="4">
        <v>6301</v>
      </c>
      <c r="D288" s="154">
        <v>0.61699999999999999</v>
      </c>
      <c r="E288" s="154">
        <f t="shared" si="4"/>
        <v>0.61699999999999999</v>
      </c>
    </row>
    <row r="289" spans="1:5" x14ac:dyDescent="0.25">
      <c r="A289" s="4">
        <v>288</v>
      </c>
      <c r="B289" s="4" t="s">
        <v>701</v>
      </c>
      <c r="C289" s="4">
        <v>12104</v>
      </c>
      <c r="D289" s="154">
        <v>0.77559999999999996</v>
      </c>
      <c r="E289" s="154">
        <f t="shared" si="4"/>
        <v>0.77559999999999996</v>
      </c>
    </row>
    <row r="290" spans="1:5" x14ac:dyDescent="0.25">
      <c r="A290" s="4">
        <v>289</v>
      </c>
      <c r="B290" s="4" t="s">
        <v>414</v>
      </c>
      <c r="C290" s="4">
        <v>16108</v>
      </c>
      <c r="D290" s="154">
        <v>0.53800000000000003</v>
      </c>
      <c r="E290" s="154">
        <f t="shared" si="4"/>
        <v>0.53800000000000003</v>
      </c>
    </row>
    <row r="291" spans="1:5" x14ac:dyDescent="0.25">
      <c r="A291" s="4">
        <v>290</v>
      </c>
      <c r="B291" s="4" t="s">
        <v>702</v>
      </c>
      <c r="C291" s="4">
        <v>7406</v>
      </c>
      <c r="D291" s="154">
        <v>0.87660000000000005</v>
      </c>
      <c r="E291" s="154">
        <f t="shared" si="4"/>
        <v>0.87660000000000005</v>
      </c>
    </row>
    <row r="292" spans="1:5" x14ac:dyDescent="0.25">
      <c r="A292" s="4">
        <v>291</v>
      </c>
      <c r="B292" s="4" t="s">
        <v>703</v>
      </c>
      <c r="C292" s="4">
        <v>13129</v>
      </c>
      <c r="D292" s="154">
        <v>0.99629999999999996</v>
      </c>
      <c r="E292" s="154">
        <f t="shared" si="4"/>
        <v>0.99629999999999996</v>
      </c>
    </row>
    <row r="293" spans="1:5" x14ac:dyDescent="0.25">
      <c r="A293" s="4">
        <v>292</v>
      </c>
      <c r="B293" s="4" t="s">
        <v>704</v>
      </c>
      <c r="C293" s="4">
        <v>13203</v>
      </c>
      <c r="D293" s="154">
        <v>0.58730000000000004</v>
      </c>
      <c r="E293" s="154">
        <f t="shared" si="4"/>
        <v>0.58730000000000004</v>
      </c>
    </row>
    <row r="294" spans="1:5" x14ac:dyDescent="0.25">
      <c r="A294" s="4">
        <v>293</v>
      </c>
      <c r="B294" s="4" t="s">
        <v>411</v>
      </c>
      <c r="C294" s="4">
        <v>10306</v>
      </c>
      <c r="D294" s="154">
        <v>0.92400000000000004</v>
      </c>
      <c r="E294" s="154">
        <f t="shared" si="4"/>
        <v>0.92400000000000004</v>
      </c>
    </row>
    <row r="295" spans="1:5" x14ac:dyDescent="0.25">
      <c r="A295" s="4">
        <v>294</v>
      </c>
      <c r="B295" s="4" t="s">
        <v>705</v>
      </c>
      <c r="C295" s="4">
        <v>13130</v>
      </c>
      <c r="D295" s="154">
        <v>0.84050000000000002</v>
      </c>
      <c r="E295" s="154">
        <f t="shared" si="4"/>
        <v>0.84050000000000002</v>
      </c>
    </row>
    <row r="296" spans="1:5" x14ac:dyDescent="0.25">
      <c r="A296" s="4">
        <v>295</v>
      </c>
      <c r="B296" s="4" t="s">
        <v>706</v>
      </c>
      <c r="C296" s="4">
        <v>16305</v>
      </c>
      <c r="D296" s="154">
        <v>0.70279999999999998</v>
      </c>
      <c r="E296" s="154">
        <f t="shared" si="4"/>
        <v>0.70279999999999998</v>
      </c>
    </row>
    <row r="297" spans="1:5" x14ac:dyDescent="0.25">
      <c r="A297" s="4">
        <v>296</v>
      </c>
      <c r="B297" s="4" t="s">
        <v>707</v>
      </c>
      <c r="C297" s="4">
        <v>10307</v>
      </c>
      <c r="D297" s="154">
        <v>0.69240000000000002</v>
      </c>
      <c r="E297" s="154">
        <f t="shared" si="4"/>
        <v>0.69240000000000002</v>
      </c>
    </row>
    <row r="298" spans="1:5" x14ac:dyDescent="0.25">
      <c r="A298" s="4">
        <v>297</v>
      </c>
      <c r="B298" s="4" t="s">
        <v>708</v>
      </c>
      <c r="C298" s="4">
        <v>2203</v>
      </c>
      <c r="D298" s="154">
        <v>0.25929999999999997</v>
      </c>
      <c r="E298" s="154">
        <f t="shared" si="4"/>
        <v>0.25929999999999997</v>
      </c>
    </row>
    <row r="299" spans="1:5" x14ac:dyDescent="0.25">
      <c r="A299" s="4">
        <v>298</v>
      </c>
      <c r="B299" s="4" t="s">
        <v>709</v>
      </c>
      <c r="C299" s="4">
        <v>8108</v>
      </c>
      <c r="D299" s="154">
        <v>0.79690000000000005</v>
      </c>
      <c r="E299" s="154">
        <f t="shared" si="4"/>
        <v>0.79690000000000005</v>
      </c>
    </row>
    <row r="300" spans="1:5" x14ac:dyDescent="0.25">
      <c r="A300" s="4">
        <v>299</v>
      </c>
      <c r="B300" s="4" t="s">
        <v>710</v>
      </c>
      <c r="C300" s="4">
        <v>13505</v>
      </c>
      <c r="D300" s="154">
        <v>0.52490000000000003</v>
      </c>
      <c r="E300" s="154">
        <f t="shared" si="4"/>
        <v>0.52490000000000003</v>
      </c>
    </row>
    <row r="301" spans="1:5" x14ac:dyDescent="0.25">
      <c r="A301" s="4">
        <v>300</v>
      </c>
      <c r="B301" s="4" t="s">
        <v>711</v>
      </c>
      <c r="C301" s="4">
        <v>7110</v>
      </c>
      <c r="D301" s="154">
        <v>0.39579999999999999</v>
      </c>
      <c r="E301" s="154">
        <f t="shared" si="4"/>
        <v>0.39579999999999999</v>
      </c>
    </row>
    <row r="302" spans="1:5" x14ac:dyDescent="0.25">
      <c r="A302" s="4">
        <v>301</v>
      </c>
      <c r="B302" s="4" t="s">
        <v>712</v>
      </c>
      <c r="C302" s="4">
        <v>13131</v>
      </c>
      <c r="D302" s="154">
        <v>0.58230000000000004</v>
      </c>
      <c r="E302" s="154">
        <f t="shared" si="4"/>
        <v>0.58230000000000004</v>
      </c>
    </row>
    <row r="303" spans="1:5" x14ac:dyDescent="0.25">
      <c r="A303" s="4">
        <v>302</v>
      </c>
      <c r="B303" s="4" t="s">
        <v>713</v>
      </c>
      <c r="C303" s="4">
        <v>8310</v>
      </c>
      <c r="D303" s="154">
        <v>0.82410000000000005</v>
      </c>
      <c r="E303" s="154">
        <f t="shared" si="4"/>
        <v>0.82410000000000005</v>
      </c>
    </row>
    <row r="304" spans="1:5" x14ac:dyDescent="0.25">
      <c r="A304" s="4">
        <v>303</v>
      </c>
      <c r="B304" s="4" t="s">
        <v>714</v>
      </c>
      <c r="C304" s="4">
        <v>6117</v>
      </c>
      <c r="D304" s="154">
        <v>0.95689999999999997</v>
      </c>
      <c r="E304" s="154">
        <f t="shared" si="4"/>
        <v>0.95689999999999997</v>
      </c>
    </row>
    <row r="305" spans="1:5" x14ac:dyDescent="0.25">
      <c r="A305" s="4">
        <v>304</v>
      </c>
      <c r="B305" s="4" t="s">
        <v>715</v>
      </c>
      <c r="C305" s="4">
        <v>8311</v>
      </c>
      <c r="D305" s="154">
        <v>0.62109999999999999</v>
      </c>
      <c r="E305" s="154">
        <f t="shared" si="4"/>
        <v>0.62109999999999999</v>
      </c>
    </row>
    <row r="306" spans="1:5" x14ac:dyDescent="0.25">
      <c r="A306" s="4">
        <v>305</v>
      </c>
      <c r="B306" s="4" t="s">
        <v>716</v>
      </c>
      <c r="C306" s="4">
        <v>6310</v>
      </c>
      <c r="D306" s="154">
        <v>0.77749999999999997</v>
      </c>
      <c r="E306" s="154">
        <f t="shared" si="4"/>
        <v>0.77749999999999997</v>
      </c>
    </row>
    <row r="307" spans="1:5" x14ac:dyDescent="0.25">
      <c r="A307" s="4">
        <v>306</v>
      </c>
      <c r="B307" s="4" t="s">
        <v>717</v>
      </c>
      <c r="C307" s="4">
        <v>8109</v>
      </c>
      <c r="D307" s="154">
        <v>0.70369999999999999</v>
      </c>
      <c r="E307" s="154">
        <f t="shared" si="4"/>
        <v>0.70369999999999999</v>
      </c>
    </row>
    <row r="308" spans="1:5" x14ac:dyDescent="0.25">
      <c r="A308" s="4">
        <v>307</v>
      </c>
      <c r="B308" s="4" t="s">
        <v>718</v>
      </c>
      <c r="C308" s="4">
        <v>5706</v>
      </c>
      <c r="D308" s="154">
        <v>0.82440000000000002</v>
      </c>
      <c r="E308" s="154">
        <f t="shared" si="4"/>
        <v>0.82440000000000002</v>
      </c>
    </row>
    <row r="309" spans="1:5" x14ac:dyDescent="0.25">
      <c r="A309" s="4">
        <v>308</v>
      </c>
      <c r="B309" s="4" t="s">
        <v>719</v>
      </c>
      <c r="C309" s="4">
        <v>13101</v>
      </c>
      <c r="D309" s="154">
        <v>0.89090000000000003</v>
      </c>
      <c r="E309" s="154">
        <f t="shared" si="4"/>
        <v>0.89090000000000003</v>
      </c>
    </row>
    <row r="310" spans="1:5" x14ac:dyDescent="0.25">
      <c r="A310" s="4">
        <v>309</v>
      </c>
      <c r="B310" s="4" t="s">
        <v>720</v>
      </c>
      <c r="C310" s="4">
        <v>5606</v>
      </c>
      <c r="D310" s="154">
        <v>0.49049999999999999</v>
      </c>
      <c r="E310" s="154">
        <f t="shared" si="4"/>
        <v>0.49049999999999999</v>
      </c>
    </row>
    <row r="311" spans="1:5" x14ac:dyDescent="0.25">
      <c r="A311" s="4">
        <v>310</v>
      </c>
      <c r="B311" s="4" t="s">
        <v>408</v>
      </c>
      <c r="C311" s="4">
        <v>2103</v>
      </c>
      <c r="D311" s="154">
        <v>0.85109999999999997</v>
      </c>
      <c r="E311" s="154">
        <f t="shared" si="4"/>
        <v>0.85109999999999997</v>
      </c>
    </row>
    <row r="312" spans="1:5" x14ac:dyDescent="0.25">
      <c r="A312" s="4">
        <v>311</v>
      </c>
      <c r="B312" s="4" t="s">
        <v>721</v>
      </c>
      <c r="C312" s="4">
        <v>13601</v>
      </c>
      <c r="D312" s="154">
        <v>0.99150000000000005</v>
      </c>
      <c r="E312" s="154">
        <f t="shared" si="4"/>
        <v>0.99150000000000005</v>
      </c>
    </row>
    <row r="313" spans="1:5" x14ac:dyDescent="0.25">
      <c r="A313" s="4">
        <v>312</v>
      </c>
      <c r="B313" s="4" t="s">
        <v>722</v>
      </c>
      <c r="C313" s="4">
        <v>7101</v>
      </c>
      <c r="D313" s="154">
        <v>0.80130000000000001</v>
      </c>
      <c r="E313" s="154">
        <f t="shared" si="4"/>
        <v>0.80130000000000001</v>
      </c>
    </row>
    <row r="314" spans="1:5" x14ac:dyDescent="0.25">
      <c r="A314" s="4">
        <v>313</v>
      </c>
      <c r="B314" s="4" t="s">
        <v>723</v>
      </c>
      <c r="C314" s="4">
        <v>8110</v>
      </c>
      <c r="D314" s="154">
        <v>0.80410000000000004</v>
      </c>
      <c r="E314" s="154">
        <f t="shared" si="4"/>
        <v>0.80410000000000004</v>
      </c>
    </row>
    <row r="315" spans="1:5" x14ac:dyDescent="0.25">
      <c r="A315" s="4">
        <v>314</v>
      </c>
      <c r="B315" s="4" t="s">
        <v>724</v>
      </c>
      <c r="C315" s="4">
        <v>2104</v>
      </c>
      <c r="D315" s="154">
        <v>0.71060000000000001</v>
      </c>
      <c r="E315" s="154">
        <f t="shared" si="4"/>
        <v>0.71060000000000001</v>
      </c>
    </row>
    <row r="316" spans="1:5" x14ac:dyDescent="0.25">
      <c r="A316" s="4">
        <v>315</v>
      </c>
      <c r="B316" s="4" t="s">
        <v>725</v>
      </c>
      <c r="C316" s="4">
        <v>9101</v>
      </c>
      <c r="D316" s="154">
        <v>0.9425</v>
      </c>
      <c r="E316" s="154">
        <f t="shared" si="4"/>
        <v>0.9425</v>
      </c>
    </row>
    <row r="317" spans="1:5" x14ac:dyDescent="0.25">
      <c r="A317" s="4">
        <v>316</v>
      </c>
      <c r="B317" s="4" t="s">
        <v>726</v>
      </c>
      <c r="C317" s="4">
        <v>7308</v>
      </c>
      <c r="D317" s="154">
        <v>0.8014</v>
      </c>
      <c r="E317" s="154">
        <f t="shared" si="4"/>
        <v>0.8014</v>
      </c>
    </row>
    <row r="318" spans="1:5" x14ac:dyDescent="0.25">
      <c r="A318" s="4">
        <v>317</v>
      </c>
      <c r="B318" s="4" t="s">
        <v>727</v>
      </c>
      <c r="C318" s="4">
        <v>9117</v>
      </c>
      <c r="D318" s="154">
        <v>0.63919999999999999</v>
      </c>
      <c r="E318" s="154">
        <f t="shared" si="4"/>
        <v>0.63919999999999999</v>
      </c>
    </row>
    <row r="319" spans="1:5" x14ac:dyDescent="0.25">
      <c r="A319" s="4">
        <v>318</v>
      </c>
      <c r="B319" s="4" t="s">
        <v>728</v>
      </c>
      <c r="C319" s="4">
        <v>3103</v>
      </c>
      <c r="D319" s="154">
        <v>0.3906</v>
      </c>
      <c r="E319" s="154">
        <f t="shared" si="4"/>
        <v>0.3906</v>
      </c>
    </row>
    <row r="320" spans="1:5" x14ac:dyDescent="0.25">
      <c r="A320" s="4">
        <v>319</v>
      </c>
      <c r="B320" s="4" t="s">
        <v>729</v>
      </c>
      <c r="C320" s="4">
        <v>13303</v>
      </c>
      <c r="D320" s="154">
        <v>0.74880000000000002</v>
      </c>
      <c r="E320" s="154">
        <f t="shared" si="4"/>
        <v>0.74880000000000002</v>
      </c>
    </row>
    <row r="321" spans="1:5" x14ac:dyDescent="0.25">
      <c r="A321" s="4">
        <v>320</v>
      </c>
      <c r="B321" s="4" t="s">
        <v>730</v>
      </c>
      <c r="C321" s="4">
        <v>12303</v>
      </c>
      <c r="D321" s="154">
        <v>0.74570000000000003</v>
      </c>
      <c r="E321" s="154">
        <f t="shared" si="4"/>
        <v>0.74570000000000003</v>
      </c>
    </row>
    <row r="322" spans="1:5" x14ac:dyDescent="0.25">
      <c r="A322" s="4">
        <v>321</v>
      </c>
      <c r="B322" s="4" t="s">
        <v>731</v>
      </c>
      <c r="C322" s="4">
        <v>8207</v>
      </c>
      <c r="D322" s="154">
        <v>0.41260000000000002</v>
      </c>
      <c r="E322" s="154">
        <f t="shared" si="4"/>
        <v>0.41260000000000002</v>
      </c>
    </row>
    <row r="323" spans="1:5" x14ac:dyDescent="0.25">
      <c r="A323" s="4">
        <v>322</v>
      </c>
      <c r="B323" s="4" t="s">
        <v>732</v>
      </c>
      <c r="C323" s="4">
        <v>2301</v>
      </c>
      <c r="D323" s="154">
        <v>0.72560000000000002</v>
      </c>
      <c r="E323" s="154">
        <f t="shared" ref="E323:E346" si="5">D323</f>
        <v>0.72560000000000002</v>
      </c>
    </row>
    <row r="324" spans="1:5" x14ac:dyDescent="0.25">
      <c r="A324" s="4">
        <v>323</v>
      </c>
      <c r="B324" s="4" t="s">
        <v>733</v>
      </c>
      <c r="C324" s="4">
        <v>9118</v>
      </c>
      <c r="D324" s="154">
        <v>0.44800000000000001</v>
      </c>
      <c r="E324" s="154">
        <f t="shared" si="5"/>
        <v>0.44800000000000001</v>
      </c>
    </row>
    <row r="325" spans="1:5" x14ac:dyDescent="0.25">
      <c r="A325" s="4">
        <v>324</v>
      </c>
      <c r="B325" s="4" t="s">
        <v>734</v>
      </c>
      <c r="C325" s="4">
        <v>8111</v>
      </c>
      <c r="D325" s="154">
        <v>0.86060000000000003</v>
      </c>
      <c r="E325" s="154">
        <f t="shared" si="5"/>
        <v>0.86060000000000003</v>
      </c>
    </row>
    <row r="326" spans="1:5" x14ac:dyDescent="0.25">
      <c r="A326" s="4">
        <v>325</v>
      </c>
      <c r="B326" s="4" t="s">
        <v>735</v>
      </c>
      <c r="C326" s="4">
        <v>12402</v>
      </c>
      <c r="D326" s="154">
        <v>0.94950000000000001</v>
      </c>
      <c r="E326" s="154">
        <f t="shared" si="5"/>
        <v>0.94950000000000001</v>
      </c>
    </row>
    <row r="327" spans="1:5" x14ac:dyDescent="0.25">
      <c r="A327" s="4">
        <v>326</v>
      </c>
      <c r="B327" s="4" t="s">
        <v>736</v>
      </c>
      <c r="C327" s="4">
        <v>11303</v>
      </c>
      <c r="D327" s="154">
        <v>0.89900000000000002</v>
      </c>
      <c r="E327" s="154">
        <f t="shared" si="5"/>
        <v>0.89900000000000002</v>
      </c>
    </row>
    <row r="328" spans="1:5" x14ac:dyDescent="0.25">
      <c r="A328" s="4">
        <v>327</v>
      </c>
      <c r="B328" s="4" t="s">
        <v>737</v>
      </c>
      <c r="C328" s="4">
        <v>9210</v>
      </c>
      <c r="D328" s="154">
        <v>0.70860000000000001</v>
      </c>
      <c r="E328" s="154">
        <f t="shared" si="5"/>
        <v>0.70860000000000001</v>
      </c>
    </row>
    <row r="329" spans="1:5" x14ac:dyDescent="0.25">
      <c r="A329" s="4">
        <v>328</v>
      </c>
      <c r="B329" s="4" t="s">
        <v>738</v>
      </c>
      <c r="C329" s="4">
        <v>16207</v>
      </c>
      <c r="D329" s="154">
        <v>0.40110000000000001</v>
      </c>
      <c r="E329" s="154">
        <f t="shared" si="5"/>
        <v>0.40110000000000001</v>
      </c>
    </row>
    <row r="330" spans="1:5" x14ac:dyDescent="0.25">
      <c r="A330" s="4">
        <v>329</v>
      </c>
      <c r="B330" s="4" t="s">
        <v>739</v>
      </c>
      <c r="C330" s="4">
        <v>8312</v>
      </c>
      <c r="D330" s="154">
        <v>0.61429999999999996</v>
      </c>
      <c r="E330" s="154">
        <f t="shared" si="5"/>
        <v>0.61429999999999996</v>
      </c>
    </row>
    <row r="331" spans="1:5" x14ac:dyDescent="0.25">
      <c r="A331" s="4">
        <v>330</v>
      </c>
      <c r="B331" s="4" t="s">
        <v>740</v>
      </c>
      <c r="C331" s="4">
        <v>14101</v>
      </c>
      <c r="D331" s="154">
        <v>0.66159999999999997</v>
      </c>
      <c r="E331" s="154">
        <f t="shared" si="5"/>
        <v>0.66159999999999997</v>
      </c>
    </row>
    <row r="332" spans="1:5" x14ac:dyDescent="0.25">
      <c r="A332" s="4">
        <v>331</v>
      </c>
      <c r="B332" s="4" t="s">
        <v>741</v>
      </c>
      <c r="C332" s="4">
        <v>3301</v>
      </c>
      <c r="D332" s="154">
        <v>0.63929999999999998</v>
      </c>
      <c r="E332" s="154">
        <f t="shared" si="5"/>
        <v>0.63929999999999998</v>
      </c>
    </row>
    <row r="333" spans="1:5" x14ac:dyDescent="0.25">
      <c r="A333" s="4">
        <v>332</v>
      </c>
      <c r="B333" s="4" t="s">
        <v>742</v>
      </c>
      <c r="C333" s="4">
        <v>5101</v>
      </c>
      <c r="D333" s="154">
        <v>0.88370000000000004</v>
      </c>
      <c r="E333" s="154">
        <f t="shared" si="5"/>
        <v>0.88370000000000004</v>
      </c>
    </row>
    <row r="334" spans="1:5" x14ac:dyDescent="0.25">
      <c r="A334" s="4">
        <v>333</v>
      </c>
      <c r="B334" s="4" t="s">
        <v>743</v>
      </c>
      <c r="C334" s="4">
        <v>7309</v>
      </c>
      <c r="D334" s="154">
        <v>0.44119999999999998</v>
      </c>
      <c r="E334" s="154">
        <f t="shared" si="5"/>
        <v>0.44119999999999998</v>
      </c>
    </row>
    <row r="335" spans="1:5" x14ac:dyDescent="0.25">
      <c r="A335" s="4">
        <v>334</v>
      </c>
      <c r="B335" s="4" t="s">
        <v>744</v>
      </c>
      <c r="C335" s="4">
        <v>9211</v>
      </c>
      <c r="D335" s="154">
        <v>0.70320000000000005</v>
      </c>
      <c r="E335" s="154">
        <f t="shared" si="5"/>
        <v>0.70320000000000005</v>
      </c>
    </row>
    <row r="336" spans="1:5" x14ac:dyDescent="0.25">
      <c r="A336" s="4">
        <v>335</v>
      </c>
      <c r="B336" s="4" t="s">
        <v>745</v>
      </c>
      <c r="C336" s="4">
        <v>4106</v>
      </c>
      <c r="D336" s="154">
        <v>0.66820000000000002</v>
      </c>
      <c r="E336" s="154">
        <f t="shared" si="5"/>
        <v>0.66820000000000002</v>
      </c>
    </row>
    <row r="337" spans="1:5" x14ac:dyDescent="0.25">
      <c r="A337" s="4">
        <v>336</v>
      </c>
      <c r="B337" s="4" t="s">
        <v>746</v>
      </c>
      <c r="C337" s="4">
        <v>9119</v>
      </c>
      <c r="D337" s="154">
        <v>0.75780000000000003</v>
      </c>
      <c r="E337" s="154">
        <f t="shared" si="5"/>
        <v>0.75780000000000003</v>
      </c>
    </row>
    <row r="338" spans="1:5" x14ac:dyDescent="0.25">
      <c r="A338" s="4">
        <v>337</v>
      </c>
      <c r="B338" s="4" t="s">
        <v>418</v>
      </c>
      <c r="C338" s="4">
        <v>7407</v>
      </c>
      <c r="D338" s="154">
        <v>0.94630000000000003</v>
      </c>
      <c r="E338" s="154">
        <f t="shared" si="5"/>
        <v>0.94630000000000003</v>
      </c>
    </row>
    <row r="339" spans="1:5" x14ac:dyDescent="0.25">
      <c r="A339" s="4">
        <v>338</v>
      </c>
      <c r="B339" s="4" t="s">
        <v>747</v>
      </c>
      <c r="C339" s="4">
        <v>5804</v>
      </c>
      <c r="D339" s="154">
        <v>0.97070000000000001</v>
      </c>
      <c r="E339" s="154">
        <f t="shared" si="5"/>
        <v>0.97070000000000001</v>
      </c>
    </row>
    <row r="340" spans="1:5" x14ac:dyDescent="0.25">
      <c r="A340" s="4">
        <v>339</v>
      </c>
      <c r="B340" s="4" t="s">
        <v>748</v>
      </c>
      <c r="C340" s="4">
        <v>9120</v>
      </c>
      <c r="D340" s="154">
        <v>0.9496</v>
      </c>
      <c r="E340" s="154">
        <f t="shared" si="5"/>
        <v>0.9496</v>
      </c>
    </row>
    <row r="341" spans="1:5" x14ac:dyDescent="0.25">
      <c r="A341" s="4">
        <v>340</v>
      </c>
      <c r="B341" s="4" t="s">
        <v>749</v>
      </c>
      <c r="C341" s="4">
        <v>5109</v>
      </c>
      <c r="D341" s="154">
        <v>0.64239999999999997</v>
      </c>
      <c r="E341" s="154">
        <f t="shared" si="5"/>
        <v>0.64239999999999997</v>
      </c>
    </row>
    <row r="342" spans="1:5" x14ac:dyDescent="0.25">
      <c r="A342" s="4">
        <v>341</v>
      </c>
      <c r="B342" s="4" t="s">
        <v>750</v>
      </c>
      <c r="C342" s="4">
        <v>13132</v>
      </c>
      <c r="D342" s="154">
        <v>0.91559999999999997</v>
      </c>
      <c r="E342" s="154">
        <f t="shared" si="5"/>
        <v>0.91559999999999997</v>
      </c>
    </row>
    <row r="343" spans="1:5" x14ac:dyDescent="0.25">
      <c r="A343" s="4">
        <v>342</v>
      </c>
      <c r="B343" s="4" t="s">
        <v>417</v>
      </c>
      <c r="C343" s="4">
        <v>7408</v>
      </c>
      <c r="D343" s="154">
        <v>0.63729999999999998</v>
      </c>
      <c r="E343" s="154">
        <f t="shared" si="5"/>
        <v>0.63729999999999998</v>
      </c>
    </row>
    <row r="344" spans="1:5" x14ac:dyDescent="0.25">
      <c r="A344" s="4">
        <v>343</v>
      </c>
      <c r="B344" s="4" t="s">
        <v>751</v>
      </c>
      <c r="C344" s="4">
        <v>8313</v>
      </c>
      <c r="D344" s="154">
        <v>0.48609999999999998</v>
      </c>
      <c r="E344" s="154">
        <f t="shared" si="5"/>
        <v>0.48609999999999998</v>
      </c>
    </row>
    <row r="345" spans="1:5" x14ac:dyDescent="0.25">
      <c r="A345" s="4">
        <v>344</v>
      </c>
      <c r="B345" s="4" t="s">
        <v>752</v>
      </c>
      <c r="C345" s="4">
        <v>16109</v>
      </c>
      <c r="D345" s="154">
        <v>0.3947</v>
      </c>
      <c r="E345" s="154">
        <f t="shared" si="5"/>
        <v>0.3947</v>
      </c>
    </row>
    <row r="346" spans="1:5" x14ac:dyDescent="0.25">
      <c r="A346" s="4">
        <v>345</v>
      </c>
      <c r="B346" s="4" t="s">
        <v>753</v>
      </c>
      <c r="C346" s="4">
        <v>5405</v>
      </c>
      <c r="D346" s="154">
        <v>0.91210000000000002</v>
      </c>
      <c r="E346" s="154">
        <f t="shared" si="5"/>
        <v>0.91210000000000002</v>
      </c>
    </row>
  </sheetData>
  <sheetProtection algorithmName="SHA-512" hashValue="2tVxnxN1GHbkjgDsVPWdydVsvDAJ//q2mMcudYhG7Oh2sLbZ4zf24TgpyLSfXpcqU9LYr178GKvMeKs4QJ7Wzw==" saltValue="PFhJPX+h81ctlIngW59neg==" spinCount="100000" sheet="1" objects="1" scenarios="1"/>
  <customSheetViews>
    <customSheetView guid="{C161FBD6-4D6D-479D-BA1B-7F17229048A5}">
      <selection activeCell="I24" sqref="I24"/>
      <pageMargins left="0.7" right="0.7" top="0.75" bottom="0.75" header="0.3" footer="0.3"/>
      <pageSetup orientation="portrait" verticalDpi="0" r:id="rId1"/>
    </customSheetView>
  </customSheetViews>
  <pageMargins left="0.7" right="0.7" top="0.75" bottom="0.75" header="0.3" footer="0.3"/>
  <pageSetup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3</vt:i4>
      </vt:variant>
    </vt:vector>
  </HeadingPairs>
  <TitlesOfParts>
    <vt:vector size="12" baseType="lpstr">
      <vt:lpstr>FIGEM 2021</vt:lpstr>
      <vt:lpstr>MONTO A DISTRIB</vt:lpstr>
      <vt:lpstr>PATENTES SINIM 2019</vt:lpstr>
      <vt:lpstr>Previsional</vt:lpstr>
      <vt:lpstr>I G 2019</vt:lpstr>
      <vt:lpstr>CGR</vt:lpstr>
      <vt:lpstr>IRPi 2019</vt:lpstr>
      <vt:lpstr>R E I 2019</vt:lpstr>
      <vt:lpstr>TM</vt:lpstr>
      <vt:lpstr>'FIGEM 2021'!Área_de_impresión</vt:lpstr>
      <vt:lpstr>CGR!Títulos_a_imprimir</vt:lpstr>
      <vt:lpstr>'MONTO A DISTRIB'!Títulos_a_imprimir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Hector Armando Alvarez Carrasco</dc:creator>
  <cp:lastModifiedBy>Hector Armando Alvarez Carrasco</cp:lastModifiedBy>
  <cp:lastPrinted>2019-06-25T18:43:26Z</cp:lastPrinted>
  <dcterms:created xsi:type="dcterms:W3CDTF">2014-09-16T19:49:43Z</dcterms:created>
  <dcterms:modified xsi:type="dcterms:W3CDTF">2021-07-28T17:15:04Z</dcterms:modified>
</cp:coreProperties>
</file>