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463" activeTab="1"/>
  </bookViews>
  <sheets>
    <sheet name="Hoja1" sheetId="4" r:id="rId1"/>
    <sheet name="Hoja2" sheetId="7" r:id="rId2"/>
    <sheet name="Hoja4" sheetId="3" r:id="rId3"/>
    <sheet name="Hoja5" sheetId="1" r:id="rId4"/>
  </sheets>
  <definedNames>
    <definedName name="_xlnm._FilterDatabase" localSheetId="1" hidden="1">Hoja2!$AA$22:$AA$68</definedName>
  </definedNames>
  <calcPr calcId="144525" iterateDelta="1E-4"/>
</workbook>
</file>

<file path=xl/calcChain.xml><?xml version="1.0" encoding="utf-8"?>
<calcChain xmlns="http://schemas.openxmlformats.org/spreadsheetml/2006/main">
  <c r="FH63" i="7" l="1"/>
  <c r="FH62" i="7"/>
  <c r="FH61" i="7"/>
  <c r="FH60" i="7"/>
  <c r="FH59" i="7"/>
  <c r="FH58" i="7"/>
  <c r="FH57" i="7"/>
  <c r="FH56" i="7"/>
  <c r="FH55" i="7"/>
  <c r="FH54" i="7"/>
  <c r="FH53" i="7"/>
  <c r="FH52" i="7"/>
  <c r="FH51" i="7"/>
  <c r="FH50" i="7"/>
  <c r="FH49" i="7"/>
  <c r="FH48" i="7"/>
  <c r="FH47" i="7"/>
  <c r="FH46" i="7"/>
  <c r="FH45" i="7"/>
  <c r="FH44" i="7"/>
  <c r="FH43" i="7"/>
  <c r="FH42" i="7"/>
  <c r="FH41" i="7"/>
  <c r="FH40" i="7"/>
  <c r="FH39" i="7"/>
  <c r="FH38" i="7"/>
  <c r="FH37" i="7"/>
  <c r="FH36" i="7"/>
  <c r="FH35" i="7"/>
  <c r="FH34" i="7"/>
  <c r="FH33" i="7"/>
  <c r="FH32" i="7"/>
  <c r="FH31" i="7"/>
  <c r="FH30" i="7"/>
  <c r="FH29" i="7"/>
  <c r="FH28" i="7"/>
  <c r="FH27" i="7"/>
  <c r="FH26" i="7"/>
  <c r="FH25" i="7"/>
  <c r="FH24" i="7"/>
  <c r="FH23" i="7"/>
  <c r="FF63" i="7"/>
  <c r="FF62" i="7"/>
  <c r="FF61" i="7"/>
  <c r="FF60" i="7"/>
  <c r="FF59" i="7"/>
  <c r="FF58" i="7"/>
  <c r="FF57" i="7"/>
  <c r="FF56" i="7"/>
  <c r="FF55" i="7"/>
  <c r="FF54" i="7"/>
  <c r="FF53" i="7"/>
  <c r="FF52" i="7"/>
  <c r="FF51" i="7"/>
  <c r="FF50" i="7"/>
  <c r="FF49" i="7"/>
  <c r="FF48" i="7"/>
  <c r="FF47" i="7"/>
  <c r="FF46" i="7"/>
  <c r="FF45" i="7"/>
  <c r="FF44" i="7"/>
  <c r="FF43" i="7"/>
  <c r="FF42" i="7"/>
  <c r="FF41" i="7"/>
  <c r="FF40" i="7"/>
  <c r="FF39" i="7"/>
  <c r="FF38" i="7"/>
  <c r="FF37" i="7"/>
  <c r="FF36" i="7"/>
  <c r="FF35" i="7"/>
  <c r="FF34" i="7"/>
  <c r="FF33" i="7"/>
  <c r="FF32" i="7"/>
  <c r="FF31" i="7"/>
  <c r="FF30" i="7"/>
  <c r="FF29" i="7"/>
  <c r="FF28" i="7"/>
  <c r="FF27" i="7"/>
  <c r="FF26" i="7"/>
  <c r="FF25" i="7"/>
  <c r="FF24" i="7"/>
  <c r="FF23" i="7"/>
  <c r="FD63" i="7"/>
  <c r="FD62" i="7"/>
  <c r="FD61" i="7"/>
  <c r="FD60" i="7"/>
  <c r="FD59" i="7"/>
  <c r="FD58" i="7"/>
  <c r="FD57" i="7"/>
  <c r="FD56" i="7"/>
  <c r="FD55" i="7"/>
  <c r="FD54" i="7"/>
  <c r="FD53" i="7"/>
  <c r="FD52" i="7"/>
  <c r="FD51" i="7"/>
  <c r="FD50" i="7"/>
  <c r="FD49" i="7"/>
  <c r="FD48" i="7"/>
  <c r="FD47" i="7"/>
  <c r="FD46" i="7"/>
  <c r="FD45" i="7"/>
  <c r="FD44" i="7"/>
  <c r="FD43" i="7"/>
  <c r="FD42" i="7"/>
  <c r="FD41" i="7"/>
  <c r="FD40" i="7"/>
  <c r="FD39" i="7"/>
  <c r="FD38" i="7"/>
  <c r="FD37" i="7"/>
  <c r="FD36" i="7"/>
  <c r="FD35" i="7"/>
  <c r="FD34" i="7"/>
  <c r="FD33" i="7"/>
  <c r="FD32" i="7"/>
  <c r="FD31" i="7"/>
  <c r="FD30" i="7"/>
  <c r="FD29" i="7"/>
  <c r="FD28" i="7"/>
  <c r="FD27" i="7"/>
  <c r="FD26" i="7"/>
  <c r="FD25" i="7"/>
  <c r="FD24" i="7"/>
  <c r="FD23" i="7"/>
  <c r="FB63" i="7"/>
  <c r="FB62" i="7"/>
  <c r="FB61" i="7"/>
  <c r="FB60" i="7"/>
  <c r="FB59" i="7"/>
  <c r="FB58" i="7"/>
  <c r="FB57" i="7"/>
  <c r="FB56" i="7"/>
  <c r="FB55" i="7"/>
  <c r="FB54" i="7"/>
  <c r="FB53" i="7"/>
  <c r="FB52" i="7"/>
  <c r="FB51" i="7"/>
  <c r="FB50" i="7"/>
  <c r="FB49" i="7"/>
  <c r="FB48" i="7"/>
  <c r="FB47" i="7"/>
  <c r="FB46" i="7"/>
  <c r="FB45" i="7"/>
  <c r="FB44" i="7"/>
  <c r="FB43" i="7"/>
  <c r="FB42" i="7"/>
  <c r="FB41" i="7"/>
  <c r="FB40" i="7"/>
  <c r="FB39" i="7"/>
  <c r="FB38" i="7"/>
  <c r="FB37" i="7"/>
  <c r="FB36" i="7"/>
  <c r="FB35" i="7"/>
  <c r="FB34" i="7"/>
  <c r="FB33" i="7"/>
  <c r="FB32" i="7"/>
  <c r="FB31" i="7"/>
  <c r="FB30" i="7"/>
  <c r="FB29" i="7"/>
  <c r="FB28" i="7"/>
  <c r="FB27" i="7"/>
  <c r="FB26" i="7"/>
  <c r="FB25" i="7"/>
  <c r="FB24" i="7"/>
  <c r="FB23" i="7"/>
  <c r="EZ63" i="7"/>
  <c r="EZ62" i="7"/>
  <c r="EZ61" i="7"/>
  <c r="EZ60" i="7"/>
  <c r="EZ59" i="7"/>
  <c r="EZ58" i="7"/>
  <c r="EZ57" i="7"/>
  <c r="EZ56" i="7"/>
  <c r="EZ55" i="7"/>
  <c r="EZ54" i="7"/>
  <c r="EZ53" i="7"/>
  <c r="EZ52" i="7"/>
  <c r="EZ51" i="7"/>
  <c r="EZ50" i="7"/>
  <c r="EZ49" i="7"/>
  <c r="EZ48" i="7"/>
  <c r="EZ47" i="7"/>
  <c r="EZ46" i="7"/>
  <c r="EZ45" i="7"/>
  <c r="EZ44" i="7"/>
  <c r="EZ43" i="7"/>
  <c r="EZ42" i="7"/>
  <c r="EZ41" i="7"/>
  <c r="EZ40" i="7"/>
  <c r="EZ39" i="7"/>
  <c r="EZ38" i="7"/>
  <c r="EZ37" i="7"/>
  <c r="EZ36" i="7"/>
  <c r="EZ35" i="7"/>
  <c r="EZ34" i="7"/>
  <c r="EZ33" i="7"/>
  <c r="EZ32" i="7"/>
  <c r="EZ31" i="7"/>
  <c r="EZ30" i="7"/>
  <c r="EZ29" i="7"/>
  <c r="EZ28" i="7"/>
  <c r="EZ27" i="7"/>
  <c r="EZ26" i="7"/>
  <c r="EZ25" i="7"/>
  <c r="EZ24" i="7"/>
  <c r="EZ23" i="7"/>
  <c r="EX63" i="7"/>
  <c r="EX62" i="7"/>
  <c r="EX61" i="7"/>
  <c r="EX60" i="7"/>
  <c r="EX59" i="7"/>
  <c r="EX58" i="7"/>
  <c r="EX57" i="7"/>
  <c r="EX56" i="7"/>
  <c r="EX55" i="7"/>
  <c r="EX54" i="7"/>
  <c r="EX53" i="7"/>
  <c r="EX52" i="7"/>
  <c r="EX51" i="7"/>
  <c r="EX50" i="7"/>
  <c r="EX49" i="7"/>
  <c r="EX48" i="7"/>
  <c r="EX47" i="7"/>
  <c r="EX46" i="7"/>
  <c r="EX45" i="7"/>
  <c r="EX44" i="7"/>
  <c r="EX43" i="7"/>
  <c r="EX42" i="7"/>
  <c r="EX41" i="7"/>
  <c r="EX40" i="7"/>
  <c r="EX39" i="7"/>
  <c r="EX38" i="7"/>
  <c r="EX37" i="7"/>
  <c r="EX36" i="7"/>
  <c r="EX35" i="7"/>
  <c r="EX34" i="7"/>
  <c r="EX33" i="7"/>
  <c r="EX32" i="7"/>
  <c r="EX31" i="7"/>
  <c r="EX30" i="7"/>
  <c r="EX29" i="7"/>
  <c r="EX28" i="7"/>
  <c r="EX27" i="7"/>
  <c r="EX26" i="7"/>
  <c r="EX25" i="7"/>
  <c r="EX24" i="7"/>
  <c r="EX23" i="7"/>
  <c r="EV63" i="7"/>
  <c r="EV62" i="7"/>
  <c r="EV61" i="7"/>
  <c r="EV60" i="7"/>
  <c r="EV59" i="7"/>
  <c r="EV58" i="7"/>
  <c r="EV57" i="7"/>
  <c r="EV56" i="7"/>
  <c r="EV55" i="7"/>
  <c r="EV54" i="7"/>
  <c r="EV53" i="7"/>
  <c r="EV52" i="7"/>
  <c r="EV51" i="7"/>
  <c r="EV50" i="7"/>
  <c r="EV49" i="7"/>
  <c r="EV48" i="7"/>
  <c r="EV47" i="7"/>
  <c r="EV46" i="7"/>
  <c r="EV45" i="7"/>
  <c r="EV44" i="7"/>
  <c r="EV43" i="7"/>
  <c r="EV42" i="7"/>
  <c r="EV41" i="7"/>
  <c r="EV40" i="7"/>
  <c r="EV39" i="7"/>
  <c r="EV38" i="7"/>
  <c r="EV37" i="7"/>
  <c r="EV36" i="7"/>
  <c r="EV35" i="7"/>
  <c r="EV34" i="7"/>
  <c r="EV33" i="7"/>
  <c r="EV32" i="7"/>
  <c r="EV31" i="7"/>
  <c r="EV30" i="7"/>
  <c r="EV29" i="7"/>
  <c r="EV28" i="7"/>
  <c r="EV27" i="7"/>
  <c r="EV26" i="7"/>
  <c r="EV25" i="7"/>
  <c r="EV24" i="7"/>
  <c r="EV23" i="7"/>
  <c r="EO63" i="7"/>
  <c r="EO62" i="7"/>
  <c r="EO61" i="7"/>
  <c r="EO60" i="7"/>
  <c r="EO59" i="7"/>
  <c r="EO58" i="7"/>
  <c r="EO57" i="7"/>
  <c r="EO56" i="7"/>
  <c r="EO55" i="7"/>
  <c r="EO54" i="7"/>
  <c r="EO53" i="7"/>
  <c r="EO52" i="7"/>
  <c r="EO51" i="7"/>
  <c r="EO50" i="7"/>
  <c r="EO49" i="7"/>
  <c r="EO48" i="7"/>
  <c r="EO47" i="7"/>
  <c r="EO46" i="7"/>
  <c r="EO45" i="7"/>
  <c r="EO44" i="7"/>
  <c r="EO43" i="7"/>
  <c r="EO42" i="7"/>
  <c r="EO41" i="7"/>
  <c r="EO40" i="7"/>
  <c r="EO39" i="7"/>
  <c r="EO38" i="7"/>
  <c r="EO37" i="7"/>
  <c r="EO36" i="7"/>
  <c r="EO35" i="7"/>
  <c r="EO34" i="7"/>
  <c r="EO33" i="7"/>
  <c r="EO32" i="7"/>
  <c r="EO31" i="7"/>
  <c r="EO30" i="7"/>
  <c r="EO29" i="7"/>
  <c r="EO28" i="7"/>
  <c r="EO27" i="7"/>
  <c r="EO26" i="7"/>
  <c r="EO25" i="7"/>
  <c r="EO24" i="7"/>
  <c r="EO23" i="7"/>
  <c r="EM63" i="7"/>
  <c r="EM62" i="7"/>
  <c r="EM61" i="7"/>
  <c r="EM60" i="7"/>
  <c r="EM59" i="7"/>
  <c r="EM58" i="7"/>
  <c r="EM57" i="7"/>
  <c r="EM56" i="7"/>
  <c r="EM55" i="7"/>
  <c r="EM54" i="7"/>
  <c r="EM53" i="7"/>
  <c r="EM52" i="7"/>
  <c r="EM51" i="7"/>
  <c r="EM50" i="7"/>
  <c r="EM49" i="7"/>
  <c r="EM48" i="7"/>
  <c r="EM47" i="7"/>
  <c r="EM46" i="7"/>
  <c r="EM45" i="7"/>
  <c r="EM44" i="7"/>
  <c r="EM43" i="7"/>
  <c r="EM42" i="7"/>
  <c r="EM41" i="7"/>
  <c r="EM40" i="7"/>
  <c r="EM39" i="7"/>
  <c r="EM38" i="7"/>
  <c r="EM37" i="7"/>
  <c r="EM36" i="7"/>
  <c r="EM35" i="7"/>
  <c r="EM34" i="7"/>
  <c r="EM33" i="7"/>
  <c r="EM32" i="7"/>
  <c r="EM31" i="7"/>
  <c r="EM30" i="7"/>
  <c r="EM29" i="7"/>
  <c r="EM28" i="7"/>
  <c r="EM27" i="7"/>
  <c r="EM26" i="7"/>
  <c r="EM25" i="7"/>
  <c r="EM24" i="7"/>
  <c r="EM23" i="7"/>
  <c r="EK63" i="7"/>
  <c r="EK62" i="7"/>
  <c r="EK61" i="7"/>
  <c r="EK60" i="7"/>
  <c r="EK59" i="7"/>
  <c r="EK58" i="7"/>
  <c r="EK57" i="7"/>
  <c r="EK56" i="7"/>
  <c r="EK55" i="7"/>
  <c r="EK54" i="7"/>
  <c r="EK53" i="7"/>
  <c r="EK52" i="7"/>
  <c r="EK51" i="7"/>
  <c r="EK50" i="7"/>
  <c r="EK49" i="7"/>
  <c r="EK48" i="7"/>
  <c r="EK47" i="7"/>
  <c r="EK46" i="7"/>
  <c r="EK45" i="7"/>
  <c r="EK44" i="7"/>
  <c r="EK43" i="7"/>
  <c r="EK42" i="7"/>
  <c r="EK41" i="7"/>
  <c r="EK40" i="7"/>
  <c r="EK39" i="7"/>
  <c r="EK38" i="7"/>
  <c r="EK37" i="7"/>
  <c r="EK36" i="7"/>
  <c r="EK35" i="7"/>
  <c r="EK34" i="7"/>
  <c r="EK33" i="7"/>
  <c r="EK32" i="7"/>
  <c r="EK31" i="7"/>
  <c r="EK30" i="7"/>
  <c r="EK29" i="7"/>
  <c r="EK28" i="7"/>
  <c r="EK27" i="7"/>
  <c r="EK26" i="7"/>
  <c r="EK25" i="7"/>
  <c r="EK24" i="7"/>
  <c r="EK23" i="7"/>
  <c r="EI63" i="7"/>
  <c r="EI62" i="7"/>
  <c r="EI61" i="7"/>
  <c r="EI60" i="7"/>
  <c r="EI59" i="7"/>
  <c r="EI58" i="7"/>
  <c r="EI57" i="7"/>
  <c r="EI56" i="7"/>
  <c r="EI55" i="7"/>
  <c r="EI54" i="7"/>
  <c r="EI53" i="7"/>
  <c r="EI52" i="7"/>
  <c r="EI51" i="7"/>
  <c r="EI50" i="7"/>
  <c r="EI49" i="7"/>
  <c r="EI48" i="7"/>
  <c r="EI47" i="7"/>
  <c r="EI46" i="7"/>
  <c r="EI45" i="7"/>
  <c r="EI44" i="7"/>
  <c r="EI43" i="7"/>
  <c r="EI42" i="7"/>
  <c r="EI41" i="7"/>
  <c r="EI40" i="7"/>
  <c r="EI39" i="7"/>
  <c r="EI38" i="7"/>
  <c r="EI37" i="7"/>
  <c r="EI36" i="7"/>
  <c r="EI35" i="7"/>
  <c r="EI34" i="7"/>
  <c r="EI33" i="7"/>
  <c r="EI32" i="7"/>
  <c r="EI31" i="7"/>
  <c r="EI30" i="7"/>
  <c r="EI29" i="7"/>
  <c r="EI28" i="7"/>
  <c r="EI27" i="7"/>
  <c r="EI26" i="7"/>
  <c r="EI25" i="7"/>
  <c r="EI24" i="7"/>
  <c r="EI23" i="7"/>
  <c r="EG63" i="7"/>
  <c r="EG62" i="7"/>
  <c r="EG61" i="7"/>
  <c r="EG60" i="7"/>
  <c r="EG59" i="7"/>
  <c r="EG58" i="7"/>
  <c r="EG57" i="7"/>
  <c r="EG56" i="7"/>
  <c r="EG55" i="7"/>
  <c r="EG54" i="7"/>
  <c r="EG53" i="7"/>
  <c r="EG52" i="7"/>
  <c r="EG51" i="7"/>
  <c r="EG50" i="7"/>
  <c r="EG49" i="7"/>
  <c r="EG48" i="7"/>
  <c r="EG47" i="7"/>
  <c r="EG46" i="7"/>
  <c r="EG45" i="7"/>
  <c r="EG44" i="7"/>
  <c r="EG43" i="7"/>
  <c r="EG42" i="7"/>
  <c r="EG41" i="7"/>
  <c r="EG40" i="7"/>
  <c r="EG39" i="7"/>
  <c r="EG38" i="7"/>
  <c r="EG37" i="7"/>
  <c r="EG36" i="7"/>
  <c r="EG35" i="7"/>
  <c r="EG34" i="7"/>
  <c r="EG33" i="7"/>
  <c r="EG32" i="7"/>
  <c r="EG31" i="7"/>
  <c r="EG30" i="7"/>
  <c r="EG29" i="7"/>
  <c r="EG28" i="7"/>
  <c r="EG27" i="7"/>
  <c r="EG26" i="7"/>
  <c r="EG25" i="7"/>
  <c r="EG24" i="7"/>
  <c r="EG23" i="7"/>
  <c r="EE63" i="7"/>
  <c r="EE62" i="7"/>
  <c r="EE61" i="7"/>
  <c r="EE60" i="7"/>
  <c r="EE59" i="7"/>
  <c r="EE58" i="7"/>
  <c r="EE57" i="7"/>
  <c r="EE56" i="7"/>
  <c r="EE55" i="7"/>
  <c r="EE54" i="7"/>
  <c r="EE53" i="7"/>
  <c r="EE52" i="7"/>
  <c r="EE51" i="7"/>
  <c r="EE50" i="7"/>
  <c r="EE49" i="7"/>
  <c r="EE48" i="7"/>
  <c r="EE47" i="7"/>
  <c r="EE46" i="7"/>
  <c r="EE45" i="7"/>
  <c r="EE44" i="7"/>
  <c r="EE43" i="7"/>
  <c r="EE42" i="7"/>
  <c r="EE41" i="7"/>
  <c r="EE40" i="7"/>
  <c r="EE39" i="7"/>
  <c r="EE38" i="7"/>
  <c r="EE37" i="7"/>
  <c r="EE36" i="7"/>
  <c r="EE35" i="7"/>
  <c r="EE34" i="7"/>
  <c r="EE33" i="7"/>
  <c r="EE32" i="7"/>
  <c r="EE31" i="7"/>
  <c r="EE30" i="7"/>
  <c r="EE29" i="7"/>
  <c r="EE28" i="7"/>
  <c r="EE27" i="7"/>
  <c r="EE26" i="7"/>
  <c r="EE25" i="7"/>
  <c r="EE24" i="7"/>
  <c r="EE23" i="7"/>
  <c r="EC63" i="7"/>
  <c r="EC62" i="7"/>
  <c r="EC61" i="7"/>
  <c r="EC60" i="7"/>
  <c r="EC59" i="7"/>
  <c r="EC58" i="7"/>
  <c r="EC57" i="7"/>
  <c r="EC56" i="7"/>
  <c r="EC55" i="7"/>
  <c r="EC54" i="7"/>
  <c r="EC53" i="7"/>
  <c r="EC52" i="7"/>
  <c r="EC51" i="7"/>
  <c r="EC50" i="7"/>
  <c r="EC49" i="7"/>
  <c r="EC48" i="7"/>
  <c r="EC47" i="7"/>
  <c r="EC46" i="7"/>
  <c r="EC45" i="7"/>
  <c r="EC44" i="7"/>
  <c r="EC43" i="7"/>
  <c r="EC42" i="7"/>
  <c r="EC41" i="7"/>
  <c r="EC40" i="7"/>
  <c r="EC39" i="7"/>
  <c r="EC38" i="7"/>
  <c r="EC37" i="7"/>
  <c r="EC36" i="7"/>
  <c r="EC35" i="7"/>
  <c r="EC34" i="7"/>
  <c r="EC33" i="7"/>
  <c r="EC32" i="7"/>
  <c r="EC31" i="7"/>
  <c r="EC30" i="7"/>
  <c r="EC29" i="7"/>
  <c r="EC28" i="7"/>
  <c r="EC27" i="7"/>
  <c r="EC26" i="7"/>
  <c r="EC25" i="7"/>
  <c r="EC24" i="7"/>
  <c r="EC23" i="7"/>
  <c r="DY63" i="7"/>
  <c r="DY62" i="7"/>
  <c r="DY61" i="7"/>
  <c r="DY60" i="7"/>
  <c r="DY59" i="7"/>
  <c r="DY58" i="7"/>
  <c r="DY57" i="7"/>
  <c r="DY56" i="7"/>
  <c r="DY55" i="7"/>
  <c r="DY54" i="7"/>
  <c r="DY53" i="7"/>
  <c r="DY52" i="7"/>
  <c r="DY51" i="7"/>
  <c r="DY50" i="7"/>
  <c r="DY49" i="7"/>
  <c r="DY48" i="7"/>
  <c r="DY47" i="7"/>
  <c r="DY46" i="7"/>
  <c r="DY45" i="7"/>
  <c r="DY44" i="7"/>
  <c r="DY43" i="7"/>
  <c r="DY42" i="7"/>
  <c r="DY41" i="7"/>
  <c r="DY40" i="7"/>
  <c r="DY39" i="7"/>
  <c r="DY38" i="7"/>
  <c r="DY37" i="7"/>
  <c r="DY36" i="7"/>
  <c r="DY35" i="7"/>
  <c r="DY34" i="7"/>
  <c r="DY33" i="7"/>
  <c r="DY32" i="7"/>
  <c r="DY31" i="7"/>
  <c r="DY30" i="7"/>
  <c r="DY29" i="7"/>
  <c r="DY28" i="7"/>
  <c r="DY27" i="7"/>
  <c r="DY26" i="7"/>
  <c r="DY25" i="7"/>
  <c r="DY24" i="7"/>
  <c r="DY23" i="7"/>
  <c r="DW63" i="7"/>
  <c r="DW62" i="7"/>
  <c r="DW61" i="7"/>
  <c r="DW60" i="7"/>
  <c r="DW59" i="7"/>
  <c r="DW58" i="7"/>
  <c r="DW57" i="7"/>
  <c r="DW56" i="7"/>
  <c r="DW55" i="7"/>
  <c r="DW54" i="7"/>
  <c r="DW53" i="7"/>
  <c r="DW52" i="7"/>
  <c r="DW51" i="7"/>
  <c r="DW50" i="7"/>
  <c r="DW49" i="7"/>
  <c r="DW48" i="7"/>
  <c r="DW47" i="7"/>
  <c r="DW46" i="7"/>
  <c r="DW45" i="7"/>
  <c r="DW44" i="7"/>
  <c r="DW43" i="7"/>
  <c r="DW42" i="7"/>
  <c r="DW41" i="7"/>
  <c r="DW40" i="7"/>
  <c r="DW39" i="7"/>
  <c r="DW38" i="7"/>
  <c r="DW37" i="7"/>
  <c r="DW36" i="7"/>
  <c r="DW35" i="7"/>
  <c r="DW34" i="7"/>
  <c r="DW33" i="7"/>
  <c r="DW32" i="7"/>
  <c r="DW31" i="7"/>
  <c r="DW30" i="7"/>
  <c r="DW29" i="7"/>
  <c r="DW28" i="7"/>
  <c r="DW27" i="7"/>
  <c r="DW26" i="7"/>
  <c r="DW25" i="7"/>
  <c r="DW24" i="7"/>
  <c r="DW23" i="7"/>
  <c r="DU63" i="7"/>
  <c r="DU62" i="7"/>
  <c r="DU61" i="7"/>
  <c r="DU60" i="7"/>
  <c r="DU59" i="7"/>
  <c r="DU58" i="7"/>
  <c r="DU57" i="7"/>
  <c r="DU56" i="7"/>
  <c r="DU55" i="7"/>
  <c r="DU54" i="7"/>
  <c r="DU53" i="7"/>
  <c r="DU52" i="7"/>
  <c r="DU51" i="7"/>
  <c r="DU50" i="7"/>
  <c r="DU49" i="7"/>
  <c r="DU48" i="7"/>
  <c r="DU47" i="7"/>
  <c r="DU46" i="7"/>
  <c r="DU45" i="7"/>
  <c r="DU44" i="7"/>
  <c r="DU43" i="7"/>
  <c r="DU42" i="7"/>
  <c r="DU41" i="7"/>
  <c r="DU40" i="7"/>
  <c r="DU39" i="7"/>
  <c r="DU38" i="7"/>
  <c r="DU37" i="7"/>
  <c r="DU36" i="7"/>
  <c r="DU35" i="7"/>
  <c r="DU34" i="7"/>
  <c r="DU33" i="7"/>
  <c r="DU32" i="7"/>
  <c r="DU31" i="7"/>
  <c r="DU30" i="7"/>
  <c r="DU29" i="7"/>
  <c r="DU28" i="7"/>
  <c r="DU27" i="7"/>
  <c r="DU26" i="7"/>
  <c r="DU25" i="7"/>
  <c r="DU24" i="7"/>
  <c r="DU23" i="7"/>
  <c r="DS63" i="7"/>
  <c r="DS62" i="7"/>
  <c r="DS61" i="7"/>
  <c r="DS60" i="7"/>
  <c r="DS59" i="7"/>
  <c r="DS58" i="7"/>
  <c r="DS57" i="7"/>
  <c r="DS56" i="7"/>
  <c r="DS55" i="7"/>
  <c r="DS54" i="7"/>
  <c r="DS53" i="7"/>
  <c r="DS52" i="7"/>
  <c r="DS51" i="7"/>
  <c r="DS50" i="7"/>
  <c r="DS49" i="7"/>
  <c r="DS48" i="7"/>
  <c r="DS47" i="7"/>
  <c r="DS46" i="7"/>
  <c r="DS45" i="7"/>
  <c r="DS44" i="7"/>
  <c r="DS43" i="7"/>
  <c r="DS42" i="7"/>
  <c r="DS41" i="7"/>
  <c r="DS40" i="7"/>
  <c r="DS39" i="7"/>
  <c r="DS38" i="7"/>
  <c r="DS37" i="7"/>
  <c r="DS36" i="7"/>
  <c r="DS35" i="7"/>
  <c r="DS34" i="7"/>
  <c r="DS33" i="7"/>
  <c r="DS32" i="7"/>
  <c r="DS31" i="7"/>
  <c r="DS30" i="7"/>
  <c r="DS29" i="7"/>
  <c r="DS28" i="7"/>
  <c r="DS27" i="7"/>
  <c r="DS26" i="7"/>
  <c r="DS25" i="7"/>
  <c r="DS24" i="7"/>
  <c r="DS23" i="7"/>
  <c r="DQ63" i="7"/>
  <c r="DQ62" i="7"/>
  <c r="DQ61" i="7"/>
  <c r="DQ60" i="7"/>
  <c r="DQ59" i="7"/>
  <c r="DQ58" i="7"/>
  <c r="DQ57" i="7"/>
  <c r="DQ56" i="7"/>
  <c r="DQ55" i="7"/>
  <c r="DQ54" i="7"/>
  <c r="DQ53" i="7"/>
  <c r="DQ52" i="7"/>
  <c r="DQ51" i="7"/>
  <c r="DQ50" i="7"/>
  <c r="DQ49" i="7"/>
  <c r="DQ48" i="7"/>
  <c r="DQ47" i="7"/>
  <c r="DQ46" i="7"/>
  <c r="DQ45" i="7"/>
  <c r="DQ44" i="7"/>
  <c r="DQ43" i="7"/>
  <c r="DQ42" i="7"/>
  <c r="DQ41" i="7"/>
  <c r="DQ40" i="7"/>
  <c r="DQ39" i="7"/>
  <c r="DQ38" i="7"/>
  <c r="DQ37" i="7"/>
  <c r="DQ36" i="7"/>
  <c r="DQ35" i="7"/>
  <c r="DQ34" i="7"/>
  <c r="DQ33" i="7"/>
  <c r="DQ32" i="7"/>
  <c r="DQ31" i="7"/>
  <c r="DQ30" i="7"/>
  <c r="DQ29" i="7"/>
  <c r="DQ28" i="7"/>
  <c r="DQ27" i="7"/>
  <c r="DQ26" i="7"/>
  <c r="DQ25" i="7"/>
  <c r="DQ24" i="7"/>
  <c r="DQ23" i="7"/>
  <c r="DO63" i="7"/>
  <c r="DO62" i="7"/>
  <c r="DO61" i="7"/>
  <c r="DO60" i="7"/>
  <c r="DO59" i="7"/>
  <c r="DO58" i="7"/>
  <c r="DO57" i="7"/>
  <c r="DO56" i="7"/>
  <c r="DO55" i="7"/>
  <c r="DO54" i="7"/>
  <c r="DO53" i="7"/>
  <c r="DO52" i="7"/>
  <c r="DO51" i="7"/>
  <c r="DO50" i="7"/>
  <c r="DO49" i="7"/>
  <c r="DO48" i="7"/>
  <c r="DO47" i="7"/>
  <c r="DO46" i="7"/>
  <c r="DO45" i="7"/>
  <c r="DO44" i="7"/>
  <c r="DO43" i="7"/>
  <c r="DO42" i="7"/>
  <c r="DO41" i="7"/>
  <c r="DO40" i="7"/>
  <c r="DO39" i="7"/>
  <c r="DO38" i="7"/>
  <c r="DO37" i="7"/>
  <c r="DO36" i="7"/>
  <c r="DO35" i="7"/>
  <c r="DO34" i="7"/>
  <c r="DO33" i="7"/>
  <c r="DO32" i="7"/>
  <c r="DO31" i="7"/>
  <c r="DO30" i="7"/>
  <c r="DO29" i="7"/>
  <c r="DO28" i="7"/>
  <c r="DO27" i="7"/>
  <c r="DO26" i="7"/>
  <c r="DO25" i="7"/>
  <c r="DO24" i="7"/>
  <c r="DO23" i="7"/>
  <c r="DM63" i="7"/>
  <c r="DM62" i="7"/>
  <c r="DM61" i="7"/>
  <c r="DM60" i="7"/>
  <c r="DM59" i="7"/>
  <c r="DM58" i="7"/>
  <c r="DM57" i="7"/>
  <c r="DM56" i="7"/>
  <c r="DM55" i="7"/>
  <c r="DM54" i="7"/>
  <c r="DM53" i="7"/>
  <c r="DM52" i="7"/>
  <c r="DM51" i="7"/>
  <c r="DM50" i="7"/>
  <c r="DM49" i="7"/>
  <c r="DM48" i="7"/>
  <c r="DM47" i="7"/>
  <c r="DM46" i="7"/>
  <c r="DM45" i="7"/>
  <c r="DM44" i="7"/>
  <c r="DM43" i="7"/>
  <c r="DM42" i="7"/>
  <c r="DM41" i="7"/>
  <c r="DM40" i="7"/>
  <c r="DM39" i="7"/>
  <c r="DM38" i="7"/>
  <c r="DM37" i="7"/>
  <c r="DM36" i="7"/>
  <c r="DM35" i="7"/>
  <c r="DM34" i="7"/>
  <c r="DM33" i="7"/>
  <c r="DM32" i="7"/>
  <c r="DM31" i="7"/>
  <c r="DM30" i="7"/>
  <c r="DM29" i="7"/>
  <c r="DM28" i="7"/>
  <c r="DM27" i="7"/>
  <c r="DM26" i="7"/>
  <c r="DM25" i="7"/>
  <c r="DM24" i="7"/>
  <c r="DM23" i="7"/>
  <c r="DH63" i="7"/>
  <c r="DH62" i="7"/>
  <c r="DH61" i="7"/>
  <c r="DH60" i="7"/>
  <c r="DH59" i="7"/>
  <c r="DH58" i="7"/>
  <c r="DH57" i="7"/>
  <c r="DH56" i="7"/>
  <c r="DH55" i="7"/>
  <c r="DH54" i="7"/>
  <c r="DH53" i="7"/>
  <c r="DH52" i="7"/>
  <c r="DH51" i="7"/>
  <c r="DH50" i="7"/>
  <c r="DH49" i="7"/>
  <c r="DH48" i="7"/>
  <c r="DH47" i="7"/>
  <c r="DH46" i="7"/>
  <c r="DH45" i="7"/>
  <c r="DH44" i="7"/>
  <c r="DH43" i="7"/>
  <c r="DH42" i="7"/>
  <c r="DH41" i="7"/>
  <c r="DH40" i="7"/>
  <c r="DH39" i="7"/>
  <c r="DH38" i="7"/>
  <c r="DH37" i="7"/>
  <c r="DH36" i="7"/>
  <c r="DH35" i="7"/>
  <c r="DH34" i="7"/>
  <c r="DH33" i="7"/>
  <c r="DH32" i="7"/>
  <c r="DH31" i="7"/>
  <c r="DH30" i="7"/>
  <c r="DH29" i="7"/>
  <c r="DH28" i="7"/>
  <c r="DH27" i="7"/>
  <c r="DH26" i="7"/>
  <c r="DH25" i="7"/>
  <c r="DH24" i="7"/>
  <c r="DH23" i="7"/>
  <c r="DF63" i="7"/>
  <c r="DF62" i="7"/>
  <c r="DF61" i="7"/>
  <c r="DF60" i="7"/>
  <c r="DF59" i="7"/>
  <c r="DF58" i="7"/>
  <c r="DF57" i="7"/>
  <c r="DF56" i="7"/>
  <c r="DF55" i="7"/>
  <c r="DF54" i="7"/>
  <c r="DF53" i="7"/>
  <c r="DF52" i="7"/>
  <c r="DF51" i="7"/>
  <c r="DF50" i="7"/>
  <c r="DF49" i="7"/>
  <c r="DF48" i="7"/>
  <c r="DF47" i="7"/>
  <c r="DF46" i="7"/>
  <c r="DF45" i="7"/>
  <c r="DF44" i="7"/>
  <c r="DF43" i="7"/>
  <c r="DF42" i="7"/>
  <c r="DF41" i="7"/>
  <c r="DF40" i="7"/>
  <c r="DF39" i="7"/>
  <c r="DF38" i="7"/>
  <c r="DF37" i="7"/>
  <c r="DF36" i="7"/>
  <c r="DF35" i="7"/>
  <c r="DF34" i="7"/>
  <c r="DF33" i="7"/>
  <c r="DF32" i="7"/>
  <c r="DF31" i="7"/>
  <c r="DF30" i="7"/>
  <c r="DF29" i="7"/>
  <c r="DF28" i="7"/>
  <c r="DF27" i="7"/>
  <c r="DF26" i="7"/>
  <c r="DF25" i="7"/>
  <c r="DF24" i="7"/>
  <c r="DF23" i="7"/>
  <c r="DD63" i="7"/>
  <c r="DD62" i="7"/>
  <c r="DD61" i="7"/>
  <c r="DD60" i="7"/>
  <c r="DD59" i="7"/>
  <c r="DD58" i="7"/>
  <c r="DD57" i="7"/>
  <c r="DD56" i="7"/>
  <c r="DD55" i="7"/>
  <c r="DD54" i="7"/>
  <c r="DD53" i="7"/>
  <c r="DD52" i="7"/>
  <c r="DD51" i="7"/>
  <c r="DD50" i="7"/>
  <c r="DD49" i="7"/>
  <c r="DD48" i="7"/>
  <c r="DD47" i="7"/>
  <c r="DD46" i="7"/>
  <c r="DD45" i="7"/>
  <c r="DD44" i="7"/>
  <c r="DD43" i="7"/>
  <c r="DD42" i="7"/>
  <c r="DD41" i="7"/>
  <c r="DD40" i="7"/>
  <c r="DD39" i="7"/>
  <c r="DD38" i="7"/>
  <c r="DD37" i="7"/>
  <c r="DD36" i="7"/>
  <c r="DD35" i="7"/>
  <c r="DD34" i="7"/>
  <c r="DD33" i="7"/>
  <c r="DD32" i="7"/>
  <c r="DD31" i="7"/>
  <c r="DD30" i="7"/>
  <c r="DD29" i="7"/>
  <c r="DD28" i="7"/>
  <c r="DD27" i="7"/>
  <c r="DD26" i="7"/>
  <c r="DD25" i="7"/>
  <c r="DD24" i="7"/>
  <c r="DD23" i="7"/>
  <c r="DB63" i="7"/>
  <c r="DB62" i="7"/>
  <c r="DB61" i="7"/>
  <c r="DB60" i="7"/>
  <c r="DB59" i="7"/>
  <c r="DB58" i="7"/>
  <c r="DB57" i="7"/>
  <c r="DB56" i="7"/>
  <c r="DB55" i="7"/>
  <c r="DB54" i="7"/>
  <c r="DB53" i="7"/>
  <c r="DB52" i="7"/>
  <c r="DB51" i="7"/>
  <c r="DB50" i="7"/>
  <c r="DB49" i="7"/>
  <c r="DB48" i="7"/>
  <c r="DB47" i="7"/>
  <c r="DB46" i="7"/>
  <c r="DB45" i="7"/>
  <c r="DB44" i="7"/>
  <c r="DB43" i="7"/>
  <c r="DB42" i="7"/>
  <c r="DB41" i="7"/>
  <c r="DB40" i="7"/>
  <c r="DB39" i="7"/>
  <c r="DB38" i="7"/>
  <c r="DB37" i="7"/>
  <c r="DB36" i="7"/>
  <c r="DB35" i="7"/>
  <c r="DB34" i="7"/>
  <c r="DB33" i="7"/>
  <c r="DB32" i="7"/>
  <c r="DB31" i="7"/>
  <c r="DB30" i="7"/>
  <c r="DB29" i="7"/>
  <c r="DB28" i="7"/>
  <c r="DB27" i="7"/>
  <c r="DB26" i="7"/>
  <c r="DB25" i="7"/>
  <c r="DB24" i="7"/>
  <c r="DB23" i="7"/>
  <c r="CZ63" i="7"/>
  <c r="CZ62" i="7"/>
  <c r="CZ61" i="7"/>
  <c r="CZ60" i="7"/>
  <c r="CZ59" i="7"/>
  <c r="CZ58" i="7"/>
  <c r="CZ57" i="7"/>
  <c r="CZ56" i="7"/>
  <c r="CZ55" i="7"/>
  <c r="CZ54" i="7"/>
  <c r="CZ53" i="7"/>
  <c r="CZ52" i="7"/>
  <c r="CZ51" i="7"/>
  <c r="CZ50" i="7"/>
  <c r="CZ49" i="7"/>
  <c r="CZ48" i="7"/>
  <c r="CZ47" i="7"/>
  <c r="CZ46" i="7"/>
  <c r="CZ45" i="7"/>
  <c r="CZ44" i="7"/>
  <c r="CZ43" i="7"/>
  <c r="CZ42" i="7"/>
  <c r="CZ41" i="7"/>
  <c r="CZ40" i="7"/>
  <c r="CZ39" i="7"/>
  <c r="CZ38" i="7"/>
  <c r="CZ37" i="7"/>
  <c r="CZ36" i="7"/>
  <c r="CZ35" i="7"/>
  <c r="CZ34" i="7"/>
  <c r="CZ33" i="7"/>
  <c r="CZ32" i="7"/>
  <c r="CZ31" i="7"/>
  <c r="CZ30" i="7"/>
  <c r="CZ29" i="7"/>
  <c r="CZ28" i="7"/>
  <c r="CZ27" i="7"/>
  <c r="CZ26" i="7"/>
  <c r="CZ25" i="7"/>
  <c r="CZ24" i="7"/>
  <c r="CZ23" i="7"/>
  <c r="CX63" i="7"/>
  <c r="CX62" i="7"/>
  <c r="CX61" i="7"/>
  <c r="CX60" i="7"/>
  <c r="CX59" i="7"/>
  <c r="CX58" i="7"/>
  <c r="CX57" i="7"/>
  <c r="CX56" i="7"/>
  <c r="CX55" i="7"/>
  <c r="CX54" i="7"/>
  <c r="CX53" i="7"/>
  <c r="CX52" i="7"/>
  <c r="CX51" i="7"/>
  <c r="CX50" i="7"/>
  <c r="CX49" i="7"/>
  <c r="CX48" i="7"/>
  <c r="CX47" i="7"/>
  <c r="CX46" i="7"/>
  <c r="CX45" i="7"/>
  <c r="CX44" i="7"/>
  <c r="CX43" i="7"/>
  <c r="CX42" i="7"/>
  <c r="CX41" i="7"/>
  <c r="CX40" i="7"/>
  <c r="CX39" i="7"/>
  <c r="CX38" i="7"/>
  <c r="CX37" i="7"/>
  <c r="CX36" i="7"/>
  <c r="CX35" i="7"/>
  <c r="CX34" i="7"/>
  <c r="CX33" i="7"/>
  <c r="CX32" i="7"/>
  <c r="CX31" i="7"/>
  <c r="CX30" i="7"/>
  <c r="CX29" i="7"/>
  <c r="CX28" i="7"/>
  <c r="CX27" i="7"/>
  <c r="CX26" i="7"/>
  <c r="CX25" i="7"/>
  <c r="CX24" i="7"/>
  <c r="CX23" i="7"/>
  <c r="CV63" i="7"/>
  <c r="CV62" i="7"/>
  <c r="CV61" i="7"/>
  <c r="CV60" i="7"/>
  <c r="CV59" i="7"/>
  <c r="CV58" i="7"/>
  <c r="CV57" i="7"/>
  <c r="CV56" i="7"/>
  <c r="CV55" i="7"/>
  <c r="CV54" i="7"/>
  <c r="CV53" i="7"/>
  <c r="CV52" i="7"/>
  <c r="CV51" i="7"/>
  <c r="CV50" i="7"/>
  <c r="CV49" i="7"/>
  <c r="CV48" i="7"/>
  <c r="CV47" i="7"/>
  <c r="CV46" i="7"/>
  <c r="CV45" i="7"/>
  <c r="CV44" i="7"/>
  <c r="CV43" i="7"/>
  <c r="CV42" i="7"/>
  <c r="CV41" i="7"/>
  <c r="CV40" i="7"/>
  <c r="CV39" i="7"/>
  <c r="CV38" i="7"/>
  <c r="CV37" i="7"/>
  <c r="CV36" i="7"/>
  <c r="CV35" i="7"/>
  <c r="CV34" i="7"/>
  <c r="CV33" i="7"/>
  <c r="CV32" i="7"/>
  <c r="CV31" i="7"/>
  <c r="CV30" i="7"/>
  <c r="CV29" i="7"/>
  <c r="CV28" i="7"/>
  <c r="CV27" i="7"/>
  <c r="CV26" i="7"/>
  <c r="CV25" i="7"/>
  <c r="CV24" i="7"/>
  <c r="CV23" i="7"/>
  <c r="CQ63" i="7"/>
  <c r="CQ62" i="7"/>
  <c r="CQ61" i="7"/>
  <c r="CQ60" i="7"/>
  <c r="CQ59" i="7"/>
  <c r="CQ58" i="7"/>
  <c r="CQ57" i="7"/>
  <c r="CQ56" i="7"/>
  <c r="CQ55" i="7"/>
  <c r="CQ54" i="7"/>
  <c r="CQ53" i="7"/>
  <c r="CQ52" i="7"/>
  <c r="CQ51" i="7"/>
  <c r="CQ50" i="7"/>
  <c r="CQ49" i="7"/>
  <c r="CQ48" i="7"/>
  <c r="CQ47" i="7"/>
  <c r="CQ46" i="7"/>
  <c r="CQ45" i="7"/>
  <c r="CQ44" i="7"/>
  <c r="CQ43" i="7"/>
  <c r="CQ42" i="7"/>
  <c r="CQ41" i="7"/>
  <c r="CQ40" i="7"/>
  <c r="CQ39" i="7"/>
  <c r="CQ38" i="7"/>
  <c r="CQ37" i="7"/>
  <c r="CQ36" i="7"/>
  <c r="CQ35" i="7"/>
  <c r="CQ34" i="7"/>
  <c r="CQ33" i="7"/>
  <c r="CQ32" i="7"/>
  <c r="CQ31" i="7"/>
  <c r="CQ30" i="7"/>
  <c r="CQ29" i="7"/>
  <c r="CQ28" i="7"/>
  <c r="CQ27" i="7"/>
  <c r="CQ26" i="7"/>
  <c r="CQ25" i="7"/>
  <c r="CQ24" i="7"/>
  <c r="CQ23" i="7"/>
  <c r="CO63" i="7"/>
  <c r="CO62" i="7"/>
  <c r="CO61" i="7"/>
  <c r="CO60" i="7"/>
  <c r="CO59" i="7"/>
  <c r="CO58" i="7"/>
  <c r="CO57" i="7"/>
  <c r="CO56" i="7"/>
  <c r="CO55" i="7"/>
  <c r="CO54" i="7"/>
  <c r="CO53" i="7"/>
  <c r="CO52" i="7"/>
  <c r="CO51" i="7"/>
  <c r="CO50" i="7"/>
  <c r="CO49" i="7"/>
  <c r="CO48" i="7"/>
  <c r="CO47" i="7"/>
  <c r="CO46" i="7"/>
  <c r="CO45" i="7"/>
  <c r="CO44" i="7"/>
  <c r="CO43" i="7"/>
  <c r="CO42" i="7"/>
  <c r="CO41" i="7"/>
  <c r="CO40" i="7"/>
  <c r="CO39" i="7"/>
  <c r="CO38" i="7"/>
  <c r="CO37" i="7"/>
  <c r="CO36" i="7"/>
  <c r="CO35" i="7"/>
  <c r="CO34" i="7"/>
  <c r="CO33" i="7"/>
  <c r="CO32" i="7"/>
  <c r="CO31" i="7"/>
  <c r="CO30" i="7"/>
  <c r="CO29" i="7"/>
  <c r="CO28" i="7"/>
  <c r="CO27" i="7"/>
  <c r="CO26" i="7"/>
  <c r="CO25" i="7"/>
  <c r="CO24" i="7"/>
  <c r="CO23" i="7"/>
  <c r="CM63" i="7"/>
  <c r="CM62" i="7"/>
  <c r="CM61" i="7"/>
  <c r="CM60" i="7"/>
  <c r="CM59" i="7"/>
  <c r="CM58" i="7"/>
  <c r="CM57" i="7"/>
  <c r="CM56" i="7"/>
  <c r="CM55" i="7"/>
  <c r="CM54" i="7"/>
  <c r="CM53" i="7"/>
  <c r="CM52" i="7"/>
  <c r="CM51" i="7"/>
  <c r="CM50" i="7"/>
  <c r="CM49" i="7"/>
  <c r="CM48" i="7"/>
  <c r="CM47" i="7"/>
  <c r="CM46" i="7"/>
  <c r="CM45" i="7"/>
  <c r="CM44" i="7"/>
  <c r="CM43" i="7"/>
  <c r="CM42" i="7"/>
  <c r="CM41" i="7"/>
  <c r="CM40" i="7"/>
  <c r="CM39" i="7"/>
  <c r="CM38" i="7"/>
  <c r="CM37" i="7"/>
  <c r="CM36" i="7"/>
  <c r="CM35" i="7"/>
  <c r="CM34" i="7"/>
  <c r="CM33" i="7"/>
  <c r="CM32" i="7"/>
  <c r="CM31" i="7"/>
  <c r="CM30" i="7"/>
  <c r="CM29" i="7"/>
  <c r="CM28" i="7"/>
  <c r="CM27" i="7"/>
  <c r="CM26" i="7"/>
  <c r="CM25" i="7"/>
  <c r="CM24" i="7"/>
  <c r="CM23" i="7"/>
  <c r="CK63" i="7"/>
  <c r="CK62" i="7"/>
  <c r="CK61" i="7"/>
  <c r="CK60" i="7"/>
  <c r="CK59" i="7"/>
  <c r="CK58" i="7"/>
  <c r="CK57" i="7"/>
  <c r="CK56" i="7"/>
  <c r="CK55" i="7"/>
  <c r="CK54" i="7"/>
  <c r="CK53" i="7"/>
  <c r="CK52" i="7"/>
  <c r="CK51" i="7"/>
  <c r="CK50" i="7"/>
  <c r="CK49" i="7"/>
  <c r="CK48" i="7"/>
  <c r="CK47" i="7"/>
  <c r="CK46" i="7"/>
  <c r="CK45" i="7"/>
  <c r="CK44" i="7"/>
  <c r="CK43" i="7"/>
  <c r="CK42" i="7"/>
  <c r="CK41" i="7"/>
  <c r="CK40" i="7"/>
  <c r="CK39" i="7"/>
  <c r="CK38" i="7"/>
  <c r="CK37" i="7"/>
  <c r="CK36" i="7"/>
  <c r="CK35" i="7"/>
  <c r="CK34" i="7"/>
  <c r="CK33" i="7"/>
  <c r="CK32" i="7"/>
  <c r="CK31" i="7"/>
  <c r="CK30" i="7"/>
  <c r="CK29" i="7"/>
  <c r="CK28" i="7"/>
  <c r="CK27" i="7"/>
  <c r="CK26" i="7"/>
  <c r="CK25" i="7"/>
  <c r="CK24" i="7"/>
  <c r="CK23" i="7"/>
  <c r="CI63" i="7"/>
  <c r="CI62" i="7"/>
  <c r="CI61" i="7"/>
  <c r="CI60" i="7"/>
  <c r="CI59" i="7"/>
  <c r="CI58" i="7"/>
  <c r="CI57" i="7"/>
  <c r="CI56" i="7"/>
  <c r="CI55" i="7"/>
  <c r="CI54" i="7"/>
  <c r="CI53" i="7"/>
  <c r="CI52" i="7"/>
  <c r="CI51" i="7"/>
  <c r="CI50" i="7"/>
  <c r="CI49" i="7"/>
  <c r="CI48" i="7"/>
  <c r="CI47" i="7"/>
  <c r="CI46" i="7"/>
  <c r="CI45" i="7"/>
  <c r="CI44" i="7"/>
  <c r="CI43" i="7"/>
  <c r="CI42" i="7"/>
  <c r="CI41" i="7"/>
  <c r="CI40" i="7"/>
  <c r="CI39" i="7"/>
  <c r="CI38" i="7"/>
  <c r="CI37" i="7"/>
  <c r="CI36" i="7"/>
  <c r="CI35" i="7"/>
  <c r="CI34" i="7"/>
  <c r="CI33" i="7"/>
  <c r="CI32" i="7"/>
  <c r="CI31" i="7"/>
  <c r="CI30" i="7"/>
  <c r="CI29" i="7"/>
  <c r="CI28" i="7"/>
  <c r="CI27" i="7"/>
  <c r="CI26" i="7"/>
  <c r="CI25" i="7"/>
  <c r="CI24" i="7"/>
  <c r="CI23" i="7"/>
  <c r="CG63" i="7"/>
  <c r="CG62" i="7"/>
  <c r="CG61" i="7"/>
  <c r="CG60" i="7"/>
  <c r="CG59" i="7"/>
  <c r="CG58" i="7"/>
  <c r="CG57" i="7"/>
  <c r="CG56" i="7"/>
  <c r="CG55" i="7"/>
  <c r="CG54" i="7"/>
  <c r="CG53" i="7"/>
  <c r="CG52" i="7"/>
  <c r="CG51" i="7"/>
  <c r="CG50" i="7"/>
  <c r="CG49" i="7"/>
  <c r="CG48" i="7"/>
  <c r="CG47" i="7"/>
  <c r="CG46" i="7"/>
  <c r="CG45" i="7"/>
  <c r="CG44" i="7"/>
  <c r="CG43" i="7"/>
  <c r="CG42" i="7"/>
  <c r="CG41" i="7"/>
  <c r="CG40" i="7"/>
  <c r="CG39" i="7"/>
  <c r="CG38" i="7"/>
  <c r="CG37" i="7"/>
  <c r="CG36" i="7"/>
  <c r="CG35" i="7"/>
  <c r="CG34" i="7"/>
  <c r="CG33" i="7"/>
  <c r="CG32" i="7"/>
  <c r="CG31" i="7"/>
  <c r="CG30" i="7"/>
  <c r="CG29" i="7"/>
  <c r="CG28" i="7"/>
  <c r="CG27" i="7"/>
  <c r="CG26" i="7"/>
  <c r="CG25" i="7"/>
  <c r="CG24" i="7"/>
  <c r="CG23" i="7"/>
  <c r="CE63" i="7"/>
  <c r="CE62" i="7"/>
  <c r="CE61" i="7"/>
  <c r="CE60" i="7"/>
  <c r="CE59" i="7"/>
  <c r="CE58" i="7"/>
  <c r="CE57" i="7"/>
  <c r="CE56" i="7"/>
  <c r="CE55" i="7"/>
  <c r="CE54" i="7"/>
  <c r="CE53" i="7"/>
  <c r="CE52" i="7"/>
  <c r="CE51" i="7"/>
  <c r="CE50" i="7"/>
  <c r="CE49" i="7"/>
  <c r="CE48" i="7"/>
  <c r="CE47" i="7"/>
  <c r="CE46" i="7"/>
  <c r="CE45" i="7"/>
  <c r="CE44" i="7"/>
  <c r="CE43" i="7"/>
  <c r="CE42" i="7"/>
  <c r="CE41" i="7"/>
  <c r="CE40" i="7"/>
  <c r="CE39" i="7"/>
  <c r="CE38" i="7"/>
  <c r="CE37" i="7"/>
  <c r="CE36" i="7"/>
  <c r="CE35" i="7"/>
  <c r="CE34" i="7"/>
  <c r="CE33" i="7"/>
  <c r="CE32" i="7"/>
  <c r="CE31" i="7"/>
  <c r="CE30" i="7"/>
  <c r="CE29" i="7"/>
  <c r="CE28" i="7"/>
  <c r="CE27" i="7"/>
  <c r="CE26" i="7"/>
  <c r="CE25" i="7"/>
  <c r="CE24" i="7"/>
  <c r="CE23" i="7"/>
  <c r="CA63" i="7"/>
  <c r="CA62" i="7"/>
  <c r="CA61" i="7"/>
  <c r="CA60" i="7"/>
  <c r="CA59" i="7"/>
  <c r="CA58" i="7"/>
  <c r="CA57" i="7"/>
  <c r="CA56" i="7"/>
  <c r="CA55" i="7"/>
  <c r="CA54" i="7"/>
  <c r="CA53" i="7"/>
  <c r="CA52" i="7"/>
  <c r="CA51" i="7"/>
  <c r="CA50" i="7"/>
  <c r="CA49" i="7"/>
  <c r="CA48" i="7"/>
  <c r="CA47" i="7"/>
  <c r="CA46" i="7"/>
  <c r="CA45" i="7"/>
  <c r="CA44" i="7"/>
  <c r="CA43" i="7"/>
  <c r="CA42" i="7"/>
  <c r="CA41" i="7"/>
  <c r="CA40" i="7"/>
  <c r="CA39" i="7"/>
  <c r="CA38" i="7"/>
  <c r="CA37" i="7"/>
  <c r="CA36" i="7"/>
  <c r="CA35" i="7"/>
  <c r="CA34" i="7"/>
  <c r="CA33" i="7"/>
  <c r="CA32" i="7"/>
  <c r="CA31" i="7"/>
  <c r="CA30" i="7"/>
  <c r="CA29" i="7"/>
  <c r="CA28" i="7"/>
  <c r="CA27" i="7"/>
  <c r="CA26" i="7"/>
  <c r="CA25" i="7"/>
  <c r="CA24" i="7"/>
  <c r="CA23" i="7"/>
  <c r="BY63" i="7"/>
  <c r="BY62" i="7"/>
  <c r="BY61" i="7"/>
  <c r="BY60" i="7"/>
  <c r="BY59" i="7"/>
  <c r="BY58" i="7"/>
  <c r="BY57" i="7"/>
  <c r="BY56" i="7"/>
  <c r="BY55" i="7"/>
  <c r="BY54" i="7"/>
  <c r="BY53" i="7"/>
  <c r="BY52" i="7"/>
  <c r="BY51" i="7"/>
  <c r="BY50" i="7"/>
  <c r="BY49" i="7"/>
  <c r="BY48" i="7"/>
  <c r="BY47" i="7"/>
  <c r="BY46" i="7"/>
  <c r="BY45" i="7"/>
  <c r="BY44" i="7"/>
  <c r="BY43" i="7"/>
  <c r="BY42" i="7"/>
  <c r="BY41" i="7"/>
  <c r="BY40" i="7"/>
  <c r="BY39" i="7"/>
  <c r="BY38" i="7"/>
  <c r="BY37" i="7"/>
  <c r="BY36" i="7"/>
  <c r="BY35" i="7"/>
  <c r="BY34" i="7"/>
  <c r="BY33" i="7"/>
  <c r="BY32" i="7"/>
  <c r="BY31" i="7"/>
  <c r="BY30" i="7"/>
  <c r="BY29" i="7"/>
  <c r="BY28" i="7"/>
  <c r="BY27" i="7"/>
  <c r="BY26" i="7"/>
  <c r="BY25" i="7"/>
  <c r="BY24" i="7"/>
  <c r="BY23" i="7"/>
  <c r="BW63" i="7"/>
  <c r="BW62" i="7"/>
  <c r="BW61" i="7"/>
  <c r="BW60" i="7"/>
  <c r="BW59" i="7"/>
  <c r="BW58" i="7"/>
  <c r="BW57" i="7"/>
  <c r="BW56" i="7"/>
  <c r="BW55" i="7"/>
  <c r="BW54" i="7"/>
  <c r="BW53" i="7"/>
  <c r="BW52" i="7"/>
  <c r="BW51" i="7"/>
  <c r="BW50" i="7"/>
  <c r="BW49" i="7"/>
  <c r="BW48" i="7"/>
  <c r="BW47" i="7"/>
  <c r="BW46" i="7"/>
  <c r="BW45" i="7"/>
  <c r="BW44" i="7"/>
  <c r="BW43" i="7"/>
  <c r="BW42" i="7"/>
  <c r="BW41" i="7"/>
  <c r="BW40" i="7"/>
  <c r="BW39" i="7"/>
  <c r="BW38" i="7"/>
  <c r="BW37" i="7"/>
  <c r="BW36" i="7"/>
  <c r="BW35" i="7"/>
  <c r="BW34" i="7"/>
  <c r="BW33" i="7"/>
  <c r="BW32" i="7"/>
  <c r="BW31" i="7"/>
  <c r="BW30" i="7"/>
  <c r="BW29" i="7"/>
  <c r="BW28" i="7"/>
  <c r="BW27" i="7"/>
  <c r="BW26" i="7"/>
  <c r="BW25" i="7"/>
  <c r="BW24" i="7"/>
  <c r="BW23" i="7"/>
  <c r="BU63" i="7"/>
  <c r="BU62" i="7"/>
  <c r="BU61" i="7"/>
  <c r="BU60" i="7"/>
  <c r="BU59" i="7"/>
  <c r="BU58" i="7"/>
  <c r="BU57" i="7"/>
  <c r="BU56" i="7"/>
  <c r="BU55" i="7"/>
  <c r="BU54" i="7"/>
  <c r="BU53" i="7"/>
  <c r="BU52" i="7"/>
  <c r="BU51" i="7"/>
  <c r="BU50" i="7"/>
  <c r="BU49" i="7"/>
  <c r="BU48" i="7"/>
  <c r="BU47" i="7"/>
  <c r="BU46" i="7"/>
  <c r="BU45" i="7"/>
  <c r="BU44" i="7"/>
  <c r="BU43" i="7"/>
  <c r="BU42" i="7"/>
  <c r="BU41" i="7"/>
  <c r="BU40" i="7"/>
  <c r="BU39" i="7"/>
  <c r="BU38" i="7"/>
  <c r="BU37" i="7"/>
  <c r="BU36" i="7"/>
  <c r="BU35" i="7"/>
  <c r="BU34" i="7"/>
  <c r="BU33" i="7"/>
  <c r="BU32" i="7"/>
  <c r="BU31" i="7"/>
  <c r="BU30" i="7"/>
  <c r="BU29" i="7"/>
  <c r="BU28" i="7"/>
  <c r="BU27" i="7"/>
  <c r="BU26" i="7"/>
  <c r="BU25" i="7"/>
  <c r="BU24" i="7"/>
  <c r="BU23" i="7"/>
  <c r="BS63" i="7"/>
  <c r="BS62" i="7"/>
  <c r="BS61" i="7"/>
  <c r="BS60" i="7"/>
  <c r="BS59" i="7"/>
  <c r="BS58" i="7"/>
  <c r="BS57" i="7"/>
  <c r="BS56" i="7"/>
  <c r="BS55" i="7"/>
  <c r="BS54" i="7"/>
  <c r="BS53" i="7"/>
  <c r="BS52" i="7"/>
  <c r="BS51" i="7"/>
  <c r="BS50" i="7"/>
  <c r="BS49" i="7"/>
  <c r="BS48" i="7"/>
  <c r="BS47" i="7"/>
  <c r="BS46" i="7"/>
  <c r="BS45" i="7"/>
  <c r="BS44" i="7"/>
  <c r="BS43" i="7"/>
  <c r="BS42" i="7"/>
  <c r="BS41" i="7"/>
  <c r="BS40" i="7"/>
  <c r="BS39" i="7"/>
  <c r="BS38" i="7"/>
  <c r="BS37" i="7"/>
  <c r="BS36" i="7"/>
  <c r="BS35" i="7"/>
  <c r="BS34" i="7"/>
  <c r="BS33" i="7"/>
  <c r="BS32" i="7"/>
  <c r="BS31" i="7"/>
  <c r="BS30" i="7"/>
  <c r="BS29" i="7"/>
  <c r="BS28" i="7"/>
  <c r="BS27" i="7"/>
  <c r="BS26" i="7"/>
  <c r="BS25" i="7"/>
  <c r="BS24" i="7"/>
  <c r="BS23" i="7"/>
  <c r="BQ63" i="7"/>
  <c r="BQ62" i="7"/>
  <c r="BQ61" i="7"/>
  <c r="BQ60" i="7"/>
  <c r="BQ59" i="7"/>
  <c r="BQ58" i="7"/>
  <c r="BQ57" i="7"/>
  <c r="BQ56" i="7"/>
  <c r="BQ55" i="7"/>
  <c r="BQ54" i="7"/>
  <c r="BQ53" i="7"/>
  <c r="BQ52" i="7"/>
  <c r="BQ51" i="7"/>
  <c r="BQ50" i="7"/>
  <c r="BQ49" i="7"/>
  <c r="BQ48" i="7"/>
  <c r="BQ47" i="7"/>
  <c r="BQ46" i="7"/>
  <c r="BQ45" i="7"/>
  <c r="BQ44" i="7"/>
  <c r="BQ43" i="7"/>
  <c r="BQ42" i="7"/>
  <c r="BQ41" i="7"/>
  <c r="BQ40" i="7"/>
  <c r="BQ39" i="7"/>
  <c r="BQ38" i="7"/>
  <c r="BQ37" i="7"/>
  <c r="BQ36" i="7"/>
  <c r="BQ35" i="7"/>
  <c r="BQ34" i="7"/>
  <c r="BQ33" i="7"/>
  <c r="BQ32" i="7"/>
  <c r="BQ31" i="7"/>
  <c r="BQ30" i="7"/>
  <c r="BQ29" i="7"/>
  <c r="BQ28" i="7"/>
  <c r="BQ27" i="7"/>
  <c r="BQ26" i="7"/>
  <c r="BQ25" i="7"/>
  <c r="BQ24" i="7"/>
  <c r="BQ23" i="7"/>
  <c r="BO63" i="7"/>
  <c r="BO62" i="7"/>
  <c r="BO61" i="7"/>
  <c r="BO60" i="7"/>
  <c r="BO59" i="7"/>
  <c r="BO58" i="7"/>
  <c r="BO57" i="7"/>
  <c r="BO56" i="7"/>
  <c r="BO55" i="7"/>
  <c r="BO54" i="7"/>
  <c r="BO53" i="7"/>
  <c r="BO52" i="7"/>
  <c r="BO51" i="7"/>
  <c r="BO50" i="7"/>
  <c r="BO49" i="7"/>
  <c r="BO48" i="7"/>
  <c r="BO47" i="7"/>
  <c r="BO46" i="7"/>
  <c r="BO45" i="7"/>
  <c r="BO44" i="7"/>
  <c r="BO43" i="7"/>
  <c r="BO42" i="7"/>
  <c r="BO41" i="7"/>
  <c r="BO40" i="7"/>
  <c r="BO39" i="7"/>
  <c r="BO38" i="7"/>
  <c r="BO37" i="7"/>
  <c r="BO36" i="7"/>
  <c r="BO35" i="7"/>
  <c r="BO34" i="7"/>
  <c r="BO33" i="7"/>
  <c r="BO32" i="7"/>
  <c r="BO31" i="7"/>
  <c r="BO30" i="7"/>
  <c r="BO29" i="7"/>
  <c r="BO28" i="7"/>
  <c r="BO27" i="7"/>
  <c r="BO26" i="7"/>
  <c r="BO25" i="7"/>
  <c r="BO24" i="7"/>
  <c r="BO23" i="7"/>
  <c r="BK63" i="7"/>
  <c r="BK62" i="7"/>
  <c r="BK61" i="7"/>
  <c r="BK60" i="7"/>
  <c r="BK59" i="7"/>
  <c r="BK58" i="7"/>
  <c r="BK57" i="7"/>
  <c r="BK56" i="7"/>
  <c r="BK55" i="7"/>
  <c r="BK54" i="7"/>
  <c r="BK53" i="7"/>
  <c r="BK52" i="7"/>
  <c r="BK51" i="7"/>
  <c r="BK50" i="7"/>
  <c r="BK49" i="7"/>
  <c r="BK48" i="7"/>
  <c r="BK47" i="7"/>
  <c r="BK46" i="7"/>
  <c r="BK45" i="7"/>
  <c r="BK44" i="7"/>
  <c r="BK43" i="7"/>
  <c r="BK42" i="7"/>
  <c r="BK41" i="7"/>
  <c r="BK40" i="7"/>
  <c r="BK39" i="7"/>
  <c r="BK38" i="7"/>
  <c r="BK37" i="7"/>
  <c r="BK36" i="7"/>
  <c r="BK35" i="7"/>
  <c r="BK34" i="7"/>
  <c r="BK33" i="7"/>
  <c r="BK32" i="7"/>
  <c r="BK31" i="7"/>
  <c r="BK30" i="7"/>
  <c r="BK29" i="7"/>
  <c r="BK28" i="7"/>
  <c r="BK27" i="7"/>
  <c r="BK26" i="7"/>
  <c r="BK25" i="7"/>
  <c r="BK24" i="7"/>
  <c r="BK23" i="7"/>
  <c r="BI63" i="7"/>
  <c r="BI62" i="7"/>
  <c r="BI61" i="7"/>
  <c r="BI60" i="7"/>
  <c r="BI59" i="7"/>
  <c r="BI58" i="7"/>
  <c r="BI57" i="7"/>
  <c r="BI56" i="7"/>
  <c r="BI55" i="7"/>
  <c r="BI54" i="7"/>
  <c r="BI53" i="7"/>
  <c r="BI52" i="7"/>
  <c r="BI51" i="7"/>
  <c r="BI50" i="7"/>
  <c r="BI49" i="7"/>
  <c r="BI48" i="7"/>
  <c r="BI47" i="7"/>
  <c r="BI46" i="7"/>
  <c r="BI45" i="7"/>
  <c r="BI44" i="7"/>
  <c r="BI43" i="7"/>
  <c r="BI42" i="7"/>
  <c r="BI41" i="7"/>
  <c r="BI40" i="7"/>
  <c r="BI39" i="7"/>
  <c r="BI38" i="7"/>
  <c r="BI37" i="7"/>
  <c r="BI36" i="7"/>
  <c r="BI35" i="7"/>
  <c r="BI34" i="7"/>
  <c r="BI33" i="7"/>
  <c r="BI32" i="7"/>
  <c r="BI31" i="7"/>
  <c r="BI30" i="7"/>
  <c r="BI29" i="7"/>
  <c r="BI28" i="7"/>
  <c r="BI27" i="7"/>
  <c r="BI26" i="7"/>
  <c r="BI25" i="7"/>
  <c r="BI24" i="7"/>
  <c r="BI23" i="7"/>
  <c r="BG63" i="7"/>
  <c r="BG62" i="7"/>
  <c r="BG61" i="7"/>
  <c r="BG60" i="7"/>
  <c r="BG59" i="7"/>
  <c r="BG58" i="7"/>
  <c r="BG57" i="7"/>
  <c r="BG56" i="7"/>
  <c r="BG55" i="7"/>
  <c r="BG54" i="7"/>
  <c r="BG53" i="7"/>
  <c r="BG52" i="7"/>
  <c r="BG51" i="7"/>
  <c r="BG50" i="7"/>
  <c r="BG49" i="7"/>
  <c r="BG48" i="7"/>
  <c r="BG47" i="7"/>
  <c r="BG46" i="7"/>
  <c r="BG45" i="7"/>
  <c r="BG44" i="7"/>
  <c r="BG43" i="7"/>
  <c r="BG42" i="7"/>
  <c r="BG41" i="7"/>
  <c r="BG40" i="7"/>
  <c r="BG39" i="7"/>
  <c r="BG38" i="7"/>
  <c r="BG37" i="7"/>
  <c r="BG36" i="7"/>
  <c r="BG35" i="7"/>
  <c r="BG34" i="7"/>
  <c r="BG33" i="7"/>
  <c r="BG32" i="7"/>
  <c r="BG31" i="7"/>
  <c r="BG30" i="7"/>
  <c r="BG29" i="7"/>
  <c r="BG28" i="7"/>
  <c r="BG27" i="7"/>
  <c r="BG26" i="7"/>
  <c r="BG25" i="7"/>
  <c r="BG24" i="7"/>
  <c r="BG23" i="7"/>
  <c r="BE63" i="7"/>
  <c r="BE62" i="7"/>
  <c r="BE61" i="7"/>
  <c r="BE60" i="7"/>
  <c r="BE59" i="7"/>
  <c r="BE58" i="7"/>
  <c r="BE57" i="7"/>
  <c r="BE56" i="7"/>
  <c r="BE55" i="7"/>
  <c r="BE54" i="7"/>
  <c r="BE53" i="7"/>
  <c r="BE52" i="7"/>
  <c r="BE51" i="7"/>
  <c r="BE50" i="7"/>
  <c r="BE49" i="7"/>
  <c r="BE48" i="7"/>
  <c r="BE47" i="7"/>
  <c r="BE46" i="7"/>
  <c r="BE45" i="7"/>
  <c r="BE44" i="7"/>
  <c r="BE43" i="7"/>
  <c r="BE42" i="7"/>
  <c r="BE41" i="7"/>
  <c r="BE40" i="7"/>
  <c r="BE39" i="7"/>
  <c r="BE38" i="7"/>
  <c r="BE37" i="7"/>
  <c r="BE36" i="7"/>
  <c r="BE35" i="7"/>
  <c r="BE34" i="7"/>
  <c r="BE33" i="7"/>
  <c r="BE32" i="7"/>
  <c r="BE31" i="7"/>
  <c r="BE30" i="7"/>
  <c r="BE29" i="7"/>
  <c r="BE28" i="7"/>
  <c r="BE27" i="7"/>
  <c r="BE26" i="7"/>
  <c r="BE25" i="7"/>
  <c r="BE24" i="7"/>
  <c r="BE23" i="7"/>
  <c r="BC63" i="7"/>
  <c r="BC62" i="7"/>
  <c r="BC61" i="7"/>
  <c r="BC60" i="7"/>
  <c r="BC59" i="7"/>
  <c r="BC58" i="7"/>
  <c r="BC57" i="7"/>
  <c r="BC56" i="7"/>
  <c r="BC55" i="7"/>
  <c r="BC54" i="7"/>
  <c r="BC53" i="7"/>
  <c r="BC52" i="7"/>
  <c r="BC51" i="7"/>
  <c r="BC50" i="7"/>
  <c r="BC49" i="7"/>
  <c r="BC48" i="7"/>
  <c r="BC47" i="7"/>
  <c r="BC46" i="7"/>
  <c r="BC45" i="7"/>
  <c r="BC44" i="7"/>
  <c r="BC43" i="7"/>
  <c r="BC42" i="7"/>
  <c r="BC41" i="7"/>
  <c r="BC40" i="7"/>
  <c r="BC39" i="7"/>
  <c r="BC38" i="7"/>
  <c r="BC37" i="7"/>
  <c r="BC36" i="7"/>
  <c r="BC35" i="7"/>
  <c r="BC34" i="7"/>
  <c r="BC33" i="7"/>
  <c r="BC32" i="7"/>
  <c r="BC31" i="7"/>
  <c r="BC30" i="7"/>
  <c r="BC29" i="7"/>
  <c r="BC28" i="7"/>
  <c r="BC27" i="7"/>
  <c r="BC26" i="7"/>
  <c r="BC25" i="7"/>
  <c r="BC24" i="7"/>
  <c r="BC23" i="7"/>
  <c r="BA63" i="7"/>
  <c r="BA62" i="7"/>
  <c r="BA61" i="7"/>
  <c r="BA60" i="7"/>
  <c r="BA59" i="7"/>
  <c r="BA58" i="7"/>
  <c r="BA57" i="7"/>
  <c r="BA56" i="7"/>
  <c r="BA55" i="7"/>
  <c r="BA54" i="7"/>
  <c r="BA53" i="7"/>
  <c r="BA52" i="7"/>
  <c r="BA51" i="7"/>
  <c r="BA50" i="7"/>
  <c r="BA49" i="7"/>
  <c r="BA48" i="7"/>
  <c r="BA47" i="7"/>
  <c r="BA46" i="7"/>
  <c r="BA45" i="7"/>
  <c r="BA44" i="7"/>
  <c r="BA43" i="7"/>
  <c r="BA42" i="7"/>
  <c r="BA41" i="7"/>
  <c r="BA40" i="7"/>
  <c r="BA39" i="7"/>
  <c r="BA38" i="7"/>
  <c r="BA37" i="7"/>
  <c r="BA36" i="7"/>
  <c r="BA35" i="7"/>
  <c r="BA34" i="7"/>
  <c r="BA33" i="7"/>
  <c r="BA32" i="7"/>
  <c r="BA31" i="7"/>
  <c r="BA30" i="7"/>
  <c r="BA29" i="7"/>
  <c r="BA28" i="7"/>
  <c r="BA27" i="7"/>
  <c r="BA26" i="7"/>
  <c r="BA25" i="7"/>
  <c r="BA24" i="7"/>
  <c r="BA23" i="7"/>
  <c r="AY63" i="7"/>
  <c r="AY62" i="7"/>
  <c r="AY61" i="7"/>
  <c r="AY60" i="7"/>
  <c r="AY59" i="7"/>
  <c r="AY58" i="7"/>
  <c r="AY57" i="7"/>
  <c r="AY56" i="7"/>
  <c r="AY55" i="7"/>
  <c r="AY54" i="7"/>
  <c r="AY53" i="7"/>
  <c r="AY52" i="7"/>
  <c r="AY51" i="7"/>
  <c r="AY50" i="7"/>
  <c r="AY49" i="7"/>
  <c r="AY48" i="7"/>
  <c r="AY47" i="7"/>
  <c r="AY46" i="7"/>
  <c r="AY45" i="7"/>
  <c r="AY44" i="7"/>
  <c r="AY43" i="7"/>
  <c r="AY42" i="7"/>
  <c r="AY41" i="7"/>
  <c r="AY40" i="7"/>
  <c r="AY39" i="7"/>
  <c r="AY38" i="7"/>
  <c r="AY37" i="7"/>
  <c r="AY36" i="7"/>
  <c r="AY35" i="7"/>
  <c r="AY34" i="7"/>
  <c r="AY33" i="7"/>
  <c r="AY32" i="7"/>
  <c r="AY31" i="7"/>
  <c r="AY30" i="7"/>
  <c r="AY29" i="7"/>
  <c r="AY28" i="7"/>
  <c r="AY27" i="7"/>
  <c r="AY26" i="7"/>
  <c r="AY25" i="7"/>
  <c r="AY24" i="7"/>
  <c r="AY23" i="7"/>
  <c r="AU63" i="7"/>
  <c r="AU62" i="7"/>
  <c r="AU61" i="7"/>
  <c r="AU60" i="7"/>
  <c r="AU59" i="7"/>
  <c r="AU58" i="7"/>
  <c r="AU57" i="7"/>
  <c r="AU56" i="7"/>
  <c r="AU55" i="7"/>
  <c r="AU54" i="7"/>
  <c r="AU53" i="7"/>
  <c r="AU52" i="7"/>
  <c r="AU51" i="7"/>
  <c r="AU50" i="7"/>
  <c r="AU49" i="7"/>
  <c r="AU48" i="7"/>
  <c r="AU47" i="7"/>
  <c r="AU46" i="7"/>
  <c r="AU45" i="7"/>
  <c r="AU44" i="7"/>
  <c r="AU43" i="7"/>
  <c r="AU42" i="7"/>
  <c r="AU41" i="7"/>
  <c r="AU40" i="7"/>
  <c r="AU39" i="7"/>
  <c r="AU38" i="7"/>
  <c r="AU37" i="7"/>
  <c r="AU36" i="7"/>
  <c r="AU35" i="7"/>
  <c r="AU34" i="7"/>
  <c r="AU33" i="7"/>
  <c r="AU32" i="7"/>
  <c r="AU31" i="7"/>
  <c r="AU30" i="7"/>
  <c r="AU29" i="7"/>
  <c r="AU28" i="7"/>
  <c r="AU27" i="7"/>
  <c r="AU26" i="7"/>
  <c r="AU25" i="7"/>
  <c r="AU24" i="7"/>
  <c r="AU23" i="7"/>
  <c r="AS63" i="7"/>
  <c r="AS62" i="7"/>
  <c r="AS61" i="7"/>
  <c r="AS60" i="7"/>
  <c r="AS59" i="7"/>
  <c r="AS58" i="7"/>
  <c r="AS57" i="7"/>
  <c r="AS56" i="7"/>
  <c r="AS55" i="7"/>
  <c r="AS54" i="7"/>
  <c r="AS53" i="7"/>
  <c r="AS52" i="7"/>
  <c r="AS51" i="7"/>
  <c r="AS50" i="7"/>
  <c r="AS49" i="7"/>
  <c r="AS48" i="7"/>
  <c r="AS47" i="7"/>
  <c r="AS46" i="7"/>
  <c r="AS45" i="7"/>
  <c r="AS44" i="7"/>
  <c r="AS43" i="7"/>
  <c r="AS42" i="7"/>
  <c r="AS41" i="7"/>
  <c r="AS40" i="7"/>
  <c r="AS39" i="7"/>
  <c r="AS38" i="7"/>
  <c r="AS37" i="7"/>
  <c r="AS36" i="7"/>
  <c r="AS35" i="7"/>
  <c r="AS34" i="7"/>
  <c r="AS33" i="7"/>
  <c r="AS32" i="7"/>
  <c r="AS31" i="7"/>
  <c r="AS30" i="7"/>
  <c r="AS29" i="7"/>
  <c r="AS28" i="7"/>
  <c r="AS27" i="7"/>
  <c r="AS26" i="7"/>
  <c r="AS25" i="7"/>
  <c r="AS24" i="7"/>
  <c r="AS23" i="7"/>
  <c r="AQ63" i="7"/>
  <c r="AQ62" i="7"/>
  <c r="AQ61" i="7"/>
  <c r="AQ60" i="7"/>
  <c r="AQ59" i="7"/>
  <c r="AQ58" i="7"/>
  <c r="AQ57" i="7"/>
  <c r="AQ56" i="7"/>
  <c r="AQ55" i="7"/>
  <c r="AQ54" i="7"/>
  <c r="AQ53" i="7"/>
  <c r="AQ52" i="7"/>
  <c r="AQ51" i="7"/>
  <c r="AQ50" i="7"/>
  <c r="AQ49" i="7"/>
  <c r="AQ48" i="7"/>
  <c r="AQ47" i="7"/>
  <c r="AQ46" i="7"/>
  <c r="AQ45" i="7"/>
  <c r="AQ44" i="7"/>
  <c r="AQ43" i="7"/>
  <c r="AQ42" i="7"/>
  <c r="AQ41" i="7"/>
  <c r="AQ40" i="7"/>
  <c r="AQ39" i="7"/>
  <c r="AQ38" i="7"/>
  <c r="AQ37" i="7"/>
  <c r="AQ36" i="7"/>
  <c r="AQ35" i="7"/>
  <c r="AQ34" i="7"/>
  <c r="AQ33" i="7"/>
  <c r="AQ32" i="7"/>
  <c r="AQ31" i="7"/>
  <c r="AQ30" i="7"/>
  <c r="AQ29" i="7"/>
  <c r="AQ28" i="7"/>
  <c r="AQ27" i="7"/>
  <c r="AQ26" i="7"/>
  <c r="AQ25" i="7"/>
  <c r="AQ24" i="7"/>
  <c r="AQ23" i="7"/>
  <c r="AO63" i="7"/>
  <c r="AO62" i="7"/>
  <c r="AO61" i="7"/>
  <c r="AO60" i="7"/>
  <c r="AO59" i="7"/>
  <c r="AO58" i="7"/>
  <c r="AO57" i="7"/>
  <c r="AO56" i="7"/>
  <c r="AO55" i="7"/>
  <c r="AO54" i="7"/>
  <c r="AO53" i="7"/>
  <c r="AO52" i="7"/>
  <c r="AO51" i="7"/>
  <c r="AO50" i="7"/>
  <c r="AO49" i="7"/>
  <c r="AO48" i="7"/>
  <c r="AO47" i="7"/>
  <c r="AO46" i="7"/>
  <c r="AO45" i="7"/>
  <c r="AO44" i="7"/>
  <c r="AO43" i="7"/>
  <c r="AO42" i="7"/>
  <c r="AO41" i="7"/>
  <c r="AO40" i="7"/>
  <c r="AO39" i="7"/>
  <c r="AO38" i="7"/>
  <c r="AO37" i="7"/>
  <c r="AO36" i="7"/>
  <c r="AO35" i="7"/>
  <c r="AO34" i="7"/>
  <c r="AO33" i="7"/>
  <c r="AO32" i="7"/>
  <c r="AO31" i="7"/>
  <c r="AO30" i="7"/>
  <c r="AO29" i="7"/>
  <c r="AO28" i="7"/>
  <c r="AO27" i="7"/>
  <c r="AO26" i="7"/>
  <c r="AO25" i="7"/>
  <c r="AO24" i="7"/>
  <c r="AO23" i="7"/>
  <c r="AM63" i="7"/>
  <c r="AM62" i="7"/>
  <c r="AM61" i="7"/>
  <c r="AM60" i="7"/>
  <c r="AM59" i="7"/>
  <c r="AM58" i="7"/>
  <c r="AM57" i="7"/>
  <c r="AM56" i="7"/>
  <c r="AM55" i="7"/>
  <c r="AM54" i="7"/>
  <c r="AM53" i="7"/>
  <c r="AM52" i="7"/>
  <c r="AM51" i="7"/>
  <c r="AM50" i="7"/>
  <c r="AM49" i="7"/>
  <c r="AM48" i="7"/>
  <c r="AM47" i="7"/>
  <c r="AM46" i="7"/>
  <c r="AM45" i="7"/>
  <c r="AM44" i="7"/>
  <c r="AM43" i="7"/>
  <c r="AM42" i="7"/>
  <c r="AM41" i="7"/>
  <c r="AM40" i="7"/>
  <c r="AM39" i="7"/>
  <c r="AM38" i="7"/>
  <c r="AM37" i="7"/>
  <c r="AM36" i="7"/>
  <c r="AM35" i="7"/>
  <c r="AM34" i="7"/>
  <c r="AM33" i="7"/>
  <c r="AM32" i="7"/>
  <c r="AM31" i="7"/>
  <c r="AM30" i="7"/>
  <c r="AM29" i="7"/>
  <c r="AM28" i="7"/>
  <c r="AM27" i="7"/>
  <c r="AM26" i="7"/>
  <c r="AM25" i="7"/>
  <c r="AM24" i="7"/>
  <c r="AM23" i="7"/>
  <c r="AK63" i="7"/>
  <c r="AK62" i="7"/>
  <c r="AK61" i="7"/>
  <c r="AK60" i="7"/>
  <c r="AK59" i="7"/>
  <c r="AK58" i="7"/>
  <c r="AK57" i="7"/>
  <c r="AK56" i="7"/>
  <c r="AK55" i="7"/>
  <c r="AK54" i="7"/>
  <c r="AK53" i="7"/>
  <c r="AK52" i="7"/>
  <c r="AK51" i="7"/>
  <c r="AK50" i="7"/>
  <c r="AK49" i="7"/>
  <c r="AK48" i="7"/>
  <c r="AK47" i="7"/>
  <c r="AK46" i="7"/>
  <c r="AK45" i="7"/>
  <c r="AK44" i="7"/>
  <c r="AK43" i="7"/>
  <c r="AK42" i="7"/>
  <c r="AK41" i="7"/>
  <c r="AK40" i="7"/>
  <c r="AK39" i="7"/>
  <c r="AK38" i="7"/>
  <c r="AK37" i="7"/>
  <c r="AK36" i="7"/>
  <c r="AK35" i="7"/>
  <c r="AK34" i="7"/>
  <c r="AK33" i="7"/>
  <c r="AK32" i="7"/>
  <c r="AK31" i="7"/>
  <c r="AK30" i="7"/>
  <c r="AK29" i="7"/>
  <c r="AK28" i="7"/>
  <c r="AK27" i="7"/>
  <c r="AK26" i="7"/>
  <c r="AK25" i="7"/>
  <c r="AK24" i="7"/>
  <c r="AK23" i="7"/>
  <c r="AI63" i="7"/>
  <c r="AI62" i="7"/>
  <c r="AI61" i="7"/>
  <c r="AI60" i="7"/>
  <c r="AI59" i="7"/>
  <c r="AI58" i="7"/>
  <c r="AI57" i="7"/>
  <c r="AI56" i="7"/>
  <c r="AI55" i="7"/>
  <c r="AI54" i="7"/>
  <c r="AI53" i="7"/>
  <c r="AI52" i="7"/>
  <c r="AI51" i="7"/>
  <c r="AI50" i="7"/>
  <c r="AI49" i="7"/>
  <c r="AI48" i="7"/>
  <c r="AI47" i="7"/>
  <c r="AI46" i="7"/>
  <c r="AI45" i="7"/>
  <c r="AI44" i="7"/>
  <c r="AI43" i="7"/>
  <c r="AI42" i="7"/>
  <c r="AI41" i="7"/>
  <c r="AI40" i="7"/>
  <c r="AI39" i="7"/>
  <c r="AI38" i="7"/>
  <c r="AI37" i="7"/>
  <c r="AI36" i="7"/>
  <c r="AI35" i="7"/>
  <c r="AI34" i="7"/>
  <c r="AI33" i="7"/>
  <c r="AI32" i="7"/>
  <c r="AI31" i="7"/>
  <c r="AI30" i="7"/>
  <c r="AI29" i="7"/>
  <c r="AI28" i="7"/>
  <c r="AI27" i="7"/>
  <c r="AI26" i="7"/>
  <c r="AI25" i="7"/>
  <c r="AI24" i="7"/>
  <c r="AI23" i="7"/>
  <c r="AC63" i="7"/>
  <c r="AC62" i="7"/>
  <c r="AC61" i="7"/>
  <c r="AC60" i="7"/>
  <c r="AC59" i="7"/>
  <c r="AC58" i="7"/>
  <c r="AC57" i="7"/>
  <c r="AC56" i="7"/>
  <c r="AC55" i="7"/>
  <c r="AC54" i="7"/>
  <c r="AC53" i="7"/>
  <c r="AC52" i="7"/>
  <c r="AC51" i="7"/>
  <c r="AC50" i="7"/>
  <c r="AC49" i="7"/>
  <c r="AC48" i="7"/>
  <c r="AC47" i="7"/>
  <c r="AC46" i="7"/>
  <c r="AC45" i="7"/>
  <c r="AC44" i="7"/>
  <c r="AC43" i="7"/>
  <c r="AC42" i="7"/>
  <c r="AC41" i="7"/>
  <c r="AC40" i="7"/>
  <c r="AC39" i="7"/>
  <c r="AC38" i="7"/>
  <c r="AC37" i="7"/>
  <c r="AC36" i="7"/>
  <c r="AC35" i="7"/>
  <c r="AC34" i="7"/>
  <c r="AC33" i="7"/>
  <c r="AC32" i="7"/>
  <c r="AC31" i="7"/>
  <c r="AC30" i="7"/>
  <c r="AC29" i="7"/>
  <c r="AC28" i="7"/>
  <c r="AC27" i="7"/>
  <c r="AC26" i="7"/>
  <c r="AC25" i="7"/>
  <c r="AC24" i="7"/>
  <c r="AC23" i="7"/>
  <c r="AA63" i="7"/>
  <c r="AA62" i="7"/>
  <c r="AA61" i="7"/>
  <c r="AA60" i="7"/>
  <c r="AA59" i="7"/>
  <c r="AA58" i="7"/>
  <c r="AA57" i="7"/>
  <c r="AA56" i="7"/>
  <c r="AA55" i="7"/>
  <c r="AA54" i="7"/>
  <c r="AA53" i="7"/>
  <c r="AA52" i="7"/>
  <c r="AA51" i="7"/>
  <c r="AA50" i="7"/>
  <c r="AA49" i="7"/>
  <c r="AA48" i="7"/>
  <c r="AA47" i="7"/>
  <c r="AA46" i="7"/>
  <c r="AA45" i="7"/>
  <c r="AA44" i="7"/>
  <c r="AA43" i="7"/>
  <c r="AA42" i="7"/>
  <c r="AA41" i="7"/>
  <c r="AA40" i="7"/>
  <c r="AA39" i="7"/>
  <c r="AA38" i="7"/>
  <c r="AA37" i="7"/>
  <c r="AA36" i="7"/>
  <c r="AA35" i="7"/>
  <c r="AA34" i="7"/>
  <c r="AA33" i="7"/>
  <c r="AA32" i="7"/>
  <c r="AA31" i="7"/>
  <c r="AA30" i="7"/>
  <c r="AA29" i="7"/>
  <c r="AA28" i="7"/>
  <c r="AA27" i="7"/>
  <c r="AA26" i="7"/>
  <c r="AA25" i="7"/>
  <c r="AA24" i="7"/>
  <c r="AA23" i="7"/>
  <c r="Y63" i="7"/>
  <c r="Y62" i="7"/>
  <c r="Y61" i="7"/>
  <c r="Y60" i="7"/>
  <c r="Y59" i="7"/>
  <c r="Y58" i="7"/>
  <c r="Y57" i="7"/>
  <c r="Y56" i="7"/>
  <c r="Y55" i="7"/>
  <c r="Y54" i="7"/>
  <c r="Y53" i="7"/>
  <c r="Y52" i="7"/>
  <c r="Y51" i="7"/>
  <c r="Y50" i="7"/>
  <c r="Y49" i="7"/>
  <c r="Y48" i="7"/>
  <c r="Y47" i="7"/>
  <c r="Y46" i="7"/>
  <c r="Y45" i="7"/>
  <c r="Y44" i="7"/>
  <c r="Y43" i="7"/>
  <c r="Y42" i="7"/>
  <c r="Y41" i="7"/>
  <c r="Y40" i="7"/>
  <c r="Y39" i="7"/>
  <c r="Y38" i="7"/>
  <c r="Y37" i="7"/>
  <c r="Y36" i="7"/>
  <c r="Y35" i="7"/>
  <c r="Y34" i="7"/>
  <c r="Y33" i="7"/>
  <c r="Y32" i="7"/>
  <c r="Y31" i="7"/>
  <c r="Y30" i="7"/>
  <c r="Y29" i="7"/>
  <c r="Y28" i="7"/>
  <c r="Y27" i="7"/>
  <c r="Y26" i="7"/>
  <c r="Y25" i="7"/>
  <c r="Y24" i="7"/>
  <c r="Y23" i="7"/>
  <c r="W63" i="7"/>
  <c r="W62" i="7"/>
  <c r="W61" i="7"/>
  <c r="W60" i="7"/>
  <c r="W59" i="7"/>
  <c r="W58" i="7"/>
  <c r="W57" i="7"/>
  <c r="W56" i="7"/>
  <c r="W55" i="7"/>
  <c r="W54" i="7"/>
  <c r="W53" i="7"/>
  <c r="W52" i="7"/>
  <c r="W51" i="7"/>
  <c r="W50" i="7"/>
  <c r="W49" i="7"/>
  <c r="W48" i="7"/>
  <c r="W47" i="7"/>
  <c r="W46" i="7"/>
  <c r="W45" i="7"/>
  <c r="W44" i="7"/>
  <c r="W43" i="7"/>
  <c r="W42" i="7"/>
  <c r="W41" i="7"/>
  <c r="W40" i="7"/>
  <c r="W39" i="7"/>
  <c r="W38" i="7"/>
  <c r="W37" i="7"/>
  <c r="W36" i="7"/>
  <c r="W35" i="7"/>
  <c r="W34" i="7"/>
  <c r="W33" i="7"/>
  <c r="W32" i="7"/>
  <c r="W31" i="7"/>
  <c r="W30" i="7"/>
  <c r="W29" i="7"/>
  <c r="W28" i="7"/>
  <c r="W27" i="7"/>
  <c r="W26" i="7"/>
  <c r="W25" i="7"/>
  <c r="W24" i="7"/>
  <c r="W23" i="7"/>
  <c r="U63" i="7"/>
  <c r="U62" i="7"/>
  <c r="U61" i="7"/>
  <c r="U60" i="7"/>
  <c r="U59" i="7"/>
  <c r="U58" i="7"/>
  <c r="U57" i="7"/>
  <c r="U56" i="7"/>
  <c r="U55" i="7"/>
  <c r="U54" i="7"/>
  <c r="U53" i="7"/>
  <c r="U52" i="7"/>
  <c r="U51" i="7"/>
  <c r="U50" i="7"/>
  <c r="U49" i="7"/>
  <c r="U48" i="7"/>
  <c r="U47" i="7"/>
  <c r="U46" i="7"/>
  <c r="U45" i="7"/>
  <c r="U44" i="7"/>
  <c r="U43" i="7"/>
  <c r="U42" i="7"/>
  <c r="U41" i="7"/>
  <c r="U40" i="7"/>
  <c r="U39" i="7"/>
  <c r="U38" i="7"/>
  <c r="U37" i="7"/>
  <c r="U36" i="7"/>
  <c r="U35" i="7"/>
  <c r="U34" i="7"/>
  <c r="U33" i="7"/>
  <c r="U32" i="7"/>
  <c r="U31" i="7"/>
  <c r="U30" i="7"/>
  <c r="U29" i="7"/>
  <c r="U28" i="7"/>
  <c r="U27" i="7"/>
  <c r="U26" i="7"/>
  <c r="U25" i="7"/>
  <c r="U24" i="7"/>
  <c r="U23"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O63" i="7"/>
  <c r="O62" i="7"/>
  <c r="O61" i="7"/>
  <c r="O60" i="7"/>
  <c r="O59" i="7"/>
  <c r="O58" i="7"/>
  <c r="O57" i="7"/>
  <c r="O56" i="7"/>
  <c r="O55" i="7"/>
  <c r="O54" i="7"/>
  <c r="O53" i="7"/>
  <c r="O52" i="7"/>
  <c r="O51" i="7"/>
  <c r="O50" i="7"/>
  <c r="O49" i="7"/>
  <c r="O48" i="7"/>
  <c r="O47" i="7"/>
  <c r="O46" i="7"/>
  <c r="O45" i="7"/>
  <c r="O44" i="7"/>
  <c r="O43" i="7"/>
  <c r="O42" i="7"/>
  <c r="O41" i="7"/>
  <c r="O40" i="7"/>
  <c r="O39" i="7"/>
  <c r="O38" i="7"/>
  <c r="O37" i="7"/>
  <c r="O36" i="7"/>
  <c r="O35" i="7"/>
  <c r="O34" i="7"/>
  <c r="O33" i="7"/>
  <c r="O32" i="7"/>
  <c r="O31" i="7"/>
  <c r="O30" i="7"/>
  <c r="O29" i="7"/>
  <c r="O28" i="7"/>
  <c r="O27" i="7"/>
  <c r="O26" i="7"/>
  <c r="O25" i="7"/>
  <c r="O24" i="7"/>
  <c r="O23" i="7"/>
  <c r="M63" i="7"/>
  <c r="M62" i="7"/>
  <c r="M61" i="7"/>
  <c r="M60" i="7"/>
  <c r="M59" i="7"/>
  <c r="M58" i="7"/>
  <c r="M57" i="7"/>
  <c r="M56" i="7"/>
  <c r="M55" i="7"/>
  <c r="M54" i="7"/>
  <c r="M53" i="7"/>
  <c r="M52" i="7"/>
  <c r="M51"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I63" i="7"/>
  <c r="I62" i="7"/>
  <c r="I61" i="7"/>
  <c r="I60" i="7"/>
  <c r="I59" i="7"/>
  <c r="I58" i="7"/>
  <c r="I57" i="7"/>
  <c r="I56" i="7"/>
  <c r="I55" i="7"/>
  <c r="I54" i="7"/>
  <c r="I53" i="7"/>
  <c r="I52" i="7"/>
  <c r="I51" i="7"/>
  <c r="I50" i="7"/>
  <c r="I49" i="7"/>
  <c r="I48" i="7"/>
  <c r="I47" i="7"/>
  <c r="I46" i="7"/>
  <c r="I45" i="7"/>
  <c r="I44" i="7"/>
  <c r="I43" i="7"/>
  <c r="I42" i="7"/>
  <c r="I41" i="7"/>
  <c r="I40" i="7"/>
  <c r="I39" i="7"/>
  <c r="I38" i="7"/>
  <c r="I37" i="7"/>
  <c r="I36" i="7"/>
  <c r="I35" i="7"/>
  <c r="I34" i="7"/>
  <c r="I33" i="7"/>
  <c r="I32" i="7"/>
  <c r="I31" i="7"/>
  <c r="I30" i="7"/>
  <c r="I29" i="7"/>
  <c r="I28" i="7"/>
  <c r="I27" i="7"/>
  <c r="I26" i="7"/>
  <c r="I25" i="7"/>
  <c r="I24" i="7"/>
  <c r="I23"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C61" i="7"/>
  <c r="C62" i="7"/>
  <c r="C63" i="7"/>
  <c r="C42" i="7"/>
  <c r="C25" i="7"/>
  <c r="C60" i="7"/>
  <c r="C59" i="7"/>
  <c r="C58" i="7"/>
  <c r="C57" i="7"/>
  <c r="C56" i="7"/>
  <c r="C55" i="7"/>
  <c r="C54" i="7"/>
  <c r="C53" i="7"/>
  <c r="C52" i="7"/>
  <c r="C51" i="7"/>
  <c r="C50" i="7"/>
  <c r="C49" i="7"/>
  <c r="C48" i="7"/>
  <c r="C47" i="7"/>
  <c r="C46" i="7"/>
  <c r="C45" i="7"/>
  <c r="C44" i="7"/>
  <c r="C43" i="7"/>
  <c r="C41" i="7"/>
  <c r="C40" i="7"/>
  <c r="C39" i="7"/>
  <c r="C38" i="7"/>
  <c r="C37" i="7"/>
  <c r="C36" i="7"/>
  <c r="C35" i="7"/>
  <c r="C34" i="7"/>
  <c r="C33" i="7"/>
  <c r="C32" i="7"/>
  <c r="C31" i="7"/>
  <c r="C30" i="7"/>
  <c r="C29" i="7"/>
  <c r="C28" i="7"/>
  <c r="C27" i="7"/>
  <c r="C26" i="7"/>
  <c r="C24" i="7"/>
  <c r="C23" i="7"/>
  <c r="E73" i="7"/>
  <c r="F24" i="7"/>
  <c r="Z62" i="7"/>
  <c r="X62" i="7"/>
  <c r="V62" i="7"/>
  <c r="Z61" i="7"/>
  <c r="X61" i="7"/>
  <c r="V61" i="7"/>
  <c r="Z60" i="7"/>
  <c r="X60" i="7"/>
  <c r="V60" i="7"/>
  <c r="Z59" i="7"/>
  <c r="X59" i="7"/>
  <c r="V59" i="7"/>
  <c r="Z58" i="7"/>
  <c r="X58" i="7"/>
  <c r="V58" i="7"/>
  <c r="Z57" i="7"/>
  <c r="X57" i="7"/>
  <c r="V57" i="7"/>
  <c r="Z56" i="7"/>
  <c r="X56" i="7"/>
  <c r="V56" i="7"/>
  <c r="Z55" i="7"/>
  <c r="X55" i="7"/>
  <c r="V55" i="7"/>
  <c r="Z54" i="7"/>
  <c r="X54" i="7"/>
  <c r="V54" i="7"/>
  <c r="Z53" i="7"/>
  <c r="X53" i="7"/>
  <c r="V53" i="7"/>
  <c r="Z52" i="7"/>
  <c r="X52" i="7"/>
  <c r="V52" i="7"/>
  <c r="Z51" i="7"/>
  <c r="X51" i="7"/>
  <c r="V51" i="7"/>
  <c r="Z50" i="7"/>
  <c r="X50" i="7"/>
  <c r="V50" i="7"/>
  <c r="Z49" i="7"/>
  <c r="X49" i="7"/>
  <c r="V49" i="7"/>
  <c r="Z48" i="7"/>
  <c r="X48" i="7"/>
  <c r="V48" i="7"/>
  <c r="Z47" i="7"/>
  <c r="X47" i="7"/>
  <c r="V47" i="7"/>
  <c r="Z46" i="7"/>
  <c r="X46" i="7"/>
  <c r="V46" i="7"/>
  <c r="Z45" i="7"/>
  <c r="X45" i="7"/>
  <c r="V45" i="7"/>
  <c r="Z44" i="7"/>
  <c r="X44" i="7"/>
  <c r="V44" i="7"/>
  <c r="Z43" i="7"/>
  <c r="X43" i="7"/>
  <c r="V43" i="7"/>
  <c r="Z42" i="7"/>
  <c r="X42" i="7"/>
  <c r="V42" i="7"/>
  <c r="Z41" i="7"/>
  <c r="X41" i="7"/>
  <c r="V41" i="7"/>
  <c r="Z40" i="7"/>
  <c r="X40" i="7"/>
  <c r="V40" i="7"/>
  <c r="Z39" i="7"/>
  <c r="X39" i="7"/>
  <c r="V39" i="7"/>
  <c r="Z38" i="7"/>
  <c r="X38" i="7"/>
  <c r="V38" i="7"/>
  <c r="Z37" i="7"/>
  <c r="X37" i="7"/>
  <c r="V37" i="7"/>
  <c r="Z36" i="7"/>
  <c r="X36" i="7"/>
  <c r="V36" i="7"/>
  <c r="Z35" i="7"/>
  <c r="X35" i="7"/>
  <c r="V35" i="7"/>
  <c r="Z34" i="7"/>
  <c r="X34" i="7"/>
  <c r="V34" i="7"/>
  <c r="Z33" i="7"/>
  <c r="X33" i="7"/>
  <c r="V33" i="7"/>
  <c r="Z32" i="7"/>
  <c r="X32" i="7"/>
  <c r="V32" i="7"/>
  <c r="Z31" i="7"/>
  <c r="X31" i="7"/>
  <c r="V31" i="7"/>
  <c r="Z30" i="7"/>
  <c r="X30" i="7"/>
  <c r="V30" i="7"/>
  <c r="Z29" i="7"/>
  <c r="X29" i="7"/>
  <c r="V29" i="7"/>
  <c r="Z28" i="7"/>
  <c r="X28" i="7"/>
  <c r="V28" i="7"/>
  <c r="Z27" i="7"/>
  <c r="X27" i="7"/>
  <c r="V27" i="7"/>
  <c r="Z26" i="7"/>
  <c r="X26" i="7"/>
  <c r="V26" i="7"/>
  <c r="Z25" i="7"/>
  <c r="X25" i="7"/>
  <c r="V25" i="7"/>
  <c r="Z24" i="7"/>
  <c r="X24" i="7"/>
  <c r="V24" i="7"/>
  <c r="Z23" i="7"/>
  <c r="X23" i="7"/>
  <c r="V23" i="7"/>
  <c r="F58" i="7"/>
  <c r="H58" i="7"/>
  <c r="J58" i="7"/>
  <c r="F59" i="7"/>
  <c r="H59" i="7"/>
  <c r="J59" i="7"/>
  <c r="F60" i="7"/>
  <c r="H60" i="7"/>
  <c r="J60" i="7"/>
  <c r="F61" i="7"/>
  <c r="H61" i="7"/>
  <c r="J61" i="7"/>
  <c r="F62" i="7"/>
  <c r="H62" i="7"/>
  <c r="J62" i="7"/>
  <c r="J57" i="7"/>
  <c r="H57" i="7"/>
  <c r="F57" i="7"/>
  <c r="J56" i="7"/>
  <c r="H56" i="7"/>
  <c r="F56" i="7"/>
  <c r="J55" i="7"/>
  <c r="H55" i="7"/>
  <c r="F55" i="7"/>
  <c r="J54" i="7"/>
  <c r="H54" i="7"/>
  <c r="F54" i="7"/>
  <c r="J53" i="7"/>
  <c r="H53" i="7"/>
  <c r="F53" i="7"/>
  <c r="J52" i="7"/>
  <c r="H52" i="7"/>
  <c r="F52" i="7"/>
  <c r="J51" i="7"/>
  <c r="H51" i="7"/>
  <c r="F51" i="7"/>
  <c r="J50" i="7"/>
  <c r="H50" i="7"/>
  <c r="F50" i="7"/>
  <c r="J49" i="7"/>
  <c r="H49" i="7"/>
  <c r="F49" i="7"/>
  <c r="J48" i="7"/>
  <c r="H48" i="7"/>
  <c r="F48" i="7"/>
  <c r="J47" i="7"/>
  <c r="H47" i="7"/>
  <c r="F47" i="7"/>
  <c r="J46" i="7"/>
  <c r="H46" i="7"/>
  <c r="F46" i="7"/>
  <c r="J45" i="7"/>
  <c r="H45" i="7"/>
  <c r="F45" i="7"/>
  <c r="J44" i="7"/>
  <c r="H44" i="7"/>
  <c r="F44" i="7"/>
  <c r="J43" i="7"/>
  <c r="H43" i="7"/>
  <c r="F43" i="7"/>
  <c r="J42" i="7"/>
  <c r="H42" i="7"/>
  <c r="F42" i="7"/>
  <c r="J41" i="7"/>
  <c r="H41" i="7"/>
  <c r="F41" i="7"/>
  <c r="J40" i="7"/>
  <c r="H40" i="7"/>
  <c r="F40" i="7"/>
  <c r="J39" i="7"/>
  <c r="H39" i="7"/>
  <c r="F39" i="7"/>
  <c r="J38" i="7"/>
  <c r="H38" i="7"/>
  <c r="F38" i="7"/>
  <c r="J37" i="7"/>
  <c r="H37" i="7"/>
  <c r="F37" i="7"/>
  <c r="J36" i="7"/>
  <c r="H36" i="7"/>
  <c r="F36" i="7"/>
  <c r="J35" i="7"/>
  <c r="H35" i="7"/>
  <c r="F35" i="7"/>
  <c r="J34" i="7"/>
  <c r="H34" i="7"/>
  <c r="F34" i="7"/>
  <c r="J33" i="7"/>
  <c r="H33" i="7"/>
  <c r="F33" i="7"/>
  <c r="J32" i="7"/>
  <c r="H32" i="7"/>
  <c r="F32" i="7"/>
  <c r="J31" i="7"/>
  <c r="H31" i="7"/>
  <c r="F31" i="7"/>
  <c r="J30" i="7"/>
  <c r="H30" i="7"/>
  <c r="F30" i="7"/>
  <c r="J29" i="7"/>
  <c r="H29" i="7"/>
  <c r="F29" i="7"/>
  <c r="J28" i="7"/>
  <c r="H28" i="7"/>
  <c r="F28" i="7"/>
  <c r="J27" i="7"/>
  <c r="H27" i="7"/>
  <c r="F27" i="7"/>
  <c r="J26" i="7"/>
  <c r="H26" i="7"/>
  <c r="F26" i="7"/>
  <c r="J25" i="7"/>
  <c r="H25" i="7"/>
  <c r="F25" i="7"/>
  <c r="J24" i="7"/>
  <c r="H24" i="7"/>
  <c r="J23" i="7"/>
  <c r="H23" i="7"/>
  <c r="F23" i="7"/>
  <c r="FG57" i="7"/>
  <c r="FG56" i="7"/>
  <c r="FG55" i="7"/>
  <c r="FG54" i="7"/>
  <c r="FG53" i="7"/>
  <c r="FG52" i="7"/>
  <c r="FG51" i="7"/>
  <c r="FG50" i="7"/>
  <c r="FG49" i="7"/>
  <c r="FG48" i="7"/>
  <c r="FG47" i="7"/>
  <c r="FG46" i="7"/>
  <c r="FG45" i="7"/>
  <c r="FG44" i="7"/>
  <c r="FG43" i="7"/>
  <c r="FG42" i="7"/>
  <c r="FG41" i="7"/>
  <c r="FG40" i="7"/>
  <c r="FG39" i="7"/>
  <c r="FG38" i="7"/>
  <c r="FG37" i="7"/>
  <c r="FG36" i="7"/>
  <c r="FG35" i="7"/>
  <c r="FG34" i="7"/>
  <c r="FG33" i="7"/>
  <c r="FG32" i="7"/>
  <c r="FG31" i="7"/>
  <c r="FG30" i="7"/>
  <c r="FG29" i="7"/>
  <c r="FG28" i="7"/>
  <c r="FG27" i="7"/>
  <c r="FG26" i="7"/>
  <c r="FG25" i="7"/>
  <c r="FG24" i="7"/>
  <c r="FG23" i="7"/>
  <c r="FE57" i="7"/>
  <c r="FE56" i="7"/>
  <c r="FE55" i="7"/>
  <c r="FE54" i="7"/>
  <c r="FE53" i="7"/>
  <c r="FE52" i="7"/>
  <c r="FE51" i="7"/>
  <c r="FE50" i="7"/>
  <c r="FE49" i="7"/>
  <c r="FE48" i="7"/>
  <c r="FE47" i="7"/>
  <c r="FE46" i="7"/>
  <c r="FE45" i="7"/>
  <c r="FE44" i="7"/>
  <c r="FE43" i="7"/>
  <c r="FE42" i="7"/>
  <c r="FE41" i="7"/>
  <c r="FE40" i="7"/>
  <c r="FE39" i="7"/>
  <c r="FE38" i="7"/>
  <c r="FE37" i="7"/>
  <c r="FE36" i="7"/>
  <c r="FE35" i="7"/>
  <c r="FE34" i="7"/>
  <c r="FE33" i="7"/>
  <c r="FE32" i="7"/>
  <c r="FE31" i="7"/>
  <c r="FE30" i="7"/>
  <c r="FE29" i="7"/>
  <c r="FE28" i="7"/>
  <c r="FE27" i="7"/>
  <c r="FE26" i="7"/>
  <c r="FE25" i="7"/>
  <c r="FE24" i="7"/>
  <c r="FE23" i="7"/>
  <c r="FC57" i="7"/>
  <c r="FC56" i="7"/>
  <c r="FC55" i="7"/>
  <c r="FC54" i="7"/>
  <c r="FC53" i="7"/>
  <c r="FC52" i="7"/>
  <c r="FC51" i="7"/>
  <c r="FC50" i="7"/>
  <c r="FC49" i="7"/>
  <c r="FC48" i="7"/>
  <c r="FC47" i="7"/>
  <c r="FC46" i="7"/>
  <c r="FC45" i="7"/>
  <c r="FC44" i="7"/>
  <c r="FC43" i="7"/>
  <c r="FC42" i="7"/>
  <c r="FC41" i="7"/>
  <c r="FC40" i="7"/>
  <c r="FC39" i="7"/>
  <c r="FC38" i="7"/>
  <c r="FC37" i="7"/>
  <c r="FC36" i="7"/>
  <c r="FC35" i="7"/>
  <c r="FC34" i="7"/>
  <c r="FC33" i="7"/>
  <c r="FC32" i="7"/>
  <c r="FC31" i="7"/>
  <c r="FC30" i="7"/>
  <c r="FC29" i="7"/>
  <c r="FC28" i="7"/>
  <c r="FC27" i="7"/>
  <c r="FC26" i="7"/>
  <c r="FC25" i="7"/>
  <c r="FC24" i="7"/>
  <c r="FC23" i="7"/>
  <c r="FA57" i="7"/>
  <c r="FA56" i="7"/>
  <c r="FA55" i="7"/>
  <c r="FA54" i="7"/>
  <c r="FA53" i="7"/>
  <c r="FA52" i="7"/>
  <c r="FA51" i="7"/>
  <c r="FA50" i="7"/>
  <c r="FA49" i="7"/>
  <c r="FA48" i="7"/>
  <c r="FA47" i="7"/>
  <c r="FA46" i="7"/>
  <c r="FA45" i="7"/>
  <c r="FA44" i="7"/>
  <c r="FA43" i="7"/>
  <c r="FA42" i="7"/>
  <c r="FA41" i="7"/>
  <c r="FA40" i="7"/>
  <c r="FA39" i="7"/>
  <c r="FA38" i="7"/>
  <c r="FA37" i="7"/>
  <c r="FA36" i="7"/>
  <c r="FA35" i="7"/>
  <c r="FA34" i="7"/>
  <c r="FA33" i="7"/>
  <c r="FA32" i="7"/>
  <c r="FA31" i="7"/>
  <c r="FA30" i="7"/>
  <c r="FA29" i="7"/>
  <c r="FA28" i="7"/>
  <c r="FA27" i="7"/>
  <c r="FA26" i="7"/>
  <c r="FA25" i="7"/>
  <c r="FA24" i="7"/>
  <c r="FA23" i="7"/>
  <c r="EY57" i="7"/>
  <c r="EY56" i="7"/>
  <c r="EY55" i="7"/>
  <c r="EY54" i="7"/>
  <c r="EY53" i="7"/>
  <c r="EY52" i="7"/>
  <c r="EY51" i="7"/>
  <c r="EY50" i="7"/>
  <c r="EY49" i="7"/>
  <c r="EY48" i="7"/>
  <c r="EY47" i="7"/>
  <c r="EY46" i="7"/>
  <c r="EY45" i="7"/>
  <c r="EY44" i="7"/>
  <c r="EY43" i="7"/>
  <c r="EY42" i="7"/>
  <c r="EY41" i="7"/>
  <c r="EY40" i="7"/>
  <c r="EY39" i="7"/>
  <c r="EY38" i="7"/>
  <c r="EY37" i="7"/>
  <c r="EY36" i="7"/>
  <c r="EY35" i="7"/>
  <c r="EY34" i="7"/>
  <c r="EY33" i="7"/>
  <c r="EY32" i="7"/>
  <c r="EY31" i="7"/>
  <c r="EY30" i="7"/>
  <c r="EY29" i="7"/>
  <c r="EY28" i="7"/>
  <c r="EY27" i="7"/>
  <c r="EY26" i="7"/>
  <c r="EY25" i="7"/>
  <c r="EY24" i="7"/>
  <c r="EY23" i="7"/>
  <c r="EW57" i="7"/>
  <c r="EW56" i="7"/>
  <c r="EW55" i="7"/>
  <c r="EW54" i="7"/>
  <c r="EW53" i="7"/>
  <c r="EW52" i="7"/>
  <c r="EW51" i="7"/>
  <c r="EW50" i="7"/>
  <c r="EW49" i="7"/>
  <c r="EW48" i="7"/>
  <c r="EW47" i="7"/>
  <c r="EW46" i="7"/>
  <c r="EW45" i="7"/>
  <c r="EW44" i="7"/>
  <c r="EW43" i="7"/>
  <c r="EW42" i="7"/>
  <c r="EW41" i="7"/>
  <c r="EW40" i="7"/>
  <c r="EW39" i="7"/>
  <c r="EW38" i="7"/>
  <c r="EW37" i="7"/>
  <c r="EW36" i="7"/>
  <c r="EW35" i="7"/>
  <c r="EW34" i="7"/>
  <c r="EW33" i="7"/>
  <c r="EW32" i="7"/>
  <c r="EW31" i="7"/>
  <c r="EW30" i="7"/>
  <c r="EW29" i="7"/>
  <c r="EW28" i="7"/>
  <c r="EW27" i="7"/>
  <c r="EW26" i="7"/>
  <c r="EW25" i="7"/>
  <c r="EW24" i="7"/>
  <c r="EW23" i="7"/>
  <c r="EU57" i="7"/>
  <c r="EU56" i="7"/>
  <c r="EU55" i="7"/>
  <c r="EU54" i="7"/>
  <c r="EU53" i="7"/>
  <c r="EU52" i="7"/>
  <c r="EU51" i="7"/>
  <c r="EU50" i="7"/>
  <c r="EU49" i="7"/>
  <c r="EU48" i="7"/>
  <c r="EU47" i="7"/>
  <c r="EU46" i="7"/>
  <c r="EU45" i="7"/>
  <c r="EU44" i="7"/>
  <c r="EU43" i="7"/>
  <c r="EU42" i="7"/>
  <c r="EU41" i="7"/>
  <c r="EU40" i="7"/>
  <c r="EU39" i="7"/>
  <c r="EU38" i="7"/>
  <c r="EU37" i="7"/>
  <c r="EU36" i="7"/>
  <c r="EU35" i="7"/>
  <c r="EU34" i="7"/>
  <c r="EU33" i="7"/>
  <c r="EU32" i="7"/>
  <c r="EU31" i="7"/>
  <c r="EU30" i="7"/>
  <c r="EU29" i="7"/>
  <c r="EU28" i="7"/>
  <c r="EU27" i="7"/>
  <c r="EU26" i="7"/>
  <c r="EU25" i="7"/>
  <c r="EU24" i="7"/>
  <c r="EU23" i="7"/>
  <c r="AP23" i="7"/>
  <c r="Z106" i="7"/>
  <c r="V106" i="7" s="1"/>
  <c r="W106" i="7" s="1"/>
  <c r="Z107" i="7"/>
  <c r="X107" i="7" s="1"/>
  <c r="X108" i="7"/>
  <c r="Z108" i="7"/>
  <c r="V108" i="7" s="1"/>
  <c r="Z109" i="7"/>
  <c r="X109" i="7" s="1"/>
  <c r="X110" i="7"/>
  <c r="Z110" i="7"/>
  <c r="V110" i="7" s="1"/>
  <c r="Z111" i="7"/>
  <c r="X111" i="7" s="1"/>
  <c r="J114" i="7"/>
  <c r="H114" i="7" s="1"/>
  <c r="F114" i="7"/>
  <c r="J113" i="7"/>
  <c r="H113" i="7" s="1"/>
  <c r="F113" i="7"/>
  <c r="J112" i="7"/>
  <c r="H112" i="7"/>
  <c r="F112" i="7"/>
  <c r="J111" i="7"/>
  <c r="H111" i="7" s="1"/>
  <c r="F111" i="7"/>
  <c r="J110" i="7"/>
  <c r="H110" i="7"/>
  <c r="F110" i="7"/>
  <c r="J109" i="7"/>
  <c r="H109" i="7" s="1"/>
  <c r="F109" i="7"/>
  <c r="J108" i="7"/>
  <c r="H108" i="7"/>
  <c r="F108" i="7"/>
  <c r="J107" i="7"/>
  <c r="H107" i="7" s="1"/>
  <c r="F107" i="7"/>
  <c r="J106" i="7"/>
  <c r="K106" i="7" s="1"/>
  <c r="K107" i="7" s="1"/>
  <c r="K108" i="7" s="1"/>
  <c r="K109" i="7" s="1"/>
  <c r="K110" i="7" s="1"/>
  <c r="K111" i="7" s="1"/>
  <c r="K112" i="7" s="1"/>
  <c r="K113" i="7" s="1"/>
  <c r="K114" i="7" s="1"/>
  <c r="H106" i="7"/>
  <c r="I106" i="7" s="1"/>
  <c r="I107" i="7" s="1"/>
  <c r="I108" i="7" s="1"/>
  <c r="I109" i="7" s="1"/>
  <c r="I110" i="7" s="1"/>
  <c r="I111" i="7" s="1"/>
  <c r="I112" i="7" s="1"/>
  <c r="I113" i="7" s="1"/>
  <c r="I114" i="7" s="1"/>
  <c r="F106" i="7"/>
  <c r="AN106" i="7"/>
  <c r="AO106" i="7"/>
  <c r="AO107" i="7"/>
  <c r="AN107" i="7"/>
  <c r="AA73" i="7"/>
  <c r="J105" i="7"/>
  <c r="H105" i="7"/>
  <c r="F105" i="7"/>
  <c r="J104" i="7"/>
  <c r="H104" i="7" s="1"/>
  <c r="F104" i="7"/>
  <c r="J103" i="7"/>
  <c r="H103" i="7"/>
  <c r="F103" i="7"/>
  <c r="J102" i="7"/>
  <c r="H102" i="7" s="1"/>
  <c r="F102" i="7"/>
  <c r="J101" i="7"/>
  <c r="H101" i="7"/>
  <c r="F101" i="7"/>
  <c r="J100" i="7"/>
  <c r="H100" i="7" s="1"/>
  <c r="F100" i="7"/>
  <c r="J99" i="7"/>
  <c r="H99" i="7"/>
  <c r="F99" i="7"/>
  <c r="J98" i="7"/>
  <c r="H98" i="7" s="1"/>
  <c r="F98" i="7"/>
  <c r="J97" i="7"/>
  <c r="H97" i="7"/>
  <c r="F97" i="7"/>
  <c r="J96" i="7"/>
  <c r="H96" i="7" s="1"/>
  <c r="F96" i="7"/>
  <c r="J95" i="7"/>
  <c r="H95" i="7"/>
  <c r="F95" i="7"/>
  <c r="J94" i="7"/>
  <c r="H94" i="7" s="1"/>
  <c r="F94" i="7"/>
  <c r="J93" i="7"/>
  <c r="H93" i="7"/>
  <c r="F93" i="7"/>
  <c r="J92" i="7"/>
  <c r="H92" i="7" s="1"/>
  <c r="F92" i="7"/>
  <c r="J91" i="7"/>
  <c r="H91" i="7"/>
  <c r="F91" i="7"/>
  <c r="J90" i="7"/>
  <c r="H90" i="7" s="1"/>
  <c r="F90" i="7"/>
  <c r="J89" i="7"/>
  <c r="H89" i="7"/>
  <c r="F89" i="7"/>
  <c r="J88" i="7"/>
  <c r="H88" i="7" s="1"/>
  <c r="F88" i="7"/>
  <c r="J87" i="7"/>
  <c r="H87" i="7"/>
  <c r="F87" i="7"/>
  <c r="J86" i="7"/>
  <c r="H86" i="7" s="1"/>
  <c r="F86" i="7"/>
  <c r="J85" i="7"/>
  <c r="H85" i="7"/>
  <c r="F85" i="7"/>
  <c r="J84" i="7"/>
  <c r="H84" i="7" s="1"/>
  <c r="F84" i="7"/>
  <c r="J83" i="7"/>
  <c r="H83" i="7"/>
  <c r="F83" i="7"/>
  <c r="J82" i="7"/>
  <c r="H82" i="7" s="1"/>
  <c r="F82" i="7"/>
  <c r="J81" i="7"/>
  <c r="H81" i="7"/>
  <c r="F81" i="7"/>
  <c r="J80" i="7"/>
  <c r="H80" i="7" s="1"/>
  <c r="F80" i="7"/>
  <c r="J79" i="7"/>
  <c r="H79" i="7"/>
  <c r="F79" i="7"/>
  <c r="J78" i="7"/>
  <c r="H78" i="7" s="1"/>
  <c r="F78" i="7"/>
  <c r="J77" i="7"/>
  <c r="H77" i="7"/>
  <c r="F77" i="7"/>
  <c r="J76" i="7"/>
  <c r="H76" i="7" s="1"/>
  <c r="F76" i="7"/>
  <c r="J75" i="7"/>
  <c r="H75" i="7"/>
  <c r="F75" i="7"/>
  <c r="J74" i="7"/>
  <c r="H74" i="7" s="1"/>
  <c r="F74" i="7"/>
  <c r="K73" i="7"/>
  <c r="K74" i="7" s="1"/>
  <c r="K75" i="7" s="1"/>
  <c r="K76" i="7" s="1"/>
  <c r="K77" i="7" s="1"/>
  <c r="K78" i="7" s="1"/>
  <c r="K79" i="7" s="1"/>
  <c r="K80" i="7" s="1"/>
  <c r="K81" i="7" s="1"/>
  <c r="K82" i="7" s="1"/>
  <c r="K83" i="7" s="1"/>
  <c r="K84" i="7" s="1"/>
  <c r="K85" i="7" s="1"/>
  <c r="K86" i="7" s="1"/>
  <c r="K87" i="7" s="1"/>
  <c r="K88" i="7" s="1"/>
  <c r="K89" i="7" s="1"/>
  <c r="K90" i="7" s="1"/>
  <c r="K91" i="7" s="1"/>
  <c r="K92" i="7" s="1"/>
  <c r="K93" i="7" s="1"/>
  <c r="K94" i="7" s="1"/>
  <c r="K95" i="7" s="1"/>
  <c r="K96" i="7" s="1"/>
  <c r="K97" i="7" s="1"/>
  <c r="K98" i="7" s="1"/>
  <c r="K99" i="7" s="1"/>
  <c r="K100" i="7" s="1"/>
  <c r="K101" i="7" s="1"/>
  <c r="K102" i="7" s="1"/>
  <c r="K103" i="7" s="1"/>
  <c r="K104" i="7" s="1"/>
  <c r="K105" i="7" s="1"/>
  <c r="J73" i="7"/>
  <c r="I73" i="7"/>
  <c r="I74" i="7" s="1"/>
  <c r="I75" i="7" s="1"/>
  <c r="I76" i="7" s="1"/>
  <c r="I77" i="7" s="1"/>
  <c r="I78" i="7" s="1"/>
  <c r="I79" i="7" s="1"/>
  <c r="I80" i="7" s="1"/>
  <c r="I81" i="7" s="1"/>
  <c r="I82" i="7" s="1"/>
  <c r="I83" i="7" s="1"/>
  <c r="I84" i="7" s="1"/>
  <c r="I85" i="7" s="1"/>
  <c r="I86" i="7" s="1"/>
  <c r="I87" i="7" s="1"/>
  <c r="I88" i="7" s="1"/>
  <c r="I89" i="7" s="1"/>
  <c r="I90" i="7" s="1"/>
  <c r="I91" i="7" s="1"/>
  <c r="I92" i="7" s="1"/>
  <c r="I93" i="7" s="1"/>
  <c r="I94" i="7" s="1"/>
  <c r="I95" i="7" s="1"/>
  <c r="I96" i="7" s="1"/>
  <c r="I97" i="7" s="1"/>
  <c r="I98" i="7" s="1"/>
  <c r="I99" i="7" s="1"/>
  <c r="I100" i="7" s="1"/>
  <c r="I101" i="7" s="1"/>
  <c r="I102" i="7" s="1"/>
  <c r="I103" i="7" s="1"/>
  <c r="I104" i="7" s="1"/>
  <c r="I105" i="7" s="1"/>
  <c r="H73" i="7"/>
  <c r="G73" i="7"/>
  <c r="G74" i="7" s="1"/>
  <c r="G75" i="7" s="1"/>
  <c r="G76" i="7" s="1"/>
  <c r="G77" i="7" s="1"/>
  <c r="G78" i="7" s="1"/>
  <c r="G79" i="7" s="1"/>
  <c r="G80" i="7" s="1"/>
  <c r="G81" i="7" s="1"/>
  <c r="G82" i="7" s="1"/>
  <c r="G83" i="7" s="1"/>
  <c r="G84" i="7" s="1"/>
  <c r="G85" i="7" s="1"/>
  <c r="G86" i="7" s="1"/>
  <c r="G87" i="7" s="1"/>
  <c r="G88" i="7" s="1"/>
  <c r="G89" i="7" s="1"/>
  <c r="G90" i="7" s="1"/>
  <c r="G91" i="7" s="1"/>
  <c r="G92" i="7" s="1"/>
  <c r="G93" i="7" s="1"/>
  <c r="G94" i="7" s="1"/>
  <c r="G95" i="7" s="1"/>
  <c r="G96" i="7" s="1"/>
  <c r="G97" i="7" s="1"/>
  <c r="G98" i="7" s="1"/>
  <c r="G99" i="7" s="1"/>
  <c r="G100" i="7" s="1"/>
  <c r="G101" i="7" s="1"/>
  <c r="G102" i="7" s="1"/>
  <c r="G103" i="7" s="1"/>
  <c r="G104" i="7" s="1"/>
  <c r="G105" i="7" s="1"/>
  <c r="F73" i="7"/>
  <c r="Z105" i="7"/>
  <c r="X105" i="7"/>
  <c r="V105" i="7"/>
  <c r="Z104" i="7"/>
  <c r="X104" i="7" s="1"/>
  <c r="V104" i="7"/>
  <c r="Z103" i="7"/>
  <c r="X103" i="7"/>
  <c r="V103" i="7"/>
  <c r="Z102" i="7"/>
  <c r="X102" i="7" s="1"/>
  <c r="V102" i="7"/>
  <c r="Z101" i="7"/>
  <c r="X101" i="7"/>
  <c r="V101" i="7"/>
  <c r="Z100" i="7"/>
  <c r="X100" i="7" s="1"/>
  <c r="V100" i="7"/>
  <c r="Z99" i="7"/>
  <c r="X99" i="7"/>
  <c r="V99" i="7"/>
  <c r="Z98" i="7"/>
  <c r="X98" i="7" s="1"/>
  <c r="V98" i="7"/>
  <c r="Z97" i="7"/>
  <c r="X97" i="7"/>
  <c r="V97" i="7"/>
  <c r="Z96" i="7"/>
  <c r="X96" i="7" s="1"/>
  <c r="V96" i="7"/>
  <c r="Z95" i="7"/>
  <c r="X95" i="7"/>
  <c r="V95" i="7"/>
  <c r="Z94" i="7"/>
  <c r="X94" i="7" s="1"/>
  <c r="V94" i="7"/>
  <c r="Z93" i="7"/>
  <c r="X93" i="7"/>
  <c r="V93" i="7"/>
  <c r="Z92" i="7"/>
  <c r="X92" i="7" s="1"/>
  <c r="V92" i="7"/>
  <c r="Z91" i="7"/>
  <c r="X91" i="7"/>
  <c r="V91" i="7"/>
  <c r="Z90" i="7"/>
  <c r="X90" i="7" s="1"/>
  <c r="V90" i="7"/>
  <c r="Z89" i="7"/>
  <c r="X89" i="7"/>
  <c r="V89" i="7"/>
  <c r="Z88" i="7"/>
  <c r="X88" i="7" s="1"/>
  <c r="V88" i="7"/>
  <c r="Z87" i="7"/>
  <c r="X87" i="7"/>
  <c r="V87" i="7"/>
  <c r="Z86" i="7"/>
  <c r="X86" i="7" s="1"/>
  <c r="V86" i="7"/>
  <c r="Z85" i="7"/>
  <c r="X85" i="7"/>
  <c r="V85" i="7"/>
  <c r="Z84" i="7"/>
  <c r="X84" i="7" s="1"/>
  <c r="V84" i="7"/>
  <c r="Z83" i="7"/>
  <c r="X83" i="7"/>
  <c r="V83" i="7"/>
  <c r="Z82" i="7"/>
  <c r="X82" i="7" s="1"/>
  <c r="V82" i="7"/>
  <c r="Z81" i="7"/>
  <c r="X81" i="7"/>
  <c r="V81" i="7"/>
  <c r="Z80" i="7"/>
  <c r="X80" i="7" s="1"/>
  <c r="V80" i="7"/>
  <c r="Z79" i="7"/>
  <c r="X79" i="7"/>
  <c r="V79" i="7"/>
  <c r="Z78" i="7"/>
  <c r="X78" i="7" s="1"/>
  <c r="V78" i="7"/>
  <c r="Z77" i="7"/>
  <c r="X77" i="7"/>
  <c r="V77" i="7"/>
  <c r="Z76" i="7"/>
  <c r="X76" i="7" s="1"/>
  <c r="V76" i="7"/>
  <c r="Z75" i="7"/>
  <c r="X75" i="7"/>
  <c r="V75" i="7"/>
  <c r="Z74" i="7"/>
  <c r="X74" i="7" s="1"/>
  <c r="V74" i="7"/>
  <c r="Z73" i="7"/>
  <c r="AA74" i="7" s="1"/>
  <c r="AA75" i="7" s="1"/>
  <c r="AA76" i="7" s="1"/>
  <c r="AA77" i="7" s="1"/>
  <c r="AA78" i="7" s="1"/>
  <c r="AA79" i="7" s="1"/>
  <c r="AA80" i="7" s="1"/>
  <c r="AA81" i="7" s="1"/>
  <c r="AA82" i="7" s="1"/>
  <c r="AA83" i="7" s="1"/>
  <c r="AA84" i="7" s="1"/>
  <c r="AA85" i="7" s="1"/>
  <c r="AA86" i="7" s="1"/>
  <c r="AA87" i="7" s="1"/>
  <c r="AA88" i="7" s="1"/>
  <c r="AA89" i="7" s="1"/>
  <c r="AA90" i="7" s="1"/>
  <c r="AA91" i="7" s="1"/>
  <c r="AA92" i="7" s="1"/>
  <c r="AA93" i="7" s="1"/>
  <c r="AA94" i="7" s="1"/>
  <c r="AA95" i="7" s="1"/>
  <c r="AA96" i="7" s="1"/>
  <c r="AA97" i="7" s="1"/>
  <c r="AA98" i="7" s="1"/>
  <c r="AA99" i="7" s="1"/>
  <c r="AA100" i="7" s="1"/>
  <c r="AA101" i="7" s="1"/>
  <c r="AA102" i="7" s="1"/>
  <c r="AA103" i="7" s="1"/>
  <c r="AA104" i="7" s="1"/>
  <c r="AA105" i="7" s="1"/>
  <c r="Y73" i="7"/>
  <c r="Y74" i="7" s="1"/>
  <c r="Y75" i="7" s="1"/>
  <c r="Y76" i="7" s="1"/>
  <c r="Y77" i="7" s="1"/>
  <c r="Y78" i="7" s="1"/>
  <c r="Y79" i="7" s="1"/>
  <c r="Y80" i="7" s="1"/>
  <c r="Y81" i="7" s="1"/>
  <c r="Y82" i="7" s="1"/>
  <c r="Y83" i="7" s="1"/>
  <c r="Y84" i="7" s="1"/>
  <c r="Y85" i="7" s="1"/>
  <c r="Y86" i="7" s="1"/>
  <c r="Y87" i="7" s="1"/>
  <c r="Y88" i="7" s="1"/>
  <c r="Y89" i="7" s="1"/>
  <c r="Y90" i="7" s="1"/>
  <c r="Y91" i="7" s="1"/>
  <c r="Y92" i="7" s="1"/>
  <c r="Y93" i="7" s="1"/>
  <c r="Y94" i="7" s="1"/>
  <c r="Y95" i="7" s="1"/>
  <c r="Y96" i="7" s="1"/>
  <c r="Y97" i="7" s="1"/>
  <c r="Y98" i="7" s="1"/>
  <c r="Y99" i="7" s="1"/>
  <c r="Y100" i="7" s="1"/>
  <c r="Y101" i="7" s="1"/>
  <c r="Y102" i="7" s="1"/>
  <c r="Y103" i="7" s="1"/>
  <c r="Y104" i="7" s="1"/>
  <c r="Y105" i="7" s="1"/>
  <c r="X73" i="7"/>
  <c r="W73" i="7"/>
  <c r="V73" i="7"/>
  <c r="W74" i="7" s="1"/>
  <c r="W75" i="7" s="1"/>
  <c r="W76" i="7" s="1"/>
  <c r="W77" i="7" s="1"/>
  <c r="W78" i="7" s="1"/>
  <c r="W79" i="7" s="1"/>
  <c r="W80" i="7" s="1"/>
  <c r="W81" i="7" s="1"/>
  <c r="W82" i="7" s="1"/>
  <c r="W83" i="7" s="1"/>
  <c r="W84" i="7" s="1"/>
  <c r="W85" i="7" s="1"/>
  <c r="W86" i="7" s="1"/>
  <c r="W87" i="7" s="1"/>
  <c r="W88" i="7" s="1"/>
  <c r="W89" i="7" s="1"/>
  <c r="W90" i="7" s="1"/>
  <c r="W91" i="7" s="1"/>
  <c r="W92" i="7" s="1"/>
  <c r="W93" i="7" s="1"/>
  <c r="W94" i="7" s="1"/>
  <c r="W95" i="7" s="1"/>
  <c r="W96" i="7" s="1"/>
  <c r="W97" i="7" s="1"/>
  <c r="W98" i="7" s="1"/>
  <c r="W99" i="7" s="1"/>
  <c r="W100" i="7" s="1"/>
  <c r="W101" i="7" s="1"/>
  <c r="W102" i="7" s="1"/>
  <c r="W103" i="7" s="1"/>
  <c r="W104" i="7" s="1"/>
  <c r="W105" i="7" s="1"/>
  <c r="AJ73" i="7"/>
  <c r="B189" i="7"/>
  <c r="F188" i="7"/>
  <c r="E188" i="7"/>
  <c r="D188" i="7"/>
  <c r="C188" i="7"/>
  <c r="F187" i="7"/>
  <c r="E187" i="7"/>
  <c r="D187" i="7"/>
  <c r="C187" i="7"/>
  <c r="F186" i="7"/>
  <c r="E186" i="7"/>
  <c r="D186" i="7"/>
  <c r="C186" i="7"/>
  <c r="F185" i="7"/>
  <c r="E185" i="7"/>
  <c r="D185" i="7"/>
  <c r="C185" i="7"/>
  <c r="B184" i="7"/>
  <c r="B185" i="7" s="1"/>
  <c r="B186" i="7" s="1"/>
  <c r="B187" i="7" s="1"/>
  <c r="B188" i="7" s="1"/>
  <c r="F183" i="7"/>
  <c r="E183" i="7"/>
  <c r="D183" i="7"/>
  <c r="C183" i="7"/>
  <c r="F182" i="7"/>
  <c r="E182" i="7"/>
  <c r="D182" i="7"/>
  <c r="C182" i="7"/>
  <c r="B181" i="7"/>
  <c r="B182" i="7" s="1"/>
  <c r="B183" i="7" s="1"/>
  <c r="B180" i="7"/>
  <c r="B179" i="7"/>
  <c r="EW178" i="7"/>
  <c r="EW177" i="7"/>
  <c r="EW176" i="7"/>
  <c r="EW174" i="7"/>
  <c r="EW173" i="7"/>
  <c r="EW172" i="7"/>
  <c r="EW170" i="7"/>
  <c r="EW169" i="7"/>
  <c r="B169" i="7"/>
  <c r="EW168" i="7"/>
  <c r="B168" i="7"/>
  <c r="B167" i="7"/>
  <c r="B166" i="7"/>
  <c r="B165" i="7"/>
  <c r="EU146" i="7"/>
  <c r="CD146" i="7"/>
  <c r="D118" i="7"/>
  <c r="ET117" i="7"/>
  <c r="EA117" i="7"/>
  <c r="DK117" i="7"/>
  <c r="CT117" i="7"/>
  <c r="CC117" i="7"/>
  <c r="BM117" i="7"/>
  <c r="AW117" i="7"/>
  <c r="AG117" i="7"/>
  <c r="Q117" i="7"/>
  <c r="C117" i="7"/>
  <c r="A117" i="7"/>
  <c r="ET116" i="7"/>
  <c r="EA116" i="7"/>
  <c r="DK116" i="7"/>
  <c r="CT116" i="7"/>
  <c r="CC116" i="7"/>
  <c r="BM116" i="7"/>
  <c r="AW116" i="7"/>
  <c r="AG116" i="7"/>
  <c r="Q116" i="7"/>
  <c r="C116" i="7"/>
  <c r="A116" i="7"/>
  <c r="T115" i="7"/>
  <c r="R115" i="7"/>
  <c r="D115" i="7"/>
  <c r="B115" i="7"/>
  <c r="ET114" i="7"/>
  <c r="EA114" i="7"/>
  <c r="DK114" i="7"/>
  <c r="CT114" i="7"/>
  <c r="CC114" i="7"/>
  <c r="BM114" i="7"/>
  <c r="AW114" i="7"/>
  <c r="AG114" i="7"/>
  <c r="Q114" i="7"/>
  <c r="M114" i="7"/>
  <c r="A114" i="7"/>
  <c r="ET113" i="7"/>
  <c r="EA113" i="7"/>
  <c r="DK113" i="7"/>
  <c r="CT113" i="7"/>
  <c r="CC113" i="7"/>
  <c r="BM113" i="7"/>
  <c r="AW113" i="7"/>
  <c r="AG113" i="7"/>
  <c r="Q113" i="7"/>
  <c r="M113" i="7"/>
  <c r="L113" i="7"/>
  <c r="L63" i="7" s="1"/>
  <c r="A113" i="7"/>
  <c r="T112" i="7"/>
  <c r="R112" i="7"/>
  <c r="L112" i="7"/>
  <c r="L114" i="7" s="1"/>
  <c r="D112" i="7"/>
  <c r="B112" i="7"/>
  <c r="B114" i="7" s="1"/>
  <c r="B64" i="7" s="1"/>
  <c r="ET111" i="7"/>
  <c r="EA111" i="7"/>
  <c r="DK111" i="7"/>
  <c r="CT111" i="7"/>
  <c r="CC111" i="7"/>
  <c r="BM111" i="7"/>
  <c r="AW111" i="7"/>
  <c r="AG111" i="7"/>
  <c r="Q111" i="7"/>
  <c r="D111" i="7"/>
  <c r="D61" i="7" s="1"/>
  <c r="A111" i="7"/>
  <c r="ET110" i="7"/>
  <c r="EA110" i="7"/>
  <c r="DK110" i="7"/>
  <c r="CT110" i="7"/>
  <c r="CC110" i="7"/>
  <c r="BM110" i="7"/>
  <c r="AW110" i="7"/>
  <c r="AG110" i="7"/>
  <c r="Q110" i="7"/>
  <c r="A110" i="7"/>
  <c r="CF109" i="7"/>
  <c r="CD109" i="7"/>
  <c r="AJ109" i="7"/>
  <c r="AH109" i="7"/>
  <c r="AB109" i="7"/>
  <c r="AB111" i="7" s="1"/>
  <c r="T109" i="7"/>
  <c r="R109" i="7"/>
  <c r="R111" i="7" s="1"/>
  <c r="R61" i="7" s="1"/>
  <c r="L109" i="7"/>
  <c r="L111" i="7" s="1"/>
  <c r="L61" i="7" s="1"/>
  <c r="D109" i="7"/>
  <c r="B109" i="7"/>
  <c r="B111" i="7" s="1"/>
  <c r="EX108" i="7"/>
  <c r="EV108" i="7"/>
  <c r="ET108" i="7"/>
  <c r="EA108" i="7"/>
  <c r="DK108" i="7"/>
  <c r="CT108" i="7"/>
  <c r="CC108" i="7"/>
  <c r="BM108" i="7"/>
  <c r="AW108" i="7"/>
  <c r="AS108" i="7"/>
  <c r="AL108" i="7"/>
  <c r="AG108" i="7"/>
  <c r="Q108" i="7"/>
  <c r="A108" i="7"/>
  <c r="EX107" i="7"/>
  <c r="EV107" i="7"/>
  <c r="ET107" i="7"/>
  <c r="EA107" i="7"/>
  <c r="DK107" i="7"/>
  <c r="CT107" i="7"/>
  <c r="CC107" i="7"/>
  <c r="BM107" i="7"/>
  <c r="AW107" i="7"/>
  <c r="AS107" i="7"/>
  <c r="AG107" i="7"/>
  <c r="Q107" i="7"/>
  <c r="A107" i="7"/>
  <c r="EW106" i="7"/>
  <c r="EU106" i="7"/>
  <c r="EU107" i="7" s="1"/>
  <c r="CF106" i="7"/>
  <c r="CD106" i="7"/>
  <c r="AR106" i="7"/>
  <c r="AJ106" i="7"/>
  <c r="AH106" i="7"/>
  <c r="AB106" i="7"/>
  <c r="AB108" i="7" s="1"/>
  <c r="T106" i="7"/>
  <c r="R106" i="7"/>
  <c r="R108" i="7" s="1"/>
  <c r="L106" i="7"/>
  <c r="D106" i="7"/>
  <c r="D108" i="7" s="1"/>
  <c r="B106" i="7"/>
  <c r="ET105" i="7"/>
  <c r="EA105" i="7"/>
  <c r="DK105" i="7"/>
  <c r="CT105" i="7"/>
  <c r="CC105" i="7"/>
  <c r="BM105" i="7"/>
  <c r="AW105" i="7"/>
  <c r="AG105" i="7"/>
  <c r="Q105" i="7"/>
  <c r="O105" i="7"/>
  <c r="A105" i="7"/>
  <c r="ET104" i="7"/>
  <c r="EA104" i="7"/>
  <c r="DK104" i="7"/>
  <c r="CT104" i="7"/>
  <c r="CC104" i="7"/>
  <c r="BM104" i="7"/>
  <c r="AW104" i="7"/>
  <c r="AG104" i="7"/>
  <c r="Q104" i="7"/>
  <c r="O104" i="7"/>
  <c r="A104" i="7"/>
  <c r="EW103" i="7"/>
  <c r="EU103" i="7"/>
  <c r="EV103" i="7" s="1"/>
  <c r="CF103" i="7"/>
  <c r="CD103" i="7"/>
  <c r="AR103" i="7"/>
  <c r="AJ103" i="7"/>
  <c r="AH103" i="7"/>
  <c r="BN103" i="7" s="1"/>
  <c r="AB103" i="7"/>
  <c r="AB104" i="7" s="1"/>
  <c r="T103" i="7"/>
  <c r="R103" i="7"/>
  <c r="R105" i="7" s="1"/>
  <c r="N103" i="7"/>
  <c r="N105" i="7" s="1"/>
  <c r="L103" i="7"/>
  <c r="D103" i="7"/>
  <c r="B103" i="7"/>
  <c r="ET102" i="7"/>
  <c r="EA102" i="7"/>
  <c r="DK102" i="7"/>
  <c r="CT102" i="7"/>
  <c r="CC102" i="7"/>
  <c r="BM102" i="7"/>
  <c r="AW102" i="7"/>
  <c r="AG102" i="7"/>
  <c r="AE102" i="7"/>
  <c r="Q102" i="7"/>
  <c r="A102" i="7"/>
  <c r="ET101" i="7"/>
  <c r="EA101" i="7"/>
  <c r="DK101" i="7"/>
  <c r="CT101" i="7"/>
  <c r="CC101" i="7"/>
  <c r="BM101" i="7"/>
  <c r="AW101" i="7"/>
  <c r="AG101" i="7"/>
  <c r="AE101" i="7"/>
  <c r="Q101" i="7"/>
  <c r="A101" i="7"/>
  <c r="EW100" i="7"/>
  <c r="EW101" i="7" s="1"/>
  <c r="EV100" i="7"/>
  <c r="EU100" i="7"/>
  <c r="CF100" i="7"/>
  <c r="CD100" i="7"/>
  <c r="AR100" i="7"/>
  <c r="AR102" i="7" s="1"/>
  <c r="AJ100" i="7"/>
  <c r="AH100" i="7"/>
  <c r="AD100" i="7"/>
  <c r="AB100" i="7"/>
  <c r="T100" i="7"/>
  <c r="R100" i="7"/>
  <c r="N100" i="7"/>
  <c r="N101" i="7" s="1"/>
  <c r="L100" i="7"/>
  <c r="D100" i="7"/>
  <c r="D101" i="7" s="1"/>
  <c r="D51" i="7" s="1"/>
  <c r="B100" i="7"/>
  <c r="ET99" i="7"/>
  <c r="EA99" i="7"/>
  <c r="DK99" i="7"/>
  <c r="CT99" i="7"/>
  <c r="CC99" i="7"/>
  <c r="BM99" i="7"/>
  <c r="AW99" i="7"/>
  <c r="AG99" i="7"/>
  <c r="Q99" i="7"/>
  <c r="A99" i="7"/>
  <c r="ET98" i="7"/>
  <c r="EA98" i="7"/>
  <c r="DK98" i="7"/>
  <c r="CT98" i="7"/>
  <c r="CC98" i="7"/>
  <c r="BM98" i="7"/>
  <c r="AW98" i="7"/>
  <c r="AG98" i="7"/>
  <c r="Q98" i="7"/>
  <c r="A98" i="7"/>
  <c r="EW97" i="7"/>
  <c r="EW99" i="7" s="1"/>
  <c r="EU97" i="7"/>
  <c r="EU99" i="7" s="1"/>
  <c r="CF97" i="7"/>
  <c r="CD97" i="7"/>
  <c r="CD99" i="7" s="1"/>
  <c r="AR97" i="7"/>
  <c r="AJ97" i="7"/>
  <c r="AJ98" i="7" s="1"/>
  <c r="AH97" i="7"/>
  <c r="AH99" i="7" s="1"/>
  <c r="AD97" i="7"/>
  <c r="AB97" i="7"/>
  <c r="AB95" i="7" s="1"/>
  <c r="AB45" i="7" s="1"/>
  <c r="T97" i="7"/>
  <c r="T99" i="7" s="1"/>
  <c r="R97" i="7"/>
  <c r="N97" i="7"/>
  <c r="L97" i="7"/>
  <c r="L96" i="7" s="1"/>
  <c r="L46" i="7" s="1"/>
  <c r="D97" i="7"/>
  <c r="D99" i="7" s="1"/>
  <c r="B97" i="7"/>
  <c r="ET96" i="7"/>
  <c r="EA96" i="7"/>
  <c r="DK96" i="7"/>
  <c r="CT96" i="7"/>
  <c r="CO96" i="7"/>
  <c r="CC96" i="7"/>
  <c r="BM96" i="7"/>
  <c r="AW96" i="7"/>
  <c r="AG96" i="7"/>
  <c r="Q96" i="7"/>
  <c r="A96" i="7"/>
  <c r="ET95" i="7"/>
  <c r="EA95" i="7"/>
  <c r="DK95" i="7"/>
  <c r="CT95" i="7"/>
  <c r="CO95" i="7"/>
  <c r="CC95" i="7"/>
  <c r="BM95" i="7"/>
  <c r="AW95" i="7"/>
  <c r="AG95" i="7"/>
  <c r="Q95" i="7"/>
  <c r="A95" i="7"/>
  <c r="EW94" i="7"/>
  <c r="EY94" i="7" s="1"/>
  <c r="EU94" i="7"/>
  <c r="CN94" i="7"/>
  <c r="CN95" i="7" s="1"/>
  <c r="CF94" i="7"/>
  <c r="CD94" i="7"/>
  <c r="CD96" i="7" s="1"/>
  <c r="CD46" i="7" s="1"/>
  <c r="BP94" i="7"/>
  <c r="AR94" i="7"/>
  <c r="AJ94" i="7"/>
  <c r="AH94" i="7"/>
  <c r="AH95" i="7" s="1"/>
  <c r="AH45" i="7" s="1"/>
  <c r="AD94" i="7"/>
  <c r="AD96" i="7" s="1"/>
  <c r="AB94" i="7"/>
  <c r="T94" i="7"/>
  <c r="T96" i="7" s="1"/>
  <c r="R94" i="7"/>
  <c r="R96" i="7" s="1"/>
  <c r="R46" i="7" s="1"/>
  <c r="N94" i="7"/>
  <c r="N95" i="7" s="1"/>
  <c r="L94" i="7"/>
  <c r="D94" i="7"/>
  <c r="D95" i="7" s="1"/>
  <c r="B94" i="7"/>
  <c r="B95" i="7" s="1"/>
  <c r="B45" i="7" s="1"/>
  <c r="ET93" i="7"/>
  <c r="EA93" i="7"/>
  <c r="DK93" i="7"/>
  <c r="CT93" i="7"/>
  <c r="CC93" i="7"/>
  <c r="BM93" i="7"/>
  <c r="AW93" i="7"/>
  <c r="AG93" i="7"/>
  <c r="Q93" i="7"/>
  <c r="A93" i="7"/>
  <c r="ET92" i="7"/>
  <c r="EA92" i="7"/>
  <c r="DK92" i="7"/>
  <c r="CT92" i="7"/>
  <c r="CC92" i="7"/>
  <c r="BM92" i="7"/>
  <c r="AW92" i="7"/>
  <c r="AG92" i="7"/>
  <c r="Q92" i="7"/>
  <c r="A92" i="7"/>
  <c r="EW91" i="7"/>
  <c r="EU91" i="7"/>
  <c r="CN91" i="7"/>
  <c r="CO91" i="7" s="1"/>
  <c r="CO88" i="7" s="1"/>
  <c r="CO90" i="7" s="1"/>
  <c r="CF91" i="7"/>
  <c r="CD91" i="7"/>
  <c r="AR91" i="7"/>
  <c r="AR92" i="7" s="1"/>
  <c r="AJ91" i="7"/>
  <c r="AH91" i="7"/>
  <c r="AD91" i="7"/>
  <c r="AB91" i="7"/>
  <c r="AB93" i="7" s="1"/>
  <c r="T91" i="7"/>
  <c r="R91" i="7"/>
  <c r="N91" i="7"/>
  <c r="L91" i="7"/>
  <c r="D91" i="7"/>
  <c r="D93" i="7" s="1"/>
  <c r="D43" i="7" s="1"/>
  <c r="B91" i="7"/>
  <c r="ET90" i="7"/>
  <c r="EA90" i="7"/>
  <c r="DK90" i="7"/>
  <c r="CT90" i="7"/>
  <c r="CC90" i="7"/>
  <c r="BM90" i="7"/>
  <c r="AW90" i="7"/>
  <c r="AU90" i="7"/>
  <c r="AG90" i="7"/>
  <c r="Q90" i="7"/>
  <c r="A90" i="7"/>
  <c r="ET89" i="7"/>
  <c r="EA89" i="7"/>
  <c r="DK89" i="7"/>
  <c r="CT89" i="7"/>
  <c r="CC89" i="7"/>
  <c r="BM89" i="7"/>
  <c r="AW89" i="7"/>
  <c r="AU89" i="7"/>
  <c r="AG89" i="7"/>
  <c r="Q89" i="7"/>
  <c r="A89" i="7"/>
  <c r="EW88" i="7"/>
  <c r="EY88" i="7" s="1"/>
  <c r="EU88" i="7"/>
  <c r="EU89" i="7" s="1"/>
  <c r="CN88" i="7"/>
  <c r="CF88" i="7"/>
  <c r="CD88" i="7"/>
  <c r="AT88" i="7"/>
  <c r="AT89" i="7" s="1"/>
  <c r="AR88" i="7"/>
  <c r="AJ88" i="7"/>
  <c r="AJ90" i="7" s="1"/>
  <c r="AH88" i="7"/>
  <c r="AD88" i="7"/>
  <c r="AB88" i="7"/>
  <c r="AB89" i="7" s="1"/>
  <c r="T88" i="7"/>
  <c r="T90" i="7" s="1"/>
  <c r="R88" i="7"/>
  <c r="R89" i="7" s="1"/>
  <c r="N88" i="7"/>
  <c r="L88" i="7"/>
  <c r="L90" i="7" s="1"/>
  <c r="D88" i="7"/>
  <c r="D89" i="7" s="1"/>
  <c r="D39" i="7" s="1"/>
  <c r="B88" i="7"/>
  <c r="B90" i="7" s="1"/>
  <c r="ET87" i="7"/>
  <c r="EA87" i="7"/>
  <c r="DK87" i="7"/>
  <c r="CT87" i="7"/>
  <c r="CC87" i="7"/>
  <c r="BM87" i="7"/>
  <c r="AW87" i="7"/>
  <c r="AG87" i="7"/>
  <c r="Q87" i="7"/>
  <c r="A87" i="7"/>
  <c r="ET86" i="7"/>
  <c r="EA86" i="7"/>
  <c r="DK86" i="7"/>
  <c r="CT86" i="7"/>
  <c r="CC86" i="7"/>
  <c r="BM86" i="7"/>
  <c r="AW86" i="7"/>
  <c r="AJ86" i="7"/>
  <c r="AG86" i="7"/>
  <c r="Q86" i="7"/>
  <c r="A86" i="7"/>
  <c r="EW85" i="7"/>
  <c r="EU85" i="7"/>
  <c r="CN85" i="7"/>
  <c r="CN83" i="7" s="1"/>
  <c r="CF85" i="7"/>
  <c r="CD85" i="7"/>
  <c r="AT85" i="7"/>
  <c r="AR85" i="7"/>
  <c r="AJ85" i="7"/>
  <c r="AH85" i="7"/>
  <c r="BN85" i="7" s="1"/>
  <c r="AD85" i="7"/>
  <c r="AB85" i="7"/>
  <c r="AB87" i="7" s="1"/>
  <c r="T85" i="7"/>
  <c r="R85" i="7"/>
  <c r="N85" i="7"/>
  <c r="L85" i="7"/>
  <c r="D85" i="7"/>
  <c r="B85" i="7"/>
  <c r="ET84" i="7"/>
  <c r="EA84" i="7"/>
  <c r="DK84" i="7"/>
  <c r="CT84" i="7"/>
  <c r="CC84" i="7"/>
  <c r="BM84" i="7"/>
  <c r="AW84" i="7"/>
  <c r="AG84" i="7"/>
  <c r="Q84" i="7"/>
  <c r="A84" i="7"/>
  <c r="ET83" i="7"/>
  <c r="EA83" i="7"/>
  <c r="DK83" i="7"/>
  <c r="CT83" i="7"/>
  <c r="CC83" i="7"/>
  <c r="BM83" i="7"/>
  <c r="AW83" i="7"/>
  <c r="AG83" i="7"/>
  <c r="Q83" i="7"/>
  <c r="L83" i="7"/>
  <c r="A83" i="7"/>
  <c r="EW82" i="7"/>
  <c r="EU82" i="7"/>
  <c r="EU84" i="7" s="1"/>
  <c r="ED82" i="7"/>
  <c r="DN82" i="7" s="1"/>
  <c r="DN32" i="7" s="1"/>
  <c r="CN82" i="7"/>
  <c r="CF82" i="7"/>
  <c r="CF83" i="7" s="1"/>
  <c r="CF33" i="7" s="1"/>
  <c r="CD82" i="7"/>
  <c r="AT82" i="7"/>
  <c r="AT83" i="7" s="1"/>
  <c r="AR82" i="7"/>
  <c r="AJ82" i="7"/>
  <c r="AJ84" i="7" s="1"/>
  <c r="AH82" i="7"/>
  <c r="AD82" i="7"/>
  <c r="AB82" i="7"/>
  <c r="T82" i="7"/>
  <c r="R82" i="7"/>
  <c r="N82" i="7"/>
  <c r="L82" i="7"/>
  <c r="D82" i="7"/>
  <c r="D83" i="7" s="1"/>
  <c r="B82" i="7"/>
  <c r="ET81" i="7"/>
  <c r="EA81" i="7"/>
  <c r="DK81" i="7"/>
  <c r="CT81" i="7"/>
  <c r="CC81" i="7"/>
  <c r="BM81" i="7"/>
  <c r="AW81" i="7"/>
  <c r="AG81" i="7"/>
  <c r="Q81" i="7"/>
  <c r="A81" i="7"/>
  <c r="ET80" i="7"/>
  <c r="EA80" i="7"/>
  <c r="DK80" i="7"/>
  <c r="CT80" i="7"/>
  <c r="CC80" i="7"/>
  <c r="BM80" i="7"/>
  <c r="AW80" i="7"/>
  <c r="AG80" i="7"/>
  <c r="Q80" i="7"/>
  <c r="A80" i="7"/>
  <c r="EW79" i="7"/>
  <c r="EY79" i="7" s="1"/>
  <c r="FJ79" i="7" s="1"/>
  <c r="EU79" i="7"/>
  <c r="CN79" i="7"/>
  <c r="CF79" i="7"/>
  <c r="CF81" i="7" s="1"/>
  <c r="CD79" i="7"/>
  <c r="EB79" i="7" s="1"/>
  <c r="AT79" i="7"/>
  <c r="AT80" i="7" s="1"/>
  <c r="AR79" i="7"/>
  <c r="BX79" i="7" s="1"/>
  <c r="BX29" i="7" s="1"/>
  <c r="AJ79" i="7"/>
  <c r="AH79" i="7"/>
  <c r="AD79" i="7"/>
  <c r="AB79" i="7"/>
  <c r="T79" i="7"/>
  <c r="R79" i="7"/>
  <c r="N79" i="7"/>
  <c r="N80" i="7" s="1"/>
  <c r="L79" i="7"/>
  <c r="L78" i="7" s="1"/>
  <c r="L28" i="7" s="1"/>
  <c r="D79" i="7"/>
  <c r="B79" i="7"/>
  <c r="B77" i="7" s="1"/>
  <c r="B27" i="7" s="1"/>
  <c r="FF78" i="7"/>
  <c r="ET78" i="7"/>
  <c r="EA78" i="7"/>
  <c r="DK78" i="7"/>
  <c r="CT78" i="7"/>
  <c r="CC78" i="7"/>
  <c r="BM78" i="7"/>
  <c r="AW78" i="7"/>
  <c r="AG78" i="7"/>
  <c r="Q78" i="7"/>
  <c r="B78" i="7"/>
  <c r="A78" i="7"/>
  <c r="FF77" i="7"/>
  <c r="ET77" i="7"/>
  <c r="EA77" i="7"/>
  <c r="DK77" i="7"/>
  <c r="CT77" i="7"/>
  <c r="CC77" i="7"/>
  <c r="BM77" i="7"/>
  <c r="AW77" i="7"/>
  <c r="AG77" i="7"/>
  <c r="Q77" i="7"/>
  <c r="L77" i="7"/>
  <c r="A77" i="7"/>
  <c r="FE76" i="7"/>
  <c r="EW76" i="7"/>
  <c r="EU76" i="7"/>
  <c r="CN76" i="7"/>
  <c r="CN78" i="7" s="1"/>
  <c r="CF76" i="7"/>
  <c r="CL76" i="7" s="1"/>
  <c r="CH76" i="7" s="1"/>
  <c r="CD76" i="7"/>
  <c r="CD77" i="7" s="1"/>
  <c r="AT76" i="7"/>
  <c r="AR76" i="7"/>
  <c r="AJ76" i="7"/>
  <c r="AH76" i="7"/>
  <c r="AD76" i="7"/>
  <c r="AB76" i="7"/>
  <c r="AB78" i="7" s="1"/>
  <c r="T76" i="7"/>
  <c r="T77" i="7" s="1"/>
  <c r="T27" i="7" s="1"/>
  <c r="R76" i="7"/>
  <c r="N76" i="7"/>
  <c r="N74" i="7" s="1"/>
  <c r="FH75" i="7"/>
  <c r="ET75" i="7"/>
  <c r="EA75" i="7"/>
  <c r="DK75" i="7"/>
  <c r="CT75" i="7"/>
  <c r="CQ75" i="7"/>
  <c r="CC75" i="7"/>
  <c r="BM75" i="7"/>
  <c r="AW75" i="7"/>
  <c r="AG75" i="7"/>
  <c r="Q75" i="7"/>
  <c r="N75" i="7"/>
  <c r="L75" i="7"/>
  <c r="L25" i="7" s="1"/>
  <c r="D75" i="7"/>
  <c r="B75" i="7"/>
  <c r="A75" i="7"/>
  <c r="FH74" i="7"/>
  <c r="EW74" i="7"/>
  <c r="ET74" i="7"/>
  <c r="EA74" i="7"/>
  <c r="DK74" i="7"/>
  <c r="CT74" i="7"/>
  <c r="CQ74" i="7"/>
  <c r="CC74" i="7"/>
  <c r="BM74" i="7"/>
  <c r="AW74" i="7"/>
  <c r="AG74" i="7"/>
  <c r="Q74" i="7"/>
  <c r="L74" i="7"/>
  <c r="D74" i="7"/>
  <c r="B74" i="7"/>
  <c r="B24" i="7" s="1"/>
  <c r="A74" i="7"/>
  <c r="FG73" i="7"/>
  <c r="FE73" i="7"/>
  <c r="EW73" i="7"/>
  <c r="EU73" i="7"/>
  <c r="EO73" i="7"/>
  <c r="DH73" i="7"/>
  <c r="CP73" i="7"/>
  <c r="CN73" i="7"/>
  <c r="CN74" i="7" s="1"/>
  <c r="CF73" i="7"/>
  <c r="CD73" i="7"/>
  <c r="AT73" i="7"/>
  <c r="AR73" i="7"/>
  <c r="AH73" i="7"/>
  <c r="AD73" i="7"/>
  <c r="AB73" i="7"/>
  <c r="T73" i="7"/>
  <c r="T74" i="7" s="1"/>
  <c r="R73" i="7"/>
  <c r="D68" i="7"/>
  <c r="ET67" i="7"/>
  <c r="EA67" i="7"/>
  <c r="DK67" i="7"/>
  <c r="CT67" i="7"/>
  <c r="CC67" i="7"/>
  <c r="BM67" i="7"/>
  <c r="AW67" i="7"/>
  <c r="AJ67" i="7"/>
  <c r="AH67" i="7"/>
  <c r="AG67" i="7"/>
  <c r="AD67" i="7"/>
  <c r="AB67" i="7"/>
  <c r="U67" i="7"/>
  <c r="T67" i="7"/>
  <c r="S67" i="7"/>
  <c r="R67" i="7"/>
  <c r="Q67" i="7"/>
  <c r="A67" i="7"/>
  <c r="ET66" i="7"/>
  <c r="EA66" i="7"/>
  <c r="DK66" i="7"/>
  <c r="CT66" i="7"/>
  <c r="CC66" i="7"/>
  <c r="BM66" i="7"/>
  <c r="AW66" i="7"/>
  <c r="AJ66" i="7"/>
  <c r="AH66" i="7"/>
  <c r="AG66" i="7"/>
  <c r="AD66" i="7"/>
  <c r="AB66" i="7"/>
  <c r="U66" i="7"/>
  <c r="T66" i="7"/>
  <c r="S66" i="7"/>
  <c r="R66" i="7"/>
  <c r="Q66" i="7"/>
  <c r="A66" i="7"/>
  <c r="AJ65" i="7"/>
  <c r="AH65" i="7"/>
  <c r="AD65" i="7"/>
  <c r="AB65" i="7"/>
  <c r="T65" i="7"/>
  <c r="R65" i="7"/>
  <c r="D65" i="7"/>
  <c r="E65" i="7" s="1"/>
  <c r="B65" i="7"/>
  <c r="ET64" i="7"/>
  <c r="EA64" i="7"/>
  <c r="DK64" i="7"/>
  <c r="CT64" i="7"/>
  <c r="CC64" i="7"/>
  <c r="BM64" i="7"/>
  <c r="AW64" i="7"/>
  <c r="AJ64" i="7"/>
  <c r="AH64" i="7"/>
  <c r="AG64" i="7"/>
  <c r="AD64" i="7"/>
  <c r="AB64" i="7"/>
  <c r="Q64" i="7"/>
  <c r="M64" i="7"/>
  <c r="L64" i="7"/>
  <c r="A64" i="7"/>
  <c r="ET63" i="7"/>
  <c r="EA63" i="7"/>
  <c r="DK63" i="7"/>
  <c r="CT63" i="7"/>
  <c r="CC63" i="7"/>
  <c r="BM63" i="7"/>
  <c r="AW63" i="7"/>
  <c r="AJ63" i="7"/>
  <c r="AH63" i="7"/>
  <c r="AG63" i="7"/>
  <c r="AD63" i="7"/>
  <c r="AB63" i="7"/>
  <c r="Q63" i="7"/>
  <c r="A63" i="7"/>
  <c r="EN62" i="7"/>
  <c r="EL62" i="7"/>
  <c r="EJ62" i="7"/>
  <c r="EH62" i="7"/>
  <c r="EF62" i="7"/>
  <c r="ED62" i="7"/>
  <c r="EB62" i="7"/>
  <c r="DX62" i="7"/>
  <c r="DV62" i="7"/>
  <c r="DT62" i="7"/>
  <c r="DR62" i="7"/>
  <c r="DP62" i="7"/>
  <c r="DN62" i="7"/>
  <c r="DL62" i="7"/>
  <c r="DG62" i="7"/>
  <c r="DE62" i="7"/>
  <c r="DC62" i="7"/>
  <c r="DA62" i="7"/>
  <c r="CY62" i="7"/>
  <c r="CW62" i="7"/>
  <c r="CU62" i="7"/>
  <c r="CP62" i="7"/>
  <c r="CN62" i="7"/>
  <c r="CL62" i="7"/>
  <c r="CJ62" i="7"/>
  <c r="CH62" i="7"/>
  <c r="CF62" i="7"/>
  <c r="CD62" i="7"/>
  <c r="BZ62" i="7"/>
  <c r="BX62" i="7"/>
  <c r="BV62" i="7"/>
  <c r="BT62" i="7"/>
  <c r="BR62" i="7"/>
  <c r="BP62" i="7"/>
  <c r="BN62" i="7"/>
  <c r="BJ62" i="7"/>
  <c r="BH62" i="7"/>
  <c r="BF62" i="7"/>
  <c r="BD62" i="7"/>
  <c r="BB62" i="7"/>
  <c r="AZ62" i="7"/>
  <c r="AX62" i="7"/>
  <c r="AT62" i="7"/>
  <c r="AR62" i="7"/>
  <c r="AP62" i="7"/>
  <c r="AN62" i="7"/>
  <c r="AL62" i="7"/>
  <c r="AJ62" i="7"/>
  <c r="AH62" i="7"/>
  <c r="AD62" i="7"/>
  <c r="AB62" i="7"/>
  <c r="T62" i="7"/>
  <c r="R62" i="7"/>
  <c r="L62" i="7"/>
  <c r="D62" i="7"/>
  <c r="FC61" i="7"/>
  <c r="FA61" i="7"/>
  <c r="EY61" i="7"/>
  <c r="EW61" i="7"/>
  <c r="EU61" i="7"/>
  <c r="ET61" i="7"/>
  <c r="EN61" i="7"/>
  <c r="EL61" i="7"/>
  <c r="EJ61" i="7"/>
  <c r="EH61" i="7"/>
  <c r="EF61" i="7"/>
  <c r="ED61" i="7"/>
  <c r="EB61" i="7"/>
  <c r="EA61" i="7"/>
  <c r="DX61" i="7"/>
  <c r="DV61" i="7"/>
  <c r="DT61" i="7"/>
  <c r="DR61" i="7"/>
  <c r="DP61" i="7"/>
  <c r="DN61" i="7"/>
  <c r="DL61" i="7"/>
  <c r="DK61" i="7"/>
  <c r="DG61" i="7"/>
  <c r="DE61" i="7"/>
  <c r="DC61" i="7"/>
  <c r="DA61" i="7"/>
  <c r="CY61" i="7"/>
  <c r="CW61" i="7"/>
  <c r="CU61" i="7"/>
  <c r="CT61" i="7"/>
  <c r="CP61" i="7"/>
  <c r="CN61" i="7"/>
  <c r="CL61" i="7"/>
  <c r="CJ61" i="7"/>
  <c r="CH61" i="7"/>
  <c r="CF61" i="7"/>
  <c r="CD61" i="7"/>
  <c r="CC61" i="7"/>
  <c r="BZ61" i="7"/>
  <c r="BX61" i="7"/>
  <c r="BV61" i="7"/>
  <c r="BT61" i="7"/>
  <c r="BR61" i="7"/>
  <c r="BP61" i="7"/>
  <c r="BN61" i="7"/>
  <c r="BM61" i="7"/>
  <c r="BJ61" i="7"/>
  <c r="BH61" i="7"/>
  <c r="BF61" i="7"/>
  <c r="BD61" i="7"/>
  <c r="BB61" i="7"/>
  <c r="AZ61" i="7"/>
  <c r="AX61" i="7"/>
  <c r="AW61" i="7"/>
  <c r="AT61" i="7"/>
  <c r="AR61" i="7"/>
  <c r="AP61" i="7"/>
  <c r="AN61" i="7"/>
  <c r="AL61" i="7"/>
  <c r="AJ61" i="7"/>
  <c r="AH61" i="7"/>
  <c r="AG61" i="7"/>
  <c r="AD61" i="7"/>
  <c r="AB61" i="7"/>
  <c r="Q61" i="7"/>
  <c r="B61" i="7"/>
  <c r="A61" i="7"/>
  <c r="FC60" i="7"/>
  <c r="FA60" i="7"/>
  <c r="EY60" i="7"/>
  <c r="EW60" i="7"/>
  <c r="EU60" i="7"/>
  <c r="ET60" i="7"/>
  <c r="EN60" i="7"/>
  <c r="EL60" i="7"/>
  <c r="EJ60" i="7"/>
  <c r="EH60" i="7"/>
  <c r="EF60" i="7"/>
  <c r="ED60" i="7"/>
  <c r="EB60" i="7"/>
  <c r="EA60" i="7"/>
  <c r="DX60" i="7"/>
  <c r="DV60" i="7"/>
  <c r="DT60" i="7"/>
  <c r="DR60" i="7"/>
  <c r="DP60" i="7"/>
  <c r="DN60" i="7"/>
  <c r="DL60" i="7"/>
  <c r="DK60" i="7"/>
  <c r="DG60" i="7"/>
  <c r="DE60" i="7"/>
  <c r="DC60" i="7"/>
  <c r="DA60" i="7"/>
  <c r="CY60" i="7"/>
  <c r="CW60" i="7"/>
  <c r="CU60" i="7"/>
  <c r="CT60" i="7"/>
  <c r="CP60" i="7"/>
  <c r="CN60" i="7"/>
  <c r="CL60" i="7"/>
  <c r="CJ60" i="7"/>
  <c r="CH60" i="7"/>
  <c r="CF60" i="7"/>
  <c r="CD60" i="7"/>
  <c r="CC60" i="7"/>
  <c r="BZ60" i="7"/>
  <c r="BX60" i="7"/>
  <c r="BV60" i="7"/>
  <c r="BT60" i="7"/>
  <c r="BR60" i="7"/>
  <c r="BP60" i="7"/>
  <c r="BN60" i="7"/>
  <c r="BM60" i="7"/>
  <c r="BJ60" i="7"/>
  <c r="BH60" i="7"/>
  <c r="BF60" i="7"/>
  <c r="BD60" i="7"/>
  <c r="BB60" i="7"/>
  <c r="AZ60" i="7"/>
  <c r="AX60" i="7"/>
  <c r="AW60" i="7"/>
  <c r="AT60" i="7"/>
  <c r="AR60" i="7"/>
  <c r="AP60" i="7"/>
  <c r="AN60" i="7"/>
  <c r="AL60" i="7"/>
  <c r="AJ60" i="7"/>
  <c r="AH60" i="7"/>
  <c r="AG60" i="7"/>
  <c r="AD60" i="7"/>
  <c r="Q60" i="7"/>
  <c r="A60" i="7"/>
  <c r="FC59" i="7"/>
  <c r="FA59" i="7"/>
  <c r="EY59" i="7"/>
  <c r="EW59" i="7"/>
  <c r="EU59" i="7"/>
  <c r="EN59" i="7"/>
  <c r="EL59" i="7"/>
  <c r="EJ59" i="7"/>
  <c r="EH59" i="7"/>
  <c r="EF59" i="7"/>
  <c r="ED59" i="7"/>
  <c r="EB59" i="7"/>
  <c r="DX59" i="7"/>
  <c r="DV59" i="7"/>
  <c r="DT59" i="7"/>
  <c r="DR59" i="7"/>
  <c r="DP59" i="7"/>
  <c r="DN59" i="7"/>
  <c r="DL59" i="7"/>
  <c r="DG59" i="7"/>
  <c r="DE59" i="7"/>
  <c r="DC59" i="7"/>
  <c r="DA59" i="7"/>
  <c r="CY59" i="7"/>
  <c r="CW59" i="7"/>
  <c r="CU59" i="7"/>
  <c r="CP59" i="7"/>
  <c r="CN59" i="7"/>
  <c r="CL59" i="7"/>
  <c r="CJ59" i="7"/>
  <c r="CH59" i="7"/>
  <c r="CF59" i="7"/>
  <c r="CD59" i="7"/>
  <c r="BZ59" i="7"/>
  <c r="BX59" i="7"/>
  <c r="BV59" i="7"/>
  <c r="BT59" i="7"/>
  <c r="BR59" i="7"/>
  <c r="BP59" i="7"/>
  <c r="BN59" i="7"/>
  <c r="BJ59" i="7"/>
  <c r="BH59" i="7"/>
  <c r="BF59" i="7"/>
  <c r="BD59" i="7"/>
  <c r="BB59" i="7"/>
  <c r="AZ59" i="7"/>
  <c r="AX59" i="7"/>
  <c r="AT59" i="7"/>
  <c r="AR59" i="7"/>
  <c r="AP59" i="7"/>
  <c r="AN59" i="7"/>
  <c r="AL59" i="7"/>
  <c r="AJ59" i="7"/>
  <c r="AH59" i="7"/>
  <c r="AD59" i="7"/>
  <c r="AB59" i="7"/>
  <c r="T59" i="7"/>
  <c r="R59" i="7"/>
  <c r="L59" i="7"/>
  <c r="D59" i="7"/>
  <c r="B59" i="7"/>
  <c r="FE58" i="7"/>
  <c r="FC58" i="7"/>
  <c r="FA58" i="7"/>
  <c r="EY58" i="7"/>
  <c r="ET58" i="7"/>
  <c r="EN58" i="7"/>
  <c r="EL58" i="7"/>
  <c r="EJ58" i="7"/>
  <c r="EH58" i="7"/>
  <c r="EF58" i="7"/>
  <c r="ED58" i="7"/>
  <c r="EB58" i="7"/>
  <c r="EA58" i="7"/>
  <c r="DX58" i="7"/>
  <c r="DV58" i="7"/>
  <c r="DT58" i="7"/>
  <c r="DR58" i="7"/>
  <c r="DP58" i="7"/>
  <c r="DN58" i="7"/>
  <c r="DL58" i="7"/>
  <c r="DK58" i="7"/>
  <c r="DG58" i="7"/>
  <c r="DE58" i="7"/>
  <c r="DC58" i="7"/>
  <c r="DA58" i="7"/>
  <c r="CY58" i="7"/>
  <c r="CW58" i="7"/>
  <c r="CU58" i="7"/>
  <c r="CT58" i="7"/>
  <c r="CP58" i="7"/>
  <c r="CN58" i="7"/>
  <c r="CL58" i="7"/>
  <c r="CJ58" i="7"/>
  <c r="CH58" i="7"/>
  <c r="CC58" i="7"/>
  <c r="BZ58" i="7"/>
  <c r="BX58" i="7"/>
  <c r="BV58" i="7"/>
  <c r="BT58" i="7"/>
  <c r="BR58" i="7"/>
  <c r="BM58" i="7"/>
  <c r="BJ58" i="7"/>
  <c r="BH58" i="7"/>
  <c r="BF58" i="7"/>
  <c r="BD58" i="7"/>
  <c r="BB58" i="7"/>
  <c r="AZ58" i="7"/>
  <c r="AX58" i="7"/>
  <c r="AW58" i="7"/>
  <c r="AT58" i="7"/>
  <c r="AR58" i="7"/>
  <c r="AP58" i="7"/>
  <c r="AN58" i="7"/>
  <c r="AL58" i="7"/>
  <c r="AG58" i="7"/>
  <c r="AD58" i="7"/>
  <c r="AB58" i="7"/>
  <c r="R58" i="7"/>
  <c r="Q58" i="7"/>
  <c r="D58" i="7"/>
  <c r="A58" i="7"/>
  <c r="ET57" i="7"/>
  <c r="EN57" i="7"/>
  <c r="EL57" i="7"/>
  <c r="EJ57" i="7"/>
  <c r="EH57" i="7"/>
  <c r="EF57" i="7"/>
  <c r="ED57" i="7"/>
  <c r="EB57" i="7"/>
  <c r="EA57" i="7"/>
  <c r="DX57" i="7"/>
  <c r="DV57" i="7"/>
  <c r="DT57" i="7"/>
  <c r="DR57" i="7"/>
  <c r="DP57" i="7"/>
  <c r="DK57" i="7"/>
  <c r="DG57" i="7"/>
  <c r="DE57" i="7"/>
  <c r="DC57" i="7"/>
  <c r="DA57" i="7"/>
  <c r="CY57" i="7"/>
  <c r="CT57" i="7"/>
  <c r="CP57" i="7"/>
  <c r="CN57" i="7"/>
  <c r="CL57" i="7"/>
  <c r="CJ57" i="7"/>
  <c r="CH57" i="7"/>
  <c r="CC57" i="7"/>
  <c r="BZ57" i="7"/>
  <c r="BX57" i="7"/>
  <c r="BV57" i="7"/>
  <c r="BT57" i="7"/>
  <c r="BR57" i="7"/>
  <c r="BM57" i="7"/>
  <c r="BJ57" i="7"/>
  <c r="BH57" i="7"/>
  <c r="BF57" i="7"/>
  <c r="BD57" i="7"/>
  <c r="BB57" i="7"/>
  <c r="AW57" i="7"/>
  <c r="AT57" i="7"/>
  <c r="AR57" i="7"/>
  <c r="AP57" i="7"/>
  <c r="AN57" i="7"/>
  <c r="AL57" i="7"/>
  <c r="AG57" i="7"/>
  <c r="AD57" i="7"/>
  <c r="Q57" i="7"/>
  <c r="A57" i="7"/>
  <c r="EN56" i="7"/>
  <c r="EL56" i="7"/>
  <c r="EJ56" i="7"/>
  <c r="EH56" i="7"/>
  <c r="EF56" i="7"/>
  <c r="DX56" i="7"/>
  <c r="DV56" i="7"/>
  <c r="DT56" i="7"/>
  <c r="DR56" i="7"/>
  <c r="DP56" i="7"/>
  <c r="DG56" i="7"/>
  <c r="DE56" i="7"/>
  <c r="DC56" i="7"/>
  <c r="DA56" i="7"/>
  <c r="CY56" i="7"/>
  <c r="CP56" i="7"/>
  <c r="CN56" i="7"/>
  <c r="CL56" i="7"/>
  <c r="CJ56" i="7"/>
  <c r="CH56" i="7"/>
  <c r="CF56" i="7"/>
  <c r="CD56" i="7"/>
  <c r="BZ56" i="7"/>
  <c r="BX56" i="7"/>
  <c r="BV56" i="7"/>
  <c r="BT56" i="7"/>
  <c r="BR56" i="7"/>
  <c r="BJ56" i="7"/>
  <c r="BH56" i="7"/>
  <c r="BF56" i="7"/>
  <c r="BD56" i="7"/>
  <c r="BB56" i="7"/>
  <c r="AT56" i="7"/>
  <c r="AR56" i="7"/>
  <c r="AJ56" i="7"/>
  <c r="AH56" i="7"/>
  <c r="AD56" i="7"/>
  <c r="AB56" i="7"/>
  <c r="T56" i="7"/>
  <c r="R56" i="7"/>
  <c r="L56" i="7"/>
  <c r="D56" i="7"/>
  <c r="B56" i="7"/>
  <c r="ET55" i="7"/>
  <c r="EN55" i="7"/>
  <c r="EL55" i="7"/>
  <c r="EJ55" i="7"/>
  <c r="EH55" i="7"/>
  <c r="EF55" i="7"/>
  <c r="EA55" i="7"/>
  <c r="DX55" i="7"/>
  <c r="DV55" i="7"/>
  <c r="DT55" i="7"/>
  <c r="DR55" i="7"/>
  <c r="DP55" i="7"/>
  <c r="DK55" i="7"/>
  <c r="DG55" i="7"/>
  <c r="DE55" i="7"/>
  <c r="DC55" i="7"/>
  <c r="DA55" i="7"/>
  <c r="CY55" i="7"/>
  <c r="CT55" i="7"/>
  <c r="CP55" i="7"/>
  <c r="CN55" i="7"/>
  <c r="CL55" i="7"/>
  <c r="CJ55" i="7"/>
  <c r="CH55" i="7"/>
  <c r="CC55" i="7"/>
  <c r="BZ55" i="7"/>
  <c r="BX55" i="7"/>
  <c r="BV55" i="7"/>
  <c r="BT55" i="7"/>
  <c r="BR55" i="7"/>
  <c r="BM55" i="7"/>
  <c r="BJ55" i="7"/>
  <c r="BH55" i="7"/>
  <c r="BF55" i="7"/>
  <c r="BD55" i="7"/>
  <c r="AW55" i="7"/>
  <c r="AT55" i="7"/>
  <c r="AG55" i="7"/>
  <c r="AD55" i="7"/>
  <c r="R55" i="7"/>
  <c r="Q55" i="7"/>
  <c r="N55" i="7"/>
  <c r="A55" i="7"/>
  <c r="ET54" i="7"/>
  <c r="EN54" i="7"/>
  <c r="EL54" i="7"/>
  <c r="EJ54" i="7"/>
  <c r="EH54" i="7"/>
  <c r="EF54" i="7"/>
  <c r="EA54" i="7"/>
  <c r="DX54" i="7"/>
  <c r="DV54" i="7"/>
  <c r="DT54" i="7"/>
  <c r="DR54" i="7"/>
  <c r="DP54" i="7"/>
  <c r="DK54" i="7"/>
  <c r="DG54" i="7"/>
  <c r="DE54" i="7"/>
  <c r="DC54" i="7"/>
  <c r="DA54" i="7"/>
  <c r="CY54" i="7"/>
  <c r="CT54" i="7"/>
  <c r="CP54" i="7"/>
  <c r="CN54" i="7"/>
  <c r="CL54" i="7"/>
  <c r="CJ54" i="7"/>
  <c r="CC54" i="7"/>
  <c r="BZ54" i="7"/>
  <c r="BX54" i="7"/>
  <c r="BV54" i="7"/>
  <c r="BT54" i="7"/>
  <c r="BM54" i="7"/>
  <c r="BJ54" i="7"/>
  <c r="BH54" i="7"/>
  <c r="BF54" i="7"/>
  <c r="BD54" i="7"/>
  <c r="AW54" i="7"/>
  <c r="AT54" i="7"/>
  <c r="AG54" i="7"/>
  <c r="AD54" i="7"/>
  <c r="AB54" i="7"/>
  <c r="Q54" i="7"/>
  <c r="A54" i="7"/>
  <c r="EN53" i="7"/>
  <c r="EL53" i="7"/>
  <c r="EJ53" i="7"/>
  <c r="EH53" i="7"/>
  <c r="EF53" i="7"/>
  <c r="DX53" i="7"/>
  <c r="DV53" i="7"/>
  <c r="DT53" i="7"/>
  <c r="DR53" i="7"/>
  <c r="DP53" i="7"/>
  <c r="DG53" i="7"/>
  <c r="DE53" i="7"/>
  <c r="DC53" i="7"/>
  <c r="DA53" i="7"/>
  <c r="CP53" i="7"/>
  <c r="CN53" i="7"/>
  <c r="CL53" i="7"/>
  <c r="CJ53" i="7"/>
  <c r="CF53" i="7"/>
  <c r="CD53" i="7"/>
  <c r="BZ53" i="7"/>
  <c r="BX53" i="7"/>
  <c r="BV53" i="7"/>
  <c r="BT53" i="7"/>
  <c r="BN53" i="7"/>
  <c r="BJ53" i="7"/>
  <c r="BH53" i="7"/>
  <c r="BF53" i="7"/>
  <c r="BD53" i="7"/>
  <c r="AT53" i="7"/>
  <c r="AR53" i="7"/>
  <c r="AJ53" i="7"/>
  <c r="AH53" i="7"/>
  <c r="AD53" i="7"/>
  <c r="AB53" i="7"/>
  <c r="T53" i="7"/>
  <c r="R53" i="7"/>
  <c r="N53" i="7"/>
  <c r="L53" i="7"/>
  <c r="D53" i="7"/>
  <c r="B53" i="7"/>
  <c r="ET52" i="7"/>
  <c r="EN52" i="7"/>
  <c r="EL52" i="7"/>
  <c r="EJ52" i="7"/>
  <c r="EH52" i="7"/>
  <c r="EF52" i="7"/>
  <c r="EA52" i="7"/>
  <c r="DX52" i="7"/>
  <c r="DV52" i="7"/>
  <c r="DT52" i="7"/>
  <c r="DR52" i="7"/>
  <c r="DK52" i="7"/>
  <c r="DG52" i="7"/>
  <c r="DE52" i="7"/>
  <c r="DC52" i="7"/>
  <c r="DA52" i="7"/>
  <c r="CT52" i="7"/>
  <c r="CP52" i="7"/>
  <c r="CN52" i="7"/>
  <c r="CL52" i="7"/>
  <c r="CJ52" i="7"/>
  <c r="CC52" i="7"/>
  <c r="BZ52" i="7"/>
  <c r="BX52" i="7"/>
  <c r="BV52" i="7"/>
  <c r="BM52" i="7"/>
  <c r="BJ52" i="7"/>
  <c r="BH52" i="7"/>
  <c r="BF52" i="7"/>
  <c r="AW52" i="7"/>
  <c r="AT52" i="7"/>
  <c r="AR52" i="7"/>
  <c r="AG52" i="7"/>
  <c r="AE52" i="7"/>
  <c r="Q52" i="7"/>
  <c r="A52" i="7"/>
  <c r="ET51" i="7"/>
  <c r="EN51" i="7"/>
  <c r="EL51" i="7"/>
  <c r="EJ51" i="7"/>
  <c r="EH51" i="7"/>
  <c r="EF51" i="7"/>
  <c r="EA51" i="7"/>
  <c r="DX51" i="7"/>
  <c r="DV51" i="7"/>
  <c r="DT51" i="7"/>
  <c r="DR51" i="7"/>
  <c r="DK51" i="7"/>
  <c r="DG51" i="7"/>
  <c r="DE51" i="7"/>
  <c r="DC51" i="7"/>
  <c r="DA51" i="7"/>
  <c r="CT51" i="7"/>
  <c r="CP51" i="7"/>
  <c r="CN51" i="7"/>
  <c r="CL51" i="7"/>
  <c r="CJ51" i="7"/>
  <c r="CC51" i="7"/>
  <c r="BZ51" i="7"/>
  <c r="BX51" i="7"/>
  <c r="BV51" i="7"/>
  <c r="BM51" i="7"/>
  <c r="BJ51" i="7"/>
  <c r="BH51" i="7"/>
  <c r="BF51" i="7"/>
  <c r="AW51" i="7"/>
  <c r="AT51" i="7"/>
  <c r="AG51" i="7"/>
  <c r="AE51" i="7"/>
  <c r="Q51" i="7"/>
  <c r="N51" i="7"/>
  <c r="A51" i="7"/>
  <c r="EN50" i="7"/>
  <c r="EL50" i="7"/>
  <c r="EJ50" i="7"/>
  <c r="EH50" i="7"/>
  <c r="DX50" i="7"/>
  <c r="DV50" i="7"/>
  <c r="DT50" i="7"/>
  <c r="DR50" i="7"/>
  <c r="DG50" i="7"/>
  <c r="DE50" i="7"/>
  <c r="DC50" i="7"/>
  <c r="DA50" i="7"/>
  <c r="CP50" i="7"/>
  <c r="CN50" i="7"/>
  <c r="CL50" i="7"/>
  <c r="CF50" i="7"/>
  <c r="CD50" i="7"/>
  <c r="BZ50" i="7"/>
  <c r="BX50" i="7"/>
  <c r="BV50" i="7"/>
  <c r="BJ50" i="7"/>
  <c r="BH50" i="7"/>
  <c r="AT50" i="7"/>
  <c r="AR50" i="7"/>
  <c r="AJ50" i="7"/>
  <c r="AH50" i="7"/>
  <c r="AD50" i="7"/>
  <c r="AB50" i="7"/>
  <c r="T50" i="7"/>
  <c r="R50" i="7"/>
  <c r="N50" i="7"/>
  <c r="L50" i="7"/>
  <c r="D50" i="7"/>
  <c r="B50" i="7"/>
  <c r="ET49" i="7"/>
  <c r="EN49" i="7"/>
  <c r="EL49" i="7"/>
  <c r="EJ49" i="7"/>
  <c r="EH49" i="7"/>
  <c r="EA49" i="7"/>
  <c r="DX49" i="7"/>
  <c r="DV49" i="7"/>
  <c r="DT49" i="7"/>
  <c r="DR49" i="7"/>
  <c r="DK49" i="7"/>
  <c r="DG49" i="7"/>
  <c r="DE49" i="7"/>
  <c r="DC49" i="7"/>
  <c r="DA49" i="7"/>
  <c r="CT49" i="7"/>
  <c r="CP49" i="7"/>
  <c r="CN49" i="7"/>
  <c r="CL49" i="7"/>
  <c r="CD49" i="7"/>
  <c r="CC49" i="7"/>
  <c r="BZ49" i="7"/>
  <c r="BX49" i="7"/>
  <c r="BV49" i="7"/>
  <c r="BM49" i="7"/>
  <c r="BJ49" i="7"/>
  <c r="BH49" i="7"/>
  <c r="AW49" i="7"/>
  <c r="AT49" i="7"/>
  <c r="AH49" i="7"/>
  <c r="AG49" i="7"/>
  <c r="T49" i="7"/>
  <c r="Q49" i="7"/>
  <c r="D49" i="7"/>
  <c r="A49" i="7"/>
  <c r="ET48" i="7"/>
  <c r="EN48" i="7"/>
  <c r="EL48" i="7"/>
  <c r="EJ48" i="7"/>
  <c r="EH48" i="7"/>
  <c r="EA48" i="7"/>
  <c r="DX48" i="7"/>
  <c r="DV48" i="7"/>
  <c r="DT48" i="7"/>
  <c r="DR48" i="7"/>
  <c r="DK48" i="7"/>
  <c r="DG48" i="7"/>
  <c r="DE48" i="7"/>
  <c r="DC48" i="7"/>
  <c r="DA48" i="7"/>
  <c r="CT48" i="7"/>
  <c r="CP48" i="7"/>
  <c r="CN48" i="7"/>
  <c r="CL48" i="7"/>
  <c r="CC48" i="7"/>
  <c r="BZ48" i="7"/>
  <c r="BX48" i="7"/>
  <c r="BM48" i="7"/>
  <c r="BJ48" i="7"/>
  <c r="BH48" i="7"/>
  <c r="AW48" i="7"/>
  <c r="AT48" i="7"/>
  <c r="AJ48" i="7"/>
  <c r="AG48" i="7"/>
  <c r="Q48" i="7"/>
  <c r="A48" i="7"/>
  <c r="EN47" i="7"/>
  <c r="EL47" i="7"/>
  <c r="EJ47" i="7"/>
  <c r="EH47" i="7"/>
  <c r="DX47" i="7"/>
  <c r="DV47" i="7"/>
  <c r="DT47" i="7"/>
  <c r="DR47" i="7"/>
  <c r="DG47" i="7"/>
  <c r="DE47" i="7"/>
  <c r="DC47" i="7"/>
  <c r="CP47" i="7"/>
  <c r="CN47" i="7"/>
  <c r="CL47" i="7"/>
  <c r="CF47" i="7"/>
  <c r="CD47" i="7"/>
  <c r="BZ47" i="7"/>
  <c r="BX47" i="7"/>
  <c r="BJ47" i="7"/>
  <c r="AT47" i="7"/>
  <c r="AR47" i="7"/>
  <c r="AJ47" i="7"/>
  <c r="AH47" i="7"/>
  <c r="AD47" i="7"/>
  <c r="AE47" i="7" s="1"/>
  <c r="AB47" i="7"/>
  <c r="T47" i="7"/>
  <c r="R47" i="7"/>
  <c r="N47" i="7"/>
  <c r="L47" i="7"/>
  <c r="D47" i="7"/>
  <c r="B47" i="7"/>
  <c r="ET46" i="7"/>
  <c r="EN46" i="7"/>
  <c r="EL46" i="7"/>
  <c r="EJ46" i="7"/>
  <c r="EH46" i="7"/>
  <c r="EA46" i="7"/>
  <c r="DX46" i="7"/>
  <c r="DV46" i="7"/>
  <c r="DT46" i="7"/>
  <c r="DR46" i="7"/>
  <c r="DK46" i="7"/>
  <c r="DG46" i="7"/>
  <c r="DE46" i="7"/>
  <c r="DC46" i="7"/>
  <c r="CT46" i="7"/>
  <c r="CP46" i="7"/>
  <c r="CC46" i="7"/>
  <c r="BZ46" i="7"/>
  <c r="BX46" i="7"/>
  <c r="BM46" i="7"/>
  <c r="BJ46" i="7"/>
  <c r="AW46" i="7"/>
  <c r="AT46" i="7"/>
  <c r="AG46" i="7"/>
  <c r="AD46" i="7"/>
  <c r="T46" i="7"/>
  <c r="Q46" i="7"/>
  <c r="A46" i="7"/>
  <c r="ET45" i="7"/>
  <c r="EN45" i="7"/>
  <c r="EL45" i="7"/>
  <c r="EJ45" i="7"/>
  <c r="EH45" i="7"/>
  <c r="EA45" i="7"/>
  <c r="DX45" i="7"/>
  <c r="DV45" i="7"/>
  <c r="DT45" i="7"/>
  <c r="DR45" i="7"/>
  <c r="DK45" i="7"/>
  <c r="DG45" i="7"/>
  <c r="DE45" i="7"/>
  <c r="DC45" i="7"/>
  <c r="CT45" i="7"/>
  <c r="CP45" i="7"/>
  <c r="CN45" i="7"/>
  <c r="CC45" i="7"/>
  <c r="BZ45" i="7"/>
  <c r="BM45" i="7"/>
  <c r="BJ45" i="7"/>
  <c r="AW45" i="7"/>
  <c r="AT45" i="7"/>
  <c r="AG45" i="7"/>
  <c r="Q45" i="7"/>
  <c r="N45" i="7"/>
  <c r="D45" i="7"/>
  <c r="A45" i="7"/>
  <c r="EN44" i="7"/>
  <c r="EL44" i="7"/>
  <c r="EJ44" i="7"/>
  <c r="EH44" i="7"/>
  <c r="DX44" i="7"/>
  <c r="DV44" i="7"/>
  <c r="DT44" i="7"/>
  <c r="DG44" i="7"/>
  <c r="DE44" i="7"/>
  <c r="DC44" i="7"/>
  <c r="CP44" i="7"/>
  <c r="CN44" i="7"/>
  <c r="CF44" i="7"/>
  <c r="CD44" i="7"/>
  <c r="BZ44" i="7"/>
  <c r="BP44" i="7"/>
  <c r="BJ44" i="7"/>
  <c r="AT44" i="7"/>
  <c r="AR44" i="7"/>
  <c r="AJ44" i="7"/>
  <c r="AH44" i="7"/>
  <c r="AD44" i="7"/>
  <c r="AB44" i="7"/>
  <c r="T44" i="7"/>
  <c r="R44" i="7"/>
  <c r="N44" i="7"/>
  <c r="L44" i="7"/>
  <c r="D44" i="7"/>
  <c r="B44" i="7"/>
  <c r="ET43" i="7"/>
  <c r="EN43" i="7"/>
  <c r="EL43" i="7"/>
  <c r="EJ43" i="7"/>
  <c r="EH43" i="7"/>
  <c r="EA43" i="7"/>
  <c r="DX43" i="7"/>
  <c r="DV43" i="7"/>
  <c r="DT43" i="7"/>
  <c r="DK43" i="7"/>
  <c r="DG43" i="7"/>
  <c r="DE43" i="7"/>
  <c r="CT43" i="7"/>
  <c r="CP43" i="7"/>
  <c r="CC43" i="7"/>
  <c r="BZ43" i="7"/>
  <c r="BM43" i="7"/>
  <c r="BJ43" i="7"/>
  <c r="AW43" i="7"/>
  <c r="AT43" i="7"/>
  <c r="AG43" i="7"/>
  <c r="AB43" i="7"/>
  <c r="Q43" i="7"/>
  <c r="A43" i="7"/>
  <c r="ET42" i="7"/>
  <c r="EN42" i="7"/>
  <c r="EL42" i="7"/>
  <c r="EJ42" i="7"/>
  <c r="EH42" i="7"/>
  <c r="EA42" i="7"/>
  <c r="DX42" i="7"/>
  <c r="DV42" i="7"/>
  <c r="DT42" i="7"/>
  <c r="DK42" i="7"/>
  <c r="DG42" i="7"/>
  <c r="DE42" i="7"/>
  <c r="CT42" i="7"/>
  <c r="CP42" i="7"/>
  <c r="CC42" i="7"/>
  <c r="BZ42" i="7"/>
  <c r="BM42" i="7"/>
  <c r="BJ42" i="7"/>
  <c r="AW42" i="7"/>
  <c r="AT42" i="7"/>
  <c r="AR42" i="7"/>
  <c r="AG42" i="7"/>
  <c r="Q42" i="7"/>
  <c r="A42" i="7"/>
  <c r="EN41" i="7"/>
  <c r="EL41" i="7"/>
  <c r="EJ41" i="7"/>
  <c r="EH41" i="7"/>
  <c r="DX41" i="7"/>
  <c r="DV41" i="7"/>
  <c r="DT41" i="7"/>
  <c r="DG41" i="7"/>
  <c r="DE41" i="7"/>
  <c r="CP41" i="7"/>
  <c r="CN41" i="7"/>
  <c r="CF41" i="7"/>
  <c r="CD41" i="7"/>
  <c r="BZ41" i="7"/>
  <c r="BJ41" i="7"/>
  <c r="AT41" i="7"/>
  <c r="AR41" i="7"/>
  <c r="AJ41" i="7"/>
  <c r="AH41" i="7"/>
  <c r="AD41" i="7"/>
  <c r="AB41" i="7"/>
  <c r="T41" i="7"/>
  <c r="R41" i="7"/>
  <c r="N41" i="7"/>
  <c r="L41" i="7"/>
  <c r="D41" i="7"/>
  <c r="B41" i="7"/>
  <c r="ET40" i="7"/>
  <c r="EN40" i="7"/>
  <c r="EL40" i="7"/>
  <c r="EJ40" i="7"/>
  <c r="EA40" i="7"/>
  <c r="DX40" i="7"/>
  <c r="DV40" i="7"/>
  <c r="DT40" i="7"/>
  <c r="DK40" i="7"/>
  <c r="DG40" i="7"/>
  <c r="DE40" i="7"/>
  <c r="CT40" i="7"/>
  <c r="CP40" i="7"/>
  <c r="CC40" i="7"/>
  <c r="BZ40" i="7"/>
  <c r="BM40" i="7"/>
  <c r="BJ40" i="7"/>
  <c r="AW40" i="7"/>
  <c r="AJ40" i="7"/>
  <c r="AG40" i="7"/>
  <c r="T40" i="7"/>
  <c r="Q40" i="7"/>
  <c r="L40" i="7"/>
  <c r="B40" i="7"/>
  <c r="A40" i="7"/>
  <c r="ET39" i="7"/>
  <c r="EN39" i="7"/>
  <c r="EL39" i="7"/>
  <c r="EJ39" i="7"/>
  <c r="EA39" i="7"/>
  <c r="DX39" i="7"/>
  <c r="DV39" i="7"/>
  <c r="DK39" i="7"/>
  <c r="DG39" i="7"/>
  <c r="CT39" i="7"/>
  <c r="CP39" i="7"/>
  <c r="CC39" i="7"/>
  <c r="BZ39" i="7"/>
  <c r="BM39" i="7"/>
  <c r="BJ39" i="7"/>
  <c r="AW39" i="7"/>
  <c r="AT39" i="7"/>
  <c r="AG39" i="7"/>
  <c r="AB39" i="7"/>
  <c r="R39" i="7"/>
  <c r="Q39" i="7"/>
  <c r="A39" i="7"/>
  <c r="EN38" i="7"/>
  <c r="EL38" i="7"/>
  <c r="EJ38" i="7"/>
  <c r="DX38" i="7"/>
  <c r="DV38" i="7"/>
  <c r="DG38" i="7"/>
  <c r="CP38" i="7"/>
  <c r="CN38" i="7"/>
  <c r="CF38" i="7"/>
  <c r="CD38" i="7"/>
  <c r="BZ38" i="7"/>
  <c r="BJ38" i="7"/>
  <c r="AT38" i="7"/>
  <c r="AR38" i="7"/>
  <c r="AJ38" i="7"/>
  <c r="AH38" i="7"/>
  <c r="AD38" i="7"/>
  <c r="AB38" i="7"/>
  <c r="T38" i="7"/>
  <c r="R38" i="7"/>
  <c r="N38" i="7"/>
  <c r="L38" i="7"/>
  <c r="D38" i="7"/>
  <c r="B38" i="7"/>
  <c r="ET37" i="7"/>
  <c r="EN37" i="7"/>
  <c r="EL37" i="7"/>
  <c r="EJ37" i="7"/>
  <c r="EA37" i="7"/>
  <c r="DX37" i="7"/>
  <c r="DV37" i="7"/>
  <c r="DK37" i="7"/>
  <c r="DG37" i="7"/>
  <c r="CT37" i="7"/>
  <c r="CP37" i="7"/>
  <c r="CC37" i="7"/>
  <c r="BZ37" i="7"/>
  <c r="BM37" i="7"/>
  <c r="BJ37" i="7"/>
  <c r="AW37" i="7"/>
  <c r="AG37" i="7"/>
  <c r="AB37" i="7"/>
  <c r="Q37" i="7"/>
  <c r="A37" i="7"/>
  <c r="ET36" i="7"/>
  <c r="EN36" i="7"/>
  <c r="EL36" i="7"/>
  <c r="EA36" i="7"/>
  <c r="DX36" i="7"/>
  <c r="DK36" i="7"/>
  <c r="DG36" i="7"/>
  <c r="CT36" i="7"/>
  <c r="CP36" i="7"/>
  <c r="CC36" i="7"/>
  <c r="BZ36" i="7"/>
  <c r="BM36" i="7"/>
  <c r="BJ36" i="7"/>
  <c r="AW36" i="7"/>
  <c r="AJ36" i="7"/>
  <c r="AG36" i="7"/>
  <c r="Q36" i="7"/>
  <c r="A36" i="7"/>
  <c r="EN35" i="7"/>
  <c r="EL35" i="7"/>
  <c r="DX35" i="7"/>
  <c r="DG35" i="7"/>
  <c r="CP35" i="7"/>
  <c r="CN35" i="7"/>
  <c r="CF35" i="7"/>
  <c r="CD35" i="7"/>
  <c r="BZ35" i="7"/>
  <c r="BN35" i="7"/>
  <c r="BJ35" i="7"/>
  <c r="AT35" i="7"/>
  <c r="AR35" i="7"/>
  <c r="AJ35" i="7"/>
  <c r="AH35" i="7"/>
  <c r="AD35" i="7"/>
  <c r="AB35" i="7"/>
  <c r="T35" i="7"/>
  <c r="R35" i="7"/>
  <c r="N35" i="7"/>
  <c r="L35" i="7"/>
  <c r="D35" i="7"/>
  <c r="B35" i="7"/>
  <c r="ET34" i="7"/>
  <c r="EN34" i="7"/>
  <c r="EL34" i="7"/>
  <c r="EA34" i="7"/>
  <c r="DX34" i="7"/>
  <c r="DK34" i="7"/>
  <c r="DG34" i="7"/>
  <c r="CT34" i="7"/>
  <c r="CP34" i="7"/>
  <c r="CC34" i="7"/>
  <c r="BZ34" i="7"/>
  <c r="BM34" i="7"/>
  <c r="BJ34" i="7"/>
  <c r="AW34" i="7"/>
  <c r="AJ34" i="7"/>
  <c r="AG34" i="7"/>
  <c r="Q34" i="7"/>
  <c r="A34" i="7"/>
  <c r="ET33" i="7"/>
  <c r="EN33" i="7"/>
  <c r="EA33" i="7"/>
  <c r="DX33" i="7"/>
  <c r="DK33" i="7"/>
  <c r="DG33" i="7"/>
  <c r="CT33" i="7"/>
  <c r="CP33" i="7"/>
  <c r="CN33" i="7"/>
  <c r="CC33" i="7"/>
  <c r="BZ33" i="7"/>
  <c r="BM33" i="7"/>
  <c r="BJ33" i="7"/>
  <c r="AW33" i="7"/>
  <c r="AT33" i="7"/>
  <c r="AG33" i="7"/>
  <c r="Q33" i="7"/>
  <c r="L33" i="7"/>
  <c r="D33" i="7"/>
  <c r="A33" i="7"/>
  <c r="EN32" i="7"/>
  <c r="ED32" i="7"/>
  <c r="DX32" i="7"/>
  <c r="DG32" i="7"/>
  <c r="CP32" i="7"/>
  <c r="CN32" i="7"/>
  <c r="CF32" i="7"/>
  <c r="CD32" i="7"/>
  <c r="BZ32" i="7"/>
  <c r="BJ32" i="7"/>
  <c r="AT32" i="7"/>
  <c r="AR32" i="7"/>
  <c r="AJ32" i="7"/>
  <c r="AH32" i="7"/>
  <c r="AD32" i="7"/>
  <c r="AB32" i="7"/>
  <c r="T32" i="7"/>
  <c r="R32" i="7"/>
  <c r="N32" i="7"/>
  <c r="L32" i="7"/>
  <c r="D32" i="7"/>
  <c r="B32" i="7"/>
  <c r="ET31" i="7"/>
  <c r="EN31" i="7"/>
  <c r="EA31" i="7"/>
  <c r="DX31" i="7"/>
  <c r="DK31" i="7"/>
  <c r="DG31" i="7"/>
  <c r="CT31" i="7"/>
  <c r="CP31" i="7"/>
  <c r="CF31" i="7"/>
  <c r="CC31" i="7"/>
  <c r="BZ31" i="7"/>
  <c r="BM31" i="7"/>
  <c r="BJ31" i="7"/>
  <c r="AW31" i="7"/>
  <c r="AG31" i="7"/>
  <c r="Q31" i="7"/>
  <c r="A31" i="7"/>
  <c r="ET30" i="7"/>
  <c r="EN30" i="7"/>
  <c r="EA30" i="7"/>
  <c r="DX30" i="7"/>
  <c r="DK30" i="7"/>
  <c r="DG30" i="7"/>
  <c r="CT30" i="7"/>
  <c r="CP30" i="7"/>
  <c r="CC30" i="7"/>
  <c r="BZ30" i="7"/>
  <c r="BM30" i="7"/>
  <c r="BJ30" i="7"/>
  <c r="AW30" i="7"/>
  <c r="AT30" i="7"/>
  <c r="AG30" i="7"/>
  <c r="Q30" i="7"/>
  <c r="N30" i="7"/>
  <c r="A30" i="7"/>
  <c r="EN29" i="7"/>
  <c r="DX29" i="7"/>
  <c r="DG29" i="7"/>
  <c r="CP29" i="7"/>
  <c r="CN29" i="7"/>
  <c r="CF29" i="7"/>
  <c r="CD29" i="7"/>
  <c r="BZ29" i="7"/>
  <c r="BJ29" i="7"/>
  <c r="AT29" i="7"/>
  <c r="AR29" i="7"/>
  <c r="AJ29" i="7"/>
  <c r="AH29" i="7"/>
  <c r="AD29" i="7"/>
  <c r="AB29" i="7"/>
  <c r="T29" i="7"/>
  <c r="R29" i="7"/>
  <c r="N29" i="7"/>
  <c r="L29" i="7"/>
  <c r="D29" i="7"/>
  <c r="B29" i="7"/>
  <c r="ET28" i="7"/>
  <c r="EN28" i="7"/>
  <c r="EA28" i="7"/>
  <c r="DX28" i="7"/>
  <c r="DK28" i="7"/>
  <c r="DG28" i="7"/>
  <c r="CT28" i="7"/>
  <c r="CP28" i="7"/>
  <c r="CN28" i="7"/>
  <c r="CC28" i="7"/>
  <c r="BZ28" i="7"/>
  <c r="BM28" i="7"/>
  <c r="BJ28" i="7"/>
  <c r="AW28" i="7"/>
  <c r="AG28" i="7"/>
  <c r="AB28" i="7"/>
  <c r="Q28" i="7"/>
  <c r="B28" i="7"/>
  <c r="A28" i="7"/>
  <c r="ET27" i="7"/>
  <c r="EN27" i="7"/>
  <c r="EA27" i="7"/>
  <c r="DX27" i="7"/>
  <c r="DK27" i="7"/>
  <c r="DG27" i="7"/>
  <c r="CT27" i="7"/>
  <c r="CP27" i="7"/>
  <c r="CD27" i="7"/>
  <c r="CC27" i="7"/>
  <c r="BZ27" i="7"/>
  <c r="BM27" i="7"/>
  <c r="BJ27" i="7"/>
  <c r="AW27" i="7"/>
  <c r="AG27" i="7"/>
  <c r="Q27" i="7"/>
  <c r="L27" i="7"/>
  <c r="A27" i="7"/>
  <c r="EN26" i="7"/>
  <c r="DX26" i="7"/>
  <c r="DG26" i="7"/>
  <c r="CP26" i="7"/>
  <c r="CN26" i="7"/>
  <c r="CL26" i="7"/>
  <c r="CH26" i="7"/>
  <c r="CF26" i="7"/>
  <c r="CD26" i="7"/>
  <c r="BZ26" i="7"/>
  <c r="AT26" i="7"/>
  <c r="AR26" i="7"/>
  <c r="AJ26" i="7"/>
  <c r="AH26" i="7"/>
  <c r="AD26" i="7"/>
  <c r="AB26" i="7"/>
  <c r="T26" i="7"/>
  <c r="R26" i="7"/>
  <c r="N26" i="7"/>
  <c r="L26" i="7"/>
  <c r="D26" i="7"/>
  <c r="B26" i="7"/>
  <c r="ET25" i="7"/>
  <c r="EA25" i="7"/>
  <c r="DK25" i="7"/>
  <c r="CT25" i="7"/>
  <c r="CC25" i="7"/>
  <c r="BM25" i="7"/>
  <c r="AW25" i="7"/>
  <c r="AG25" i="7"/>
  <c r="Q25" i="7"/>
  <c r="N25" i="7"/>
  <c r="D25" i="7"/>
  <c r="B25" i="7"/>
  <c r="A25" i="7"/>
  <c r="ET24" i="7"/>
  <c r="EA24" i="7"/>
  <c r="DK24" i="7"/>
  <c r="CT24" i="7"/>
  <c r="CN24" i="7"/>
  <c r="CC24" i="7"/>
  <c r="BM24" i="7"/>
  <c r="AW24" i="7"/>
  <c r="AG24" i="7"/>
  <c r="T24" i="7"/>
  <c r="Q24" i="7"/>
  <c r="N24" i="7"/>
  <c r="L24" i="7"/>
  <c r="D24" i="7"/>
  <c r="A24" i="7"/>
  <c r="CP23" i="7"/>
  <c r="CN23" i="7"/>
  <c r="CF23" i="7"/>
  <c r="CD23" i="7"/>
  <c r="AT23" i="7"/>
  <c r="AR23" i="7"/>
  <c r="AJ23" i="7"/>
  <c r="AH23" i="7"/>
  <c r="AD23" i="7"/>
  <c r="AB23" i="7"/>
  <c r="T23" i="7"/>
  <c r="R23" i="7"/>
  <c r="N23" i="7"/>
  <c r="L23" i="7"/>
  <c r="D23" i="7"/>
  <c r="B23" i="7"/>
  <c r="J19" i="7"/>
  <c r="I19" i="7"/>
  <c r="H19" i="7"/>
  <c r="G19" i="7"/>
  <c r="F19" i="7"/>
  <c r="E19" i="7"/>
  <c r="D19" i="7"/>
  <c r="C19" i="7"/>
  <c r="M16" i="7"/>
  <c r="L16" i="7"/>
  <c r="K16" i="7"/>
  <c r="J16" i="7"/>
  <c r="I16" i="7"/>
  <c r="H16" i="7"/>
  <c r="G16" i="7"/>
  <c r="F16" i="7"/>
  <c r="E16" i="7"/>
  <c r="D16" i="7"/>
  <c r="C16" i="7"/>
  <c r="D26" i="4"/>
  <c r="N25" i="4"/>
  <c r="L25" i="4"/>
  <c r="M24" i="4" s="1"/>
  <c r="M23" i="4" s="1"/>
  <c r="E25" i="4"/>
  <c r="D25" i="4"/>
  <c r="B25" i="4"/>
  <c r="O24" i="4"/>
  <c r="N24" i="4"/>
  <c r="O23" i="4" s="1"/>
  <c r="O22" i="4" s="1"/>
  <c r="L24" i="4"/>
  <c r="F24" i="4"/>
  <c r="G23" i="4" s="1"/>
  <c r="G22" i="4" s="1"/>
  <c r="G21" i="4" s="1"/>
  <c r="G20" i="4" s="1"/>
  <c r="E24" i="4"/>
  <c r="D24" i="4"/>
  <c r="B24" i="4"/>
  <c r="C24" i="4" s="1"/>
  <c r="AH23" i="4"/>
  <c r="AI22" i="4" s="1"/>
  <c r="AF23" i="4"/>
  <c r="X23" i="4"/>
  <c r="V23" i="4"/>
  <c r="W22" i="4" s="1"/>
  <c r="P23" i="4"/>
  <c r="N23" i="4"/>
  <c r="L23" i="4"/>
  <c r="F23" i="4"/>
  <c r="E23" i="4"/>
  <c r="D23" i="4"/>
  <c r="B23" i="4"/>
  <c r="AR22" i="4"/>
  <c r="AP22" i="4"/>
  <c r="AH22" i="4"/>
  <c r="AG22" i="4"/>
  <c r="AG21" i="4" s="1"/>
  <c r="AG20" i="4" s="1"/>
  <c r="AG19" i="4" s="1"/>
  <c r="AG18" i="4" s="1"/>
  <c r="AG17" i="4" s="1"/>
  <c r="AG16" i="4" s="1"/>
  <c r="AG15" i="4" s="1"/>
  <c r="AF22" i="4"/>
  <c r="Z22" i="4"/>
  <c r="X22" i="4"/>
  <c r="Y22" i="4" s="1"/>
  <c r="V22" i="4"/>
  <c r="P22" i="4"/>
  <c r="Q22" i="4" s="1"/>
  <c r="N22" i="4"/>
  <c r="L22" i="4"/>
  <c r="M22" i="4" s="1"/>
  <c r="F22" i="4"/>
  <c r="D22" i="4"/>
  <c r="E22" i="4" s="1"/>
  <c r="B22" i="4"/>
  <c r="AR21" i="4"/>
  <c r="AS21" i="4" s="1"/>
  <c r="AQ21" i="4"/>
  <c r="AP21" i="4"/>
  <c r="AH21" i="4"/>
  <c r="AI21" i="4" s="1"/>
  <c r="AF21" i="4"/>
  <c r="Z21" i="4"/>
  <c r="AA21" i="4" s="1"/>
  <c r="X21" i="4"/>
  <c r="V21" i="4"/>
  <c r="W21" i="4" s="1"/>
  <c r="P21" i="4"/>
  <c r="N21" i="4"/>
  <c r="O21" i="4" s="1"/>
  <c r="L21" i="4"/>
  <c r="H21" i="4"/>
  <c r="F21" i="4"/>
  <c r="D21" i="4"/>
  <c r="B21" i="4"/>
  <c r="AR20" i="4"/>
  <c r="AQ20" i="4"/>
  <c r="AQ19" i="4" s="1"/>
  <c r="AP20" i="4"/>
  <c r="AH20" i="4"/>
  <c r="AF20" i="4"/>
  <c r="Z20" i="4"/>
  <c r="X20" i="4"/>
  <c r="V20" i="4"/>
  <c r="R20" i="4"/>
  <c r="S19" i="4" s="1"/>
  <c r="S18" i="4" s="1"/>
  <c r="S17" i="4" s="1"/>
  <c r="S16" i="4" s="1"/>
  <c r="P20" i="4"/>
  <c r="N20" i="4"/>
  <c r="O20" i="4" s="1"/>
  <c r="L20" i="4"/>
  <c r="H20" i="4"/>
  <c r="I20" i="4" s="1"/>
  <c r="F20" i="4"/>
  <c r="D20" i="4"/>
  <c r="B20" i="4"/>
  <c r="AR19" i="4"/>
  <c r="AP19" i="4"/>
  <c r="AH19" i="4"/>
  <c r="AF19" i="4"/>
  <c r="Z19" i="4"/>
  <c r="X19" i="4"/>
  <c r="V19" i="4"/>
  <c r="R19" i="4"/>
  <c r="P19" i="4"/>
  <c r="N19" i="4"/>
  <c r="L19" i="4"/>
  <c r="H19" i="4"/>
  <c r="F19" i="4"/>
  <c r="G19" i="4" s="1"/>
  <c r="D19" i="4"/>
  <c r="B19" i="4"/>
  <c r="AR18" i="4"/>
  <c r="AP18" i="4"/>
  <c r="AQ18" i="4" s="1"/>
  <c r="AJ18" i="4"/>
  <c r="AH18" i="4"/>
  <c r="AF18" i="4"/>
  <c r="Z18" i="4"/>
  <c r="X18" i="4"/>
  <c r="V18" i="4"/>
  <c r="R18" i="4"/>
  <c r="P18" i="4"/>
  <c r="N18" i="4"/>
  <c r="L18" i="4"/>
  <c r="H18" i="4"/>
  <c r="F18" i="4"/>
  <c r="D18" i="4"/>
  <c r="B18" i="4"/>
  <c r="AR17" i="4"/>
  <c r="AP17" i="4"/>
  <c r="AK17" i="4"/>
  <c r="AJ17" i="4"/>
  <c r="AH17" i="4"/>
  <c r="AF17" i="4"/>
  <c r="Z17" i="4"/>
  <c r="X17" i="4"/>
  <c r="V17" i="4"/>
  <c r="R17" i="4"/>
  <c r="P17" i="4"/>
  <c r="N17" i="4"/>
  <c r="L17" i="4"/>
  <c r="H17" i="4"/>
  <c r="F17" i="4"/>
  <c r="D17" i="4"/>
  <c r="B17" i="4"/>
  <c r="AR16" i="4"/>
  <c r="AP16" i="4"/>
  <c r="AK16" i="4"/>
  <c r="AK15" i="4" s="1"/>
  <c r="AJ16" i="4"/>
  <c r="AH16" i="4"/>
  <c r="AF16" i="4"/>
  <c r="AB16" i="4"/>
  <c r="Z16" i="4"/>
  <c r="X16" i="4"/>
  <c r="V16" i="4"/>
  <c r="R16" i="4"/>
  <c r="P16" i="4"/>
  <c r="N16" i="4"/>
  <c r="L16" i="4"/>
  <c r="H16" i="4"/>
  <c r="F16" i="4"/>
  <c r="D16" i="4"/>
  <c r="B16" i="4"/>
  <c r="AR15" i="4"/>
  <c r="AP15" i="4"/>
  <c r="AJ15" i="4"/>
  <c r="AH15" i="4"/>
  <c r="AF15" i="4"/>
  <c r="AB15" i="4"/>
  <c r="Z15" i="4"/>
  <c r="X15" i="4"/>
  <c r="V15" i="4"/>
  <c r="R15" i="4"/>
  <c r="P15" i="4"/>
  <c r="N15" i="4"/>
  <c r="L15" i="4"/>
  <c r="H15" i="4"/>
  <c r="F15" i="4"/>
  <c r="D15" i="4"/>
  <c r="B15" i="4"/>
  <c r="AR14" i="4"/>
  <c r="AP14" i="4"/>
  <c r="AJ14" i="4"/>
  <c r="AH14" i="4"/>
  <c r="AF14" i="4"/>
  <c r="AB14" i="4"/>
  <c r="Z14" i="4"/>
  <c r="X14" i="4"/>
  <c r="V14" i="4"/>
  <c r="R14" i="4"/>
  <c r="P14" i="4"/>
  <c r="N14" i="4"/>
  <c r="L14" i="4"/>
  <c r="H14" i="4"/>
  <c r="F14" i="4"/>
  <c r="D14" i="4"/>
  <c r="B14" i="4"/>
  <c r="AR13" i="4"/>
  <c r="AP13" i="4"/>
  <c r="AJ13" i="4"/>
  <c r="AH13" i="4"/>
  <c r="AF13" i="4"/>
  <c r="AB13" i="4"/>
  <c r="Z13" i="4"/>
  <c r="X13" i="4"/>
  <c r="V13" i="4"/>
  <c r="R13" i="4"/>
  <c r="P13" i="4"/>
  <c r="N13" i="4"/>
  <c r="L13" i="4"/>
  <c r="H13" i="4"/>
  <c r="F13" i="4"/>
  <c r="D13" i="4"/>
  <c r="B13" i="4"/>
  <c r="AT12" i="4"/>
  <c r="AR12" i="4"/>
  <c r="AP12" i="4"/>
  <c r="AJ12" i="4"/>
  <c r="AH12" i="4"/>
  <c r="AF12" i="4"/>
  <c r="AB12" i="4"/>
  <c r="Z12" i="4"/>
  <c r="X12" i="4"/>
  <c r="V12" i="4"/>
  <c r="R12" i="4"/>
  <c r="P12" i="4"/>
  <c r="N12" i="4"/>
  <c r="L12" i="4"/>
  <c r="H12" i="4"/>
  <c r="AV11" i="4"/>
  <c r="AU11" i="4"/>
  <c r="AT11" i="4"/>
  <c r="AR11" i="4"/>
  <c r="AP11" i="4"/>
  <c r="AL11" i="4"/>
  <c r="AJ11" i="4"/>
  <c r="AH11" i="4"/>
  <c r="AF11" i="4"/>
  <c r="AB11" i="4"/>
  <c r="Z11" i="4"/>
  <c r="X11" i="4"/>
  <c r="V11" i="4"/>
  <c r="R11" i="4"/>
  <c r="P11" i="4"/>
  <c r="N11" i="4"/>
  <c r="L11" i="4"/>
  <c r="E173" i="3"/>
  <c r="E170" i="3"/>
  <c r="E169" i="3"/>
  <c r="E166" i="3"/>
  <c r="E165" i="3"/>
  <c r="E162" i="3"/>
  <c r="E161" i="3"/>
  <c r="E158" i="3"/>
  <c r="E157" i="3"/>
  <c r="E154" i="3"/>
  <c r="E153" i="3"/>
  <c r="E150" i="3"/>
  <c r="E149" i="3"/>
  <c r="E146" i="3"/>
  <c r="E145" i="3"/>
  <c r="E142" i="3"/>
  <c r="E141" i="3"/>
  <c r="E138" i="3"/>
  <c r="E137" i="3"/>
  <c r="E134" i="3"/>
  <c r="E133" i="3"/>
  <c r="E130" i="3"/>
  <c r="E129" i="3"/>
  <c r="E126" i="3"/>
  <c r="E125" i="3"/>
  <c r="E122" i="3"/>
  <c r="E121" i="3"/>
  <c r="E118" i="3"/>
  <c r="E117" i="3"/>
  <c r="E114" i="3"/>
  <c r="E113" i="3"/>
  <c r="E110" i="3"/>
  <c r="E109" i="3"/>
  <c r="E106" i="3"/>
  <c r="E105" i="3"/>
  <c r="E102" i="3"/>
  <c r="E101" i="3"/>
  <c r="E98" i="3"/>
  <c r="E97" i="3"/>
  <c r="E94" i="3"/>
  <c r="E93" i="3"/>
  <c r="E90" i="3"/>
  <c r="E89" i="3"/>
  <c r="E86" i="3"/>
  <c r="E85" i="3"/>
  <c r="E82" i="3"/>
  <c r="E81" i="3"/>
  <c r="E78" i="3"/>
  <c r="E77" i="3"/>
  <c r="E74" i="3"/>
  <c r="E73" i="3"/>
  <c r="E70" i="3"/>
  <c r="E69" i="3"/>
  <c r="E66" i="3"/>
  <c r="E65" i="3"/>
  <c r="E62" i="3"/>
  <c r="E61" i="3"/>
  <c r="E58" i="3"/>
  <c r="E57" i="3"/>
  <c r="E54" i="3"/>
  <c r="E53" i="3"/>
  <c r="E50" i="3"/>
  <c r="E49" i="3"/>
  <c r="E46" i="3"/>
  <c r="E45" i="3"/>
  <c r="E42" i="3"/>
  <c r="E41" i="3"/>
  <c r="E38" i="3"/>
  <c r="E37" i="3"/>
  <c r="E34" i="3"/>
  <c r="E33" i="3"/>
  <c r="E30" i="3"/>
  <c r="E29" i="3"/>
  <c r="E26" i="3"/>
  <c r="E25" i="3"/>
  <c r="E22" i="3"/>
  <c r="E21" i="3"/>
  <c r="E18" i="3"/>
  <c r="E17" i="3"/>
  <c r="E14" i="3"/>
  <c r="E13" i="3"/>
  <c r="E10" i="3"/>
  <c r="E9" i="3"/>
  <c r="E6" i="3"/>
  <c r="E5" i="3"/>
  <c r="B5" i="3"/>
  <c r="E171" i="3" s="1"/>
  <c r="E3" i="3"/>
  <c r="AC70" i="1"/>
  <c r="V70" i="1"/>
  <c r="T70" i="1"/>
  <c r="O70" i="1"/>
  <c r="M70" i="1"/>
  <c r="H70" i="1"/>
  <c r="F70" i="1"/>
  <c r="AC69" i="1"/>
  <c r="V69" i="1"/>
  <c r="T69" i="1"/>
  <c r="M69" i="1"/>
  <c r="O69" i="1" s="1"/>
  <c r="H69" i="1"/>
  <c r="F69" i="1"/>
  <c r="AC68" i="1"/>
  <c r="T68" i="1"/>
  <c r="V68" i="1" s="1"/>
  <c r="O68" i="1"/>
  <c r="M68" i="1"/>
  <c r="F68" i="1"/>
  <c r="H68" i="1" s="1"/>
  <c r="AC67" i="1"/>
  <c r="T67" i="1"/>
  <c r="V67" i="1" s="1"/>
  <c r="O67" i="1"/>
  <c r="M67" i="1"/>
  <c r="F67" i="1"/>
  <c r="H67" i="1" s="1"/>
  <c r="AC66" i="1"/>
  <c r="V66" i="1"/>
  <c r="T66" i="1"/>
  <c r="M66" i="1"/>
  <c r="O66" i="1" s="1"/>
  <c r="H66" i="1"/>
  <c r="F66" i="1"/>
  <c r="AC65" i="1"/>
  <c r="V65" i="1"/>
  <c r="T65" i="1"/>
  <c r="M65" i="1"/>
  <c r="O65" i="1" s="1"/>
  <c r="H65" i="1"/>
  <c r="F65" i="1"/>
  <c r="AC64" i="1"/>
  <c r="V64" i="1"/>
  <c r="T64" i="1"/>
  <c r="O64" i="1"/>
  <c r="M64" i="1"/>
  <c r="H64" i="1"/>
  <c r="F64" i="1"/>
  <c r="AC63" i="1"/>
  <c r="T63" i="1"/>
  <c r="V63" i="1" s="1"/>
  <c r="O63" i="1"/>
  <c r="M63" i="1"/>
  <c r="F63" i="1"/>
  <c r="H63" i="1" s="1"/>
  <c r="AC62" i="1"/>
  <c r="V62" i="1"/>
  <c r="T62" i="1"/>
  <c r="O62" i="1"/>
  <c r="M62" i="1"/>
  <c r="H62" i="1"/>
  <c r="F62" i="1"/>
  <c r="AC61" i="1"/>
  <c r="V61" i="1"/>
  <c r="T61" i="1"/>
  <c r="M61" i="1"/>
  <c r="O61" i="1" s="1"/>
  <c r="H61" i="1"/>
  <c r="F61" i="1"/>
  <c r="AC60" i="1"/>
  <c r="T60" i="1"/>
  <c r="V60" i="1" s="1"/>
  <c r="O60" i="1"/>
  <c r="M60" i="1"/>
  <c r="F60" i="1"/>
  <c r="H60" i="1" s="1"/>
  <c r="AC59" i="1"/>
  <c r="T59" i="1"/>
  <c r="V59" i="1" s="1"/>
  <c r="O59" i="1"/>
  <c r="M59" i="1"/>
  <c r="F59" i="1"/>
  <c r="H59" i="1" s="1"/>
  <c r="AC58" i="1"/>
  <c r="V58" i="1"/>
  <c r="T58" i="1"/>
  <c r="M58" i="1"/>
  <c r="O58" i="1" s="1"/>
  <c r="H58" i="1"/>
  <c r="F58" i="1"/>
  <c r="AC57" i="1"/>
  <c r="V57" i="1"/>
  <c r="T57" i="1"/>
  <c r="M57" i="1"/>
  <c r="O57" i="1" s="1"/>
  <c r="H57" i="1"/>
  <c r="F57" i="1"/>
  <c r="AC56" i="1"/>
  <c r="V56" i="1"/>
  <c r="T56" i="1"/>
  <c r="O56" i="1"/>
  <c r="M56" i="1"/>
  <c r="H56" i="1"/>
  <c r="F56" i="1"/>
  <c r="AC55" i="1"/>
  <c r="T55" i="1"/>
  <c r="V55" i="1" s="1"/>
  <c r="O55" i="1"/>
  <c r="M55" i="1"/>
  <c r="F55" i="1"/>
  <c r="H55" i="1" s="1"/>
  <c r="AC54" i="1"/>
  <c r="V54" i="1"/>
  <c r="T54" i="1"/>
  <c r="O54" i="1"/>
  <c r="M54" i="1"/>
  <c r="H54" i="1"/>
  <c r="F54" i="1"/>
  <c r="AC53" i="1"/>
  <c r="V53" i="1"/>
  <c r="T53" i="1"/>
  <c r="M53" i="1"/>
  <c r="O53" i="1" s="1"/>
  <c r="H53" i="1"/>
  <c r="F53" i="1"/>
  <c r="AC52" i="1"/>
  <c r="T52" i="1"/>
  <c r="V52" i="1" s="1"/>
  <c r="O52" i="1"/>
  <c r="M52" i="1"/>
  <c r="F52" i="1"/>
  <c r="H52" i="1" s="1"/>
  <c r="AC51" i="1"/>
  <c r="T51" i="1"/>
  <c r="V51" i="1" s="1"/>
  <c r="O51" i="1"/>
  <c r="M51" i="1"/>
  <c r="F51" i="1"/>
  <c r="H51" i="1" s="1"/>
  <c r="AC50" i="1"/>
  <c r="V50" i="1"/>
  <c r="T50" i="1"/>
  <c r="M50" i="1"/>
  <c r="O50" i="1" s="1"/>
  <c r="H50" i="1"/>
  <c r="F50" i="1"/>
  <c r="AC49" i="1"/>
  <c r="V49" i="1"/>
  <c r="T49" i="1"/>
  <c r="M49" i="1"/>
  <c r="O49" i="1" s="1"/>
  <c r="H49" i="1"/>
  <c r="F49" i="1"/>
  <c r="AC48" i="1"/>
  <c r="V48" i="1"/>
  <c r="T48" i="1"/>
  <c r="O48" i="1"/>
  <c r="M48" i="1"/>
  <c r="H48" i="1"/>
  <c r="F48" i="1"/>
  <c r="AC47" i="1"/>
  <c r="T47" i="1"/>
  <c r="V47" i="1" s="1"/>
  <c r="O47" i="1"/>
  <c r="M47" i="1"/>
  <c r="F47" i="1"/>
  <c r="H47" i="1" s="1"/>
  <c r="AC46" i="1"/>
  <c r="V46" i="1"/>
  <c r="T46" i="1"/>
  <c r="O46" i="1"/>
  <c r="M46" i="1"/>
  <c r="H46" i="1"/>
  <c r="F46" i="1"/>
  <c r="AC45" i="1"/>
  <c r="AA45" i="1"/>
  <c r="V45" i="1"/>
  <c r="T45" i="1"/>
  <c r="O45" i="1"/>
  <c r="M45" i="1"/>
  <c r="H45" i="1"/>
  <c r="F45" i="1"/>
  <c r="AC44" i="1"/>
  <c r="AA44" i="1"/>
  <c r="V44" i="1"/>
  <c r="T44" i="1"/>
  <c r="O44" i="1"/>
  <c r="M44" i="1"/>
  <c r="H44" i="1"/>
  <c r="F44" i="1"/>
  <c r="AC43" i="1"/>
  <c r="AA43" i="1"/>
  <c r="V43" i="1"/>
  <c r="T43" i="1"/>
  <c r="O43" i="1"/>
  <c r="M43" i="1"/>
  <c r="H43" i="1"/>
  <c r="F43" i="1"/>
  <c r="AC42" i="1"/>
  <c r="AA42" i="1"/>
  <c r="V42" i="1"/>
  <c r="T42" i="1"/>
  <c r="O42" i="1"/>
  <c r="M42" i="1"/>
  <c r="H42" i="1"/>
  <c r="F42" i="1"/>
  <c r="AC41" i="1"/>
  <c r="AA41" i="1"/>
  <c r="V41" i="1"/>
  <c r="T41" i="1"/>
  <c r="O41" i="1"/>
  <c r="M41" i="1"/>
  <c r="H41" i="1"/>
  <c r="F41" i="1"/>
  <c r="AC40" i="1"/>
  <c r="AA40" i="1"/>
  <c r="V40" i="1"/>
  <c r="T40" i="1"/>
  <c r="O40" i="1"/>
  <c r="M40" i="1"/>
  <c r="H40" i="1"/>
  <c r="F40" i="1"/>
  <c r="AC39" i="1"/>
  <c r="AA39" i="1"/>
  <c r="V39" i="1"/>
  <c r="T39" i="1"/>
  <c r="O39" i="1"/>
  <c r="M39" i="1"/>
  <c r="H39" i="1"/>
  <c r="F39" i="1"/>
  <c r="AC38" i="1"/>
  <c r="AA38" i="1"/>
  <c r="V38" i="1"/>
  <c r="T38" i="1"/>
  <c r="O38" i="1"/>
  <c r="M38" i="1"/>
  <c r="H38" i="1"/>
  <c r="F38" i="1"/>
  <c r="AC37" i="1"/>
  <c r="AA37" i="1"/>
  <c r="V37" i="1"/>
  <c r="T37" i="1"/>
  <c r="O37" i="1"/>
  <c r="M37" i="1"/>
  <c r="H37" i="1"/>
  <c r="F37" i="1"/>
  <c r="AC36" i="1"/>
  <c r="AA36" i="1"/>
  <c r="V36" i="1"/>
  <c r="T36" i="1"/>
  <c r="O36" i="1"/>
  <c r="M36" i="1"/>
  <c r="H36" i="1"/>
  <c r="F36" i="1"/>
  <c r="AC35" i="1"/>
  <c r="AA35" i="1"/>
  <c r="V35" i="1"/>
  <c r="T35" i="1"/>
  <c r="O35" i="1"/>
  <c r="M35" i="1"/>
  <c r="H35" i="1"/>
  <c r="F35" i="1"/>
  <c r="AC34" i="1"/>
  <c r="AA34" i="1"/>
  <c r="V34" i="1"/>
  <c r="T34" i="1"/>
  <c r="O34" i="1"/>
  <c r="M34" i="1"/>
  <c r="H34" i="1"/>
  <c r="F34" i="1"/>
  <c r="AC33" i="1"/>
  <c r="AA33" i="1"/>
  <c r="V33" i="1"/>
  <c r="T33" i="1"/>
  <c r="O33" i="1"/>
  <c r="M33" i="1"/>
  <c r="H33" i="1"/>
  <c r="F33" i="1"/>
  <c r="B33" i="1"/>
  <c r="AA32" i="1"/>
  <c r="AC32" i="1" s="1"/>
  <c r="T32" i="1"/>
  <c r="V32" i="1" s="1"/>
  <c r="O32" i="1"/>
  <c r="M32" i="1"/>
  <c r="F32" i="1"/>
  <c r="H32" i="1" s="1"/>
  <c r="B32" i="1"/>
  <c r="AC31" i="1"/>
  <c r="AA31" i="1"/>
  <c r="V31" i="1"/>
  <c r="T31" i="1"/>
  <c r="O31" i="1"/>
  <c r="M31" i="1"/>
  <c r="H31" i="1"/>
  <c r="F31" i="1"/>
  <c r="B31" i="1"/>
  <c r="AA30" i="1"/>
  <c r="AC30" i="1" s="1"/>
  <c r="V30" i="1"/>
  <c r="T30" i="1"/>
  <c r="M30" i="1"/>
  <c r="O30" i="1" s="1"/>
  <c r="F30" i="1"/>
  <c r="H30" i="1" s="1"/>
  <c r="B30" i="1"/>
  <c r="AC29" i="1"/>
  <c r="AA29" i="1"/>
  <c r="V29" i="1"/>
  <c r="T29" i="1"/>
  <c r="O29" i="1"/>
  <c r="M29" i="1"/>
  <c r="H29" i="1"/>
  <c r="F29" i="1"/>
  <c r="B29" i="1"/>
  <c r="AA28" i="1"/>
  <c r="AC28" i="1" s="1"/>
  <c r="T28" i="1"/>
  <c r="V28" i="1" s="1"/>
  <c r="O28" i="1"/>
  <c r="M28" i="1"/>
  <c r="F28" i="1"/>
  <c r="H28" i="1" s="1"/>
  <c r="AA27" i="1"/>
  <c r="AC27" i="1" s="1"/>
  <c r="T27" i="1"/>
  <c r="V27" i="1" s="1"/>
  <c r="O27" i="1"/>
  <c r="M27" i="1"/>
  <c r="F27" i="1"/>
  <c r="H27" i="1" s="1"/>
  <c r="AA26" i="1"/>
  <c r="AC26" i="1" s="1"/>
  <c r="T26" i="1"/>
  <c r="V26" i="1" s="1"/>
  <c r="O26" i="1"/>
  <c r="M26" i="1"/>
  <c r="F26" i="1"/>
  <c r="H26" i="1" s="1"/>
  <c r="AA25" i="1"/>
  <c r="AC25" i="1" s="1"/>
  <c r="T25" i="1"/>
  <c r="V25" i="1" s="1"/>
  <c r="O25" i="1"/>
  <c r="M25" i="1"/>
  <c r="F25" i="1"/>
  <c r="H25" i="1" s="1"/>
  <c r="B25" i="1"/>
  <c r="AC24" i="1"/>
  <c r="AA24" i="1"/>
  <c r="V24" i="1"/>
  <c r="T24" i="1"/>
  <c r="O24" i="1"/>
  <c r="M24" i="1"/>
  <c r="H24" i="1"/>
  <c r="F24" i="1"/>
  <c r="B24" i="1"/>
  <c r="AA23" i="1"/>
  <c r="AC23" i="1" s="1"/>
  <c r="V23" i="1"/>
  <c r="T23" i="1"/>
  <c r="M23" i="1"/>
  <c r="O23" i="1" s="1"/>
  <c r="F23" i="1"/>
  <c r="H23" i="1" s="1"/>
  <c r="B23" i="1"/>
  <c r="B21" i="1"/>
  <c r="B20" i="1"/>
  <c r="B16" i="1"/>
  <c r="B15" i="1"/>
  <c r="B14" i="1"/>
  <c r="B13" i="1"/>
  <c r="B12" i="1"/>
  <c r="B8" i="1"/>
  <c r="B7" i="1"/>
  <c r="B6" i="1"/>
  <c r="B5" i="1"/>
  <c r="B4" i="1"/>
  <c r="G106" i="7" l="1"/>
  <c r="G107" i="7" s="1"/>
  <c r="G108" i="7" s="1"/>
  <c r="G109" i="7" s="1"/>
  <c r="G110" i="7" s="1"/>
  <c r="G111" i="7" s="1"/>
  <c r="G112" i="7" s="1"/>
  <c r="G113" i="7" s="1"/>
  <c r="G114" i="7" s="1"/>
  <c r="V111" i="7"/>
  <c r="V109" i="7"/>
  <c r="V107" i="7"/>
  <c r="W107" i="7" s="1"/>
  <c r="W108" i="7" s="1"/>
  <c r="W109" i="7" s="1"/>
  <c r="W110" i="7" s="1"/>
  <c r="W111" i="7" s="1"/>
  <c r="X106" i="7"/>
  <c r="Y106" i="7" s="1"/>
  <c r="Y107" i="7" s="1"/>
  <c r="Y108" i="7" s="1"/>
  <c r="Y109" i="7" s="1"/>
  <c r="Y110" i="7" s="1"/>
  <c r="Y111" i="7" s="1"/>
  <c r="AA106" i="7"/>
  <c r="AA107" i="7" s="1"/>
  <c r="AA108" i="7" s="1"/>
  <c r="AA109" i="7" s="1"/>
  <c r="AA110" i="7" s="1"/>
  <c r="AA111" i="7" s="1"/>
  <c r="CU79" i="7"/>
  <c r="CU29" i="7" s="1"/>
  <c r="EB29" i="7"/>
  <c r="AE49" i="7"/>
  <c r="AE44" i="7"/>
  <c r="AE46" i="7" s="1"/>
  <c r="EW95" i="7"/>
  <c r="R110" i="7"/>
  <c r="R60" i="7" s="1"/>
  <c r="D117" i="7"/>
  <c r="D67" i="7" s="1"/>
  <c r="B83" i="7"/>
  <c r="B33" i="7" s="1"/>
  <c r="AP88" i="7"/>
  <c r="AP38" i="7" s="1"/>
  <c r="S112" i="7"/>
  <c r="S109" i="7" s="1"/>
  <c r="S110" i="7" s="1"/>
  <c r="AB75" i="7"/>
  <c r="AB25" i="7" s="1"/>
  <c r="EW75" i="7"/>
  <c r="AB74" i="7"/>
  <c r="AB24" i="7" s="1"/>
  <c r="EU77" i="7"/>
  <c r="EW77" i="7"/>
  <c r="D81" i="7"/>
  <c r="D31" i="7" s="1"/>
  <c r="T80" i="7"/>
  <c r="T30" i="7" s="1"/>
  <c r="BH79" i="7"/>
  <c r="BH29" i="7" s="1"/>
  <c r="FA79" i="7"/>
  <c r="AJ80" i="7"/>
  <c r="AJ30" i="7" s="1"/>
  <c r="L84" i="7"/>
  <c r="L34" i="7" s="1"/>
  <c r="AB84" i="7"/>
  <c r="AB34" i="7" s="1"/>
  <c r="N90" i="7"/>
  <c r="N40" i="7" s="1"/>
  <c r="AD90" i="7"/>
  <c r="AD40" i="7" s="1"/>
  <c r="AR95" i="7"/>
  <c r="AR45" i="7" s="1"/>
  <c r="CD95" i="7"/>
  <c r="CD45" i="7" s="1"/>
  <c r="B96" i="7"/>
  <c r="B46" i="7" s="1"/>
  <c r="R95" i="7"/>
  <c r="R45" i="7" s="1"/>
  <c r="AH101" i="7"/>
  <c r="AH51" i="7" s="1"/>
  <c r="D105" i="7"/>
  <c r="D55" i="7" s="1"/>
  <c r="EU104" i="7"/>
  <c r="S106" i="7"/>
  <c r="R107" i="7"/>
  <c r="R57" i="7" s="1"/>
  <c r="AP79" i="7"/>
  <c r="AP29" i="7" s="1"/>
  <c r="EB97" i="7"/>
  <c r="CR76" i="7"/>
  <c r="AT75" i="7"/>
  <c r="AT25" i="7" s="1"/>
  <c r="AT74" i="7"/>
  <c r="AT24" i="7" s="1"/>
  <c r="AR77" i="7"/>
  <c r="AR27" i="7" s="1"/>
  <c r="AP76" i="7"/>
  <c r="BP79" i="7"/>
  <c r="BP29" i="7" s="1"/>
  <c r="AR84" i="7"/>
  <c r="AR34" i="7" s="1"/>
  <c r="CN84" i="7"/>
  <c r="CN34" i="7" s="1"/>
  <c r="CL82" i="7"/>
  <c r="CF89" i="7"/>
  <c r="CF39" i="7" s="1"/>
  <c r="ED88" i="7"/>
  <c r="ED38" i="7" s="1"/>
  <c r="CL88" i="7"/>
  <c r="CL38" i="7" s="1"/>
  <c r="EU96" i="7"/>
  <c r="EU92" i="7"/>
  <c r="B117" i="7"/>
  <c r="B67" i="7" s="1"/>
  <c r="B113" i="7"/>
  <c r="B63" i="7" s="1"/>
  <c r="B116" i="7"/>
  <c r="B66" i="7" s="1"/>
  <c r="AR87" i="7"/>
  <c r="AR37" i="7" s="1"/>
  <c r="BX85" i="7"/>
  <c r="BX35" i="7" s="1"/>
  <c r="AP85" i="7"/>
  <c r="CJ97" i="7"/>
  <c r="CJ47" i="7" s="1"/>
  <c r="CH97" i="7"/>
  <c r="CF99" i="7"/>
  <c r="AD102" i="7"/>
  <c r="AD52" i="7" s="1"/>
  <c r="AE97" i="7"/>
  <c r="AE98" i="7" s="1"/>
  <c r="CF104" i="7"/>
  <c r="CF54" i="7" s="1"/>
  <c r="CH103" i="7"/>
  <c r="CH53" i="7" s="1"/>
  <c r="CD108" i="7"/>
  <c r="CD58" i="7" s="1"/>
  <c r="CD107" i="7"/>
  <c r="CD57" i="7" s="1"/>
  <c r="EL73" i="7"/>
  <c r="CN75" i="7"/>
  <c r="CN25" i="7" s="1"/>
  <c r="R78" i="7"/>
  <c r="R28" i="7" s="1"/>
  <c r="R74" i="7"/>
  <c r="R24" i="7" s="1"/>
  <c r="R75" i="7"/>
  <c r="R25" i="7" s="1"/>
  <c r="AH78" i="7"/>
  <c r="AH28" i="7" s="1"/>
  <c r="AH74" i="7"/>
  <c r="AH24" i="7" s="1"/>
  <c r="FE78" i="7"/>
  <c r="FC76" i="7"/>
  <c r="FE77" i="7"/>
  <c r="FE74" i="7"/>
  <c r="AD80" i="7"/>
  <c r="AD30" i="7" s="1"/>
  <c r="AD77" i="7"/>
  <c r="AD27" i="7" s="1"/>
  <c r="DL79" i="7"/>
  <c r="DL29" i="7" s="1"/>
  <c r="EB82" i="7"/>
  <c r="EB32" i="7" s="1"/>
  <c r="AD86" i="7"/>
  <c r="AD36" i="7" s="1"/>
  <c r="AJ105" i="7"/>
  <c r="AJ55" i="7" s="1"/>
  <c r="BP103" i="7"/>
  <c r="BP53" i="7" s="1"/>
  <c r="C112" i="7"/>
  <c r="B62" i="7"/>
  <c r="S111" i="7"/>
  <c r="EJ76" i="7"/>
  <c r="EJ26" i="7" s="1"/>
  <c r="R87" i="7"/>
  <c r="R37" i="7" s="1"/>
  <c r="R83" i="7"/>
  <c r="R33" i="7" s="1"/>
  <c r="EW87" i="7"/>
  <c r="EW86" i="7"/>
  <c r="EY85" i="7"/>
  <c r="CD93" i="7"/>
  <c r="CD43" i="7" s="1"/>
  <c r="EB91" i="7"/>
  <c r="EB41" i="7" s="1"/>
  <c r="L98" i="7"/>
  <c r="L48" i="7" s="1"/>
  <c r="L95" i="7"/>
  <c r="L45" i="7" s="1"/>
  <c r="AB99" i="7"/>
  <c r="AB49" i="7" s="1"/>
  <c r="AB96" i="7"/>
  <c r="AB46" i="7" s="1"/>
  <c r="AB98" i="7"/>
  <c r="AB48" i="7" s="1"/>
  <c r="CF98" i="7"/>
  <c r="T105" i="7"/>
  <c r="T55" i="7" s="1"/>
  <c r="T104" i="7"/>
  <c r="T54" i="7" s="1"/>
  <c r="AP106" i="7"/>
  <c r="AK106" i="7"/>
  <c r="AD74" i="7"/>
  <c r="AD24" i="7" s="1"/>
  <c r="FC73" i="7"/>
  <c r="T78" i="7"/>
  <c r="T28" i="7" s="1"/>
  <c r="AJ77" i="7"/>
  <c r="AJ27" i="7" s="1"/>
  <c r="AT78" i="7"/>
  <c r="AT28" i="7" s="1"/>
  <c r="EB76" i="7"/>
  <c r="EB26" i="7" s="1"/>
  <c r="EW78" i="7"/>
  <c r="D78" i="7"/>
  <c r="D28" i="7" s="1"/>
  <c r="B81" i="7"/>
  <c r="B31" i="7" s="1"/>
  <c r="R81" i="7"/>
  <c r="R31" i="7" s="1"/>
  <c r="AR80" i="7"/>
  <c r="AR30" i="7" s="1"/>
  <c r="CN81" i="7"/>
  <c r="CN31" i="7" s="1"/>
  <c r="EU81" i="7"/>
  <c r="N83" i="7"/>
  <c r="N33" i="7" s="1"/>
  <c r="CJ82" i="7"/>
  <c r="CJ32" i="7" s="1"/>
  <c r="CW82" i="7"/>
  <c r="CW32" i="7" s="1"/>
  <c r="EW84" i="7"/>
  <c r="T87" i="7"/>
  <c r="T37" i="7" s="1"/>
  <c r="AJ87" i="7"/>
  <c r="AJ37" i="7" s="1"/>
  <c r="BN88" i="7"/>
  <c r="BN38" i="7" s="1"/>
  <c r="AR89" i="7"/>
  <c r="AR39" i="7" s="1"/>
  <c r="EW89" i="7"/>
  <c r="BN91" i="7"/>
  <c r="BN41" i="7" s="1"/>
  <c r="AH96" i="7"/>
  <c r="EB94" i="7"/>
  <c r="EB44" i="7" s="1"/>
  <c r="N99" i="7"/>
  <c r="N49" i="7" s="1"/>
  <c r="AD99" i="7"/>
  <c r="AD49" i="7" s="1"/>
  <c r="AR98" i="7"/>
  <c r="AR48" i="7" s="1"/>
  <c r="R98" i="7"/>
  <c r="R48" i="7" s="1"/>
  <c r="B102" i="7"/>
  <c r="B52" i="7" s="1"/>
  <c r="AH102" i="7"/>
  <c r="AH52" i="7" s="1"/>
  <c r="EW102" i="7"/>
  <c r="AS103" i="7"/>
  <c r="EW104" i="7"/>
  <c r="ED106" i="7"/>
  <c r="ED56" i="7" s="1"/>
  <c r="EU108" i="7"/>
  <c r="EU58" i="7" s="1"/>
  <c r="U112" i="7"/>
  <c r="U109" i="7" s="1"/>
  <c r="D114" i="7"/>
  <c r="D64" i="7" s="1"/>
  <c r="AP73" i="7"/>
  <c r="AL73" i="7" s="1"/>
  <c r="AH75" i="7"/>
  <c r="AH25" i="7" s="1"/>
  <c r="FE75" i="7"/>
  <c r="DL76" i="7"/>
  <c r="DL26" i="7" s="1"/>
  <c r="AN79" i="7"/>
  <c r="AN29" i="7" s="1"/>
  <c r="B84" i="7"/>
  <c r="B34" i="7" s="1"/>
  <c r="R84" i="7"/>
  <c r="R34" i="7" s="1"/>
  <c r="AH83" i="7"/>
  <c r="AH33" i="7" s="1"/>
  <c r="AJ95" i="7"/>
  <c r="AJ45" i="7" s="1"/>
  <c r="CF96" i="7"/>
  <c r="CF46" i="7" s="1"/>
  <c r="B98" i="7"/>
  <c r="B48" i="7" s="1"/>
  <c r="R99" i="7"/>
  <c r="R49" i="7" s="1"/>
  <c r="T101" i="7"/>
  <c r="T51" i="7" s="1"/>
  <c r="AJ102" i="7"/>
  <c r="AJ52" i="7" s="1"/>
  <c r="AB110" i="7"/>
  <c r="AB60" i="7" s="1"/>
  <c r="R114" i="7"/>
  <c r="R64" i="7" s="1"/>
  <c r="AJ74" i="7"/>
  <c r="AJ24" i="7" s="1"/>
  <c r="EY73" i="7"/>
  <c r="CL73" i="7"/>
  <c r="CL23" i="7" s="1"/>
  <c r="ED73" i="7"/>
  <c r="DN73" i="7" s="1"/>
  <c r="DN23" i="7" s="1"/>
  <c r="FF73" i="7"/>
  <c r="CF74" i="7"/>
  <c r="CF24" i="7" s="1"/>
  <c r="CF75" i="7"/>
  <c r="CF25" i="7" s="1"/>
  <c r="N78" i="7"/>
  <c r="N28" i="7" s="1"/>
  <c r="AD78" i="7"/>
  <c r="AD28" i="7" s="1"/>
  <c r="CJ76" i="7"/>
  <c r="CJ26" i="7" s="1"/>
  <c r="CU76" i="7"/>
  <c r="CU26" i="7" s="1"/>
  <c r="D77" i="7"/>
  <c r="D27" i="7" s="1"/>
  <c r="L81" i="7"/>
  <c r="L31" i="7" s="1"/>
  <c r="AB81" i="7"/>
  <c r="AB31" i="7" s="1"/>
  <c r="AL79" i="7"/>
  <c r="AL29" i="7" s="1"/>
  <c r="AZ79" i="7"/>
  <c r="AZ29" i="7" s="1"/>
  <c r="BN82" i="7"/>
  <c r="BN32" i="7" s="1"/>
  <c r="AB83" i="7"/>
  <c r="AB33" i="7" s="1"/>
  <c r="AD87" i="7"/>
  <c r="AD37" i="7" s="1"/>
  <c r="AL88" i="7"/>
  <c r="CN89" i="7"/>
  <c r="CN39" i="7" s="1"/>
  <c r="L102" i="7"/>
  <c r="L52" i="7" s="1"/>
  <c r="EU102" i="7"/>
  <c r="S103" i="7"/>
  <c r="S105" i="7" s="1"/>
  <c r="CD105" i="7"/>
  <c r="CD55" i="7" s="1"/>
  <c r="EB103" i="7"/>
  <c r="AK14" i="4"/>
  <c r="AK13" i="4" s="1"/>
  <c r="AK12" i="4" s="1"/>
  <c r="AK11" i="4" s="1"/>
  <c r="AG14" i="4"/>
  <c r="AG13" i="4"/>
  <c r="AG12" i="4" s="1"/>
  <c r="AG11" i="4" s="1"/>
  <c r="S15" i="4"/>
  <c r="S14" i="4"/>
  <c r="S13" i="4" s="1"/>
  <c r="S12" i="4" s="1"/>
  <c r="S11" i="4" s="1"/>
  <c r="AC15" i="4"/>
  <c r="AC14" i="4"/>
  <c r="AC13" i="4" s="1"/>
  <c r="AC12" i="4" s="1"/>
  <c r="AC11" i="4" s="1"/>
  <c r="E8" i="3"/>
  <c r="E12" i="3"/>
  <c r="E16" i="3"/>
  <c r="E20" i="3"/>
  <c r="E24" i="3"/>
  <c r="E28" i="3"/>
  <c r="E32" i="3"/>
  <c r="E36" i="3"/>
  <c r="E40" i="3"/>
  <c r="E44" i="3"/>
  <c r="E48" i="3"/>
  <c r="E52" i="3"/>
  <c r="E56" i="3"/>
  <c r="E60" i="3"/>
  <c r="E64" i="3"/>
  <c r="E68" i="3"/>
  <c r="E72" i="3"/>
  <c r="E76" i="3"/>
  <c r="E80" i="3"/>
  <c r="E84" i="3"/>
  <c r="E88" i="3"/>
  <c r="E92" i="3"/>
  <c r="E96" i="3"/>
  <c r="E100" i="3"/>
  <c r="E104" i="3"/>
  <c r="E108" i="3"/>
  <c r="E112" i="3"/>
  <c r="E116" i="3"/>
  <c r="E120" i="3"/>
  <c r="E124" i="3"/>
  <c r="E128" i="3"/>
  <c r="E132" i="3"/>
  <c r="E136" i="3"/>
  <c r="E140" i="3"/>
  <c r="E144" i="3"/>
  <c r="E148" i="3"/>
  <c r="E152" i="3"/>
  <c r="E156" i="3"/>
  <c r="E160" i="3"/>
  <c r="E164" i="3"/>
  <c r="E168" i="3"/>
  <c r="E172" i="3"/>
  <c r="AQ17" i="4"/>
  <c r="AQ16" i="4" s="1"/>
  <c r="AQ15" i="4" s="1"/>
  <c r="AQ14" i="4" s="1"/>
  <c r="AQ13" i="4" s="1"/>
  <c r="AQ12" i="4" s="1"/>
  <c r="AQ11" i="4" s="1"/>
  <c r="G18" i="4"/>
  <c r="G17" i="4" s="1"/>
  <c r="G16" i="4" s="1"/>
  <c r="G15" i="4" s="1"/>
  <c r="G14" i="4" s="1"/>
  <c r="G13" i="4" s="1"/>
  <c r="G12" i="4" s="1"/>
  <c r="G11" i="4" s="1"/>
  <c r="W20" i="4"/>
  <c r="W19" i="4" s="1"/>
  <c r="W18" i="4" s="1"/>
  <c r="W17" i="4" s="1"/>
  <c r="W16" i="4" s="1"/>
  <c r="W15" i="4" s="1"/>
  <c r="W14" i="4" s="1"/>
  <c r="W13" i="4" s="1"/>
  <c r="W12" i="4" s="1"/>
  <c r="W11" i="4" s="1"/>
  <c r="AA20" i="4"/>
  <c r="AA19" i="4" s="1"/>
  <c r="AA18" i="4" s="1"/>
  <c r="AA17" i="4" s="1"/>
  <c r="AA16" i="4" s="1"/>
  <c r="AA15" i="4" s="1"/>
  <c r="AA14" i="4" s="1"/>
  <c r="AA13" i="4" s="1"/>
  <c r="AA12" i="4" s="1"/>
  <c r="AA11" i="4" s="1"/>
  <c r="AI20" i="4"/>
  <c r="AI19" i="4" s="1"/>
  <c r="AI18" i="4" s="1"/>
  <c r="AI17" i="4" s="1"/>
  <c r="AI16" i="4" s="1"/>
  <c r="AI15" i="4" s="1"/>
  <c r="AI14" i="4" s="1"/>
  <c r="AI13" i="4" s="1"/>
  <c r="AI12" i="4" s="1"/>
  <c r="AI11" i="4" s="1"/>
  <c r="AS20" i="4"/>
  <c r="AS19" i="4" s="1"/>
  <c r="AS18" i="4" s="1"/>
  <c r="AS17" i="4" s="1"/>
  <c r="AS16" i="4" s="1"/>
  <c r="AS15" i="4" s="1"/>
  <c r="AS14" i="4" s="1"/>
  <c r="AS13" i="4" s="1"/>
  <c r="AS12" i="4" s="1"/>
  <c r="AS11" i="4" s="1"/>
  <c r="E21" i="4"/>
  <c r="E20" i="4" s="1"/>
  <c r="E19" i="4" s="1"/>
  <c r="E18" i="4" s="1"/>
  <c r="E17" i="4" s="1"/>
  <c r="E16" i="4" s="1"/>
  <c r="E15" i="4" s="1"/>
  <c r="E14" i="4" s="1"/>
  <c r="E13" i="4" s="1"/>
  <c r="E12" i="4" s="1"/>
  <c r="E11" i="4" s="1"/>
  <c r="C23" i="4"/>
  <c r="C22" i="4" s="1"/>
  <c r="C21" i="4" s="1"/>
  <c r="C20" i="4" s="1"/>
  <c r="C19" i="4" s="1"/>
  <c r="C18" i="4" s="1"/>
  <c r="C17" i="4" s="1"/>
  <c r="C16" i="4" s="1"/>
  <c r="C15" i="4" s="1"/>
  <c r="C14" i="4" s="1"/>
  <c r="C13" i="4" s="1"/>
  <c r="C12" i="4" s="1"/>
  <c r="C11" i="4" s="1"/>
  <c r="I19" i="4"/>
  <c r="I18" i="4" s="1"/>
  <c r="I17" i="4" s="1"/>
  <c r="I16" i="4" s="1"/>
  <c r="I15" i="4" s="1"/>
  <c r="I14" i="4" s="1"/>
  <c r="I13" i="4" s="1"/>
  <c r="I12" i="4" s="1"/>
  <c r="I11" i="4" s="1"/>
  <c r="O19" i="4"/>
  <c r="O18" i="4" s="1"/>
  <c r="O17" i="4" s="1"/>
  <c r="O16" i="4" s="1"/>
  <c r="O15" i="4" s="1"/>
  <c r="O14" i="4" s="1"/>
  <c r="O13" i="4" s="1"/>
  <c r="O12" i="4" s="1"/>
  <c r="O11" i="4" s="1"/>
  <c r="M21" i="4"/>
  <c r="M20" i="4" s="1"/>
  <c r="M19" i="4" s="1"/>
  <c r="M18" i="4" s="1"/>
  <c r="M17" i="4" s="1"/>
  <c r="M16" i="4" s="1"/>
  <c r="M15" i="4" s="1"/>
  <c r="M14" i="4" s="1"/>
  <c r="M13" i="4" s="1"/>
  <c r="M12" i="4" s="1"/>
  <c r="M11" i="4" s="1"/>
  <c r="Q21" i="4"/>
  <c r="Q20" i="4" s="1"/>
  <c r="Q19" i="4" s="1"/>
  <c r="Q18" i="4" s="1"/>
  <c r="Q17" i="4" s="1"/>
  <c r="Q16" i="4" s="1"/>
  <c r="Q15" i="4" s="1"/>
  <c r="Q14" i="4" s="1"/>
  <c r="Q13" i="4" s="1"/>
  <c r="Q12" i="4" s="1"/>
  <c r="Q11" i="4" s="1"/>
  <c r="Y21" i="4"/>
  <c r="Y20" i="4" s="1"/>
  <c r="Y19" i="4" s="1"/>
  <c r="Y18" i="4" s="1"/>
  <c r="Y17" i="4" s="1"/>
  <c r="Y16" i="4" s="1"/>
  <c r="Y15" i="4" s="1"/>
  <c r="Y14" i="4" s="1"/>
  <c r="Y13" i="4" s="1"/>
  <c r="Y12" i="4" s="1"/>
  <c r="Y11" i="4" s="1"/>
  <c r="E4" i="3"/>
  <c r="E7" i="3"/>
  <c r="E11" i="3"/>
  <c r="E15" i="3"/>
  <c r="E19" i="3"/>
  <c r="E23" i="3"/>
  <c r="E27" i="3"/>
  <c r="E31" i="3"/>
  <c r="E35" i="3"/>
  <c r="E39" i="3"/>
  <c r="E43" i="3"/>
  <c r="E47" i="3"/>
  <c r="E51" i="3"/>
  <c r="E55" i="3"/>
  <c r="E59" i="3"/>
  <c r="E63" i="3"/>
  <c r="E67" i="3"/>
  <c r="E71" i="3"/>
  <c r="E75" i="3"/>
  <c r="E79" i="3"/>
  <c r="E83" i="3"/>
  <c r="E87" i="3"/>
  <c r="E91" i="3"/>
  <c r="E95" i="3"/>
  <c r="E99" i="3"/>
  <c r="E103" i="3"/>
  <c r="E107" i="3"/>
  <c r="E111" i="3"/>
  <c r="E115" i="3"/>
  <c r="E119" i="3"/>
  <c r="E123" i="3"/>
  <c r="E127" i="3"/>
  <c r="E131" i="3"/>
  <c r="E135" i="3"/>
  <c r="E139" i="3"/>
  <c r="E143" i="3"/>
  <c r="E147" i="3"/>
  <c r="E151" i="3"/>
  <c r="E155" i="3"/>
  <c r="E159" i="3"/>
  <c r="E163" i="3"/>
  <c r="E167" i="3"/>
  <c r="S64" i="7"/>
  <c r="BP74" i="7"/>
  <c r="BP24" i="7" s="1"/>
  <c r="U64" i="7"/>
  <c r="AE48" i="7"/>
  <c r="E67" i="7"/>
  <c r="E66" i="7"/>
  <c r="E64" i="7"/>
  <c r="CH73" i="7"/>
  <c r="FC75" i="7"/>
  <c r="EB77" i="7"/>
  <c r="EB27" i="7" s="1"/>
  <c r="AR75" i="7"/>
  <c r="CD74" i="7"/>
  <c r="EB73" i="7"/>
  <c r="EB23" i="7" s="1"/>
  <c r="CP75" i="7"/>
  <c r="CP74" i="7"/>
  <c r="EN73" i="7"/>
  <c r="EN23" i="7" s="1"/>
  <c r="DL73" i="7"/>
  <c r="DL23" i="7" s="1"/>
  <c r="ED74" i="7"/>
  <c r="ED24" i="7" s="1"/>
  <c r="CL74" i="7"/>
  <c r="CH74" i="7" s="1"/>
  <c r="EJ73" i="7"/>
  <c r="EJ23" i="7" s="1"/>
  <c r="DY73" i="7"/>
  <c r="EU145" i="7"/>
  <c r="FF75" i="7"/>
  <c r="FF74" i="7"/>
  <c r="AR74" i="7"/>
  <c r="CJ74" i="7"/>
  <c r="AJ75" i="7"/>
  <c r="BP73" i="7"/>
  <c r="BP23" i="7" s="1"/>
  <c r="BX73" i="7"/>
  <c r="BX23" i="7" s="1"/>
  <c r="DV73" i="7"/>
  <c r="DV23" i="7" s="1"/>
  <c r="EU75" i="7"/>
  <c r="EU74" i="7"/>
  <c r="FG75" i="7"/>
  <c r="FG74" i="7"/>
  <c r="EL74" i="7"/>
  <c r="AP77" i="7"/>
  <c r="AN77" i="7" s="1"/>
  <c r="FA78" i="7"/>
  <c r="FC78" i="7"/>
  <c r="EY78" i="7"/>
  <c r="BN73" i="7"/>
  <c r="BZ73" i="7"/>
  <c r="CJ73" i="7"/>
  <c r="FA73" i="7"/>
  <c r="T75" i="7"/>
  <c r="T25" i="7" s="1"/>
  <c r="AD75" i="7"/>
  <c r="AD25" i="7" s="1"/>
  <c r="CD75" i="7"/>
  <c r="CL75" i="7"/>
  <c r="CH75" i="7" s="1"/>
  <c r="ED75" i="7"/>
  <c r="ED25" i="7" s="1"/>
  <c r="EL75" i="7"/>
  <c r="EL25" i="7" s="1"/>
  <c r="ED76" i="7"/>
  <c r="ED26" i="7" s="1"/>
  <c r="EL76" i="7"/>
  <c r="EL26" i="7" s="1"/>
  <c r="FA76" i="7"/>
  <c r="R77" i="7"/>
  <c r="R27" i="7" s="1"/>
  <c r="AB77" i="7"/>
  <c r="AB27" i="7" s="1"/>
  <c r="CF77" i="7"/>
  <c r="CN77" i="7"/>
  <c r="CD78" i="7"/>
  <c r="BN78" i="7" s="1"/>
  <c r="BN79" i="7"/>
  <c r="BN29" i="7" s="1"/>
  <c r="CD81" i="7"/>
  <c r="CD80" i="7"/>
  <c r="CL79" i="7"/>
  <c r="BV79" i="7" s="1"/>
  <c r="D80" i="7"/>
  <c r="D30" i="7" s="1"/>
  <c r="AB80" i="7"/>
  <c r="AB30" i="7" s="1"/>
  <c r="AH80" i="7"/>
  <c r="EU80" i="7"/>
  <c r="N81" i="7"/>
  <c r="N31" i="7" s="1"/>
  <c r="T81" i="7"/>
  <c r="T31" i="7" s="1"/>
  <c r="AH81" i="7"/>
  <c r="DN75" i="7"/>
  <c r="DN25" i="7" s="1"/>
  <c r="DV75" i="7"/>
  <c r="DV25" i="7" s="1"/>
  <c r="BN76" i="7"/>
  <c r="BN26" i="7" s="1"/>
  <c r="BV76" i="7"/>
  <c r="BV26" i="7" s="1"/>
  <c r="N77" i="7"/>
  <c r="N27" i="7" s="1"/>
  <c r="AH77" i="7"/>
  <c r="AT77" i="7"/>
  <c r="AT27" i="7" s="1"/>
  <c r="AJ78" i="7"/>
  <c r="AR78" i="7"/>
  <c r="EU78" i="7"/>
  <c r="L80" i="7"/>
  <c r="L30" i="7" s="1"/>
  <c r="R80" i="7"/>
  <c r="R30" i="7" s="1"/>
  <c r="CF80" i="7"/>
  <c r="CN80" i="7"/>
  <c r="BX80" i="7" s="1"/>
  <c r="BX30" i="7" s="1"/>
  <c r="AP84" i="7"/>
  <c r="CJ75" i="7"/>
  <c r="CF78" i="7"/>
  <c r="CL81" i="7"/>
  <c r="CH81" i="7" s="1"/>
  <c r="B80" i="7"/>
  <c r="B30" i="7" s="1"/>
  <c r="AP80" i="7"/>
  <c r="AN80" i="7" s="1"/>
  <c r="AD81" i="7"/>
  <c r="AD31" i="7" s="1"/>
  <c r="AT81" i="7"/>
  <c r="AT31" i="7" s="1"/>
  <c r="BX84" i="7"/>
  <c r="BX34" i="7" s="1"/>
  <c r="AN76" i="7"/>
  <c r="AX76" i="7"/>
  <c r="AX26" i="7" s="1"/>
  <c r="BP76" i="7"/>
  <c r="BX76" i="7"/>
  <c r="ED79" i="7"/>
  <c r="ED29" i="7" s="1"/>
  <c r="EW80" i="7"/>
  <c r="EW81" i="7"/>
  <c r="AL80" i="7"/>
  <c r="FA84" i="7"/>
  <c r="FJ84" i="7"/>
  <c r="EY84" i="7"/>
  <c r="AP82" i="7"/>
  <c r="AZ82" i="7"/>
  <c r="AZ32" i="7" s="1"/>
  <c r="BP82" i="7"/>
  <c r="BP32" i="7" s="1"/>
  <c r="BX82" i="7"/>
  <c r="BX32" i="7" s="1"/>
  <c r="T83" i="7"/>
  <c r="T33" i="7" s="1"/>
  <c r="AD83" i="7"/>
  <c r="AD33" i="7" s="1"/>
  <c r="CD83" i="7"/>
  <c r="CL83" i="7"/>
  <c r="CJ83" i="7" s="1"/>
  <c r="CF84" i="7"/>
  <c r="D87" i="7"/>
  <c r="D37" i="7" s="1"/>
  <c r="D86" i="7"/>
  <c r="D36" i="7" s="1"/>
  <c r="N87" i="7"/>
  <c r="N37" i="7" s="1"/>
  <c r="N86" i="7"/>
  <c r="N36" i="7" s="1"/>
  <c r="AP87" i="7"/>
  <c r="AN85" i="7"/>
  <c r="AX85" i="7"/>
  <c r="AX35" i="7" s="1"/>
  <c r="CD87" i="7"/>
  <c r="EB85" i="7"/>
  <c r="EB35" i="7" s="1"/>
  <c r="CO85" i="7"/>
  <c r="AB86" i="7"/>
  <c r="AB36" i="7" s="1"/>
  <c r="CD86" i="7"/>
  <c r="FA82" i="7"/>
  <c r="AJ83" i="7"/>
  <c r="AR83" i="7"/>
  <c r="EU83" i="7"/>
  <c r="D84" i="7"/>
  <c r="D34" i="7" s="1"/>
  <c r="N84" i="7"/>
  <c r="N34" i="7" s="1"/>
  <c r="AH84" i="7"/>
  <c r="AT84" i="7"/>
  <c r="AT34" i="7" s="1"/>
  <c r="CF86" i="7"/>
  <c r="BP86" i="7" s="1"/>
  <c r="BP36" i="7" s="1"/>
  <c r="CF87" i="7"/>
  <c r="BP87" i="7" s="1"/>
  <c r="BP37" i="7" s="1"/>
  <c r="ED85" i="7"/>
  <c r="ED35" i="7" s="1"/>
  <c r="EY87" i="7"/>
  <c r="FJ87" i="7"/>
  <c r="L86" i="7"/>
  <c r="L36" i="7" s="1"/>
  <c r="R86" i="7"/>
  <c r="R36" i="7" s="1"/>
  <c r="AN82" i="7"/>
  <c r="T84" i="7"/>
  <c r="T34" i="7" s="1"/>
  <c r="AD84" i="7"/>
  <c r="AD34" i="7" s="1"/>
  <c r="CD84" i="7"/>
  <c r="AH87" i="7"/>
  <c r="AH86" i="7"/>
  <c r="AT87" i="7"/>
  <c r="AT37" i="7" s="1"/>
  <c r="AT86" i="7"/>
  <c r="AT36" i="7" s="1"/>
  <c r="BP85" i="7"/>
  <c r="CL85" i="7"/>
  <c r="BV85" i="7" s="1"/>
  <c r="B86" i="7"/>
  <c r="B36" i="7" s="1"/>
  <c r="T86" i="7"/>
  <c r="T36" i="7" s="1"/>
  <c r="FJ86" i="7"/>
  <c r="EY86" i="7"/>
  <c r="CJ89" i="7"/>
  <c r="CH89" i="7"/>
  <c r="CR89" i="7" s="1"/>
  <c r="ED89" i="7"/>
  <c r="ED39" i="7" s="1"/>
  <c r="CL89" i="7"/>
  <c r="AJ81" i="7"/>
  <c r="AR81" i="7"/>
  <c r="CU82" i="7"/>
  <c r="CU32" i="7" s="1"/>
  <c r="DL82" i="7"/>
  <c r="DL32" i="7" s="1"/>
  <c r="EY82" i="7"/>
  <c r="FJ82" i="7"/>
  <c r="EW83" i="7"/>
  <c r="AU85" i="7"/>
  <c r="CN86" i="7"/>
  <c r="CN87" i="7"/>
  <c r="BX87" i="7" s="1"/>
  <c r="BX37" i="7" s="1"/>
  <c r="CW85" i="7"/>
  <c r="CW35" i="7" s="1"/>
  <c r="EU87" i="7"/>
  <c r="EU86" i="7"/>
  <c r="AR86" i="7"/>
  <c r="AP86" i="7" s="1"/>
  <c r="BX89" i="7"/>
  <c r="BX39" i="7" s="1"/>
  <c r="FJ85" i="7"/>
  <c r="B87" i="7"/>
  <c r="B37" i="7" s="1"/>
  <c r="L87" i="7"/>
  <c r="L37" i="7" s="1"/>
  <c r="BP88" i="7"/>
  <c r="BP38" i="7" s="1"/>
  <c r="BX88" i="7"/>
  <c r="BX38" i="7" s="1"/>
  <c r="CJ88" i="7"/>
  <c r="B89" i="7"/>
  <c r="B39" i="7" s="1"/>
  <c r="L89" i="7"/>
  <c r="L39" i="7" s="1"/>
  <c r="AD89" i="7"/>
  <c r="AD39" i="7" s="1"/>
  <c r="AJ89" i="7"/>
  <c r="D90" i="7"/>
  <c r="D40" i="7" s="1"/>
  <c r="EW90" i="7"/>
  <c r="AJ92" i="7"/>
  <c r="AP91" i="7"/>
  <c r="AL91" i="7"/>
  <c r="BP91" i="7"/>
  <c r="BX91" i="7"/>
  <c r="CO92" i="7"/>
  <c r="CO93" i="7"/>
  <c r="CO89" i="7"/>
  <c r="AP95" i="7"/>
  <c r="AL95" i="7" s="1"/>
  <c r="AN95" i="7"/>
  <c r="CL96" i="7"/>
  <c r="CL46" i="7" s="1"/>
  <c r="EB88" i="7"/>
  <c r="EB38" i="7" s="1"/>
  <c r="T89" i="7"/>
  <c r="T39" i="7" s="1"/>
  <c r="AH90" i="7"/>
  <c r="AR90" i="7"/>
  <c r="AP90" i="7" s="1"/>
  <c r="AL90" i="7" s="1"/>
  <c r="CD90" i="7"/>
  <c r="R93" i="7"/>
  <c r="R43" i="7" s="1"/>
  <c r="R92" i="7"/>
  <c r="R42" i="7" s="1"/>
  <c r="R90" i="7"/>
  <c r="R40" i="7" s="1"/>
  <c r="AD93" i="7"/>
  <c r="AD43" i="7" s="1"/>
  <c r="AD92" i="7"/>
  <c r="AD42" i="7" s="1"/>
  <c r="AX88" i="7"/>
  <c r="AX38" i="7" s="1"/>
  <c r="CD89" i="7"/>
  <c r="AT90" i="7"/>
  <c r="AT40" i="7" s="1"/>
  <c r="EU90" i="7"/>
  <c r="L92" i="7"/>
  <c r="L42" i="7" s="1"/>
  <c r="L93" i="7"/>
  <c r="L43" i="7" s="1"/>
  <c r="T93" i="7"/>
  <c r="T43" i="7" s="1"/>
  <c r="T92" i="7"/>
  <c r="T42" i="7" s="1"/>
  <c r="D92" i="7"/>
  <c r="D42" i="7" s="1"/>
  <c r="AN88" i="7"/>
  <c r="B92" i="7"/>
  <c r="B42" i="7" s="1"/>
  <c r="B93" i="7"/>
  <c r="B43" i="7" s="1"/>
  <c r="N93" i="7"/>
  <c r="N43" i="7" s="1"/>
  <c r="N92" i="7"/>
  <c r="N42" i="7" s="1"/>
  <c r="N89" i="7"/>
  <c r="N39" i="7" s="1"/>
  <c r="CF93" i="7"/>
  <c r="CL91" i="7"/>
  <c r="CH91" i="7"/>
  <c r="CF92" i="7"/>
  <c r="ED91" i="7"/>
  <c r="DN91" i="7" s="1"/>
  <c r="DN41" i="7" s="1"/>
  <c r="CF90" i="7"/>
  <c r="CN93" i="7"/>
  <c r="CN43" i="7" s="1"/>
  <c r="CN92" i="7"/>
  <c r="CN42" i="7" s="1"/>
  <c r="CN90" i="7"/>
  <c r="CN40" i="7" s="1"/>
  <c r="EW93" i="7"/>
  <c r="EW92" i="7"/>
  <c r="EY91" i="7"/>
  <c r="AH89" i="7"/>
  <c r="AB90" i="7"/>
  <c r="AB40" i="7" s="1"/>
  <c r="CU91" i="7"/>
  <c r="CU41" i="7" s="1"/>
  <c r="AB92" i="7"/>
  <c r="AB42" i="7" s="1"/>
  <c r="CD92" i="7"/>
  <c r="AJ93" i="7"/>
  <c r="AR93" i="7"/>
  <c r="EU93" i="7"/>
  <c r="AE94" i="7"/>
  <c r="AZ94" i="7"/>
  <c r="AZ44" i="7" s="1"/>
  <c r="CW94" i="7"/>
  <c r="CW44" i="7" s="1"/>
  <c r="ED94" i="7"/>
  <c r="BN95" i="7"/>
  <c r="BN45" i="7" s="1"/>
  <c r="AH92" i="7"/>
  <c r="AR96" i="7"/>
  <c r="EB96" i="7"/>
  <c r="EB46" i="7" s="1"/>
  <c r="BN99" i="7"/>
  <c r="BN49" i="7" s="1"/>
  <c r="EB99" i="7"/>
  <c r="EB49" i="7" s="1"/>
  <c r="AH93" i="7"/>
  <c r="CN96" i="7"/>
  <c r="CN46" i="7" s="1"/>
  <c r="BP98" i="7"/>
  <c r="BP48" i="7" s="1"/>
  <c r="AN98" i="7"/>
  <c r="AP98" i="7"/>
  <c r="AL98" i="7"/>
  <c r="AX91" i="7"/>
  <c r="AX41" i="7" s="1"/>
  <c r="AP94" i="7"/>
  <c r="BX94" i="7"/>
  <c r="BX44" i="7" s="1"/>
  <c r="CF95" i="7"/>
  <c r="BP95" i="7" s="1"/>
  <c r="CL94" i="7"/>
  <c r="EU95" i="7"/>
  <c r="AJ96" i="7"/>
  <c r="BN94" i="7"/>
  <c r="BN44" i="7" s="1"/>
  <c r="CU94" i="7"/>
  <c r="CU44" i="7" s="1"/>
  <c r="DL94" i="7"/>
  <c r="DL44" i="7" s="1"/>
  <c r="T95" i="7"/>
  <c r="T45" i="7" s="1"/>
  <c r="AD95" i="7"/>
  <c r="AD45" i="7" s="1"/>
  <c r="D96" i="7"/>
  <c r="D46" i="7" s="1"/>
  <c r="N96" i="7"/>
  <c r="N46" i="7" s="1"/>
  <c r="EW96" i="7"/>
  <c r="AP97" i="7"/>
  <c r="AN97" i="7" s="1"/>
  <c r="BN97" i="7"/>
  <c r="BN47" i="7" s="1"/>
  <c r="EV97" i="7"/>
  <c r="EV94" i="7" s="1"/>
  <c r="D98" i="7"/>
  <c r="D48" i="7" s="1"/>
  <c r="N98" i="7"/>
  <c r="N48" i="7" s="1"/>
  <c r="AH98" i="7"/>
  <c r="B99" i="7"/>
  <c r="B49" i="7" s="1"/>
  <c r="L99" i="7"/>
  <c r="L49" i="7" s="1"/>
  <c r="AE99" i="7"/>
  <c r="AJ99" i="7"/>
  <c r="AR99" i="7"/>
  <c r="AR49" i="7" s="1"/>
  <c r="ED99" i="7"/>
  <c r="ED49" i="7" s="1"/>
  <c r="O100" i="7"/>
  <c r="AP100" i="7"/>
  <c r="BN100" i="7"/>
  <c r="BN50" i="7" s="1"/>
  <c r="T98" i="7"/>
  <c r="T48" i="7" s="1"/>
  <c r="AD98" i="7"/>
  <c r="AD48" i="7" s="1"/>
  <c r="CJ98" i="7"/>
  <c r="CJ48" i="7" s="1"/>
  <c r="EU98" i="7"/>
  <c r="CJ99" i="7"/>
  <c r="CJ49" i="7" s="1"/>
  <c r="DN99" i="7"/>
  <c r="DN49" i="7" s="1"/>
  <c r="R101" i="7"/>
  <c r="R51" i="7" s="1"/>
  <c r="R102" i="7"/>
  <c r="R52" i="7" s="1"/>
  <c r="AB101" i="7"/>
  <c r="AB51" i="7" s="1"/>
  <c r="AB102" i="7"/>
  <c r="AB52" i="7" s="1"/>
  <c r="BP100" i="7"/>
  <c r="BP50" i="7" s="1"/>
  <c r="CH100" i="7"/>
  <c r="AR101" i="7"/>
  <c r="AR51" i="7" s="1"/>
  <c r="BN101" i="7"/>
  <c r="BN51" i="7" s="1"/>
  <c r="EU101" i="7"/>
  <c r="BP97" i="7"/>
  <c r="BP47" i="7" s="1"/>
  <c r="S100" i="7"/>
  <c r="AP102" i="7"/>
  <c r="AL102" i="7" s="1"/>
  <c r="AZ100" i="7"/>
  <c r="AZ50" i="7" s="1"/>
  <c r="CD101" i="7"/>
  <c r="EB100" i="7"/>
  <c r="CD102" i="7"/>
  <c r="BN102" i="7" s="1"/>
  <c r="BN52" i="7" s="1"/>
  <c r="CJ100" i="7"/>
  <c r="CJ50" i="7" s="1"/>
  <c r="L101" i="7"/>
  <c r="L51" i="7" s="1"/>
  <c r="AD101" i="7"/>
  <c r="AD51" i="7" s="1"/>
  <c r="T102" i="7"/>
  <c r="T52" i="7" s="1"/>
  <c r="CU97" i="7"/>
  <c r="CU47" i="7" s="1"/>
  <c r="ED97" i="7"/>
  <c r="EY97" i="7"/>
  <c r="CD98" i="7"/>
  <c r="EW98" i="7"/>
  <c r="CF102" i="7"/>
  <c r="BP102" i="7" s="1"/>
  <c r="CF101" i="7"/>
  <c r="ED100" i="7"/>
  <c r="ED50" i="7" s="1"/>
  <c r="EV101" i="7"/>
  <c r="EV102" i="7"/>
  <c r="B101" i="7"/>
  <c r="B51" i="7" s="1"/>
  <c r="AJ101" i="7"/>
  <c r="R104" i="7"/>
  <c r="R54" i="7" s="1"/>
  <c r="AB105" i="7"/>
  <c r="AB55" i="7" s="1"/>
  <c r="EU105" i="7"/>
  <c r="S107" i="7"/>
  <c r="S108" i="7"/>
  <c r="BN106" i="7"/>
  <c r="BN56" i="7" s="1"/>
  <c r="AI106" i="7"/>
  <c r="AH105" i="7"/>
  <c r="AH104" i="7"/>
  <c r="AH107" i="7"/>
  <c r="D102" i="7"/>
  <c r="D52" i="7" s="1"/>
  <c r="N102" i="7"/>
  <c r="N52" i="7" s="1"/>
  <c r="EV105" i="7"/>
  <c r="EV104" i="7"/>
  <c r="N104" i="7"/>
  <c r="N54" i="7" s="1"/>
  <c r="S104" i="7"/>
  <c r="AR104" i="7"/>
  <c r="AR54" i="7" s="1"/>
  <c r="ED104" i="7"/>
  <c r="CW104" i="7" s="1"/>
  <c r="CW54" i="7" s="1"/>
  <c r="CH104" i="7"/>
  <c r="CH54" i="7" s="1"/>
  <c r="EW105" i="7"/>
  <c r="AJ107" i="7"/>
  <c r="AJ108" i="7"/>
  <c r="CW106" i="7"/>
  <c r="CW56" i="7" s="1"/>
  <c r="D107" i="7"/>
  <c r="D57" i="7" s="1"/>
  <c r="AH108" i="7"/>
  <c r="D104" i="7"/>
  <c r="D54" i="7" s="1"/>
  <c r="AR105" i="7"/>
  <c r="AR55" i="7" s="1"/>
  <c r="L107" i="7"/>
  <c r="L57" i="7" s="1"/>
  <c r="L108" i="7"/>
  <c r="L58" i="7" s="1"/>
  <c r="L105" i="7"/>
  <c r="L55" i="7" s="1"/>
  <c r="L104" i="7"/>
  <c r="L54" i="7" s="1"/>
  <c r="AK108" i="7"/>
  <c r="AK107" i="7"/>
  <c r="CF107" i="7"/>
  <c r="CF108" i="7"/>
  <c r="CF58" i="7" s="1"/>
  <c r="CF105" i="7"/>
  <c r="BP105" i="7" s="1"/>
  <c r="AB107" i="7"/>
  <c r="AB57" i="7" s="1"/>
  <c r="C114" i="7"/>
  <c r="C113" i="7"/>
  <c r="AZ103" i="7"/>
  <c r="AZ53" i="7" s="1"/>
  <c r="AK103" i="7"/>
  <c r="AP103" i="7"/>
  <c r="AX103" i="7"/>
  <c r="AX53" i="7" s="1"/>
  <c r="DL103" i="7"/>
  <c r="DL53" i="7" s="1"/>
  <c r="ED103" i="7"/>
  <c r="EX103" i="7"/>
  <c r="AJ104" i="7"/>
  <c r="B107" i="7"/>
  <c r="B57" i="7" s="1"/>
  <c r="B108" i="7"/>
  <c r="B58" i="7" s="1"/>
  <c r="B105" i="7"/>
  <c r="B55" i="7" s="1"/>
  <c r="B104" i="7"/>
  <c r="B54" i="7" s="1"/>
  <c r="AC106" i="7"/>
  <c r="AL106" i="7"/>
  <c r="AL56" i="7" s="1"/>
  <c r="BP106" i="7"/>
  <c r="BP56" i="7" s="1"/>
  <c r="CG106" i="7"/>
  <c r="DN106" i="7"/>
  <c r="DN56" i="7" s="1"/>
  <c r="EW107" i="7"/>
  <c r="EW108" i="7"/>
  <c r="EW58" i="7" s="1"/>
  <c r="U114" i="7"/>
  <c r="U113" i="7"/>
  <c r="CD104" i="7"/>
  <c r="CE106" i="7"/>
  <c r="CE103" i="7" s="1"/>
  <c r="CE100" i="7" s="1"/>
  <c r="EB106" i="7"/>
  <c r="EB56" i="7" s="1"/>
  <c r="T107" i="7"/>
  <c r="T57" i="7" s="1"/>
  <c r="D110" i="7"/>
  <c r="D60" i="7" s="1"/>
  <c r="T111" i="7"/>
  <c r="T61" i="7" s="1"/>
  <c r="R113" i="7"/>
  <c r="R63" i="7" s="1"/>
  <c r="D116" i="7"/>
  <c r="D66" i="7" s="1"/>
  <c r="S113" i="7"/>
  <c r="S114" i="7"/>
  <c r="B110" i="7"/>
  <c r="B60" i="7" s="1"/>
  <c r="L110" i="7"/>
  <c r="L60" i="7" s="1"/>
  <c r="T113" i="7"/>
  <c r="T63" i="7" s="1"/>
  <c r="T114" i="7"/>
  <c r="T64" i="7" s="1"/>
  <c r="E115" i="7"/>
  <c r="T108" i="7"/>
  <c r="T58" i="7" s="1"/>
  <c r="C109" i="7"/>
  <c r="M109" i="7"/>
  <c r="T110" i="7"/>
  <c r="T60" i="7" s="1"/>
  <c r="D113" i="7"/>
  <c r="D63" i="7" s="1"/>
  <c r="AE45" i="7" l="1"/>
  <c r="AE41" i="7"/>
  <c r="AE38" i="7" s="1"/>
  <c r="AE35" i="7" s="1"/>
  <c r="AE37" i="7" s="1"/>
  <c r="U106" i="7"/>
  <c r="U103" i="7" s="1"/>
  <c r="U111" i="7"/>
  <c r="U110" i="7"/>
  <c r="DN89" i="7"/>
  <c r="DN39" i="7" s="1"/>
  <c r="DN88" i="7"/>
  <c r="DN38" i="7" s="1"/>
  <c r="FC77" i="7"/>
  <c r="AX94" i="7"/>
  <c r="AX44" i="7" s="1"/>
  <c r="AZ98" i="7"/>
  <c r="AZ48" i="7" s="1"/>
  <c r="CW88" i="7"/>
  <c r="CW38" i="7" s="1"/>
  <c r="DL97" i="7"/>
  <c r="DL47" i="7" s="1"/>
  <c r="EB47" i="7"/>
  <c r="EY95" i="7"/>
  <c r="CU106" i="7"/>
  <c r="CU107" i="7" s="1"/>
  <c r="CU57" i="7" s="1"/>
  <c r="CW89" i="7"/>
  <c r="CW39" i="7" s="1"/>
  <c r="DC73" i="7"/>
  <c r="DC23" i="7" s="1"/>
  <c r="U108" i="7"/>
  <c r="BP45" i="7"/>
  <c r="AZ95" i="7"/>
  <c r="AZ45" i="7" s="1"/>
  <c r="DN85" i="7"/>
  <c r="DN35" i="7" s="1"/>
  <c r="EY89" i="7"/>
  <c r="FC74" i="7"/>
  <c r="AZ106" i="7"/>
  <c r="AZ56" i="7" s="1"/>
  <c r="AN102" i="7"/>
  <c r="CU96" i="7"/>
  <c r="CU46" i="7" s="1"/>
  <c r="DL88" i="7"/>
  <c r="DL38" i="7" s="1"/>
  <c r="EH76" i="7"/>
  <c r="EH26" i="7" s="1"/>
  <c r="CU77" i="7"/>
  <c r="CU27" i="7" s="1"/>
  <c r="FA75" i="7"/>
  <c r="AL38" i="7"/>
  <c r="AX82" i="7"/>
  <c r="AX32" i="7" s="1"/>
  <c r="AS105" i="7"/>
  <c r="AS104" i="7"/>
  <c r="AS100" i="7"/>
  <c r="AN56" i="7"/>
  <c r="AP56" i="7"/>
  <c r="CH98" i="7"/>
  <c r="CH48" i="7" s="1"/>
  <c r="CF48" i="7"/>
  <c r="BH85" i="7"/>
  <c r="BH35" i="7" s="1"/>
  <c r="CH88" i="7"/>
  <c r="BR88" i="7" s="1"/>
  <c r="CH82" i="7"/>
  <c r="CL32" i="7"/>
  <c r="AL76" i="7"/>
  <c r="AP26" i="7"/>
  <c r="DN100" i="7"/>
  <c r="DN50" i="7" s="1"/>
  <c r="EB105" i="7"/>
  <c r="EB55" i="7" s="1"/>
  <c r="CU85" i="7"/>
  <c r="CU35" i="7" s="1"/>
  <c r="CJ81" i="7"/>
  <c r="DT73" i="7"/>
  <c r="DT23" i="7" s="1"/>
  <c r="CW73" i="7"/>
  <c r="CW23" i="7" s="1"/>
  <c r="ED23" i="7"/>
  <c r="BN96" i="7"/>
  <c r="AH46" i="7"/>
  <c r="DT76" i="7"/>
  <c r="DT26" i="7" s="1"/>
  <c r="EY76" i="7"/>
  <c r="DE73" i="7"/>
  <c r="DE23" i="7" s="1"/>
  <c r="EL23" i="7"/>
  <c r="CH99" i="7"/>
  <c r="CH49" i="7" s="1"/>
  <c r="CF49" i="7"/>
  <c r="AL85" i="7"/>
  <c r="AL35" i="7" s="1"/>
  <c r="AP35" i="7"/>
  <c r="DL91" i="7"/>
  <c r="DL41" i="7" s="1"/>
  <c r="CW99" i="7"/>
  <c r="CW49" i="7" s="1"/>
  <c r="DL96" i="7"/>
  <c r="DL46" i="7" s="1"/>
  <c r="AX101" i="7"/>
  <c r="AX51" i="7" s="1"/>
  <c r="DL85" i="7"/>
  <c r="DL35" i="7" s="1"/>
  <c r="DN76" i="7"/>
  <c r="DN26" i="7" s="1"/>
  <c r="AL77" i="7"/>
  <c r="AL27" i="7" s="1"/>
  <c r="DE75" i="7"/>
  <c r="DE25" i="7" s="1"/>
  <c r="EY75" i="7"/>
  <c r="CU103" i="7"/>
  <c r="EB53" i="7"/>
  <c r="FJ73" i="7"/>
  <c r="DC76" i="7"/>
  <c r="DC26" i="7" s="1"/>
  <c r="AN73" i="7"/>
  <c r="CR97" i="7"/>
  <c r="CH47" i="7"/>
  <c r="BV88" i="7"/>
  <c r="BP52" i="7"/>
  <c r="AZ102" i="7"/>
  <c r="AZ52" i="7" s="1"/>
  <c r="CJ33" i="7"/>
  <c r="BP55" i="7"/>
  <c r="AZ105" i="7"/>
  <c r="AZ55" i="7" s="1"/>
  <c r="CE97" i="7"/>
  <c r="CE99" i="7" s="1"/>
  <c r="BV35" i="7"/>
  <c r="BF85" i="7"/>
  <c r="BF35" i="7" s="1"/>
  <c r="BV29" i="7"/>
  <c r="BF79" i="7"/>
  <c r="BF29" i="7" s="1"/>
  <c r="BN28" i="7"/>
  <c r="AX78" i="7"/>
  <c r="AX28" i="7" s="1"/>
  <c r="AN27" i="7"/>
  <c r="AK104" i="7"/>
  <c r="AK100" i="7"/>
  <c r="AK101" i="7" s="1"/>
  <c r="BN98" i="7"/>
  <c r="BN48" i="7" s="1"/>
  <c r="AH48" i="7"/>
  <c r="AR46" i="7"/>
  <c r="EV91" i="7"/>
  <c r="EV92" i="7" s="1"/>
  <c r="EY93" i="7"/>
  <c r="AN45" i="7"/>
  <c r="BR91" i="7"/>
  <c r="BR41" i="7" s="1"/>
  <c r="AL41" i="7"/>
  <c r="BX81" i="7"/>
  <c r="BX31" i="7" s="1"/>
  <c r="AR31" i="7"/>
  <c r="CJ39" i="7"/>
  <c r="ED86" i="7"/>
  <c r="ED36" i="7" s="1"/>
  <c r="CL86" i="7"/>
  <c r="CJ86" i="7" s="1"/>
  <c r="CF36" i="7"/>
  <c r="BX83" i="7"/>
  <c r="BX33" i="7" s="1"/>
  <c r="AR33" i="7"/>
  <c r="AL40" i="7"/>
  <c r="AP40" i="7"/>
  <c r="CO87" i="7"/>
  <c r="CO86" i="7"/>
  <c r="CO82" i="7"/>
  <c r="AN35" i="7"/>
  <c r="AP37" i="7"/>
  <c r="DL83" i="7"/>
  <c r="DL33" i="7" s="1"/>
  <c r="EB83" i="7"/>
  <c r="EB33" i="7" s="1"/>
  <c r="CD33" i="7"/>
  <c r="BV82" i="7"/>
  <c r="BV32" i="7" s="1"/>
  <c r="AP32" i="7"/>
  <c r="EY81" i="7"/>
  <c r="FA81" i="7"/>
  <c r="EF81" i="7"/>
  <c r="EF31" i="7" s="1"/>
  <c r="CH31" i="7"/>
  <c r="AP34" i="7"/>
  <c r="BX78" i="7"/>
  <c r="BX28" i="7" s="1"/>
  <c r="AR28" i="7"/>
  <c r="BN77" i="7"/>
  <c r="BN27" i="7" s="1"/>
  <c r="AH27" i="7"/>
  <c r="EB80" i="7"/>
  <c r="EB30" i="7" s="1"/>
  <c r="CD30" i="7"/>
  <c r="CL77" i="7"/>
  <c r="CH77" i="7" s="1"/>
  <c r="ED77" i="7"/>
  <c r="ED27" i="7" s="1"/>
  <c r="CJ77" i="7"/>
  <c r="CF27" i="7"/>
  <c r="DE76" i="7"/>
  <c r="DE26" i="7" s="1"/>
  <c r="EF75" i="7"/>
  <c r="EF25" i="7" s="1"/>
  <c r="CH25" i="7"/>
  <c r="DE74" i="7"/>
  <c r="DE24" i="7" s="1"/>
  <c r="EL24" i="7"/>
  <c r="BR73" i="7"/>
  <c r="BR23" i="7" s="1"/>
  <c r="AL23" i="7"/>
  <c r="AN30" i="7"/>
  <c r="BX74" i="7"/>
  <c r="BX24" i="7" s="1"/>
  <c r="AR24" i="7"/>
  <c r="CH24" i="7"/>
  <c r="EN75" i="7"/>
  <c r="EN25" i="7" s="1"/>
  <c r="CP25" i="7"/>
  <c r="FJ75" i="7"/>
  <c r="CR73" i="7"/>
  <c r="EF73" i="7"/>
  <c r="EF23" i="7" s="1"/>
  <c r="CH23" i="7"/>
  <c r="DL100" i="7"/>
  <c r="DL50" i="7" s="1"/>
  <c r="EB50" i="7"/>
  <c r="EY96" i="7"/>
  <c r="CJ94" i="7"/>
  <c r="CL44" i="7"/>
  <c r="BV94" i="7"/>
  <c r="BV44" i="7" s="1"/>
  <c r="AN94" i="7"/>
  <c r="AP44" i="7"/>
  <c r="BT98" i="7"/>
  <c r="BT48" i="7" s="1"/>
  <c r="AN48" i="7"/>
  <c r="BP93" i="7"/>
  <c r="BP43" i="7" s="1"/>
  <c r="AP93" i="7"/>
  <c r="AL93" i="7" s="1"/>
  <c r="AJ43" i="7"/>
  <c r="BN89" i="7"/>
  <c r="BN39" i="7" s="1"/>
  <c r="AX89" i="7"/>
  <c r="AX39" i="7" s="1"/>
  <c r="AH39" i="7"/>
  <c r="CJ90" i="7"/>
  <c r="CL90" i="7"/>
  <c r="DN90" i="7"/>
  <c r="DN40" i="7" s="1"/>
  <c r="CW90" i="7"/>
  <c r="CW40" i="7" s="1"/>
  <c r="ED90" i="7"/>
  <c r="ED40" i="7" s="1"/>
  <c r="CH90" i="7"/>
  <c r="BR90" i="7" s="1"/>
  <c r="CF40" i="7"/>
  <c r="CY91" i="7"/>
  <c r="CY41" i="7" s="1"/>
  <c r="EF91" i="7"/>
  <c r="EF41" i="7" s="1"/>
  <c r="CH41" i="7"/>
  <c r="AX90" i="7"/>
  <c r="AX40" i="7" s="1"/>
  <c r="BN90" i="7"/>
  <c r="BN40" i="7" s="1"/>
  <c r="AH40" i="7"/>
  <c r="ED96" i="7"/>
  <c r="BH91" i="7"/>
  <c r="BH41" i="7" s="1"/>
  <c r="BX41" i="7"/>
  <c r="CN36" i="7"/>
  <c r="BN86" i="7"/>
  <c r="BN36" i="7" s="1"/>
  <c r="AH36" i="7"/>
  <c r="BT82" i="7"/>
  <c r="BT32" i="7" s="1"/>
  <c r="AN32" i="7"/>
  <c r="BV86" i="7"/>
  <c r="BV36" i="7" s="1"/>
  <c r="AP36" i="7"/>
  <c r="CE108" i="7"/>
  <c r="CE107" i="7"/>
  <c r="CE105" i="7"/>
  <c r="CE104" i="7"/>
  <c r="BP108" i="7"/>
  <c r="BP58" i="7" s="1"/>
  <c r="AJ58" i="7"/>
  <c r="BN105" i="7"/>
  <c r="BN55" i="7" s="1"/>
  <c r="AH55" i="7"/>
  <c r="BP101" i="7"/>
  <c r="BP51" i="7" s="1"/>
  <c r="AP101" i="7"/>
  <c r="AL101" i="7" s="1"/>
  <c r="AJ51" i="7"/>
  <c r="EF97" i="7"/>
  <c r="EB102" i="7"/>
  <c r="EB52" i="7" s="1"/>
  <c r="CD52" i="7"/>
  <c r="EB101" i="7"/>
  <c r="EB51" i="7" s="1"/>
  <c r="CD51" i="7"/>
  <c r="AU104" i="7"/>
  <c r="AP52" i="7"/>
  <c r="S102" i="7"/>
  <c r="S101" i="7"/>
  <c r="S97" i="7"/>
  <c r="S98" i="7" s="1"/>
  <c r="AZ97" i="7"/>
  <c r="AZ47" i="7" s="1"/>
  <c r="CH50" i="7"/>
  <c r="AX100" i="7"/>
  <c r="AX50" i="7" s="1"/>
  <c r="AX102" i="7"/>
  <c r="AX52" i="7" s="1"/>
  <c r="AX97" i="7"/>
  <c r="AX47" i="7" s="1"/>
  <c r="BP96" i="7"/>
  <c r="BP46" i="7" s="1"/>
  <c r="AP96" i="7"/>
  <c r="AL96" i="7" s="1"/>
  <c r="AZ96" i="7"/>
  <c r="AZ46" i="7" s="1"/>
  <c r="AN96" i="7"/>
  <c r="AJ46" i="7"/>
  <c r="ED95" i="7"/>
  <c r="ED45" i="7" s="1"/>
  <c r="CH95" i="7"/>
  <c r="CR95" i="7" s="1"/>
  <c r="CL95" i="7"/>
  <c r="CL45" i="7" s="1"/>
  <c r="CF45" i="7"/>
  <c r="BN93" i="7"/>
  <c r="BN43" i="7" s="1"/>
  <c r="AH43" i="7"/>
  <c r="CU99" i="7"/>
  <c r="CU49" i="7" s="1"/>
  <c r="AX99" i="7"/>
  <c r="AX49" i="7" s="1"/>
  <c r="BN92" i="7"/>
  <c r="BN42" i="7" s="1"/>
  <c r="AH42" i="7"/>
  <c r="DN94" i="7"/>
  <c r="DN44" i="7" s="1"/>
  <c r="ED44" i="7"/>
  <c r="EB92" i="7"/>
  <c r="EB42" i="7" s="1"/>
  <c r="CU92" i="7"/>
  <c r="CU42" i="7" s="1"/>
  <c r="DL92" i="7"/>
  <c r="DL42" i="7" s="1"/>
  <c r="CD42" i="7"/>
  <c r="CJ91" i="7"/>
  <c r="CL41" i="7"/>
  <c r="CU88" i="7"/>
  <c r="CU38" i="7" s="1"/>
  <c r="CJ96" i="7"/>
  <c r="CH96" i="7"/>
  <c r="BV95" i="7"/>
  <c r="BV45" i="7" s="1"/>
  <c r="AP45" i="7"/>
  <c r="AZ91" i="7"/>
  <c r="AZ41" i="7" s="1"/>
  <c r="BP41" i="7"/>
  <c r="BV91" i="7"/>
  <c r="BV41" i="7" s="1"/>
  <c r="AN91" i="7"/>
  <c r="AP41" i="7"/>
  <c r="AP89" i="7"/>
  <c r="AL89" i="7" s="1"/>
  <c r="BP89" i="7"/>
  <c r="BP39" i="7" s="1"/>
  <c r="AJ39" i="7"/>
  <c r="BH88" i="7"/>
  <c r="BH38" i="7" s="1"/>
  <c r="BH89" i="7"/>
  <c r="BH39" i="7" s="1"/>
  <c r="CH85" i="7"/>
  <c r="BP81" i="7"/>
  <c r="BP31" i="7" s="1"/>
  <c r="AP81" i="7"/>
  <c r="AN81" i="7" s="1"/>
  <c r="AJ31" i="7"/>
  <c r="AZ85" i="7"/>
  <c r="AZ35" i="7" s="1"/>
  <c r="BP35" i="7"/>
  <c r="BN87" i="7"/>
  <c r="BN37" i="7" s="1"/>
  <c r="AH37" i="7"/>
  <c r="AP83" i="7"/>
  <c r="AL83" i="7" s="1"/>
  <c r="BP83" i="7"/>
  <c r="BP33" i="7" s="1"/>
  <c r="AJ33" i="7"/>
  <c r="BP90" i="7"/>
  <c r="DL86" i="7"/>
  <c r="DL36" i="7" s="1"/>
  <c r="EB86" i="7"/>
  <c r="EB36" i="7" s="1"/>
  <c r="CD36" i="7"/>
  <c r="CJ85" i="7"/>
  <c r="AN87" i="7"/>
  <c r="AZ87" i="7"/>
  <c r="AZ37" i="7" s="1"/>
  <c r="AL82" i="7"/>
  <c r="EH82" i="7"/>
  <c r="FA80" i="7"/>
  <c r="EY80" i="7"/>
  <c r="DN79" i="7"/>
  <c r="DN29" i="7" s="1"/>
  <c r="BH76" i="7"/>
  <c r="BH26" i="7" s="1"/>
  <c r="BX26" i="7"/>
  <c r="BT76" i="7"/>
  <c r="BT26" i="7" s="1"/>
  <c r="AN26" i="7"/>
  <c r="CJ79" i="7"/>
  <c r="CL31" i="7"/>
  <c r="ED78" i="7"/>
  <c r="ED28" i="7" s="1"/>
  <c r="DN78" i="7"/>
  <c r="DN28" i="7" s="1"/>
  <c r="CL78" i="7"/>
  <c r="CH78" i="7" s="1"/>
  <c r="CF28" i="7"/>
  <c r="CN30" i="7"/>
  <c r="AP78" i="7"/>
  <c r="AN78" i="7" s="1"/>
  <c r="BP78" i="7"/>
  <c r="BP28" i="7" s="1"/>
  <c r="AJ28" i="7"/>
  <c r="BN83" i="7"/>
  <c r="EB81" i="7"/>
  <c r="EB31" i="7" s="1"/>
  <c r="CD31" i="7"/>
  <c r="AX79" i="7"/>
  <c r="AX29" i="7" s="1"/>
  <c r="CW76" i="7"/>
  <c r="CW26" i="7" s="1"/>
  <c r="EB75" i="7"/>
  <c r="EB25" i="7" s="1"/>
  <c r="CD25" i="7"/>
  <c r="EH73" i="7"/>
  <c r="EH23" i="7" s="1"/>
  <c r="CJ23" i="7"/>
  <c r="BH80" i="7"/>
  <c r="BH30" i="7" s="1"/>
  <c r="DV74" i="7"/>
  <c r="DV24" i="7" s="1"/>
  <c r="BV73" i="7"/>
  <c r="BV23" i="7" s="1"/>
  <c r="BF76" i="7"/>
  <c r="BF26" i="7" s="1"/>
  <c r="EJ74" i="7"/>
  <c r="EJ24" i="7" s="1"/>
  <c r="CL24" i="7"/>
  <c r="DG73" i="7"/>
  <c r="CU73" i="7"/>
  <c r="CU23" i="7" s="1"/>
  <c r="BH73" i="7"/>
  <c r="BH23" i="7" s="1"/>
  <c r="DL77" i="7"/>
  <c r="DL27" i="7" s="1"/>
  <c r="AZ74" i="7"/>
  <c r="AZ24" i="7" s="1"/>
  <c r="CG108" i="7"/>
  <c r="CG107" i="7"/>
  <c r="CG103" i="7"/>
  <c r="CG104" i="7" s="1"/>
  <c r="DN103" i="7"/>
  <c r="DN53" i="7" s="1"/>
  <c r="CW103" i="7"/>
  <c r="CW53" i="7" s="1"/>
  <c r="ED53" i="7"/>
  <c r="ED105" i="7"/>
  <c r="ED55" i="7" s="1"/>
  <c r="CF55" i="7"/>
  <c r="BN108" i="7"/>
  <c r="BN58" i="7" s="1"/>
  <c r="AH58" i="7"/>
  <c r="DN104" i="7"/>
  <c r="DN54" i="7" s="1"/>
  <c r="ED54" i="7"/>
  <c r="CW102" i="7"/>
  <c r="CW52" i="7" s="1"/>
  <c r="ED102" i="7"/>
  <c r="ED52" i="7" s="1"/>
  <c r="CH102" i="7"/>
  <c r="CF52" i="7"/>
  <c r="AL52" i="7"/>
  <c r="E117" i="7"/>
  <c r="E116" i="7"/>
  <c r="C110" i="7"/>
  <c r="CW107" i="7"/>
  <c r="CW57" i="7" s="1"/>
  <c r="DN107" i="7"/>
  <c r="DN57" i="7" s="1"/>
  <c r="CF57" i="7"/>
  <c r="BP107" i="7"/>
  <c r="BP57" i="7" s="1"/>
  <c r="AJ57" i="7"/>
  <c r="AI108" i="7"/>
  <c r="AI105" i="7"/>
  <c r="AI104" i="7"/>
  <c r="AI103" i="7"/>
  <c r="AI107" i="7"/>
  <c r="AK105" i="7"/>
  <c r="ED101" i="7"/>
  <c r="ED51" i="7" s="1"/>
  <c r="CH101" i="7"/>
  <c r="CF51" i="7"/>
  <c r="AP47" i="7"/>
  <c r="BB98" i="7"/>
  <c r="BB48" i="7" s="1"/>
  <c r="BR98" i="7"/>
  <c r="BR48" i="7" s="1"/>
  <c r="AL48" i="7"/>
  <c r="EB95" i="7"/>
  <c r="AE95" i="7"/>
  <c r="AE96" i="7"/>
  <c r="AE93" i="7"/>
  <c r="AE91" i="7"/>
  <c r="CW91" i="7"/>
  <c r="CW41" i="7" s="1"/>
  <c r="ED41" i="7"/>
  <c r="CR91" i="7"/>
  <c r="BX95" i="7"/>
  <c r="EB90" i="7"/>
  <c r="EB40" i="7" s="1"/>
  <c r="CD40" i="7"/>
  <c r="BP92" i="7"/>
  <c r="BP42" i="7" s="1"/>
  <c r="AP92" i="7"/>
  <c r="AL92" i="7" s="1"/>
  <c r="AJ42" i="7"/>
  <c r="CJ38" i="7"/>
  <c r="AZ88" i="7"/>
  <c r="AZ38" i="7" s="1"/>
  <c r="AU87" i="7"/>
  <c r="AU86" i="7"/>
  <c r="AU82" i="7"/>
  <c r="AU84" i="7" s="1"/>
  <c r="FA83" i="7"/>
  <c r="FJ83" i="7"/>
  <c r="EY83" i="7"/>
  <c r="EF89" i="7"/>
  <c r="EF39" i="7" s="1"/>
  <c r="CH39" i="7"/>
  <c r="EB84" i="7"/>
  <c r="EB34" i="7" s="1"/>
  <c r="CD34" i="7"/>
  <c r="BN84" i="7"/>
  <c r="BN34" i="7" s="1"/>
  <c r="AH34" i="7"/>
  <c r="AN90" i="7"/>
  <c r="AN86" i="7"/>
  <c r="DL87" i="7"/>
  <c r="DL37" i="7" s="1"/>
  <c r="EB87" i="7"/>
  <c r="EB37" i="7" s="1"/>
  <c r="CD37" i="7"/>
  <c r="CL84" i="7"/>
  <c r="BV84" i="7" s="1"/>
  <c r="ED84" i="7"/>
  <c r="ED34" i="7" s="1"/>
  <c r="CF34" i="7"/>
  <c r="CL33" i="7"/>
  <c r="BH82" i="7"/>
  <c r="BH32" i="7" s="1"/>
  <c r="AZ76" i="7"/>
  <c r="AZ26" i="7" s="1"/>
  <c r="BP26" i="7"/>
  <c r="EH81" i="7"/>
  <c r="EH31" i="7" s="1"/>
  <c r="CJ31" i="7"/>
  <c r="CR81" i="7"/>
  <c r="CR75" i="7"/>
  <c r="AN84" i="7"/>
  <c r="CL80" i="7"/>
  <c r="CH80" i="7" s="1"/>
  <c r="ED80" i="7"/>
  <c r="ED30" i="7" s="1"/>
  <c r="CF30" i="7"/>
  <c r="BN81" i="7"/>
  <c r="BN31" i="7" s="1"/>
  <c r="AH31" i="7"/>
  <c r="BN80" i="7"/>
  <c r="BN30" i="7" s="1"/>
  <c r="AH30" i="7"/>
  <c r="CL29" i="7"/>
  <c r="EB78" i="7"/>
  <c r="EB28" i="7" s="1"/>
  <c r="CD28" i="7"/>
  <c r="DV76" i="7"/>
  <c r="DV26" i="7" s="1"/>
  <c r="BZ74" i="7"/>
  <c r="BJ73" i="7"/>
  <c r="BJ23" i="7" s="1"/>
  <c r="BZ23" i="7"/>
  <c r="BP77" i="7"/>
  <c r="AZ73" i="7"/>
  <c r="AZ23" i="7" s="1"/>
  <c r="DA76" i="7"/>
  <c r="DA26" i="7" s="1"/>
  <c r="CW75" i="7"/>
  <c r="CW25" i="7" s="1"/>
  <c r="BX75" i="7"/>
  <c r="BX25" i="7" s="1"/>
  <c r="AR25" i="7"/>
  <c r="BN104" i="7"/>
  <c r="BN54" i="7" s="1"/>
  <c r="AH54" i="7"/>
  <c r="EB98" i="7"/>
  <c r="EB48" i="7" s="1"/>
  <c r="CD48" i="7"/>
  <c r="EB104" i="7"/>
  <c r="EB54" i="7" s="1"/>
  <c r="CD54" i="7"/>
  <c r="C106" i="7"/>
  <c r="AP104" i="7"/>
  <c r="AN104" i="7" s="1"/>
  <c r="AN54" i="7" s="1"/>
  <c r="BP104" i="7"/>
  <c r="BP54" i="7" s="1"/>
  <c r="AJ54" i="7"/>
  <c r="CE101" i="7"/>
  <c r="CE102" i="7"/>
  <c r="DN97" i="7"/>
  <c r="DN47" i="7" s="1"/>
  <c r="CW97" i="7"/>
  <c r="CW47" i="7" s="1"/>
  <c r="ED47" i="7"/>
  <c r="BT97" i="7"/>
  <c r="BT47" i="7" s="1"/>
  <c r="AN47" i="7"/>
  <c r="AU102" i="7"/>
  <c r="AP50" i="7"/>
  <c r="M110" i="7"/>
  <c r="M111" i="7"/>
  <c r="DL106" i="7"/>
  <c r="E112" i="7"/>
  <c r="E113" i="7" s="1"/>
  <c r="AC107" i="7"/>
  <c r="AC108" i="7"/>
  <c r="AC103" i="7"/>
  <c r="AC105" i="7" s="1"/>
  <c r="EX105" i="7"/>
  <c r="EX104" i="7"/>
  <c r="EX100" i="7"/>
  <c r="AN103" i="7"/>
  <c r="AN53" i="7" s="1"/>
  <c r="AL103" i="7"/>
  <c r="AP53" i="7"/>
  <c r="C111" i="7"/>
  <c r="M106" i="7"/>
  <c r="M107" i="7" s="1"/>
  <c r="BN107" i="7"/>
  <c r="BN57" i="7" s="1"/>
  <c r="AH57" i="7"/>
  <c r="AX106" i="7"/>
  <c r="AX56" i="7" s="1"/>
  <c r="EY98" i="7"/>
  <c r="AP105" i="7"/>
  <c r="CU100" i="7"/>
  <c r="AN100" i="7"/>
  <c r="AN52" i="7"/>
  <c r="DL105" i="7"/>
  <c r="DL55" i="7" s="1"/>
  <c r="AL100" i="7"/>
  <c r="O97" i="7"/>
  <c r="O98" i="7" s="1"/>
  <c r="O102" i="7"/>
  <c r="O101" i="7"/>
  <c r="AP99" i="7"/>
  <c r="AN99" i="7" s="1"/>
  <c r="AZ99" i="7"/>
  <c r="AZ49" i="7" s="1"/>
  <c r="BP99" i="7"/>
  <c r="BP49" i="7" s="1"/>
  <c r="AJ49" i="7"/>
  <c r="ED98" i="7"/>
  <c r="EV96" i="7"/>
  <c r="EV99" i="7"/>
  <c r="EV98" i="7"/>
  <c r="EV95" i="7"/>
  <c r="AL97" i="7"/>
  <c r="CH94" i="7"/>
  <c r="AL94" i="7"/>
  <c r="AP48" i="7"/>
  <c r="BH94" i="7"/>
  <c r="BH44" i="7" s="1"/>
  <c r="DL99" i="7"/>
  <c r="DL49" i="7" s="1"/>
  <c r="CW100" i="7"/>
  <c r="CW50" i="7" s="1"/>
  <c r="AX95" i="7"/>
  <c r="AX45" i="7" s="1"/>
  <c r="BX93" i="7"/>
  <c r="BX43" i="7" s="1"/>
  <c r="AR43" i="7"/>
  <c r="EY92" i="7"/>
  <c r="ED92" i="7"/>
  <c r="ED42" i="7" s="1"/>
  <c r="CL92" i="7"/>
  <c r="CJ92" i="7" s="1"/>
  <c r="CF42" i="7"/>
  <c r="CL93" i="7"/>
  <c r="CH93" i="7" s="1"/>
  <c r="CR93" i="7" s="1"/>
  <c r="ED93" i="7"/>
  <c r="ED43" i="7" s="1"/>
  <c r="CF43" i="7"/>
  <c r="BT88" i="7"/>
  <c r="BT38" i="7" s="1"/>
  <c r="AN38" i="7"/>
  <c r="EB93" i="7"/>
  <c r="EB89" i="7"/>
  <c r="EB39" i="7" s="1"/>
  <c r="CD39" i="7"/>
  <c r="BX90" i="7"/>
  <c r="BX40" i="7" s="1"/>
  <c r="AR40" i="7"/>
  <c r="BR95" i="7"/>
  <c r="BR45" i="7" s="1"/>
  <c r="AL45" i="7"/>
  <c r="BX92" i="7"/>
  <c r="EY90" i="7"/>
  <c r="BX86" i="7"/>
  <c r="BX36" i="7" s="1"/>
  <c r="AR36" i="7"/>
  <c r="CN37" i="7"/>
  <c r="CL39" i="7"/>
  <c r="CL35" i="7"/>
  <c r="AL86" i="7"/>
  <c r="ED87" i="7"/>
  <c r="ED37" i="7" s="1"/>
  <c r="CL87" i="7"/>
  <c r="BV87" i="7" s="1"/>
  <c r="CF37" i="7"/>
  <c r="BH87" i="7"/>
  <c r="BH37" i="7" s="1"/>
  <c r="AL87" i="7"/>
  <c r="CH83" i="7"/>
  <c r="AL30" i="7"/>
  <c r="CW79" i="7"/>
  <c r="CW29" i="7" s="1"/>
  <c r="ED83" i="7"/>
  <c r="BH84" i="7"/>
  <c r="BH34" i="7" s="1"/>
  <c r="AP30" i="7"/>
  <c r="ED81" i="7"/>
  <c r="DA75" i="7"/>
  <c r="DA25" i="7" s="1"/>
  <c r="EH75" i="7"/>
  <c r="EH25" i="7" s="1"/>
  <c r="CJ25" i="7"/>
  <c r="AL84" i="7"/>
  <c r="BP84" i="7"/>
  <c r="BP80" i="7"/>
  <c r="AZ86" i="7"/>
  <c r="AZ36" i="7" s="1"/>
  <c r="EF82" i="7"/>
  <c r="CH79" i="7"/>
  <c r="DE77" i="7"/>
  <c r="DE27" i="7" s="1"/>
  <c r="EL77" i="7"/>
  <c r="EL27" i="7" s="1"/>
  <c r="CN27" i="7"/>
  <c r="EJ75" i="7"/>
  <c r="EJ25" i="7" s="1"/>
  <c r="CL25" i="7"/>
  <c r="AX73" i="7"/>
  <c r="AX23" i="7" s="1"/>
  <c r="BN23" i="7"/>
  <c r="FJ78" i="7"/>
  <c r="BV77" i="7"/>
  <c r="BV27" i="7" s="1"/>
  <c r="AP27" i="7"/>
  <c r="CW74" i="7"/>
  <c r="CW24" i="7" s="1"/>
  <c r="DX73" i="7"/>
  <c r="DX23" i="7" s="1"/>
  <c r="BP75" i="7"/>
  <c r="BP25" i="7" s="1"/>
  <c r="AP75" i="7"/>
  <c r="AN75" i="7" s="1"/>
  <c r="AZ75" i="7"/>
  <c r="AZ25" i="7" s="1"/>
  <c r="AJ25" i="7"/>
  <c r="BX77" i="7"/>
  <c r="CJ24" i="7"/>
  <c r="DR76" i="7"/>
  <c r="DR26" i="7" s="1"/>
  <c r="CR74" i="7"/>
  <c r="DN74" i="7"/>
  <c r="DN24" i="7" s="1"/>
  <c r="DG74" i="7"/>
  <c r="DG24" i="7" s="1"/>
  <c r="EN74" i="7"/>
  <c r="EN24" i="7" s="1"/>
  <c r="CP24" i="7"/>
  <c r="BN74" i="7"/>
  <c r="EB74" i="7"/>
  <c r="EB24" i="7" s="1"/>
  <c r="CD24" i="7"/>
  <c r="BN75" i="7"/>
  <c r="AP74" i="7"/>
  <c r="AE42" i="7" l="1"/>
  <c r="AE39" i="7"/>
  <c r="AE43" i="7"/>
  <c r="AE40" i="7"/>
  <c r="U104" i="7"/>
  <c r="U105" i="7"/>
  <c r="DN87" i="7"/>
  <c r="DN37" i="7" s="1"/>
  <c r="CJ93" i="7"/>
  <c r="AL99" i="7"/>
  <c r="CU56" i="7"/>
  <c r="AX84" i="7"/>
  <c r="AX34" i="7" s="1"/>
  <c r="DL102" i="7"/>
  <c r="DL52" i="7" s="1"/>
  <c r="DP75" i="7"/>
  <c r="DP25" i="7" s="1"/>
  <c r="BH83" i="7"/>
  <c r="BH33" i="7" s="1"/>
  <c r="CW86" i="7"/>
  <c r="CW36" i="7" s="1"/>
  <c r="BH81" i="7"/>
  <c r="BH31" i="7" s="1"/>
  <c r="U107" i="7"/>
  <c r="FA77" i="7"/>
  <c r="EY77" i="7"/>
  <c r="BH90" i="7"/>
  <c r="BH40" i="7" s="1"/>
  <c r="BD97" i="7"/>
  <c r="BD47" i="7" s="1"/>
  <c r="CS106" i="7"/>
  <c r="AZ83" i="7"/>
  <c r="AZ33" i="7" s="1"/>
  <c r="BD82" i="7"/>
  <c r="BD32" i="7" s="1"/>
  <c r="AX77" i="7"/>
  <c r="AX27" i="7" s="1"/>
  <c r="DC75" i="7"/>
  <c r="DC25" i="7" s="1"/>
  <c r="CW87" i="7"/>
  <c r="CW37" i="7" s="1"/>
  <c r="AX104" i="7"/>
  <c r="AX54" i="7" s="1"/>
  <c r="DN80" i="7"/>
  <c r="DN30" i="7" s="1"/>
  <c r="CU105" i="7"/>
  <c r="CR80" i="7"/>
  <c r="BR80" i="7"/>
  <c r="CR77" i="7"/>
  <c r="BR77" i="7"/>
  <c r="BR38" i="7"/>
  <c r="BB88" i="7"/>
  <c r="BB38" i="7" s="1"/>
  <c r="CS103" i="7"/>
  <c r="CU53" i="7"/>
  <c r="AS97" i="7"/>
  <c r="AS99" i="7"/>
  <c r="AS101" i="7"/>
  <c r="AS102" i="7"/>
  <c r="EL78" i="7"/>
  <c r="DX74" i="7"/>
  <c r="DX24" i="7" s="1"/>
  <c r="BF77" i="7"/>
  <c r="BF27" i="7" s="1"/>
  <c r="DV77" i="7"/>
  <c r="DV27" i="7" s="1"/>
  <c r="BV80" i="7"/>
  <c r="BV30" i="7" s="1"/>
  <c r="CH92" i="7"/>
  <c r="CR92" i="7" s="1"/>
  <c r="CU98" i="7"/>
  <c r="CU48" i="7" s="1"/>
  <c r="AX81" i="7"/>
  <c r="AX31" i="7" s="1"/>
  <c r="CW80" i="7"/>
  <c r="CW30" i="7" s="1"/>
  <c r="CH84" i="7"/>
  <c r="CU87" i="7"/>
  <c r="CU37" i="7" s="1"/>
  <c r="AZ92" i="7"/>
  <c r="AZ42" i="7" s="1"/>
  <c r="AN92" i="7"/>
  <c r="DR73" i="7"/>
  <c r="DR23" i="7" s="1"/>
  <c r="DL75" i="7"/>
  <c r="DL25" i="7" s="1"/>
  <c r="CU81" i="7"/>
  <c r="CU31" i="7" s="1"/>
  <c r="BD76" i="7"/>
  <c r="BD26" i="7" s="1"/>
  <c r="CU86" i="7"/>
  <c r="CU36" i="7" s="1"/>
  <c r="AN83" i="7"/>
  <c r="DL101" i="7"/>
  <c r="DL51" i="7" s="1"/>
  <c r="CU102" i="7"/>
  <c r="DP91" i="7"/>
  <c r="DP41" i="7" s="1"/>
  <c r="CU80" i="7"/>
  <c r="CU30" i="7" s="1"/>
  <c r="DN86" i="7"/>
  <c r="DN36" i="7" s="1"/>
  <c r="CE98" i="7"/>
  <c r="BN46" i="7"/>
  <c r="AX96" i="7"/>
  <c r="AX46" i="7" s="1"/>
  <c r="CH32" i="7"/>
  <c r="CR82" i="7"/>
  <c r="AE36" i="7"/>
  <c r="AE32" i="7"/>
  <c r="AE33" i="7" s="1"/>
  <c r="DN93" i="7"/>
  <c r="DN43" i="7" s="1"/>
  <c r="AL104" i="7"/>
  <c r="DL104" i="7"/>
  <c r="DL54" i="7" s="1"/>
  <c r="AX80" i="7"/>
  <c r="AX30" i="7" s="1"/>
  <c r="CJ80" i="7"/>
  <c r="AU83" i="7"/>
  <c r="CG105" i="7"/>
  <c r="DL81" i="7"/>
  <c r="DL31" i="7" s="1"/>
  <c r="AZ81" i="7"/>
  <c r="AZ31" i="7" s="1"/>
  <c r="AN101" i="7"/>
  <c r="AX105" i="7"/>
  <c r="AX55" i="7" s="1"/>
  <c r="CY73" i="7"/>
  <c r="CY23" i="7" s="1"/>
  <c r="BH74" i="7"/>
  <c r="BH24" i="7" s="1"/>
  <c r="CY75" i="7"/>
  <c r="CY25" i="7" s="1"/>
  <c r="CH86" i="7"/>
  <c r="CR86" i="7" s="1"/>
  <c r="BB91" i="7"/>
  <c r="BB41" i="7" s="1"/>
  <c r="BV38" i="7"/>
  <c r="BF88" i="7"/>
  <c r="BF38" i="7" s="1"/>
  <c r="FJ76" i="7"/>
  <c r="EF76" i="7"/>
  <c r="CH38" i="7"/>
  <c r="EF88" i="7"/>
  <c r="EF38" i="7" s="1"/>
  <c r="CR88" i="7"/>
  <c r="FA74" i="7"/>
  <c r="EY74" i="7"/>
  <c r="U100" i="7"/>
  <c r="AL75" i="7"/>
  <c r="BH86" i="7"/>
  <c r="BH36" i="7" s="1"/>
  <c r="CU89" i="7"/>
  <c r="CU39" i="7" s="1"/>
  <c r="BD88" i="7"/>
  <c r="BD38" i="7" s="1"/>
  <c r="DN84" i="7"/>
  <c r="DN34" i="7" s="1"/>
  <c r="CU90" i="7"/>
  <c r="CU40" i="7" s="1"/>
  <c r="AZ107" i="7"/>
  <c r="AZ57" i="7" s="1"/>
  <c r="DA73" i="7"/>
  <c r="DA23" i="7" s="1"/>
  <c r="CU75" i="7"/>
  <c r="CU25" i="7" s="1"/>
  <c r="AL78" i="7"/>
  <c r="AX86" i="7"/>
  <c r="AX36" i="7" s="1"/>
  <c r="AN93" i="7"/>
  <c r="BF94" i="7"/>
  <c r="BF44" i="7" s="1"/>
  <c r="BH78" i="7"/>
  <c r="BH28" i="7" s="1"/>
  <c r="AL26" i="7"/>
  <c r="BR76" i="7"/>
  <c r="BV37" i="7"/>
  <c r="BF87" i="7"/>
  <c r="BF37" i="7" s="1"/>
  <c r="BT75" i="7"/>
  <c r="BT25" i="7" s="1"/>
  <c r="AN25" i="7"/>
  <c r="BT99" i="7"/>
  <c r="BT49" i="7" s="1"/>
  <c r="AN49" i="7"/>
  <c r="CJ42" i="7"/>
  <c r="BV34" i="7"/>
  <c r="BF84" i="7"/>
  <c r="BF34" i="7" s="1"/>
  <c r="BT81" i="7"/>
  <c r="BT31" i="7" s="1"/>
  <c r="BD81" i="7"/>
  <c r="BD31" i="7" s="1"/>
  <c r="AN31" i="7"/>
  <c r="BR89" i="7"/>
  <c r="BR39" i="7" s="1"/>
  <c r="AL39" i="7"/>
  <c r="BR40" i="7"/>
  <c r="BB90" i="7"/>
  <c r="BB40" i="7" s="1"/>
  <c r="EF78" i="7"/>
  <c r="EF28" i="7" s="1"/>
  <c r="CH28" i="7"/>
  <c r="CR78" i="7"/>
  <c r="BR83" i="7"/>
  <c r="BR33" i="7" s="1"/>
  <c r="AL33" i="7"/>
  <c r="BR101" i="7"/>
  <c r="BR51" i="7" s="1"/>
  <c r="BB101" i="7"/>
  <c r="BB51" i="7" s="1"/>
  <c r="AL51" i="7"/>
  <c r="AN28" i="7"/>
  <c r="BR93" i="7"/>
  <c r="BR43" i="7" s="1"/>
  <c r="AL43" i="7"/>
  <c r="BR75" i="7"/>
  <c r="BR25" i="7" s="1"/>
  <c r="AL25" i="7"/>
  <c r="BR84" i="7"/>
  <c r="BR34" i="7" s="1"/>
  <c r="BB84" i="7"/>
  <c r="BB34" i="7" s="1"/>
  <c r="AL34" i="7"/>
  <c r="EF83" i="7"/>
  <c r="EF33" i="7" s="1"/>
  <c r="CH33" i="7"/>
  <c r="CR83" i="7"/>
  <c r="CU74" i="7"/>
  <c r="CU24" i="7" s="1"/>
  <c r="BN25" i="7"/>
  <c r="AX75" i="7"/>
  <c r="AX25" i="7" s="1"/>
  <c r="AX74" i="7"/>
  <c r="AX24" i="7" s="1"/>
  <c r="BN24" i="7"/>
  <c r="EF79" i="7"/>
  <c r="EF29" i="7" s="1"/>
  <c r="CH29" i="7"/>
  <c r="BR79" i="7"/>
  <c r="CR79" i="7"/>
  <c r="ED33" i="7"/>
  <c r="DN83" i="7"/>
  <c r="DN33" i="7" s="1"/>
  <c r="CW83" i="7"/>
  <c r="CW33" i="7" s="1"/>
  <c r="CJ87" i="7"/>
  <c r="CJ43" i="7"/>
  <c r="O94" i="7"/>
  <c r="O95" i="7" s="1"/>
  <c r="M103" i="7"/>
  <c r="M104" i="7" s="1"/>
  <c r="DL74" i="7"/>
  <c r="DL24" i="7" s="1"/>
  <c r="DT75" i="7"/>
  <c r="DT25" i="7" s="1"/>
  <c r="EF32" i="7"/>
  <c r="DP82" i="7"/>
  <c r="DP32" i="7" s="1"/>
  <c r="CY82" i="7"/>
  <c r="CY32" i="7" s="1"/>
  <c r="BP34" i="7"/>
  <c r="AZ84" i="7"/>
  <c r="AZ34" i="7" s="1"/>
  <c r="DR75" i="7"/>
  <c r="DR25" i="7" s="1"/>
  <c r="BF80" i="7"/>
  <c r="BF30" i="7" s="1"/>
  <c r="CH87" i="7"/>
  <c r="EB43" i="7"/>
  <c r="CU93" i="7"/>
  <c r="CU43" i="7" s="1"/>
  <c r="DL93" i="7"/>
  <c r="DL43" i="7" s="1"/>
  <c r="CL43" i="7"/>
  <c r="CW92" i="7"/>
  <c r="CW42" i="7" s="1"/>
  <c r="BH93" i="7"/>
  <c r="BH43" i="7" s="1"/>
  <c r="BR97" i="7"/>
  <c r="BR47" i="7" s="1"/>
  <c r="AL47" i="7"/>
  <c r="O99" i="7"/>
  <c r="BT100" i="7"/>
  <c r="BT50" i="7" s="1"/>
  <c r="AN50" i="7"/>
  <c r="AU105" i="7"/>
  <c r="DL56" i="7"/>
  <c r="DL107" i="7"/>
  <c r="DL57" i="7" s="1"/>
  <c r="C103" i="7"/>
  <c r="C105" i="7" s="1"/>
  <c r="CU104" i="7"/>
  <c r="DL98" i="7"/>
  <c r="DL48" i="7" s="1"/>
  <c r="BH75" i="7"/>
  <c r="BH25" i="7" s="1"/>
  <c r="DL78" i="7"/>
  <c r="DL28" i="7" s="1"/>
  <c r="DR81" i="7"/>
  <c r="DR31" i="7" s="1"/>
  <c r="CW84" i="7"/>
  <c r="CW34" i="7" s="1"/>
  <c r="DL84" i="7"/>
  <c r="DL34" i="7" s="1"/>
  <c r="CY89" i="7"/>
  <c r="CY39" i="7" s="1"/>
  <c r="DL90" i="7"/>
  <c r="DL40" i="7" s="1"/>
  <c r="AE88" i="7"/>
  <c r="AE89" i="7" s="1"/>
  <c r="AE92" i="7"/>
  <c r="CH51" i="7"/>
  <c r="AI100" i="7"/>
  <c r="AI101" i="7" s="1"/>
  <c r="DN102" i="7"/>
  <c r="DN52" i="7" s="1"/>
  <c r="DN105" i="7"/>
  <c r="DN55" i="7" s="1"/>
  <c r="BF73" i="7"/>
  <c r="BF23" i="7" s="1"/>
  <c r="CW78" i="7"/>
  <c r="CW28" i="7" s="1"/>
  <c r="EH79" i="7"/>
  <c r="EH29" i="7" s="1"/>
  <c r="DA79" i="7"/>
  <c r="DA29" i="7" s="1"/>
  <c r="CJ29" i="7"/>
  <c r="BT79" i="7"/>
  <c r="FJ80" i="7"/>
  <c r="AX87" i="7"/>
  <c r="AX37" i="7" s="1"/>
  <c r="AZ89" i="7"/>
  <c r="AZ39" i="7" s="1"/>
  <c r="BT91" i="7"/>
  <c r="BT41" i="7" s="1"/>
  <c r="AN41" i="7"/>
  <c r="EF96" i="7"/>
  <c r="EF46" i="7" s="1"/>
  <c r="CH46" i="7"/>
  <c r="CR96" i="7"/>
  <c r="AX92" i="7"/>
  <c r="AX42" i="7" s="1"/>
  <c r="DN95" i="7"/>
  <c r="DN45" i="7" s="1"/>
  <c r="BV96" i="7"/>
  <c r="BF96" i="7" s="1"/>
  <c r="BF46" i="7" s="1"/>
  <c r="AP46" i="7"/>
  <c r="AZ101" i="7"/>
  <c r="AZ51" i="7" s="1"/>
  <c r="BF86" i="7"/>
  <c r="BF36" i="7" s="1"/>
  <c r="CL40" i="7"/>
  <c r="DP73" i="7"/>
  <c r="DP23" i="7" s="1"/>
  <c r="DY74" i="7"/>
  <c r="BB73" i="7"/>
  <c r="BB23" i="7" s="1"/>
  <c r="EJ77" i="7"/>
  <c r="EJ27" i="7" s="1"/>
  <c r="CL27" i="7"/>
  <c r="DP81" i="7"/>
  <c r="DP31" i="7" s="1"/>
  <c r="BF82" i="7"/>
  <c r="BF32" i="7" s="1"/>
  <c r="CU83" i="7"/>
  <c r="CU33" i="7" s="1"/>
  <c r="CL36" i="7"/>
  <c r="CL37" i="7"/>
  <c r="EF92" i="7"/>
  <c r="EF42" i="7" s="1"/>
  <c r="DP92" i="7"/>
  <c r="DP42" i="7" s="1"/>
  <c r="CH42" i="7"/>
  <c r="BR94" i="7"/>
  <c r="BR44" i="7" s="1"/>
  <c r="AL44" i="7"/>
  <c r="ED48" i="7"/>
  <c r="DN98" i="7"/>
  <c r="DN48" i="7" s="1"/>
  <c r="CW98" i="7"/>
  <c r="CW48" i="7" s="1"/>
  <c r="BR100" i="7"/>
  <c r="BR50" i="7" s="1"/>
  <c r="BB100" i="7"/>
  <c r="BB50" i="7" s="1"/>
  <c r="AL50" i="7"/>
  <c r="CS100" i="7"/>
  <c r="CU50" i="7"/>
  <c r="EF98" i="7"/>
  <c r="EX97" i="7"/>
  <c r="EX99" i="7" s="1"/>
  <c r="EX102" i="7"/>
  <c r="BR104" i="7"/>
  <c r="BR54" i="7" s="1"/>
  <c r="AL54" i="7"/>
  <c r="BP27" i="7"/>
  <c r="AZ77" i="7"/>
  <c r="AZ27" i="7" s="1"/>
  <c r="EH80" i="7"/>
  <c r="EH30" i="7" s="1"/>
  <c r="CJ30" i="7"/>
  <c r="EF84" i="7"/>
  <c r="EF34" i="7" s="1"/>
  <c r="CH34" i="7"/>
  <c r="BT92" i="7"/>
  <c r="BT42" i="7" s="1"/>
  <c r="AN42" i="7"/>
  <c r="EO74" i="7"/>
  <c r="EO75" i="7" s="1"/>
  <c r="BN33" i="7"/>
  <c r="AX83" i="7"/>
  <c r="AX33" i="7" s="1"/>
  <c r="BV83" i="7"/>
  <c r="BV33" i="7" s="1"/>
  <c r="AP33" i="7"/>
  <c r="BV81" i="7"/>
  <c r="BV31" i="7" s="1"/>
  <c r="AP31" i="7"/>
  <c r="BF91" i="7"/>
  <c r="BF41" i="7" s="1"/>
  <c r="CJ46" i="7"/>
  <c r="CJ41" i="7"/>
  <c r="BT96" i="7"/>
  <c r="BT46" i="7" s="1"/>
  <c r="AN46" i="7"/>
  <c r="DP97" i="7"/>
  <c r="DP47" i="7" s="1"/>
  <c r="CY97" i="7"/>
  <c r="CY47" i="7" s="1"/>
  <c r="EF47" i="7"/>
  <c r="BT101" i="7"/>
  <c r="BD101" i="7" s="1"/>
  <c r="BD51" i="7" s="1"/>
  <c r="AN51" i="7"/>
  <c r="CJ40" i="7"/>
  <c r="BV93" i="7"/>
  <c r="BV43" i="7" s="1"/>
  <c r="AP43" i="7"/>
  <c r="BT94" i="7"/>
  <c r="BT44" i="7" s="1"/>
  <c r="AN44" i="7"/>
  <c r="CJ44" i="7"/>
  <c r="DX75" i="7"/>
  <c r="DX25" i="7" s="1"/>
  <c r="BT80" i="7"/>
  <c r="EH77" i="7"/>
  <c r="EH27" i="7" s="1"/>
  <c r="CJ27" i="7"/>
  <c r="FJ81" i="7"/>
  <c r="CO79" i="7"/>
  <c r="CO80" i="7" s="1"/>
  <c r="CJ36" i="7"/>
  <c r="AK97" i="7"/>
  <c r="AK99" i="7" s="1"/>
  <c r="BT77" i="7"/>
  <c r="BR86" i="7"/>
  <c r="BR36" i="7" s="1"/>
  <c r="AL36" i="7"/>
  <c r="BV74" i="7"/>
  <c r="BV24" i="7" s="1"/>
  <c r="AP24" i="7"/>
  <c r="AL74" i="7"/>
  <c r="AN74" i="7"/>
  <c r="CW93" i="7"/>
  <c r="CW43" i="7" s="1"/>
  <c r="EF94" i="7"/>
  <c r="EF44" i="7" s="1"/>
  <c r="CR94" i="7"/>
  <c r="CH44" i="7"/>
  <c r="BB99" i="7"/>
  <c r="BB49" i="7" s="1"/>
  <c r="BR99" i="7"/>
  <c r="BR49" i="7" s="1"/>
  <c r="AL49" i="7"/>
  <c r="AU107" i="7"/>
  <c r="AP55" i="7"/>
  <c r="AL105" i="7"/>
  <c r="AN105" i="7"/>
  <c r="AN55" i="7" s="1"/>
  <c r="AX107" i="7"/>
  <c r="AX57" i="7" s="1"/>
  <c r="BR103" i="7"/>
  <c r="BR53" i="7" s="1"/>
  <c r="AL53" i="7"/>
  <c r="AC100" i="7"/>
  <c r="AC102" i="7" s="1"/>
  <c r="AU106" i="7"/>
  <c r="AP54" i="7"/>
  <c r="EF80" i="7"/>
  <c r="EF30" i="7" s="1"/>
  <c r="CY80" i="7"/>
  <c r="CY30" i="7" s="1"/>
  <c r="CH30" i="7"/>
  <c r="AN34" i="7"/>
  <c r="CL34" i="7"/>
  <c r="BD86" i="7"/>
  <c r="BD36" i="7" s="1"/>
  <c r="BT86" i="7"/>
  <c r="BT36" i="7" s="1"/>
  <c r="AN36" i="7"/>
  <c r="DP89" i="7"/>
  <c r="DP39" i="7" s="1"/>
  <c r="AU80" i="7"/>
  <c r="AU79" i="7"/>
  <c r="AU81" i="7" s="1"/>
  <c r="BR92" i="7"/>
  <c r="BR42" i="7" s="1"/>
  <c r="AL42" i="7"/>
  <c r="EB45" i="7"/>
  <c r="CU95" i="7"/>
  <c r="CU45" i="7" s="1"/>
  <c r="DL95" i="7"/>
  <c r="DL45" i="7" s="1"/>
  <c r="DN101" i="7"/>
  <c r="DN51" i="7" s="1"/>
  <c r="CH52" i="7"/>
  <c r="DC74" i="7"/>
  <c r="DC24" i="7" s="1"/>
  <c r="BR78" i="7"/>
  <c r="BR28" i="7" s="1"/>
  <c r="AL28" i="7"/>
  <c r="EJ78" i="7"/>
  <c r="DT78" i="7" s="1"/>
  <c r="DT28" i="7" s="1"/>
  <c r="CL28" i="7"/>
  <c r="CJ78" i="7"/>
  <c r="EH32" i="7"/>
  <c r="DA82" i="7"/>
  <c r="DA32" i="7" s="1"/>
  <c r="DR82" i="7"/>
  <c r="DR32" i="7" s="1"/>
  <c r="BT87" i="7"/>
  <c r="BT37" i="7" s="1"/>
  <c r="AN37" i="7"/>
  <c r="CJ35" i="7"/>
  <c r="BT83" i="7"/>
  <c r="BT33" i="7" s="1"/>
  <c r="AN33" i="7"/>
  <c r="EF85" i="7"/>
  <c r="EF35" i="7" s="1"/>
  <c r="CH35" i="7"/>
  <c r="CR85" i="7"/>
  <c r="BR85" i="7"/>
  <c r="BV89" i="7"/>
  <c r="BV39" i="7" s="1"/>
  <c r="AP39" i="7"/>
  <c r="AX93" i="7"/>
  <c r="AX43" i="7" s="1"/>
  <c r="EF95" i="7"/>
  <c r="EF45" i="7" s="1"/>
  <c r="CH45" i="7"/>
  <c r="S94" i="7"/>
  <c r="S96" i="7" s="1"/>
  <c r="CS102" i="7"/>
  <c r="CU52" i="7"/>
  <c r="AU103" i="7"/>
  <c r="AP51" i="7"/>
  <c r="ED46" i="7"/>
  <c r="DN96" i="7"/>
  <c r="DN46" i="7" s="1"/>
  <c r="CW96" i="7"/>
  <c r="CW46" i="7" s="1"/>
  <c r="BT93" i="7"/>
  <c r="BT43" i="7" s="1"/>
  <c r="AN43" i="7"/>
  <c r="C107" i="7"/>
  <c r="CW77" i="7"/>
  <c r="CW27" i="7" s="1"/>
  <c r="CO84" i="7"/>
  <c r="EV88" i="7"/>
  <c r="EV90" i="7" s="1"/>
  <c r="AX98" i="7"/>
  <c r="AX48" i="7" s="1"/>
  <c r="AK102" i="7"/>
  <c r="EH83" i="7"/>
  <c r="BX27" i="7"/>
  <c r="BH77" i="7"/>
  <c r="BH27" i="7" s="1"/>
  <c r="EL28" i="7"/>
  <c r="DV78" i="7"/>
  <c r="DV28" i="7" s="1"/>
  <c r="EL79" i="7"/>
  <c r="DE78" i="7"/>
  <c r="DE28" i="7" s="1"/>
  <c r="BV75" i="7"/>
  <c r="BV25" i="7" s="1"/>
  <c r="AP25" i="7"/>
  <c r="ED31" i="7"/>
  <c r="CW81" i="7"/>
  <c r="CW31" i="7" s="1"/>
  <c r="DN81" i="7"/>
  <c r="DN31" i="7" s="1"/>
  <c r="BR87" i="7"/>
  <c r="BR37" i="7" s="1"/>
  <c r="AL37" i="7"/>
  <c r="BB95" i="7"/>
  <c r="BB45" i="7" s="1"/>
  <c r="CL42" i="7"/>
  <c r="BP30" i="7"/>
  <c r="AZ80" i="7"/>
  <c r="AZ30" i="7" s="1"/>
  <c r="BX42" i="7"/>
  <c r="BH92" i="7"/>
  <c r="BH42" i="7" s="1"/>
  <c r="DL89" i="7"/>
  <c r="DL39" i="7" s="1"/>
  <c r="EF93" i="7"/>
  <c r="EF43" i="7" s="1"/>
  <c r="CH43" i="7"/>
  <c r="DN92" i="7"/>
  <c r="DN42" i="7" s="1"/>
  <c r="AP49" i="7"/>
  <c r="EX101" i="7"/>
  <c r="AC104" i="7"/>
  <c r="E109" i="7"/>
  <c r="E111" i="7" s="1"/>
  <c r="M108" i="7"/>
  <c r="AZ104" i="7"/>
  <c r="AZ54" i="7" s="1"/>
  <c r="BZ24" i="7"/>
  <c r="BZ75" i="7"/>
  <c r="BZ25" i="7" s="1"/>
  <c r="CU78" i="7"/>
  <c r="CU28" i="7" s="1"/>
  <c r="CL30" i="7"/>
  <c r="DA81" i="7"/>
  <c r="DA31" i="7" s="1"/>
  <c r="CJ84" i="7"/>
  <c r="BT84" i="7" s="1"/>
  <c r="CR84" i="7"/>
  <c r="BT90" i="7"/>
  <c r="BT40" i="7" s="1"/>
  <c r="AN40" i="7"/>
  <c r="CU84" i="7"/>
  <c r="CU34" i="7" s="1"/>
  <c r="BV92" i="7"/>
  <c r="BV42" i="7" s="1"/>
  <c r="AP42" i="7"/>
  <c r="BX45" i="7"/>
  <c r="BH95" i="7"/>
  <c r="CW101" i="7"/>
  <c r="CW51" i="7" s="1"/>
  <c r="E114" i="7"/>
  <c r="BR102" i="7"/>
  <c r="CW105" i="7"/>
  <c r="CW55" i="7" s="1"/>
  <c r="CG100" i="7"/>
  <c r="CG101" i="7" s="1"/>
  <c r="DG23" i="7"/>
  <c r="DH74" i="7"/>
  <c r="DT74" i="7"/>
  <c r="DT24" i="7" s="1"/>
  <c r="BT73" i="7"/>
  <c r="BT23" i="7" s="1"/>
  <c r="AN23" i="7"/>
  <c r="AZ78" i="7"/>
  <c r="AZ28" i="7" s="1"/>
  <c r="BV78" i="7"/>
  <c r="BV28" i="7" s="1"/>
  <c r="BF78" i="7"/>
  <c r="BF28" i="7" s="1"/>
  <c r="AP28" i="7"/>
  <c r="BR82" i="7"/>
  <c r="BR32" i="7" s="1"/>
  <c r="AL32" i="7"/>
  <c r="BP40" i="7"/>
  <c r="AZ90" i="7"/>
  <c r="AZ40" i="7" s="1"/>
  <c r="AL81" i="7"/>
  <c r="AN89" i="7"/>
  <c r="BF95" i="7"/>
  <c r="BF45" i="7" s="1"/>
  <c r="CW95" i="7"/>
  <c r="CW45" i="7" s="1"/>
  <c r="CJ95" i="7"/>
  <c r="BR96" i="7"/>
  <c r="BR46" i="7" s="1"/>
  <c r="AL46" i="7"/>
  <c r="CS105" i="7"/>
  <c r="CU55" i="7"/>
  <c r="S99" i="7"/>
  <c r="CU101" i="7"/>
  <c r="EF90" i="7"/>
  <c r="EF40" i="7" s="1"/>
  <c r="CH40" i="7"/>
  <c r="CR90" i="7"/>
  <c r="AZ93" i="7"/>
  <c r="AZ43" i="7" s="1"/>
  <c r="BD98" i="7"/>
  <c r="BD48" i="7" s="1"/>
  <c r="C108" i="7"/>
  <c r="DG75" i="7"/>
  <c r="DG25" i="7" s="1"/>
  <c r="EF77" i="7"/>
  <c r="EF27" i="7" s="1"/>
  <c r="CH27" i="7"/>
  <c r="DN77" i="7"/>
  <c r="DN27" i="7" s="1"/>
  <c r="DL80" i="7"/>
  <c r="DL30" i="7" s="1"/>
  <c r="CY81" i="7"/>
  <c r="CY31" i="7" s="1"/>
  <c r="BT85" i="7"/>
  <c r="CO83" i="7"/>
  <c r="BV90" i="7"/>
  <c r="CY86" i="7"/>
  <c r="CY36" i="7" s="1"/>
  <c r="EF86" i="7"/>
  <c r="EF36" i="7" s="1"/>
  <c r="CH36" i="7"/>
  <c r="EV93" i="7"/>
  <c r="CE94" i="7"/>
  <c r="CO81" i="7" l="1"/>
  <c r="BD94" i="7"/>
  <c r="BD44" i="7" s="1"/>
  <c r="BF83" i="7"/>
  <c r="BF33" i="7" s="1"/>
  <c r="DP84" i="7"/>
  <c r="DP34" i="7" s="1"/>
  <c r="DT77" i="7"/>
  <c r="DT27" i="7" s="1"/>
  <c r="AE90" i="7"/>
  <c r="BB83" i="7"/>
  <c r="BB33" i="7" s="1"/>
  <c r="AC101" i="7"/>
  <c r="O96" i="7"/>
  <c r="FJ77" i="7"/>
  <c r="CY84" i="7"/>
  <c r="CY34" i="7" s="1"/>
  <c r="DP90" i="7"/>
  <c r="DP40" i="7" s="1"/>
  <c r="CY90" i="7"/>
  <c r="CY40" i="7" s="1"/>
  <c r="BB82" i="7"/>
  <c r="BB32" i="7" s="1"/>
  <c r="BD73" i="7"/>
  <c r="BD23" i="7" s="1"/>
  <c r="BB87" i="7"/>
  <c r="BB37" i="7" s="1"/>
  <c r="BD87" i="7"/>
  <c r="BD37" i="7" s="1"/>
  <c r="DP80" i="7"/>
  <c r="DP30" i="7" s="1"/>
  <c r="CY94" i="7"/>
  <c r="CY44" i="7" s="1"/>
  <c r="DA77" i="7"/>
  <c r="DA27" i="7" s="1"/>
  <c r="BF93" i="7"/>
  <c r="BF43" i="7" s="1"/>
  <c r="BB104" i="7"/>
  <c r="BB54" i="7" s="1"/>
  <c r="DC77" i="7"/>
  <c r="DC27" i="7" s="1"/>
  <c r="CY96" i="7"/>
  <c r="CY46" i="7" s="1"/>
  <c r="AI102" i="7"/>
  <c r="BD100" i="7"/>
  <c r="BD50" i="7" s="1"/>
  <c r="CY79" i="7"/>
  <c r="CY29" i="7" s="1"/>
  <c r="FJ74" i="7"/>
  <c r="EF74" i="7"/>
  <c r="EF26" i="7"/>
  <c r="CY76" i="7"/>
  <c r="CY26" i="7" s="1"/>
  <c r="DP76" i="7"/>
  <c r="DP26" i="7" s="1"/>
  <c r="AS98" i="7"/>
  <c r="AS94" i="7"/>
  <c r="AS96" i="7" s="1"/>
  <c r="BB96" i="7"/>
  <c r="BB46" i="7" s="1"/>
  <c r="DP95" i="7"/>
  <c r="DP45" i="7" s="1"/>
  <c r="DP94" i="7"/>
  <c r="DP44" i="7" s="1"/>
  <c r="BR26" i="7"/>
  <c r="BB76" i="7"/>
  <c r="BB26" i="7" s="1"/>
  <c r="U101" i="7"/>
  <c r="U97" i="7"/>
  <c r="U94" i="7" s="1"/>
  <c r="U95" i="7" s="1"/>
  <c r="EH74" i="7"/>
  <c r="AE29" i="7"/>
  <c r="AE31" i="7" s="1"/>
  <c r="BR27" i="7"/>
  <c r="BB77" i="7"/>
  <c r="BB27" i="7" s="1"/>
  <c r="U102" i="7"/>
  <c r="DP88" i="7"/>
  <c r="DP38" i="7" s="1"/>
  <c r="AE34" i="7"/>
  <c r="CY93" i="7"/>
  <c r="CY43" i="7" s="1"/>
  <c r="S95" i="7"/>
  <c r="DC78" i="7"/>
  <c r="DC28" i="7" s="1"/>
  <c r="M105" i="7"/>
  <c r="BB93" i="7"/>
  <c r="BB43" i="7" s="1"/>
  <c r="DP78" i="7"/>
  <c r="DP28" i="7" s="1"/>
  <c r="CY88" i="7"/>
  <c r="CY38" i="7" s="1"/>
  <c r="BR30" i="7"/>
  <c r="BB80" i="7"/>
  <c r="BB30" i="7" s="1"/>
  <c r="BT34" i="7"/>
  <c r="BD84" i="7"/>
  <c r="BD34" i="7" s="1"/>
  <c r="CE91" i="7"/>
  <c r="CE96" i="7"/>
  <c r="DH75" i="7"/>
  <c r="BR52" i="7"/>
  <c r="BB102" i="7"/>
  <c r="BB52" i="7" s="1"/>
  <c r="BF75" i="7"/>
  <c r="BF25" i="7" s="1"/>
  <c r="EV89" i="7"/>
  <c r="DP86" i="7"/>
  <c r="DP36" i="7" s="1"/>
  <c r="BT35" i="7"/>
  <c r="BD85" i="7"/>
  <c r="BD35" i="7" s="1"/>
  <c r="CY77" i="7"/>
  <c r="CY27" i="7" s="1"/>
  <c r="CS101" i="7"/>
  <c r="CU51" i="7"/>
  <c r="BT89" i="7"/>
  <c r="BT39" i="7" s="1"/>
  <c r="AN39" i="7"/>
  <c r="BD90" i="7"/>
  <c r="BD40" i="7" s="1"/>
  <c r="E110" i="7"/>
  <c r="DP93" i="7"/>
  <c r="DP43" i="7" s="1"/>
  <c r="CY95" i="7"/>
  <c r="CY45" i="7" s="1"/>
  <c r="BF89" i="7"/>
  <c r="BF39" i="7" s="1"/>
  <c r="EH78" i="7"/>
  <c r="EH28" i="7" s="1"/>
  <c r="DR78" i="7"/>
  <c r="DR28" i="7" s="1"/>
  <c r="CJ28" i="7"/>
  <c r="AU76" i="7"/>
  <c r="AU78" i="7" s="1"/>
  <c r="AC97" i="7"/>
  <c r="AC98" i="7" s="1"/>
  <c r="BB103" i="7"/>
  <c r="BB53" i="7" s="1"/>
  <c r="BR74" i="7"/>
  <c r="BR24" i="7" s="1"/>
  <c r="BB74" i="7"/>
  <c r="BB24" i="7" s="1"/>
  <c r="AL24" i="7"/>
  <c r="BB86" i="7"/>
  <c r="BB36" i="7" s="1"/>
  <c r="AK98" i="7"/>
  <c r="DR77" i="7"/>
  <c r="DR27" i="7" s="1"/>
  <c r="BD96" i="7"/>
  <c r="BD46" i="7" s="1"/>
  <c r="BF81" i="7"/>
  <c r="BF31" i="7" s="1"/>
  <c r="DA80" i="7"/>
  <c r="DA30" i="7" s="1"/>
  <c r="CY92" i="7"/>
  <c r="CY42" i="7" s="1"/>
  <c r="DY75" i="7"/>
  <c r="BV46" i="7"/>
  <c r="BV97" i="7"/>
  <c r="DP96" i="7"/>
  <c r="DP46" i="7" s="1"/>
  <c r="BD91" i="7"/>
  <c r="BD41" i="7" s="1"/>
  <c r="DR79" i="7"/>
  <c r="DR29" i="7" s="1"/>
  <c r="U96" i="7"/>
  <c r="AE85" i="7"/>
  <c r="AE87" i="7" s="1"/>
  <c r="C104" i="7"/>
  <c r="BB97" i="7"/>
  <c r="BB47" i="7" s="1"/>
  <c r="EF87" i="7"/>
  <c r="EF37" i="7" s="1"/>
  <c r="CY87" i="7"/>
  <c r="CY37" i="7" s="1"/>
  <c r="CH37" i="7"/>
  <c r="CR87" i="7"/>
  <c r="DP79" i="7"/>
  <c r="DP29" i="7" s="1"/>
  <c r="CY83" i="7"/>
  <c r="CY33" i="7" s="1"/>
  <c r="BB75" i="7"/>
  <c r="BB25" i="7" s="1"/>
  <c r="CY78" i="7"/>
  <c r="CY28" i="7" s="1"/>
  <c r="BB89" i="7"/>
  <c r="BB39" i="7" s="1"/>
  <c r="BD75" i="7"/>
  <c r="BD25" i="7" s="1"/>
  <c r="DP77" i="7"/>
  <c r="DP27" i="7" s="1"/>
  <c r="CJ45" i="7"/>
  <c r="BT95" i="7"/>
  <c r="BR81" i="7"/>
  <c r="BR31" i="7" s="1"/>
  <c r="AL31" i="7"/>
  <c r="CG99" i="7"/>
  <c r="CG97" i="7"/>
  <c r="CG98" i="7" s="1"/>
  <c r="BF92" i="7"/>
  <c r="BF42" i="7" s="1"/>
  <c r="EL29" i="7"/>
  <c r="DE79" i="7"/>
  <c r="DE29" i="7" s="1"/>
  <c r="DV79" i="7"/>
  <c r="DV29" i="7" s="1"/>
  <c r="EL80" i="7"/>
  <c r="BD93" i="7"/>
  <c r="BD43" i="7" s="1"/>
  <c r="CY85" i="7"/>
  <c r="CY35" i="7" s="1"/>
  <c r="BT27" i="7"/>
  <c r="BD77" i="7"/>
  <c r="BD27" i="7" s="1"/>
  <c r="CO76" i="7"/>
  <c r="CO77" i="7" s="1"/>
  <c r="EF48" i="7"/>
  <c r="EF99" i="7"/>
  <c r="CY98" i="7"/>
  <c r="CY48" i="7" s="1"/>
  <c r="DP98" i="7"/>
  <c r="DP48" i="7" s="1"/>
  <c r="BB94" i="7"/>
  <c r="BB44" i="7" s="1"/>
  <c r="BT29" i="7"/>
  <c r="BD79" i="7"/>
  <c r="BD29" i="7" s="1"/>
  <c r="AI99" i="7"/>
  <c r="AI97" i="7"/>
  <c r="AI98" i="7" s="1"/>
  <c r="BR29" i="7"/>
  <c r="BB79" i="7"/>
  <c r="BB29" i="7" s="1"/>
  <c r="DP83" i="7"/>
  <c r="DP33" i="7" s="1"/>
  <c r="BH45" i="7"/>
  <c r="BH96" i="7"/>
  <c r="EH84" i="7"/>
  <c r="EH34" i="7" s="1"/>
  <c r="CJ34" i="7"/>
  <c r="EH33" i="7"/>
  <c r="DR83" i="7"/>
  <c r="DR33" i="7" s="1"/>
  <c r="DA83" i="7"/>
  <c r="DA33" i="7" s="1"/>
  <c r="EV85" i="7"/>
  <c r="EV86" i="7" s="1"/>
  <c r="S92" i="7"/>
  <c r="S91" i="7"/>
  <c r="S93" i="7" s="1"/>
  <c r="BR35" i="7"/>
  <c r="BB85" i="7"/>
  <c r="BB35" i="7" s="1"/>
  <c r="DP85" i="7"/>
  <c r="DP35" i="7" s="1"/>
  <c r="BD83" i="7"/>
  <c r="BD33" i="7" s="1"/>
  <c r="EJ28" i="7"/>
  <c r="EJ79" i="7"/>
  <c r="BB78" i="7"/>
  <c r="BB28" i="7" s="1"/>
  <c r="BB92" i="7"/>
  <c r="BB42" i="7" s="1"/>
  <c r="BB105" i="7"/>
  <c r="BB55" i="7" s="1"/>
  <c r="AL55" i="7"/>
  <c r="BF74" i="7"/>
  <c r="BF24" i="7" s="1"/>
  <c r="BT51" i="7"/>
  <c r="BT102" i="7"/>
  <c r="BD92" i="7"/>
  <c r="BD42" i="7" s="1"/>
  <c r="DR80" i="7"/>
  <c r="DR30" i="7" s="1"/>
  <c r="EX94" i="7"/>
  <c r="EX95" i="7" s="1"/>
  <c r="CS104" i="7"/>
  <c r="CU54" i="7"/>
  <c r="M101" i="7"/>
  <c r="M100" i="7"/>
  <c r="M102" i="7" s="1"/>
  <c r="O91" i="7"/>
  <c r="O92" i="7" s="1"/>
  <c r="BT78" i="7"/>
  <c r="BD99" i="7"/>
  <c r="BD49" i="7" s="1"/>
  <c r="CE95" i="7"/>
  <c r="BV40" i="7"/>
  <c r="BF90" i="7"/>
  <c r="BF40" i="7" s="1"/>
  <c r="CG102" i="7"/>
  <c r="E108" i="7"/>
  <c r="E106" i="7"/>
  <c r="BT74" i="7"/>
  <c r="BT24" i="7" s="1"/>
  <c r="AN24" i="7"/>
  <c r="AK94" i="7"/>
  <c r="BT30" i="7"/>
  <c r="BD80" i="7"/>
  <c r="BD30" i="7" s="1"/>
  <c r="EX98" i="7"/>
  <c r="U91" i="7"/>
  <c r="U93" i="7" s="1"/>
  <c r="C101" i="7"/>
  <c r="C100" i="7"/>
  <c r="C102" i="7" s="1"/>
  <c r="CJ37" i="7"/>
  <c r="BD89" i="7" l="1"/>
  <c r="BD39" i="7" s="1"/>
  <c r="EX96" i="7"/>
  <c r="DR84" i="7"/>
  <c r="DR34" i="7" s="1"/>
  <c r="BB81" i="7"/>
  <c r="BB31" i="7" s="1"/>
  <c r="U92" i="7"/>
  <c r="CO78" i="7"/>
  <c r="DP87" i="7"/>
  <c r="DP37" i="7" s="1"/>
  <c r="EH24" i="7"/>
  <c r="DA74" i="7"/>
  <c r="DA24" i="7" s="1"/>
  <c r="DR74" i="7"/>
  <c r="DR24" i="7" s="1"/>
  <c r="U98" i="7"/>
  <c r="AS91" i="7"/>
  <c r="AS92" i="7" s="1"/>
  <c r="AE26" i="7"/>
  <c r="AE27" i="7" s="1"/>
  <c r="AE30" i="7"/>
  <c r="U99" i="7"/>
  <c r="AS95" i="7"/>
  <c r="EF24" i="7"/>
  <c r="CY74" i="7"/>
  <c r="CY24" i="7" s="1"/>
  <c r="DP74" i="7"/>
  <c r="DP24" i="7" s="1"/>
  <c r="AK91" i="7"/>
  <c r="AK92" i="7" s="1"/>
  <c r="E103" i="7"/>
  <c r="E104" i="7" s="1"/>
  <c r="BT28" i="7"/>
  <c r="BD78" i="7"/>
  <c r="BD28" i="7" s="1"/>
  <c r="C97" i="7"/>
  <c r="C99" i="7" s="1"/>
  <c r="U88" i="7"/>
  <c r="U89" i="7" s="1"/>
  <c r="AK95" i="7"/>
  <c r="BD74" i="7"/>
  <c r="BD24" i="7" s="1"/>
  <c r="E107" i="7"/>
  <c r="M97" i="7"/>
  <c r="EJ29" i="7"/>
  <c r="DC79" i="7"/>
  <c r="DC29" i="7" s="1"/>
  <c r="DT79" i="7"/>
  <c r="DT29" i="7" s="1"/>
  <c r="EJ80" i="7"/>
  <c r="S88" i="7"/>
  <c r="S90" i="7" s="1"/>
  <c r="DA84" i="7"/>
  <c r="DA34" i="7" s="1"/>
  <c r="CO73" i="7"/>
  <c r="EH85" i="7"/>
  <c r="DA78" i="7"/>
  <c r="DA28" i="7" s="1"/>
  <c r="O88" i="7"/>
  <c r="O89" i="7" s="1"/>
  <c r="EX93" i="7"/>
  <c r="EX91" i="7"/>
  <c r="EX92" i="7" s="1"/>
  <c r="BT52" i="7"/>
  <c r="BD102" i="7"/>
  <c r="BD52" i="7" s="1"/>
  <c r="EV82" i="7"/>
  <c r="AC94" i="7"/>
  <c r="AC95" i="7" s="1"/>
  <c r="CE88" i="7"/>
  <c r="EF49" i="7"/>
  <c r="CY99" i="7"/>
  <c r="CY49" i="7" s="1"/>
  <c r="DP99" i="7"/>
  <c r="DP49" i="7" s="1"/>
  <c r="EF100" i="7"/>
  <c r="BT45" i="7"/>
  <c r="BD95" i="7"/>
  <c r="BD45" i="7" s="1"/>
  <c r="AE84" i="7"/>
  <c r="AE82" i="7"/>
  <c r="AC99" i="7"/>
  <c r="AU75" i="7"/>
  <c r="AU73" i="7"/>
  <c r="AU74" i="7" s="1"/>
  <c r="CE92" i="7"/>
  <c r="AK96" i="7"/>
  <c r="O93" i="7"/>
  <c r="EV87" i="7"/>
  <c r="BH46" i="7"/>
  <c r="BH97" i="7"/>
  <c r="BH47" i="7" s="1"/>
  <c r="AI94" i="7"/>
  <c r="AI95" i="7" s="1"/>
  <c r="EL30" i="7"/>
  <c r="EL81" i="7"/>
  <c r="DE80" i="7"/>
  <c r="DE30" i="7" s="1"/>
  <c r="DV80" i="7"/>
  <c r="DV30" i="7" s="1"/>
  <c r="CG94" i="7"/>
  <c r="CG96" i="7" s="1"/>
  <c r="AE86" i="7"/>
  <c r="BV47" i="7"/>
  <c r="BF97" i="7"/>
  <c r="BF47" i="7" s="1"/>
  <c r="BV98" i="7"/>
  <c r="AU77" i="7"/>
  <c r="CE93" i="7"/>
  <c r="AE28" i="7" l="1"/>
  <c r="U90" i="7"/>
  <c r="AS93" i="7"/>
  <c r="C98" i="7"/>
  <c r="E105" i="7"/>
  <c r="S89" i="7"/>
  <c r="AE23" i="7"/>
  <c r="AE25" i="7" s="1"/>
  <c r="AS88" i="7"/>
  <c r="AS89" i="7" s="1"/>
  <c r="EL31" i="7"/>
  <c r="DE81" i="7"/>
  <c r="DE31" i="7" s="1"/>
  <c r="EL82" i="7"/>
  <c r="DV81" i="7"/>
  <c r="DV31" i="7" s="1"/>
  <c r="AI96" i="7"/>
  <c r="CG95" i="7"/>
  <c r="AE79" i="7"/>
  <c r="AE81" i="7" s="1"/>
  <c r="BV48" i="7"/>
  <c r="BF98" i="7"/>
  <c r="AH146" i="7"/>
  <c r="CA73" i="7"/>
  <c r="CA74" i="7" s="1"/>
  <c r="CA75" i="7" s="1"/>
  <c r="AE83" i="7"/>
  <c r="EX88" i="7"/>
  <c r="EX89" i="7" s="1"/>
  <c r="U85" i="7"/>
  <c r="U87" i="7" s="1"/>
  <c r="AK88" i="7"/>
  <c r="AK89" i="7" s="1"/>
  <c r="CE85" i="7"/>
  <c r="CE86" i="7" s="1"/>
  <c r="AC91" i="7"/>
  <c r="AC93" i="7" s="1"/>
  <c r="EV79" i="7"/>
  <c r="EV80" i="7" s="1"/>
  <c r="CD145" i="7"/>
  <c r="EM73" i="7"/>
  <c r="EM74" i="7" s="1"/>
  <c r="EM75" i="7" s="1"/>
  <c r="EM76" i="7" s="1"/>
  <c r="EM77" i="7" s="1"/>
  <c r="EM78" i="7" s="1"/>
  <c r="EM79" i="7" s="1"/>
  <c r="EM80" i="7" s="1"/>
  <c r="EM81" i="7" s="1"/>
  <c r="DF73" i="7"/>
  <c r="DF74" i="7" s="1"/>
  <c r="DF75" i="7" s="1"/>
  <c r="DF76" i="7" s="1"/>
  <c r="DF77" i="7" s="1"/>
  <c r="DF78" i="7" s="1"/>
  <c r="DF79" i="7" s="1"/>
  <c r="DF80" i="7" s="1"/>
  <c r="DF81" i="7" s="1"/>
  <c r="M94" i="7"/>
  <c r="M96" i="7" s="1"/>
  <c r="CE90" i="7"/>
  <c r="AC96" i="7"/>
  <c r="EV83" i="7"/>
  <c r="O85" i="7"/>
  <c r="O86" i="7" s="1"/>
  <c r="EH35" i="7"/>
  <c r="EH86" i="7"/>
  <c r="DR85" i="7"/>
  <c r="DR35" i="7" s="1"/>
  <c r="DA85" i="7"/>
  <c r="DA35" i="7" s="1"/>
  <c r="CO74" i="7"/>
  <c r="M99" i="7"/>
  <c r="AK93" i="7"/>
  <c r="AI93" i="7"/>
  <c r="AI91" i="7"/>
  <c r="AI92" i="7" s="1"/>
  <c r="CG92" i="7"/>
  <c r="CG91" i="7"/>
  <c r="CG93" i="7" s="1"/>
  <c r="EF50" i="7"/>
  <c r="CY100" i="7"/>
  <c r="DP100" i="7"/>
  <c r="CE89" i="7"/>
  <c r="EV84" i="7"/>
  <c r="O90" i="7"/>
  <c r="CO75" i="7"/>
  <c r="S86" i="7"/>
  <c r="S85" i="7"/>
  <c r="S87" i="7" s="1"/>
  <c r="EJ30" i="7"/>
  <c r="DC80" i="7"/>
  <c r="DC30" i="7" s="1"/>
  <c r="EJ81" i="7"/>
  <c r="DT80" i="7"/>
  <c r="DT30" i="7" s="1"/>
  <c r="M98" i="7"/>
  <c r="C94" i="7"/>
  <c r="C96" i="7" s="1"/>
  <c r="E100" i="7"/>
  <c r="O87" i="7" l="1"/>
  <c r="M95" i="7"/>
  <c r="EX90" i="7"/>
  <c r="AE80" i="7"/>
  <c r="CE87" i="7"/>
  <c r="AC92" i="7"/>
  <c r="U86" i="7"/>
  <c r="AE24" i="7"/>
  <c r="EM82" i="7"/>
  <c r="AS90" i="7"/>
  <c r="AS85" i="7"/>
  <c r="AS86" i="7" s="1"/>
  <c r="E97" i="7"/>
  <c r="E99" i="7" s="1"/>
  <c r="C95" i="7"/>
  <c r="EH36" i="7"/>
  <c r="DR86" i="7"/>
  <c r="DR36" i="7" s="1"/>
  <c r="DA86" i="7"/>
  <c r="DA36" i="7" s="1"/>
  <c r="EH87" i="7"/>
  <c r="E102" i="7"/>
  <c r="S82" i="7"/>
  <c r="S84" i="7" s="1"/>
  <c r="CG88" i="7"/>
  <c r="O82" i="7"/>
  <c r="O84" i="7" s="1"/>
  <c r="M91" i="7"/>
  <c r="M92" i="7" s="1"/>
  <c r="DW73" i="7"/>
  <c r="DW74" i="7" s="1"/>
  <c r="DW75" i="7" s="1"/>
  <c r="DW76" i="7" s="1"/>
  <c r="DW77" i="7" s="1"/>
  <c r="DW78" i="7" s="1"/>
  <c r="DW79" i="7" s="1"/>
  <c r="DW80" i="7" s="1"/>
  <c r="DW81" i="7" s="1"/>
  <c r="AC88" i="7"/>
  <c r="U82" i="7"/>
  <c r="U83" i="7" s="1"/>
  <c r="BF48" i="7"/>
  <c r="BF99" i="7"/>
  <c r="AE77" i="7"/>
  <c r="AE76" i="7"/>
  <c r="AE78" i="7" s="1"/>
  <c r="DV82" i="7"/>
  <c r="DV32" i="7" s="1"/>
  <c r="DE82" i="7"/>
  <c r="DE32" i="7" s="1"/>
  <c r="EL32" i="7"/>
  <c r="EL83" i="7"/>
  <c r="DP50" i="7"/>
  <c r="DP101" i="7"/>
  <c r="DF82" i="7"/>
  <c r="AK85" i="7"/>
  <c r="C91" i="7"/>
  <c r="C93" i="7" s="1"/>
  <c r="EJ31" i="7"/>
  <c r="EJ82" i="7"/>
  <c r="DT81" i="7"/>
  <c r="DT31" i="7" s="1"/>
  <c r="DC81" i="7"/>
  <c r="DC31" i="7" s="1"/>
  <c r="EM83" i="7"/>
  <c r="EV76" i="7"/>
  <c r="E101" i="7"/>
  <c r="CY50" i="7"/>
  <c r="CY101" i="7"/>
  <c r="AI88" i="7"/>
  <c r="EV81" i="7"/>
  <c r="CE84" i="7"/>
  <c r="CE83" i="7"/>
  <c r="CE82" i="7"/>
  <c r="AK90" i="7"/>
  <c r="EX85" i="7"/>
  <c r="EX86" i="7" s="1"/>
  <c r="BK73" i="7"/>
  <c r="S83" i="7" l="1"/>
  <c r="E98" i="7"/>
  <c r="AS87" i="7"/>
  <c r="U84" i="7"/>
  <c r="M93" i="7"/>
  <c r="AS82" i="7"/>
  <c r="AS83" i="7" s="1"/>
  <c r="AI85" i="7"/>
  <c r="AI90" i="7"/>
  <c r="AI89" i="7"/>
  <c r="CE79" i="7"/>
  <c r="CE81" i="7" s="1"/>
  <c r="EJ32" i="7"/>
  <c r="DT82" i="7"/>
  <c r="DT32" i="7" s="1"/>
  <c r="DC82" i="7"/>
  <c r="DC32" i="7" s="1"/>
  <c r="EJ83" i="7"/>
  <c r="EV73" i="7"/>
  <c r="EU143" i="7" s="1"/>
  <c r="AK82" i="7"/>
  <c r="DP51" i="7"/>
  <c r="DP102" i="7"/>
  <c r="DP52" i="7" s="1"/>
  <c r="AC85" i="7"/>
  <c r="AC87" i="7" s="1"/>
  <c r="CG85" i="7"/>
  <c r="CY51" i="7"/>
  <c r="CY102" i="7"/>
  <c r="EV77" i="7"/>
  <c r="C88" i="7"/>
  <c r="C90" i="7" s="1"/>
  <c r="AK86" i="7"/>
  <c r="EL33" i="7"/>
  <c r="DE83" i="7"/>
  <c r="DV83" i="7"/>
  <c r="BF49" i="7"/>
  <c r="BF100" i="7"/>
  <c r="BF50" i="7" s="1"/>
  <c r="AC90" i="7"/>
  <c r="DW82" i="7"/>
  <c r="O79" i="7"/>
  <c r="O80" i="7" s="1"/>
  <c r="CG90" i="7"/>
  <c r="EH37" i="7"/>
  <c r="DA87" i="7"/>
  <c r="DA37" i="7" s="1"/>
  <c r="DR87" i="7"/>
  <c r="DR37" i="7" s="1"/>
  <c r="EH88" i="7"/>
  <c r="EX82" i="7"/>
  <c r="EX84" i="7" s="1"/>
  <c r="EX87" i="7"/>
  <c r="EV78" i="7"/>
  <c r="C92" i="7"/>
  <c r="AK87" i="7"/>
  <c r="DF83" i="7"/>
  <c r="AE73" i="7"/>
  <c r="R146" i="7" s="1"/>
  <c r="U80" i="7"/>
  <c r="U79" i="7"/>
  <c r="U81" i="7" s="1"/>
  <c r="AC89" i="7"/>
  <c r="M88" i="7"/>
  <c r="M89" i="7" s="1"/>
  <c r="O83" i="7"/>
  <c r="CG89" i="7"/>
  <c r="S79" i="7"/>
  <c r="S80" i="7" s="1"/>
  <c r="E94" i="7"/>
  <c r="E96" i="7" s="1"/>
  <c r="C89" i="7" l="1"/>
  <c r="S81" i="7"/>
  <c r="E95" i="7"/>
  <c r="AS79" i="7"/>
  <c r="AS80" i="7" s="1"/>
  <c r="AS81" i="7"/>
  <c r="AS84" i="7"/>
  <c r="AE75" i="7"/>
  <c r="U77" i="7"/>
  <c r="U76" i="7"/>
  <c r="U78" i="7" s="1"/>
  <c r="DW83" i="7"/>
  <c r="C87" i="7"/>
  <c r="C85" i="7"/>
  <c r="CE76" i="7"/>
  <c r="CE77" i="7" s="1"/>
  <c r="CE78" i="7"/>
  <c r="EH38" i="7"/>
  <c r="EH89" i="7"/>
  <c r="DR88" i="7"/>
  <c r="DR38" i="7" s="1"/>
  <c r="DA88" i="7"/>
  <c r="DA38" i="7" s="1"/>
  <c r="CY52" i="7"/>
  <c r="CY103" i="7"/>
  <c r="CY53" i="7" s="1"/>
  <c r="CG82" i="7"/>
  <c r="CG83" i="7" s="1"/>
  <c r="AK80" i="7"/>
  <c r="AK79" i="7"/>
  <c r="AK81" i="7" s="1"/>
  <c r="AI84" i="7"/>
  <c r="AI82" i="7"/>
  <c r="AI83" i="7" s="1"/>
  <c r="AE74" i="7"/>
  <c r="EX79" i="7"/>
  <c r="EX81" i="7" s="1"/>
  <c r="O76" i="7"/>
  <c r="O77" i="7" s="1"/>
  <c r="DV33" i="7"/>
  <c r="DV84" i="7"/>
  <c r="CG86" i="7"/>
  <c r="AC82" i="7"/>
  <c r="AK84" i="7"/>
  <c r="EV74" i="7"/>
  <c r="EJ33" i="7"/>
  <c r="DT83" i="7"/>
  <c r="DT33" i="7" s="1"/>
  <c r="DC83" i="7"/>
  <c r="DC33" i="7" s="1"/>
  <c r="EJ84" i="7"/>
  <c r="AI86" i="7"/>
  <c r="M85" i="7"/>
  <c r="M87" i="7" s="1"/>
  <c r="E91" i="7"/>
  <c r="E93" i="7" s="1"/>
  <c r="S76" i="7"/>
  <c r="S77" i="7" s="1"/>
  <c r="M90" i="7"/>
  <c r="EX83" i="7"/>
  <c r="O81" i="7"/>
  <c r="DE33" i="7"/>
  <c r="DE84" i="7"/>
  <c r="CG87" i="7"/>
  <c r="AC86" i="7"/>
  <c r="AK83" i="7"/>
  <c r="EV75" i="7"/>
  <c r="CE80" i="7"/>
  <c r="AI87" i="7"/>
  <c r="E92" i="7" l="1"/>
  <c r="AS76" i="7"/>
  <c r="AS77" i="7"/>
  <c r="S73" i="7"/>
  <c r="R143" i="7" s="1"/>
  <c r="EJ34" i="7"/>
  <c r="EJ85" i="7"/>
  <c r="DT84" i="7"/>
  <c r="DT34" i="7" s="1"/>
  <c r="DC84" i="7"/>
  <c r="DC34" i="7" s="1"/>
  <c r="AC79" i="7"/>
  <c r="AC81" i="7" s="1"/>
  <c r="C82" i="7"/>
  <c r="C84" i="7" s="1"/>
  <c r="DE34" i="7"/>
  <c r="DE85" i="7"/>
  <c r="S78" i="7"/>
  <c r="M82" i="7"/>
  <c r="AC84" i="7"/>
  <c r="O73" i="7"/>
  <c r="B146" i="7" s="1"/>
  <c r="EX76" i="7"/>
  <c r="EX77" i="7" s="1"/>
  <c r="EX78" i="7"/>
  <c r="CG79" i="7"/>
  <c r="CG80" i="7" s="1"/>
  <c r="E88" i="7"/>
  <c r="E89" i="7" s="1"/>
  <c r="M86" i="7"/>
  <c r="AC83" i="7"/>
  <c r="O78" i="7"/>
  <c r="EX80" i="7"/>
  <c r="AI79" i="7"/>
  <c r="AI81" i="7" s="1"/>
  <c r="AK76" i="7"/>
  <c r="CG84" i="7"/>
  <c r="EH39" i="7"/>
  <c r="DR89" i="7"/>
  <c r="DR39" i="7" s="1"/>
  <c r="DA89" i="7"/>
  <c r="DA39" i="7" s="1"/>
  <c r="EH90" i="7"/>
  <c r="C86" i="7"/>
  <c r="DF84" i="7"/>
  <c r="DF85" i="7" s="1"/>
  <c r="DV34" i="7"/>
  <c r="DV85" i="7"/>
  <c r="CE73" i="7"/>
  <c r="CE75" i="7" s="1"/>
  <c r="DW84" i="7"/>
  <c r="U73" i="7"/>
  <c r="R144" i="7" s="1"/>
  <c r="DW85" i="7" l="1"/>
  <c r="U75" i="7"/>
  <c r="S75" i="7"/>
  <c r="AS78" i="7"/>
  <c r="AS73" i="7"/>
  <c r="AS75" i="7" s="1"/>
  <c r="U74" i="7"/>
  <c r="AK73" i="7"/>
  <c r="AK74" i="7" s="1"/>
  <c r="M79" i="7"/>
  <c r="S74" i="7"/>
  <c r="DV35" i="7"/>
  <c r="DV86" i="7"/>
  <c r="DV36" i="7" s="1"/>
  <c r="AK77" i="7"/>
  <c r="AI76" i="7"/>
  <c r="AI78" i="7" s="1"/>
  <c r="M83" i="7"/>
  <c r="C79" i="7"/>
  <c r="C80" i="7" s="1"/>
  <c r="EJ35" i="7"/>
  <c r="DT85" i="7"/>
  <c r="DT35" i="7" s="1"/>
  <c r="DC85" i="7"/>
  <c r="DC35" i="7" s="1"/>
  <c r="EJ86" i="7"/>
  <c r="DW86" i="7"/>
  <c r="EH40" i="7"/>
  <c r="DR90" i="7"/>
  <c r="DA90" i="7"/>
  <c r="AK78" i="7"/>
  <c r="E85" i="7"/>
  <c r="E86" i="7" s="1"/>
  <c r="CG76" i="7"/>
  <c r="O74" i="7"/>
  <c r="C83" i="7"/>
  <c r="AC78" i="7"/>
  <c r="AC76" i="7"/>
  <c r="AC77" i="7" s="1"/>
  <c r="CD143" i="7"/>
  <c r="CV73" i="7"/>
  <c r="CV74" i="7" s="1"/>
  <c r="CV75" i="7" s="1"/>
  <c r="CV76" i="7" s="1"/>
  <c r="CV77" i="7" s="1"/>
  <c r="CV78" i="7" s="1"/>
  <c r="CV79" i="7" s="1"/>
  <c r="CV80" i="7" s="1"/>
  <c r="CV81" i="7" s="1"/>
  <c r="CV82" i="7" s="1"/>
  <c r="CV83" i="7" s="1"/>
  <c r="CV84" i="7" s="1"/>
  <c r="CV85" i="7" s="1"/>
  <c r="CV86" i="7" s="1"/>
  <c r="CV87" i="7" s="1"/>
  <c r="CV88" i="7" s="1"/>
  <c r="CV89" i="7" s="1"/>
  <c r="CV90" i="7" s="1"/>
  <c r="CV91" i="7" s="1"/>
  <c r="CV92" i="7" s="1"/>
  <c r="CV93" i="7" s="1"/>
  <c r="CV94" i="7" s="1"/>
  <c r="CV95" i="7" s="1"/>
  <c r="CV96" i="7" s="1"/>
  <c r="CV97" i="7" s="1"/>
  <c r="CV98" i="7" s="1"/>
  <c r="CV99" i="7" s="1"/>
  <c r="CV100" i="7" s="1"/>
  <c r="CV101" i="7" s="1"/>
  <c r="CV102" i="7" s="1"/>
  <c r="CV103" i="7" s="1"/>
  <c r="CV104" i="7" s="1"/>
  <c r="CV105" i="7" s="1"/>
  <c r="CV106" i="7" s="1"/>
  <c r="CV107" i="7" s="1"/>
  <c r="EC73" i="7"/>
  <c r="EC74" i="7" s="1"/>
  <c r="EC75" i="7" s="1"/>
  <c r="EC76" i="7" s="1"/>
  <c r="EC77" i="7" s="1"/>
  <c r="EC78" i="7" s="1"/>
  <c r="EC79" i="7" s="1"/>
  <c r="EC80" i="7" s="1"/>
  <c r="EC81" i="7" s="1"/>
  <c r="EC82" i="7" s="1"/>
  <c r="EC83" i="7" s="1"/>
  <c r="EC84" i="7" s="1"/>
  <c r="EC85" i="7" s="1"/>
  <c r="EC86" i="7" s="1"/>
  <c r="EC87" i="7" s="1"/>
  <c r="EC88" i="7" s="1"/>
  <c r="EC89" i="7" s="1"/>
  <c r="EC90" i="7" s="1"/>
  <c r="EC91" i="7" s="1"/>
  <c r="EC92" i="7" s="1"/>
  <c r="EC93" i="7" s="1"/>
  <c r="EC94" i="7" s="1"/>
  <c r="EC95" i="7" s="1"/>
  <c r="EC96" i="7" s="1"/>
  <c r="EC97" i="7" s="1"/>
  <c r="EC98" i="7" s="1"/>
  <c r="EC99" i="7" s="1"/>
  <c r="EC100" i="7" s="1"/>
  <c r="EC101" i="7" s="1"/>
  <c r="EC102" i="7" s="1"/>
  <c r="EC103" i="7" s="1"/>
  <c r="EC104" i="7" s="1"/>
  <c r="EC105" i="7" s="1"/>
  <c r="EC106" i="7" s="1"/>
  <c r="CE74" i="7"/>
  <c r="AI80" i="7"/>
  <c r="E90" i="7"/>
  <c r="CG81" i="7"/>
  <c r="EX73" i="7"/>
  <c r="EX75" i="7" s="1"/>
  <c r="O75" i="7"/>
  <c r="M84" i="7"/>
  <c r="DE35" i="7"/>
  <c r="DE86" i="7"/>
  <c r="DF86" i="7" s="1"/>
  <c r="AC80" i="7"/>
  <c r="AS74" i="7" l="1"/>
  <c r="BJ74" i="7" s="1"/>
  <c r="AK75" i="7"/>
  <c r="AH145" i="7"/>
  <c r="BY73" i="7"/>
  <c r="BY74" i="7" s="1"/>
  <c r="BY75" i="7" s="1"/>
  <c r="BY76" i="7" s="1"/>
  <c r="BY77" i="7" s="1"/>
  <c r="BY78" i="7" s="1"/>
  <c r="BY79" i="7" s="1"/>
  <c r="BY80" i="7" s="1"/>
  <c r="BY81" i="7" s="1"/>
  <c r="BY82" i="7" s="1"/>
  <c r="BY83" i="7" s="1"/>
  <c r="BY84" i="7" s="1"/>
  <c r="BY85" i="7" s="1"/>
  <c r="BY86" i="7" s="1"/>
  <c r="BY87" i="7" s="1"/>
  <c r="BY88" i="7" s="1"/>
  <c r="BY89" i="7" s="1"/>
  <c r="BY90" i="7" s="1"/>
  <c r="BY91" i="7" s="1"/>
  <c r="BY92" i="7" s="1"/>
  <c r="BY93" i="7" s="1"/>
  <c r="BY94" i="7" s="1"/>
  <c r="BY95" i="7" s="1"/>
  <c r="BK74" i="7"/>
  <c r="BJ24" i="7"/>
  <c r="DM73" i="7"/>
  <c r="DM74" i="7" s="1"/>
  <c r="DM75" i="7" s="1"/>
  <c r="DM76" i="7" s="1"/>
  <c r="DM77" i="7" s="1"/>
  <c r="DM78" i="7" s="1"/>
  <c r="DM79" i="7" s="1"/>
  <c r="DM80" i="7" s="1"/>
  <c r="DM81" i="7" s="1"/>
  <c r="DM82" i="7" s="1"/>
  <c r="DM83" i="7" s="1"/>
  <c r="DM84" i="7" s="1"/>
  <c r="DM85" i="7" s="1"/>
  <c r="DM86" i="7" s="1"/>
  <c r="DM87" i="7" s="1"/>
  <c r="DM88" i="7" s="1"/>
  <c r="DM89" i="7" s="1"/>
  <c r="DM90" i="7" s="1"/>
  <c r="DM91" i="7" s="1"/>
  <c r="DM92" i="7" s="1"/>
  <c r="DM93" i="7" s="1"/>
  <c r="DM94" i="7" s="1"/>
  <c r="DM95" i="7" s="1"/>
  <c r="DM96" i="7" s="1"/>
  <c r="DM97" i="7" s="1"/>
  <c r="DM98" i="7" s="1"/>
  <c r="DM99" i="7" s="1"/>
  <c r="DM100" i="7" s="1"/>
  <c r="DM101" i="7" s="1"/>
  <c r="DM102" i="7" s="1"/>
  <c r="DM103" i="7" s="1"/>
  <c r="DM104" i="7" s="1"/>
  <c r="DM105" i="7" s="1"/>
  <c r="DM106" i="7" s="1"/>
  <c r="DM107" i="7" s="1"/>
  <c r="BJ75" i="7"/>
  <c r="AC73" i="7"/>
  <c r="R145" i="7" s="1"/>
  <c r="DR40" i="7"/>
  <c r="DR91" i="7"/>
  <c r="EJ36" i="7"/>
  <c r="DC86" i="7"/>
  <c r="DT86" i="7"/>
  <c r="CG73" i="7"/>
  <c r="C78" i="7"/>
  <c r="C77" i="7"/>
  <c r="C76" i="7"/>
  <c r="M76" i="7"/>
  <c r="M77" i="7" s="1"/>
  <c r="CG77" i="7"/>
  <c r="E82" i="7"/>
  <c r="AI73" i="7"/>
  <c r="AI74" i="7" s="1"/>
  <c r="M80" i="7"/>
  <c r="EU144" i="7"/>
  <c r="FD73" i="7"/>
  <c r="FD74" i="7" s="1"/>
  <c r="FD75" i="7" s="1"/>
  <c r="FD76" i="7" s="1"/>
  <c r="FD77" i="7" s="1"/>
  <c r="FD78" i="7" s="1"/>
  <c r="EZ73" i="7"/>
  <c r="EZ74" i="7" s="1"/>
  <c r="EZ75" i="7" s="1"/>
  <c r="EZ76" i="7" s="1"/>
  <c r="EZ77" i="7" s="1"/>
  <c r="EZ78" i="7" s="1"/>
  <c r="EZ79" i="7" s="1"/>
  <c r="EZ80" i="7" s="1"/>
  <c r="EZ81" i="7" s="1"/>
  <c r="EZ82" i="7" s="1"/>
  <c r="EZ83" i="7" s="1"/>
  <c r="EZ84" i="7" s="1"/>
  <c r="EZ85" i="7" s="1"/>
  <c r="EZ86" i="7" s="1"/>
  <c r="EZ87" i="7" s="1"/>
  <c r="EZ88" i="7" s="1"/>
  <c r="EZ89" i="7" s="1"/>
  <c r="EZ90" i="7" s="1"/>
  <c r="EZ91" i="7" s="1"/>
  <c r="EZ92" i="7" s="1"/>
  <c r="EZ93" i="7" s="1"/>
  <c r="EZ94" i="7" s="1"/>
  <c r="EZ95" i="7" s="1"/>
  <c r="EZ96" i="7" s="1"/>
  <c r="EZ97" i="7" s="1"/>
  <c r="EZ98" i="7" s="1"/>
  <c r="FB73" i="7"/>
  <c r="FB74" i="7" s="1"/>
  <c r="FB75" i="7" s="1"/>
  <c r="FB76" i="7" s="1"/>
  <c r="FB77" i="7" s="1"/>
  <c r="FB78" i="7" s="1"/>
  <c r="FB79" i="7" s="1"/>
  <c r="FB80" i="7" s="1"/>
  <c r="FB81" i="7" s="1"/>
  <c r="FB82" i="7" s="1"/>
  <c r="FB83" i="7" s="1"/>
  <c r="FB84" i="7" s="1"/>
  <c r="DE36" i="7"/>
  <c r="DE87" i="7"/>
  <c r="EX74" i="7"/>
  <c r="CG78" i="7"/>
  <c r="E87" i="7"/>
  <c r="DA40" i="7"/>
  <c r="DA91" i="7"/>
  <c r="C81" i="7"/>
  <c r="AI77" i="7"/>
  <c r="M81" i="7"/>
  <c r="AH144" i="7"/>
  <c r="BQ73" i="7"/>
  <c r="BQ74" i="7" s="1"/>
  <c r="BQ75" i="7" s="1"/>
  <c r="BQ76" i="7" s="1"/>
  <c r="BQ77" i="7" s="1"/>
  <c r="BQ78" i="7" s="1"/>
  <c r="BQ79" i="7" s="1"/>
  <c r="BQ80" i="7" s="1"/>
  <c r="BQ81" i="7" s="1"/>
  <c r="BQ82" i="7" s="1"/>
  <c r="BQ83" i="7" s="1"/>
  <c r="BQ84" i="7" s="1"/>
  <c r="BQ85" i="7" s="1"/>
  <c r="BQ86" i="7" s="1"/>
  <c r="BQ87" i="7" s="1"/>
  <c r="BQ88" i="7" s="1"/>
  <c r="BQ89" i="7" s="1"/>
  <c r="BQ90" i="7" s="1"/>
  <c r="BQ91" i="7" s="1"/>
  <c r="BQ92" i="7" s="1"/>
  <c r="BQ93" i="7" s="1"/>
  <c r="BQ94" i="7" s="1"/>
  <c r="BQ95" i="7" s="1"/>
  <c r="BQ96" i="7" s="1"/>
  <c r="BQ97" i="7" s="1"/>
  <c r="BQ98" i="7" s="1"/>
  <c r="BQ99" i="7" s="1"/>
  <c r="BQ100" i="7" s="1"/>
  <c r="BQ101" i="7" s="1"/>
  <c r="BQ102" i="7" s="1"/>
  <c r="BQ103" i="7" s="1"/>
  <c r="BQ104" i="7" s="1"/>
  <c r="BQ105" i="7" s="1"/>
  <c r="BQ106" i="7" s="1"/>
  <c r="BQ107" i="7" s="1"/>
  <c r="BQ108" i="7" s="1"/>
  <c r="BA73" i="7"/>
  <c r="BA74" i="7" s="1"/>
  <c r="BA75" i="7" s="1"/>
  <c r="BA76" i="7" s="1"/>
  <c r="BA77" i="7" s="1"/>
  <c r="BA78" i="7" s="1"/>
  <c r="BA79" i="7" s="1"/>
  <c r="BA80" i="7" s="1"/>
  <c r="BA81" i="7" s="1"/>
  <c r="BA82" i="7" s="1"/>
  <c r="BA83" i="7" s="1"/>
  <c r="BA84" i="7" s="1"/>
  <c r="BA85" i="7" s="1"/>
  <c r="BA86" i="7" s="1"/>
  <c r="BA87" i="7" s="1"/>
  <c r="BA88" i="7" s="1"/>
  <c r="BA89" i="7" s="1"/>
  <c r="BA90" i="7" s="1"/>
  <c r="BA91" i="7" s="1"/>
  <c r="BA92" i="7" s="1"/>
  <c r="BA93" i="7" s="1"/>
  <c r="BA94" i="7" s="1"/>
  <c r="BA95" i="7" s="1"/>
  <c r="BA96" i="7" s="1"/>
  <c r="BA97" i="7" s="1"/>
  <c r="BA98" i="7" s="1"/>
  <c r="BA99" i="7" s="1"/>
  <c r="BA100" i="7" s="1"/>
  <c r="BA101" i="7" s="1"/>
  <c r="BA102" i="7" s="1"/>
  <c r="BA103" i="7" s="1"/>
  <c r="BA104" i="7" s="1"/>
  <c r="BA105" i="7" s="1"/>
  <c r="BA106" i="7" s="1"/>
  <c r="BA107" i="7" s="1"/>
  <c r="AO73" i="7"/>
  <c r="AM73" i="7"/>
  <c r="AQ73" i="7"/>
  <c r="AQ74" i="7" s="1"/>
  <c r="AI75" i="7" l="1"/>
  <c r="BI73" i="7"/>
  <c r="BI74" i="7" s="1"/>
  <c r="BI75" i="7" s="1"/>
  <c r="BI76" i="7" s="1"/>
  <c r="BI77" i="7" s="1"/>
  <c r="BI78" i="7" s="1"/>
  <c r="BI79" i="7" s="1"/>
  <c r="BI80" i="7" s="1"/>
  <c r="BI81" i="7" s="1"/>
  <c r="BI82" i="7" s="1"/>
  <c r="BI83" i="7" s="1"/>
  <c r="BI84" i="7" s="1"/>
  <c r="BI85" i="7" s="1"/>
  <c r="BI86" i="7" s="1"/>
  <c r="BI87" i="7" s="1"/>
  <c r="BI88" i="7" s="1"/>
  <c r="BI89" i="7" s="1"/>
  <c r="BI90" i="7" s="1"/>
  <c r="BI91" i="7" s="1"/>
  <c r="BI92" i="7" s="1"/>
  <c r="BI93" i="7" s="1"/>
  <c r="BI94" i="7" s="1"/>
  <c r="BI95" i="7" s="1"/>
  <c r="BI96" i="7" s="1"/>
  <c r="BI97" i="7" s="1"/>
  <c r="BJ76" i="7"/>
  <c r="BJ26" i="7" s="1"/>
  <c r="BJ25" i="7"/>
  <c r="BK75" i="7"/>
  <c r="AM74" i="7"/>
  <c r="AM75" i="7" s="1"/>
  <c r="AM76" i="7" s="1"/>
  <c r="AM77" i="7" s="1"/>
  <c r="AM78" i="7" s="1"/>
  <c r="AM79" i="7" s="1"/>
  <c r="AM80" i="7" s="1"/>
  <c r="AM81" i="7" s="1"/>
  <c r="AM82" i="7" s="1"/>
  <c r="AM83" i="7" s="1"/>
  <c r="AM84" i="7" s="1"/>
  <c r="AM85" i="7" s="1"/>
  <c r="AM86" i="7" s="1"/>
  <c r="AM87" i="7" s="1"/>
  <c r="AM88" i="7" s="1"/>
  <c r="AM89" i="7" s="1"/>
  <c r="AM90" i="7" s="1"/>
  <c r="AM91" i="7" s="1"/>
  <c r="AM92" i="7" s="1"/>
  <c r="AM93" i="7" s="1"/>
  <c r="AM94" i="7" s="1"/>
  <c r="AM95" i="7" s="1"/>
  <c r="AM96" i="7" s="1"/>
  <c r="AM97" i="7" s="1"/>
  <c r="AM98" i="7" s="1"/>
  <c r="AM99" i="7" s="1"/>
  <c r="AM100" i="7" s="1"/>
  <c r="AM101" i="7" s="1"/>
  <c r="AM102" i="7" s="1"/>
  <c r="AM103" i="7" s="1"/>
  <c r="AM104" i="7" s="1"/>
  <c r="AM105" i="7" s="1"/>
  <c r="AM106" i="7" s="1"/>
  <c r="AM107" i="7" s="1"/>
  <c r="AM108" i="7" s="1"/>
  <c r="DE37" i="7"/>
  <c r="DE88" i="7"/>
  <c r="AO74" i="7"/>
  <c r="AO75" i="7" s="1"/>
  <c r="AO76" i="7" s="1"/>
  <c r="AO77" i="7" s="1"/>
  <c r="AO78" i="7" s="1"/>
  <c r="AO79" i="7" s="1"/>
  <c r="AO80" i="7" s="1"/>
  <c r="AO81" i="7" s="1"/>
  <c r="AO82" i="7" s="1"/>
  <c r="AO83" i="7" s="1"/>
  <c r="AO84" i="7" s="1"/>
  <c r="AO85" i="7" s="1"/>
  <c r="AO86" i="7" s="1"/>
  <c r="AO87" i="7" s="1"/>
  <c r="AO88" i="7" s="1"/>
  <c r="AO89" i="7" s="1"/>
  <c r="AO90" i="7" s="1"/>
  <c r="AO91" i="7" s="1"/>
  <c r="AO92" i="7" s="1"/>
  <c r="AO93" i="7" s="1"/>
  <c r="AO94" i="7" s="1"/>
  <c r="AO95" i="7" s="1"/>
  <c r="AO96" i="7" s="1"/>
  <c r="AO97" i="7" s="1"/>
  <c r="AO98" i="7" s="1"/>
  <c r="AO99" i="7" s="1"/>
  <c r="AO100" i="7" s="1"/>
  <c r="AO101" i="7" s="1"/>
  <c r="AO102" i="7" s="1"/>
  <c r="AO103" i="7" s="1"/>
  <c r="AO104" i="7" s="1"/>
  <c r="AO105" i="7" s="1"/>
  <c r="C73" i="7"/>
  <c r="B143" i="7" s="1"/>
  <c r="DC36" i="7"/>
  <c r="DC87" i="7"/>
  <c r="AC75" i="7"/>
  <c r="E79" i="7"/>
  <c r="E80" i="7" s="1"/>
  <c r="CD144" i="7"/>
  <c r="EE73" i="7"/>
  <c r="EE74" i="7" s="1"/>
  <c r="EE75" i="7" s="1"/>
  <c r="EE76" i="7" s="1"/>
  <c r="EE77" i="7" s="1"/>
  <c r="EE78" i="7" s="1"/>
  <c r="EE79" i="7" s="1"/>
  <c r="EE80" i="7" s="1"/>
  <c r="EE81" i="7" s="1"/>
  <c r="EE82" i="7" s="1"/>
  <c r="EE83" i="7" s="1"/>
  <c r="EE84" i="7" s="1"/>
  <c r="EE85" i="7" s="1"/>
  <c r="EE86" i="7" s="1"/>
  <c r="EE87" i="7" s="1"/>
  <c r="EE88" i="7" s="1"/>
  <c r="EE89" i="7" s="1"/>
  <c r="EE90" i="7" s="1"/>
  <c r="EE91" i="7" s="1"/>
  <c r="EE92" i="7" s="1"/>
  <c r="EE93" i="7" s="1"/>
  <c r="EE94" i="7" s="1"/>
  <c r="EE95" i="7" s="1"/>
  <c r="EE96" i="7" s="1"/>
  <c r="EE97" i="7" s="1"/>
  <c r="EE98" i="7" s="1"/>
  <c r="EE99" i="7" s="1"/>
  <c r="EE100" i="7" s="1"/>
  <c r="EE101" i="7" s="1"/>
  <c r="EE102" i="7" s="1"/>
  <c r="EE103" i="7" s="1"/>
  <c r="EE104" i="7" s="1"/>
  <c r="EE105" i="7" s="1"/>
  <c r="EE106" i="7" s="1"/>
  <c r="CX73" i="7"/>
  <c r="CX74" i="7" s="1"/>
  <c r="CX75" i="7" s="1"/>
  <c r="CX76" i="7" s="1"/>
  <c r="CX77" i="7" s="1"/>
  <c r="CX78" i="7" s="1"/>
  <c r="CX79" i="7" s="1"/>
  <c r="CX80" i="7" s="1"/>
  <c r="CX81" i="7" s="1"/>
  <c r="CX82" i="7" s="1"/>
  <c r="CX83" i="7" s="1"/>
  <c r="CX84" i="7" s="1"/>
  <c r="CX85" i="7" s="1"/>
  <c r="CX86" i="7" s="1"/>
  <c r="CX87" i="7" s="1"/>
  <c r="CX88" i="7" s="1"/>
  <c r="CX89" i="7" s="1"/>
  <c r="CX90" i="7" s="1"/>
  <c r="CX91" i="7" s="1"/>
  <c r="CX92" i="7" s="1"/>
  <c r="CX93" i="7" s="1"/>
  <c r="CX94" i="7" s="1"/>
  <c r="CX95" i="7" s="1"/>
  <c r="CX96" i="7" s="1"/>
  <c r="CX97" i="7" s="1"/>
  <c r="CX98" i="7" s="1"/>
  <c r="CX99" i="7" s="1"/>
  <c r="CX100" i="7" s="1"/>
  <c r="CX101" i="7" s="1"/>
  <c r="CX102" i="7" s="1"/>
  <c r="CX103" i="7" s="1"/>
  <c r="CX104" i="7" s="1"/>
  <c r="CX105" i="7" s="1"/>
  <c r="CX106" i="7" s="1"/>
  <c r="CX107" i="7" s="1"/>
  <c r="CM73" i="7"/>
  <c r="CI73" i="7"/>
  <c r="DO73" i="7"/>
  <c r="DO74" i="7" s="1"/>
  <c r="DO75" i="7" s="1"/>
  <c r="DO76" i="7" s="1"/>
  <c r="DO77" i="7" s="1"/>
  <c r="DO78" i="7" s="1"/>
  <c r="DO79" i="7" s="1"/>
  <c r="DO80" i="7" s="1"/>
  <c r="DO81" i="7" s="1"/>
  <c r="DO82" i="7" s="1"/>
  <c r="DO83" i="7" s="1"/>
  <c r="DO84" i="7" s="1"/>
  <c r="DO85" i="7" s="1"/>
  <c r="DO86" i="7" s="1"/>
  <c r="DO87" i="7" s="1"/>
  <c r="DO88" i="7" s="1"/>
  <c r="DO89" i="7" s="1"/>
  <c r="DO90" i="7" s="1"/>
  <c r="DO91" i="7" s="1"/>
  <c r="DO92" i="7" s="1"/>
  <c r="DO93" i="7" s="1"/>
  <c r="DO94" i="7" s="1"/>
  <c r="DO95" i="7" s="1"/>
  <c r="DO96" i="7" s="1"/>
  <c r="DO97" i="7" s="1"/>
  <c r="DO98" i="7" s="1"/>
  <c r="DO99" i="7" s="1"/>
  <c r="DO100" i="7" s="1"/>
  <c r="DO101" i="7" s="1"/>
  <c r="DO102" i="7" s="1"/>
  <c r="DO103" i="7" s="1"/>
  <c r="DO104" i="7" s="1"/>
  <c r="DO105" i="7" s="1"/>
  <c r="DO106" i="7" s="1"/>
  <c r="DO107" i="7" s="1"/>
  <c r="CK73" i="7"/>
  <c r="E83" i="7"/>
  <c r="M73" i="7"/>
  <c r="B145" i="7" s="1"/>
  <c r="CG74" i="7"/>
  <c r="DR41" i="7"/>
  <c r="DR92" i="7"/>
  <c r="AQ75" i="7"/>
  <c r="AQ76" i="7" s="1"/>
  <c r="AQ77" i="7" s="1"/>
  <c r="AQ78" i="7" s="1"/>
  <c r="BW73" i="7"/>
  <c r="BW74" i="7" s="1"/>
  <c r="BW75" i="7" s="1"/>
  <c r="BW76" i="7" s="1"/>
  <c r="BW77" i="7" s="1"/>
  <c r="BW78" i="7" s="1"/>
  <c r="BW79" i="7" s="1"/>
  <c r="BW80" i="7" s="1"/>
  <c r="BW81" i="7" s="1"/>
  <c r="BW82" i="7" s="1"/>
  <c r="BW83" i="7" s="1"/>
  <c r="BW84" i="7" s="1"/>
  <c r="BW85" i="7" s="1"/>
  <c r="BW86" i="7" s="1"/>
  <c r="BW87" i="7" s="1"/>
  <c r="BW88" i="7" s="1"/>
  <c r="BW89" i="7" s="1"/>
  <c r="BW90" i="7" s="1"/>
  <c r="BW91" i="7" s="1"/>
  <c r="BW92" i="7" s="1"/>
  <c r="BW93" i="7" s="1"/>
  <c r="BW94" i="7" s="1"/>
  <c r="BW95" i="7" s="1"/>
  <c r="BW96" i="7" s="1"/>
  <c r="BW97" i="7" s="1"/>
  <c r="BW98" i="7" s="1"/>
  <c r="DA41" i="7"/>
  <c r="DA92" i="7"/>
  <c r="AH143" i="7"/>
  <c r="BO73" i="7"/>
  <c r="BO74" i="7" s="1"/>
  <c r="BO75" i="7" s="1"/>
  <c r="BO76" i="7" s="1"/>
  <c r="BO77" i="7" s="1"/>
  <c r="BO78" i="7" s="1"/>
  <c r="BO79" i="7" s="1"/>
  <c r="BO80" i="7" s="1"/>
  <c r="BO81" i="7" s="1"/>
  <c r="BO82" i="7" s="1"/>
  <c r="BO83" i="7" s="1"/>
  <c r="BO84" i="7" s="1"/>
  <c r="BO85" i="7" s="1"/>
  <c r="BO86" i="7" s="1"/>
  <c r="BO87" i="7" s="1"/>
  <c r="BO88" i="7" s="1"/>
  <c r="BO89" i="7" s="1"/>
  <c r="BO90" i="7" s="1"/>
  <c r="BO91" i="7" s="1"/>
  <c r="BO92" i="7" s="1"/>
  <c r="BO93" i="7" s="1"/>
  <c r="BO94" i="7" s="1"/>
  <c r="BO95" i="7" s="1"/>
  <c r="BO96" i="7" s="1"/>
  <c r="BO97" i="7" s="1"/>
  <c r="BO98" i="7" s="1"/>
  <c r="BO99" i="7" s="1"/>
  <c r="BO100" i="7" s="1"/>
  <c r="BO101" i="7" s="1"/>
  <c r="BO102" i="7" s="1"/>
  <c r="BO103" i="7" s="1"/>
  <c r="BO104" i="7" s="1"/>
  <c r="BO105" i="7" s="1"/>
  <c r="BO106" i="7" s="1"/>
  <c r="BO107" i="7" s="1"/>
  <c r="BO108" i="7" s="1"/>
  <c r="E84" i="7"/>
  <c r="M78" i="7"/>
  <c r="CG75" i="7"/>
  <c r="DT36" i="7"/>
  <c r="DT87" i="7"/>
  <c r="AC74" i="7"/>
  <c r="DF87" i="7"/>
  <c r="DF88" i="7" s="1"/>
  <c r="E81" i="7" l="1"/>
  <c r="BG73" i="7"/>
  <c r="BG74" i="7" s="1"/>
  <c r="BG75" i="7" s="1"/>
  <c r="BG76" i="7" s="1"/>
  <c r="BG77" i="7" s="1"/>
  <c r="BG78" i="7" s="1"/>
  <c r="BG79" i="7" s="1"/>
  <c r="BG80" i="7" s="1"/>
  <c r="BG81" i="7" s="1"/>
  <c r="BG82" i="7" s="1"/>
  <c r="BG83" i="7" s="1"/>
  <c r="BG84" i="7" s="1"/>
  <c r="BG85" i="7" s="1"/>
  <c r="BG86" i="7" s="1"/>
  <c r="BG87" i="7" s="1"/>
  <c r="BG88" i="7" s="1"/>
  <c r="BG89" i="7" s="1"/>
  <c r="BG90" i="7" s="1"/>
  <c r="BG91" i="7" s="1"/>
  <c r="BG92" i="7" s="1"/>
  <c r="BG93" i="7" s="1"/>
  <c r="BG94" i="7" s="1"/>
  <c r="BG95" i="7" s="1"/>
  <c r="BG96" i="7" s="1"/>
  <c r="BG97" i="7" s="1"/>
  <c r="BG98" i="7" s="1"/>
  <c r="BG99" i="7" s="1"/>
  <c r="BG100" i="7" s="1"/>
  <c r="C75" i="7"/>
  <c r="AQ79" i="7"/>
  <c r="AQ80" i="7" s="1"/>
  <c r="AQ81" i="7" s="1"/>
  <c r="AQ82" i="7" s="1"/>
  <c r="AQ83" i="7" s="1"/>
  <c r="AQ84" i="7" s="1"/>
  <c r="AQ85" i="7" s="1"/>
  <c r="AQ86" i="7" s="1"/>
  <c r="AQ87" i="7" s="1"/>
  <c r="M74" i="7"/>
  <c r="AY73" i="7"/>
  <c r="AY74" i="7" s="1"/>
  <c r="AY75" i="7" s="1"/>
  <c r="AY76" i="7" s="1"/>
  <c r="AY77" i="7" s="1"/>
  <c r="AY78" i="7" s="1"/>
  <c r="AY79" i="7" s="1"/>
  <c r="AY80" i="7" s="1"/>
  <c r="AY81" i="7" s="1"/>
  <c r="AY82" i="7" s="1"/>
  <c r="AY83" i="7" s="1"/>
  <c r="AY84" i="7" s="1"/>
  <c r="AY85" i="7" s="1"/>
  <c r="AY86" i="7" s="1"/>
  <c r="AY87" i="7" s="1"/>
  <c r="AY88" i="7" s="1"/>
  <c r="AY89" i="7" s="1"/>
  <c r="AY90" i="7" s="1"/>
  <c r="AY91" i="7" s="1"/>
  <c r="AY92" i="7" s="1"/>
  <c r="AY93" i="7" s="1"/>
  <c r="AY94" i="7" s="1"/>
  <c r="AY95" i="7" s="1"/>
  <c r="AY96" i="7" s="1"/>
  <c r="AY97" i="7" s="1"/>
  <c r="AY98" i="7" s="1"/>
  <c r="AY99" i="7" s="1"/>
  <c r="AY100" i="7" s="1"/>
  <c r="AY101" i="7" s="1"/>
  <c r="AY102" i="7" s="1"/>
  <c r="AY103" i="7" s="1"/>
  <c r="AY104" i="7" s="1"/>
  <c r="AY105" i="7" s="1"/>
  <c r="AY106" i="7" s="1"/>
  <c r="AY107" i="7" s="1"/>
  <c r="BK76" i="7"/>
  <c r="C74" i="7"/>
  <c r="DT37" i="7"/>
  <c r="DT88" i="7"/>
  <c r="DA42" i="7"/>
  <c r="DA93" i="7"/>
  <c r="M75" i="7"/>
  <c r="CI74" i="7"/>
  <c r="CI75" i="7" s="1"/>
  <c r="CI76" i="7" s="1"/>
  <c r="CI77" i="7" s="1"/>
  <c r="CI78" i="7" s="1"/>
  <c r="CI79" i="7" s="1"/>
  <c r="CI80" i="7" s="1"/>
  <c r="CI81" i="7" s="1"/>
  <c r="CI82" i="7" s="1"/>
  <c r="CI83" i="7" s="1"/>
  <c r="CI84" i="7" s="1"/>
  <c r="CI85" i="7" s="1"/>
  <c r="CI86" i="7" s="1"/>
  <c r="CI87" i="7" s="1"/>
  <c r="CI88" i="7" s="1"/>
  <c r="CI89" i="7" s="1"/>
  <c r="CI90" i="7" s="1"/>
  <c r="CI91" i="7" s="1"/>
  <c r="CI92" i="7" s="1"/>
  <c r="CI93" i="7" s="1"/>
  <c r="CI94" i="7" s="1"/>
  <c r="CI95" i="7" s="1"/>
  <c r="CI96" i="7" s="1"/>
  <c r="CI97" i="7" s="1"/>
  <c r="CI98" i="7" s="1"/>
  <c r="CI99" i="7" s="1"/>
  <c r="CI100" i="7" s="1"/>
  <c r="CI101" i="7" s="1"/>
  <c r="CI102" i="7" s="1"/>
  <c r="CI103" i="7" s="1"/>
  <c r="CI104" i="7" s="1"/>
  <c r="EG73" i="7"/>
  <c r="EG74" i="7" s="1"/>
  <c r="EG75" i="7" s="1"/>
  <c r="EG76" i="7" s="1"/>
  <c r="EG77" i="7" s="1"/>
  <c r="EG78" i="7" s="1"/>
  <c r="EG79" i="7" s="1"/>
  <c r="EG80" i="7" s="1"/>
  <c r="EG81" i="7" s="1"/>
  <c r="EG82" i="7" s="1"/>
  <c r="EG83" i="7" s="1"/>
  <c r="EG84" i="7" s="1"/>
  <c r="EG85" i="7" s="1"/>
  <c r="EG86" i="7" s="1"/>
  <c r="EG87" i="7" s="1"/>
  <c r="EG88" i="7" s="1"/>
  <c r="EG89" i="7" s="1"/>
  <c r="EG90" i="7" s="1"/>
  <c r="EG91" i="7" s="1"/>
  <c r="EG92" i="7" s="1"/>
  <c r="EG93" i="7" s="1"/>
  <c r="EG94" i="7" s="1"/>
  <c r="EG95" i="7" s="1"/>
  <c r="EG96" i="7" s="1"/>
  <c r="EG97" i="7" s="1"/>
  <c r="EG98" i="7" s="1"/>
  <c r="EG99" i="7" s="1"/>
  <c r="EG100" i="7" s="1"/>
  <c r="CZ73" i="7"/>
  <c r="CZ74" i="7" s="1"/>
  <c r="CZ75" i="7" s="1"/>
  <c r="CZ76" i="7" s="1"/>
  <c r="CZ77" i="7" s="1"/>
  <c r="CZ78" i="7" s="1"/>
  <c r="CZ79" i="7" s="1"/>
  <c r="CZ80" i="7" s="1"/>
  <c r="CZ81" i="7" s="1"/>
  <c r="CZ82" i="7" s="1"/>
  <c r="CZ83" i="7" s="1"/>
  <c r="CZ84" i="7" s="1"/>
  <c r="CZ85" i="7" s="1"/>
  <c r="CZ86" i="7" s="1"/>
  <c r="CZ87" i="7" s="1"/>
  <c r="CZ88" i="7" s="1"/>
  <c r="CZ89" i="7" s="1"/>
  <c r="CZ90" i="7" s="1"/>
  <c r="CZ91" i="7" s="1"/>
  <c r="CZ92" i="7" s="1"/>
  <c r="CZ93" i="7" s="1"/>
  <c r="CZ94" i="7" s="1"/>
  <c r="CZ95" i="7" s="1"/>
  <c r="CZ96" i="7" s="1"/>
  <c r="CZ97" i="7" s="1"/>
  <c r="CZ98" i="7" s="1"/>
  <c r="CZ99" i="7" s="1"/>
  <c r="CZ100" i="7" s="1"/>
  <c r="CZ101" i="7" s="1"/>
  <c r="CZ102" i="7" s="1"/>
  <c r="CZ103" i="7" s="1"/>
  <c r="DC37" i="7"/>
  <c r="DC88" i="7"/>
  <c r="DE38" i="7"/>
  <c r="DE89" i="7"/>
  <c r="DE39" i="7" s="1"/>
  <c r="BS73" i="7"/>
  <c r="DU73" i="7"/>
  <c r="DU74" i="7" s="1"/>
  <c r="DU75" i="7" s="1"/>
  <c r="DU76" i="7" s="1"/>
  <c r="DU77" i="7" s="1"/>
  <c r="DU78" i="7" s="1"/>
  <c r="DU79" i="7" s="1"/>
  <c r="DU80" i="7" s="1"/>
  <c r="DU81" i="7" s="1"/>
  <c r="DU82" i="7" s="1"/>
  <c r="DU83" i="7" s="1"/>
  <c r="DU84" i="7" s="1"/>
  <c r="DU85" i="7" s="1"/>
  <c r="DU86" i="7" s="1"/>
  <c r="DU87" i="7" s="1"/>
  <c r="DU88" i="7" s="1"/>
  <c r="CM74" i="7"/>
  <c r="CM75" i="7" s="1"/>
  <c r="CM76" i="7" s="1"/>
  <c r="CM77" i="7" s="1"/>
  <c r="CM78" i="7" s="1"/>
  <c r="CM79" i="7" s="1"/>
  <c r="CM80" i="7" s="1"/>
  <c r="CM81" i="7" s="1"/>
  <c r="CM82" i="7" s="1"/>
  <c r="CM83" i="7" s="1"/>
  <c r="CM84" i="7" s="1"/>
  <c r="CM85" i="7" s="1"/>
  <c r="CM86" i="7" s="1"/>
  <c r="CM87" i="7" s="1"/>
  <c r="CM88" i="7" s="1"/>
  <c r="CM89" i="7" s="1"/>
  <c r="CM90" i="7" s="1"/>
  <c r="CM91" i="7" s="1"/>
  <c r="CM92" i="7" s="1"/>
  <c r="CM93" i="7" s="1"/>
  <c r="CM94" i="7" s="1"/>
  <c r="CM95" i="7" s="1"/>
  <c r="CM96" i="7" s="1"/>
  <c r="DD73" i="7"/>
  <c r="DD74" i="7" s="1"/>
  <c r="DD75" i="7" s="1"/>
  <c r="DD76" i="7" s="1"/>
  <c r="DD77" i="7" s="1"/>
  <c r="DD78" i="7" s="1"/>
  <c r="DD79" i="7" s="1"/>
  <c r="DD80" i="7" s="1"/>
  <c r="DD81" i="7" s="1"/>
  <c r="DD82" i="7" s="1"/>
  <c r="DD83" i="7" s="1"/>
  <c r="DD84" i="7" s="1"/>
  <c r="DD85" i="7" s="1"/>
  <c r="DD86" i="7" s="1"/>
  <c r="DD87" i="7" s="1"/>
  <c r="EK73" i="7"/>
  <c r="EK74" i="7" s="1"/>
  <c r="EK75" i="7" s="1"/>
  <c r="EK76" i="7" s="1"/>
  <c r="EK77" i="7" s="1"/>
  <c r="EK78" i="7" s="1"/>
  <c r="EK79" i="7" s="1"/>
  <c r="EK80" i="7" s="1"/>
  <c r="EK81" i="7" s="1"/>
  <c r="EK82" i="7" s="1"/>
  <c r="EK83" i="7" s="1"/>
  <c r="EK84" i="7" s="1"/>
  <c r="EK85" i="7" s="1"/>
  <c r="EK86" i="7" s="1"/>
  <c r="E76" i="7"/>
  <c r="E78" i="7" s="1"/>
  <c r="DR42" i="7"/>
  <c r="DR93" i="7"/>
  <c r="CK74" i="7"/>
  <c r="CK75" i="7" s="1"/>
  <c r="CK76" i="7" s="1"/>
  <c r="CK77" i="7" s="1"/>
  <c r="CK78" i="7" s="1"/>
  <c r="CK79" i="7" s="1"/>
  <c r="CK80" i="7" s="1"/>
  <c r="CK81" i="7" s="1"/>
  <c r="CK82" i="7" s="1"/>
  <c r="CK83" i="7" s="1"/>
  <c r="CK84" i="7" s="1"/>
  <c r="CK85" i="7" s="1"/>
  <c r="CK86" i="7" s="1"/>
  <c r="CK87" i="7" s="1"/>
  <c r="CK88" i="7" s="1"/>
  <c r="CK89" i="7" s="1"/>
  <c r="CK90" i="7" s="1"/>
  <c r="CK91" i="7" s="1"/>
  <c r="CK92" i="7" s="1"/>
  <c r="CK93" i="7" s="1"/>
  <c r="CK94" i="7" s="1"/>
  <c r="CK95" i="7" s="1"/>
  <c r="CK96" i="7" s="1"/>
  <c r="CK97" i="7" s="1"/>
  <c r="CK98" i="7" s="1"/>
  <c r="CK99" i="7" s="1"/>
  <c r="CK100" i="7" s="1"/>
  <c r="EI73" i="7"/>
  <c r="EI74" i="7" s="1"/>
  <c r="EI75" i="7" s="1"/>
  <c r="EI76" i="7" s="1"/>
  <c r="EI77" i="7" s="1"/>
  <c r="EI78" i="7" s="1"/>
  <c r="EI79" i="7" s="1"/>
  <c r="EI80" i="7" s="1"/>
  <c r="EI81" i="7" s="1"/>
  <c r="EI82" i="7" s="1"/>
  <c r="EI83" i="7" s="1"/>
  <c r="EI84" i="7" s="1"/>
  <c r="EI85" i="7" s="1"/>
  <c r="EI86" i="7" s="1"/>
  <c r="EI87" i="7" s="1"/>
  <c r="EI88" i="7" s="1"/>
  <c r="EI89" i="7" s="1"/>
  <c r="EI90" i="7" s="1"/>
  <c r="DB73" i="7"/>
  <c r="DB74" i="7" s="1"/>
  <c r="DB75" i="7" s="1"/>
  <c r="DB76" i="7" s="1"/>
  <c r="DB77" i="7" s="1"/>
  <c r="DB78" i="7" s="1"/>
  <c r="DB79" i="7" s="1"/>
  <c r="DB80" i="7" s="1"/>
  <c r="DB81" i="7" s="1"/>
  <c r="DB82" i="7" s="1"/>
  <c r="DB83" i="7" s="1"/>
  <c r="DB84" i="7" s="1"/>
  <c r="DB85" i="7" s="1"/>
  <c r="DB86" i="7" s="1"/>
  <c r="DB87" i="7" s="1"/>
  <c r="DB88" i="7" s="1"/>
  <c r="DB89" i="7" s="1"/>
  <c r="DB90" i="7" s="1"/>
  <c r="DB91" i="7" s="1"/>
  <c r="DB92" i="7" s="1"/>
  <c r="DB93" i="7" s="1"/>
  <c r="DS73" i="7"/>
  <c r="DS74" i="7" s="1"/>
  <c r="DS75" i="7" s="1"/>
  <c r="DS76" i="7" s="1"/>
  <c r="DS77" i="7" s="1"/>
  <c r="DS78" i="7" s="1"/>
  <c r="DS79" i="7" s="1"/>
  <c r="DS80" i="7" s="1"/>
  <c r="DS81" i="7" s="1"/>
  <c r="DS82" i="7" s="1"/>
  <c r="DS83" i="7" s="1"/>
  <c r="DS84" i="7" s="1"/>
  <c r="DS85" i="7" s="1"/>
  <c r="DS86" i="7" s="1"/>
  <c r="DS87" i="7" s="1"/>
  <c r="DS88" i="7" s="1"/>
  <c r="DS89" i="7" s="1"/>
  <c r="DS90" i="7" s="1"/>
  <c r="DS91" i="7" s="1"/>
  <c r="DS92" i="7" s="1"/>
  <c r="DS93" i="7" s="1"/>
  <c r="BU73" i="7"/>
  <c r="DD88" i="7" l="1"/>
  <c r="AQ88" i="7"/>
  <c r="AQ89" i="7" s="1"/>
  <c r="AQ90" i="7" s="1"/>
  <c r="AQ91" i="7" s="1"/>
  <c r="AQ92" i="7" s="1"/>
  <c r="AQ93" i="7" s="1"/>
  <c r="AQ94" i="7" s="1"/>
  <c r="AQ95" i="7" s="1"/>
  <c r="AQ96" i="7" s="1"/>
  <c r="AQ97" i="7" s="1"/>
  <c r="AQ98" i="7" s="1"/>
  <c r="AQ99" i="7" s="1"/>
  <c r="AQ100" i="7" s="1"/>
  <c r="AQ101" i="7" s="1"/>
  <c r="AQ102" i="7" s="1"/>
  <c r="AQ103" i="7" s="1"/>
  <c r="AQ104" i="7" s="1"/>
  <c r="AQ105" i="7" s="1"/>
  <c r="AQ106" i="7" s="1"/>
  <c r="DR43" i="7"/>
  <c r="DR94" i="7"/>
  <c r="DR44" i="7" s="1"/>
  <c r="BS74" i="7"/>
  <c r="BS75" i="7" s="1"/>
  <c r="BS76" i="7" s="1"/>
  <c r="BS77" i="7" s="1"/>
  <c r="BS78" i="7" s="1"/>
  <c r="BS79" i="7" s="1"/>
  <c r="BS80" i="7" s="1"/>
  <c r="BS81" i="7" s="1"/>
  <c r="BS82" i="7" s="1"/>
  <c r="BS83" i="7" s="1"/>
  <c r="BS84" i="7" s="1"/>
  <c r="BS85" i="7" s="1"/>
  <c r="BS86" i="7" s="1"/>
  <c r="BS87" i="7" s="1"/>
  <c r="BS88" i="7" s="1"/>
  <c r="BS89" i="7" s="1"/>
  <c r="BS90" i="7" s="1"/>
  <c r="BS91" i="7" s="1"/>
  <c r="BS92" i="7" s="1"/>
  <c r="BS93" i="7" s="1"/>
  <c r="BS94" i="7" s="1"/>
  <c r="BS95" i="7" s="1"/>
  <c r="BS96" i="7" s="1"/>
  <c r="BS97" i="7" s="1"/>
  <c r="BS98" i="7" s="1"/>
  <c r="BS99" i="7" s="1"/>
  <c r="BS100" i="7" s="1"/>
  <c r="BS101" i="7" s="1"/>
  <c r="BS102" i="7" s="1"/>
  <c r="BS103" i="7" s="1"/>
  <c r="BS104" i="7" s="1"/>
  <c r="BC73" i="7"/>
  <c r="BC74" i="7" s="1"/>
  <c r="BC75" i="7" s="1"/>
  <c r="BC76" i="7" s="1"/>
  <c r="BC77" i="7" s="1"/>
  <c r="BC78" i="7" s="1"/>
  <c r="BC79" i="7" s="1"/>
  <c r="BC80" i="7" s="1"/>
  <c r="BC81" i="7" s="1"/>
  <c r="BC82" i="7" s="1"/>
  <c r="BC83" i="7" s="1"/>
  <c r="BC84" i="7" s="1"/>
  <c r="BC85" i="7" s="1"/>
  <c r="BC86" i="7" s="1"/>
  <c r="BC87" i="7" s="1"/>
  <c r="BC88" i="7" s="1"/>
  <c r="BC89" i="7" s="1"/>
  <c r="BC90" i="7" s="1"/>
  <c r="BC91" i="7" s="1"/>
  <c r="BC92" i="7" s="1"/>
  <c r="BC93" i="7" s="1"/>
  <c r="BC94" i="7" s="1"/>
  <c r="BC95" i="7" s="1"/>
  <c r="BC96" i="7" s="1"/>
  <c r="BC97" i="7" s="1"/>
  <c r="BC98" i="7" s="1"/>
  <c r="BC99" i="7" s="1"/>
  <c r="BC100" i="7" s="1"/>
  <c r="BC101" i="7" s="1"/>
  <c r="BC102" i="7" s="1"/>
  <c r="BC103" i="7" s="1"/>
  <c r="BC104" i="7" s="1"/>
  <c r="BC105" i="7" s="1"/>
  <c r="DF89" i="7"/>
  <c r="DA43" i="7"/>
  <c r="DA94" i="7"/>
  <c r="E75" i="7"/>
  <c r="E74" i="7"/>
  <c r="B144" i="7"/>
  <c r="BU74" i="7"/>
  <c r="BU75" i="7" s="1"/>
  <c r="BU76" i="7" s="1"/>
  <c r="BU77" i="7" s="1"/>
  <c r="BU78" i="7" s="1"/>
  <c r="BU79" i="7" s="1"/>
  <c r="BU80" i="7" s="1"/>
  <c r="BU81" i="7" s="1"/>
  <c r="BU82" i="7" s="1"/>
  <c r="BU83" i="7" s="1"/>
  <c r="BU84" i="7" s="1"/>
  <c r="BU85" i="7" s="1"/>
  <c r="BU86" i="7" s="1"/>
  <c r="BU87" i="7" s="1"/>
  <c r="BU88" i="7" s="1"/>
  <c r="BU89" i="7" s="1"/>
  <c r="BU90" i="7" s="1"/>
  <c r="BU91" i="7" s="1"/>
  <c r="BU92" i="7" s="1"/>
  <c r="BU93" i="7" s="1"/>
  <c r="BU94" i="7" s="1"/>
  <c r="BU95" i="7" s="1"/>
  <c r="BU96" i="7" s="1"/>
  <c r="BU97" i="7" s="1"/>
  <c r="BU98" i="7" s="1"/>
  <c r="BU99" i="7" s="1"/>
  <c r="BU100" i="7" s="1"/>
  <c r="BU101" i="7" s="1"/>
  <c r="BU102" i="7" s="1"/>
  <c r="BE73" i="7"/>
  <c r="BE74" i="7" s="1"/>
  <c r="BE75" i="7" s="1"/>
  <c r="BE76" i="7" s="1"/>
  <c r="BE77" i="7" s="1"/>
  <c r="BE78" i="7" s="1"/>
  <c r="BE79" i="7" s="1"/>
  <c r="BE80" i="7" s="1"/>
  <c r="BE81" i="7" s="1"/>
  <c r="BE82" i="7" s="1"/>
  <c r="BE83" i="7" s="1"/>
  <c r="BE84" i="7" s="1"/>
  <c r="BE85" i="7" s="1"/>
  <c r="BE86" i="7" s="1"/>
  <c r="BE87" i="7" s="1"/>
  <c r="BE88" i="7" s="1"/>
  <c r="BE89" i="7" s="1"/>
  <c r="BE90" i="7" s="1"/>
  <c r="BE91" i="7" s="1"/>
  <c r="BE92" i="7" s="1"/>
  <c r="BE93" i="7" s="1"/>
  <c r="BE94" i="7" s="1"/>
  <c r="BE95" i="7" s="1"/>
  <c r="BE96" i="7" s="1"/>
  <c r="BE97" i="7" s="1"/>
  <c r="BE98" i="7" s="1"/>
  <c r="BE99" i="7" s="1"/>
  <c r="BE100" i="7" s="1"/>
  <c r="BE101" i="7" s="1"/>
  <c r="BE102" i="7" s="1"/>
  <c r="E77" i="7"/>
  <c r="DC38" i="7"/>
  <c r="DC89" i="7"/>
  <c r="DD89" i="7" s="1"/>
  <c r="DQ73" i="7"/>
  <c r="DQ74" i="7" s="1"/>
  <c r="DQ75" i="7" s="1"/>
  <c r="DQ76" i="7" s="1"/>
  <c r="DQ77" i="7" s="1"/>
  <c r="DQ78" i="7" s="1"/>
  <c r="DQ79" i="7" s="1"/>
  <c r="DQ80" i="7" s="1"/>
  <c r="DQ81" i="7" s="1"/>
  <c r="DQ82" i="7" s="1"/>
  <c r="DQ83" i="7" s="1"/>
  <c r="DQ84" i="7" s="1"/>
  <c r="DQ85" i="7" s="1"/>
  <c r="DQ86" i="7" s="1"/>
  <c r="DQ87" i="7" s="1"/>
  <c r="DQ88" i="7" s="1"/>
  <c r="DQ89" i="7" s="1"/>
  <c r="DQ90" i="7" s="1"/>
  <c r="DQ91" i="7" s="1"/>
  <c r="DQ92" i="7" s="1"/>
  <c r="DQ93" i="7" s="1"/>
  <c r="DQ94" i="7" s="1"/>
  <c r="DQ95" i="7" s="1"/>
  <c r="DQ96" i="7" s="1"/>
  <c r="DQ97" i="7" s="1"/>
  <c r="DQ98" i="7" s="1"/>
  <c r="DQ99" i="7" s="1"/>
  <c r="DQ100" i="7" s="1"/>
  <c r="DQ101" i="7" s="1"/>
  <c r="DQ102" i="7" s="1"/>
  <c r="DT38" i="7"/>
  <c r="DT89" i="7"/>
  <c r="DT39" i="7" s="1"/>
  <c r="DA44" i="7" l="1"/>
  <c r="DA95" i="7"/>
  <c r="DU89" i="7"/>
  <c r="DB94" i="7"/>
  <c r="DC39" i="7"/>
  <c r="DC90" i="7"/>
  <c r="DS94" i="7"/>
  <c r="DB95" i="7" l="1"/>
  <c r="DC40" i="7"/>
  <c r="DC91" i="7"/>
  <c r="DA45" i="7"/>
  <c r="DA96" i="7"/>
  <c r="DD90" i="7"/>
  <c r="DD91" i="7" s="1"/>
  <c r="DA46" i="7" l="1"/>
  <c r="DA97" i="7"/>
  <c r="DA47" i="7" s="1"/>
  <c r="DC41" i="7"/>
  <c r="DC92" i="7"/>
  <c r="DB96" i="7"/>
  <c r="DB97" i="7" s="1"/>
  <c r="DC42" i="7" l="1"/>
  <c r="DC93" i="7"/>
  <c r="DC43" i="7" s="1"/>
  <c r="DD92" i="7"/>
  <c r="DD93" i="7" s="1"/>
</calcChain>
</file>

<file path=xl/comments1.xml><?xml version="1.0" encoding="utf-8"?>
<comments xmlns="http://schemas.openxmlformats.org/spreadsheetml/2006/main">
  <authors>
    <author/>
  </authors>
  <commentList>
    <comment ref="AY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A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C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E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G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I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K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O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Q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S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U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W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BY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CA73" authorId="0">
      <text>
        <r>
          <rPr>
            <b/>
            <sz val="9"/>
            <color rgb="FF000000"/>
            <rFont val="Tahoma"/>
            <family val="2"/>
            <charset val="1"/>
          </rPr>
          <t xml:space="preserve">Francisco:
</t>
        </r>
        <r>
          <rPr>
            <sz val="9"/>
            <color rgb="FF000000"/>
            <rFont val="Tahoma"/>
            <family val="2"/>
            <charset val="1"/>
          </rPr>
          <t xml:space="preserve">Se le resta al finald e la formula cierta capacidad pq una aproximación lineal no era suficiente para seguir la tendencia del grafico Discharge Rate vs Capacidad. Al ser dicha curva concava, una aproximacion lineal usando capaidad de entre 20 y 0 °C, entregaba capacidades mas altas de los que realmente eran para temepraturas intermedias
</t>
        </r>
      </text>
    </comment>
    <comment ref="EW172" authorId="0">
      <text>
        <r>
          <rPr>
            <b/>
            <sz val="9"/>
            <color rgb="FF000000"/>
            <rFont val="Tahoma"/>
            <family val="2"/>
            <charset val="1"/>
          </rPr>
          <t xml:space="preserve">Francisco:
</t>
        </r>
        <r>
          <rPr>
            <sz val="9"/>
            <color rgb="FF000000"/>
            <rFont val="Tahoma"/>
            <family val="2"/>
            <charset val="1"/>
          </rPr>
          <t xml:space="preserve">Estoas datos fueron despalzados para no estimar mas capacidad de la existente debido a que la interpolacion lineal hace precisamente esto en curvas concavas
</t>
        </r>
      </text>
    </comment>
  </commentList>
</comments>
</file>

<file path=xl/sharedStrings.xml><?xml version="1.0" encoding="utf-8"?>
<sst xmlns="http://schemas.openxmlformats.org/spreadsheetml/2006/main" count="343" uniqueCount="74">
  <si>
    <t>C=</t>
  </si>
  <si>
    <t>at 20°C</t>
  </si>
  <si>
    <t>Ah</t>
  </si>
  <si>
    <t>DisCurrent</t>
  </si>
  <si>
    <t>at 40°C</t>
  </si>
  <si>
    <t>at 0°C</t>
  </si>
  <si>
    <t>Discharge Current (A) vs capacity (Ah) at 20°C</t>
  </si>
  <si>
    <t>Discharge Current (A) vs capacity (Ah) at 40°C</t>
  </si>
  <si>
    <t>Discharge Current (A) vs capacity (Ah) at 0°C</t>
  </si>
  <si>
    <t>Discharge Current (A) vs capacity (Ah) at -20°C</t>
  </si>
  <si>
    <t>y = -0.094ln(x) + 1.5061</t>
  </si>
  <si>
    <t>y = -0.077ln(x) + 1.4646</t>
  </si>
  <si>
    <r>
      <t>y = 0.0002x</t>
    </r>
    <r>
      <rPr>
        <vertAlign val="superscript"/>
        <sz val="10"/>
        <color rgb="FF000000"/>
        <rFont val="Calibri"/>
        <family val="2"/>
        <charset val="1"/>
      </rPr>
      <t>2</t>
    </r>
    <r>
      <rPr>
        <sz val="10"/>
        <color rgb="FF000000"/>
        <rFont val="Calibri"/>
        <family val="2"/>
        <charset val="1"/>
      </rPr>
      <t xml:space="preserve"> - 0.0328x + 1.3962</t>
    </r>
  </si>
  <si>
    <r>
      <t>y = 0.001x</t>
    </r>
    <r>
      <rPr>
        <vertAlign val="superscript"/>
        <sz val="10"/>
        <color rgb="FF000000"/>
        <rFont val="Calibri"/>
        <family val="2"/>
        <charset val="1"/>
      </rPr>
      <t>2</t>
    </r>
    <r>
      <rPr>
        <sz val="10"/>
        <color rgb="FF000000"/>
        <rFont val="Calibri"/>
        <family val="2"/>
        <charset val="1"/>
      </rPr>
      <t xml:space="preserve"> - 0.0697x + 1.106</t>
    </r>
  </si>
  <si>
    <t>DisCurr</t>
  </si>
  <si>
    <t>Cap (Ah)</t>
  </si>
  <si>
    <t>aux (contador)</t>
  </si>
  <si>
    <t>Cap (As)</t>
  </si>
  <si>
    <t>at -20°C</t>
  </si>
  <si>
    <t>Vo</t>
  </si>
  <si>
    <t>Ro</t>
  </si>
  <si>
    <t>Capacity (Ah)</t>
  </si>
  <si>
    <t>Estimated Voltage</t>
  </si>
  <si>
    <t>Q</t>
  </si>
  <si>
    <t>C</t>
  </si>
  <si>
    <t>costo permanente</t>
  </si>
  <si>
    <t>0.65W</t>
  </si>
  <si>
    <t>(heater siempre on)</t>
  </si>
  <si>
    <t>c/15</t>
  </si>
  <si>
    <t>c/10</t>
  </si>
  <si>
    <t>c/5</t>
  </si>
  <si>
    <t>c/2</t>
  </si>
  <si>
    <t>c</t>
  </si>
  <si>
    <t>Wh left</t>
  </si>
  <si>
    <t>Capacity</t>
  </si>
  <si>
    <t>C/15</t>
  </si>
  <si>
    <t>DisRate[A]</t>
  </si>
  <si>
    <t>DisRate[ADC]</t>
  </si>
  <si>
    <t>Temp °C</t>
  </si>
  <si>
    <t>Temp ADC</t>
  </si>
  <si>
    <t>Discharge Rate 0,375 A</t>
  </si>
  <si>
    <t>Discharge Rate 0,5 A</t>
  </si>
  <si>
    <t>Discharge Rate 0,75 A</t>
  </si>
  <si>
    <t>Discharge Rate 0,875 A</t>
  </si>
  <si>
    <t>Discharge Rate 1 A</t>
  </si>
  <si>
    <t>Capacidad Ah</t>
  </si>
  <si>
    <t>Cap Wh</t>
  </si>
  <si>
    <t>Capacidades (Wh) para distintos Discharge Rates y disntinas temperaturas</t>
  </si>
  <si>
    <t>Factor</t>
  </si>
  <si>
    <t>DisRate</t>
  </si>
  <si>
    <t>40°C</t>
  </si>
  <si>
    <t>20°C</t>
  </si>
  <si>
    <t>0°C</t>
  </si>
  <si>
    <t>-20°C</t>
  </si>
  <si>
    <t>desplazado</t>
  </si>
  <si>
    <t>Igual a la anterior pero con interpolaciones Capacidades (Wh) para distintos Discharge Rates y disntinas temperaturas</t>
  </si>
  <si>
    <t>Interpolado</t>
  </si>
  <si>
    <t>De los graficos de UserManual: CS-1UEPS2-NB/-10/-20 de Voltaje vs Capacidad (Figure 9-7 a la Figure 9-11), se extrayeron los valores con una resolución (aproximada) de 0.0025 volts y los resultados estan en las siguientes tablas para las distintas tasas de descargas (c/15,c/10,C/5,C/2,C), y para distintas temperaturas 40,20,0 y -20, °C. Ademas, se integraron las mediciones de voltaje en funcion de la capacidad para obtener la energia disponible (Wh). Los colores son un primer intento para establecer umbrales, pero los validos son los de la siguiente Hoja</t>
  </si>
  <si>
    <t>V @40°C</t>
  </si>
  <si>
    <t>V @20°C</t>
  </si>
  <si>
    <t>V @0°C</t>
  </si>
  <si>
    <t>V @-20°C</t>
  </si>
  <si>
    <t>V[ADC]@40°C</t>
  </si>
  <si>
    <t>V[ADC]@20°C</t>
  </si>
  <si>
    <t>V[ADC]@15°C</t>
  </si>
  <si>
    <t>V[ADC]@10°C</t>
  </si>
  <si>
    <t>V[ADC]@5°C</t>
  </si>
  <si>
    <t>V[ADC]@0°C</t>
  </si>
  <si>
    <t>V[ADC]@-20°C</t>
  </si>
  <si>
    <r>
      <t>La idea de las siguientes tablas es la misma que de la Hoja1, pero, mediante interpolación lineal, se han refinado los datos para asi generar tablas para tasas de descarga a C/15, C/10,C/5,0.375A, C/2, 0.75A,0.875A,1A y C. tambien se ha refinado de la misma forma los datos para distintas temperaturas, obteniendose mediciones para 40,20,15,10,5,0 y -20 °C. Dichas tablas, son la segunda fila de tablas de la Hoja, ya que la primera fila de tablas corresponde a los valores de voltaje, pero en su conversion ADC segun la medicion de la EPS. En ambos set de tablas aparecen marcas con colores</t>
    </r>
    <r>
      <rPr>
        <sz val="11"/>
        <rFont val="Calibri"/>
        <family val="2"/>
      </rPr>
      <t>. Dichos colores corresponden a los umbrales que delimitan intervalos de carga disponible</t>
    </r>
    <r>
      <rPr>
        <sz val="11"/>
        <color rgb="FF000000"/>
        <rFont val="Calibri"/>
        <family val="2"/>
        <charset val="1"/>
      </rPr>
      <t>. Los umbrales de selección minimo (rojo) corresponde a la aproximación de 0.7Wh. Los umbrales sobre este valor (umbrales amarillos) corresponden a los distintos niveles, iniciando en nivel 1 desde el inferior. La "distancia" actual entre umbrales es de 0.5Wh. Los valores de  las tablas solo tienen sentido hasta el ultimo umbral de color rojo.</t>
    </r>
    <r>
      <rPr>
        <b/>
        <sz val="11"/>
        <color rgb="FF000000"/>
        <rFont val="Calibri"/>
        <family val="2"/>
      </rPr>
      <t xml:space="preserve"> Los valores ADC alineados y correspondientes a los distintos umbrales, son agrupados en una gran LookUpTable la cual es usada por el algoritmo de estimación</t>
    </r>
  </si>
  <si>
    <t>Corriente=-3.2*ADC_COUNT+2926.22</t>
  </si>
  <si>
    <t>Temperatura=-0.163*ADC_COUNT+110.338</t>
  </si>
  <si>
    <t>Voltaje=-0,00939*ADC_COUNT + 9,791</t>
  </si>
  <si>
    <t>Tablas generadas para los distintos valores de corriente y temperatura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</si>
</sst>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1"/>
      <color rgb="FF000000"/>
      <name val="Calibri"/>
      <family val="2"/>
      <charset val="1"/>
    </font>
    <font>
      <sz val="10"/>
      <color rgb="FF000000"/>
      <name val="Calibri"/>
      <family val="2"/>
      <charset val="1"/>
    </font>
    <font>
      <vertAlign val="superscript"/>
      <sz val="10"/>
      <color rgb="FF000000"/>
      <name val="Calibri"/>
      <family val="2"/>
      <charset val="1"/>
    </font>
    <font>
      <sz val="11"/>
      <name val="Calibri"/>
      <family val="2"/>
      <charset val="1"/>
    </font>
    <font>
      <b/>
      <sz val="9"/>
      <color rgb="FF000000"/>
      <name val="Tahoma"/>
      <family val="2"/>
      <charset val="1"/>
    </font>
    <font>
      <sz val="9"/>
      <color rgb="FF000000"/>
      <name val="Tahoma"/>
      <family val="2"/>
      <charset val="1"/>
    </font>
    <font>
      <sz val="11"/>
      <name val="Calibri"/>
      <family val="2"/>
    </font>
    <font>
      <b/>
      <sz val="11"/>
      <color rgb="FF000000"/>
      <name val="Calibri"/>
      <family val="2"/>
    </font>
  </fonts>
  <fills count="14">
    <fill>
      <patternFill patternType="none"/>
    </fill>
    <fill>
      <patternFill patternType="gray125"/>
    </fill>
    <fill>
      <patternFill patternType="solid">
        <fgColor rgb="FFF2DCDB"/>
        <bgColor rgb="FFE6E0EC"/>
      </patternFill>
    </fill>
    <fill>
      <patternFill patternType="solid">
        <fgColor rgb="FFFFFF00"/>
        <bgColor rgb="FFFFFF00"/>
      </patternFill>
    </fill>
    <fill>
      <patternFill patternType="solid">
        <fgColor rgb="FFEBF1DE"/>
        <bgColor rgb="FFDBEEF4"/>
      </patternFill>
    </fill>
    <fill>
      <patternFill patternType="solid">
        <fgColor rgb="FFE6E0EC"/>
        <bgColor rgb="FFF2DCDB"/>
      </patternFill>
    </fill>
    <fill>
      <patternFill patternType="solid">
        <fgColor rgb="FFDBEEF4"/>
        <bgColor rgb="FFEBF1DE"/>
      </patternFill>
    </fill>
    <fill>
      <patternFill patternType="solid">
        <fgColor rgb="FFFFFFFF"/>
        <bgColor rgb="FFEBF1DE"/>
      </patternFill>
    </fill>
    <fill>
      <patternFill patternType="solid">
        <fgColor rgb="FFFF0000"/>
        <bgColor rgb="FF993300"/>
      </patternFill>
    </fill>
    <fill>
      <patternFill patternType="solid">
        <fgColor rgb="FFFFC000"/>
        <bgColor rgb="FFFF9900"/>
      </patternFill>
    </fill>
    <fill>
      <patternFill patternType="solid">
        <fgColor rgb="FF93CDDD"/>
        <bgColor rgb="FFC0C0C0"/>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right/>
      <top/>
      <bottom style="medium">
        <color auto="1"/>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auto="1"/>
      </left>
      <right/>
      <top style="thick">
        <color auto="1"/>
      </top>
      <bottom/>
      <diagonal/>
    </border>
    <border>
      <left/>
      <right/>
      <top style="thick">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xf numFmtId="0" fontId="0" fillId="0" borderId="0" xfId="0" applyFont="1" applyBorder="1" applyAlignment="1">
      <alignment horizontal="center"/>
    </xf>
    <xf numFmtId="0" fontId="0" fillId="0" borderId="0" xfId="0"/>
    <xf numFmtId="0" fontId="1" fillId="0" borderId="0" xfId="0" applyFont="1" applyAlignment="1">
      <alignment horizontal="center" vertical="center"/>
    </xf>
    <xf numFmtId="1" fontId="0" fillId="0" borderId="0" xfId="0" applyNumberFormat="1"/>
    <xf numFmtId="0" fontId="0" fillId="0" borderId="0" xfId="0" applyAlignment="1">
      <alignment horizontal="center"/>
    </xf>
    <xf numFmtId="0" fontId="0" fillId="0" borderId="1" xfId="0" applyFont="1" applyBorder="1"/>
    <xf numFmtId="0" fontId="0" fillId="0" borderId="0" xfId="0"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49" fontId="3" fillId="0" borderId="0" xfId="0" applyNumberFormat="1" applyFont="1" applyBorder="1" applyAlignment="1">
      <alignment horizontal="center"/>
    </xf>
    <xf numFmtId="164" fontId="0" fillId="7" borderId="0" xfId="0" applyNumberFormat="1" applyFill="1"/>
    <xf numFmtId="1" fontId="0" fillId="7" borderId="0" xfId="0" applyNumberFormat="1" applyFill="1"/>
    <xf numFmtId="164" fontId="0" fillId="8" borderId="0" xfId="0" applyNumberFormat="1" applyFill="1"/>
    <xf numFmtId="164" fontId="0" fillId="9" borderId="0" xfId="0" applyNumberFormat="1" applyFill="1"/>
    <xf numFmtId="0" fontId="0" fillId="0" borderId="0" xfId="0" applyAlignment="1"/>
    <xf numFmtId="164" fontId="0" fillId="0" borderId="0" xfId="0" applyNumberFormat="1"/>
    <xf numFmtId="0" fontId="0" fillId="0" borderId="2" xfId="0" applyFont="1" applyBorder="1"/>
    <xf numFmtId="164" fontId="0" fillId="0" borderId="0" xfId="0" applyNumberFormat="1" applyBorder="1"/>
    <xf numFmtId="164" fontId="0" fillId="6" borderId="0" xfId="0" applyNumberFormat="1" applyFill="1" applyBorder="1"/>
    <xf numFmtId="0" fontId="0" fillId="0" borderId="3" xfId="0" applyBorder="1"/>
    <xf numFmtId="0" fontId="0" fillId="0" borderId="4" xfId="0" applyBorder="1"/>
    <xf numFmtId="164" fontId="0" fillId="6" borderId="4" xfId="0" applyNumberFormat="1" applyFill="1" applyBorder="1"/>
    <xf numFmtId="164" fontId="0" fillId="10" borderId="0" xfId="0" applyNumberFormat="1" applyFill="1" applyBorder="1"/>
    <xf numFmtId="164" fontId="0" fillId="0" borderId="0" xfId="0" applyNumberFormat="1" applyFill="1"/>
    <xf numFmtId="164" fontId="0" fillId="0" borderId="0" xfId="0" applyNumberFormat="1" applyFill="1" applyBorder="1"/>
    <xf numFmtId="0" fontId="0" fillId="0" borderId="0" xfId="0" applyFill="1" applyBorder="1"/>
    <xf numFmtId="49" fontId="0" fillId="0" borderId="0" xfId="0" applyNumberFormat="1" applyFont="1" applyBorder="1"/>
    <xf numFmtId="0" fontId="0" fillId="0" borderId="0" xfId="0" applyFont="1" applyBorder="1" applyAlignment="1"/>
    <xf numFmtId="0" fontId="0" fillId="0" borderId="0" xfId="0" applyFont="1" applyFill="1" applyBorder="1" applyAlignment="1"/>
    <xf numFmtId="164" fontId="0" fillId="12" borderId="0" xfId="0" applyNumberFormat="1" applyFill="1"/>
    <xf numFmtId="164" fontId="0" fillId="13" borderId="0" xfId="0" applyNumberFormat="1" applyFill="1"/>
    <xf numFmtId="164" fontId="0" fillId="11" borderId="0" xfId="0" applyNumberFormat="1" applyFill="1"/>
    <xf numFmtId="1" fontId="0" fillId="0" borderId="0" xfId="0" applyNumberFormat="1" applyFill="1"/>
    <xf numFmtId="0" fontId="0" fillId="0" borderId="0" xfId="0" applyAlignment="1">
      <alignment horizontal="left" vertical="top" wrapText="1"/>
    </xf>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0" fillId="0" borderId="0" xfId="0" applyAlignment="1">
      <alignment horizontal="left" wrapText="1"/>
    </xf>
    <xf numFmtId="0" fontId="0" fillId="0" borderId="0"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0" xfId="0" applyAlignment="1">
      <alignment horizontal="left" vertical="top" wrapText="1"/>
    </xf>
    <xf numFmtId="49" fontId="3" fillId="0" borderId="0" xfId="0" applyNumberFormat="1" applyFont="1"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78787"/>
      <rgbColor rgb="008EA5CA"/>
      <rgbColor rgb="00AA433F"/>
      <rgbColor rgb="00EBF1DE"/>
      <rgbColor rgb="00DBEEF4"/>
      <rgbColor rgb="00660066"/>
      <rgbColor rgb="00DB8238"/>
      <rgbColor rgb="004A7EBB"/>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2DCDB"/>
      <rgbColor rgb="00426FA6"/>
      <rgbColor rgb="0033CCCC"/>
      <rgbColor rgb="0098B855"/>
      <rgbColor rgb="00FFC000"/>
      <rgbColor rgb="00FF9900"/>
      <rgbColor rgb="00FF6600"/>
      <rgbColor rgb="006F568D"/>
      <rgbColor rgb="0087A44B"/>
      <rgbColor rgb="00003366"/>
      <rgbColor rgb="003D97AF"/>
      <rgbColor rgb="00003300"/>
      <rgbColor rgb="00333300"/>
      <rgbColor rgb="00993300"/>
      <rgbColor rgb="00BE4B48"/>
      <rgbColor rgb="007D5FA0"/>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A7EBB"/>
              </a:solidFill>
              <a:round/>
            </a:ln>
          </c:spPr>
          <c:cat>
            <c:numRef>
              <c:f>Hoja2!$A$73:$A$118</c:f>
              <c:numCache>
                <c:formatCode>0.0000</c:formatCode>
                <c:ptCount val="46"/>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pt idx="43">
                  <c:v>1.4333333333333333</c:v>
                </c:pt>
                <c:pt idx="44">
                  <c:v>1.4666666666666666</c:v>
                </c:pt>
                <c:pt idx="45">
                  <c:v>1.5</c:v>
                </c:pt>
              </c:numCache>
            </c:numRef>
          </c:cat>
          <c:val>
            <c:numRef>
              <c:f>Hoja2!$B$73:$B$118</c:f>
              <c:numCache>
                <c:formatCode>0.0000</c:formatCode>
                <c:ptCount val="46"/>
                <c:pt idx="0">
                  <c:v>4.1875</c:v>
                </c:pt>
                <c:pt idx="1">
                  <c:v>4.1624999999999996</c:v>
                </c:pt>
                <c:pt idx="2">
                  <c:v>4.1375000000000002</c:v>
                </c:pt>
                <c:pt idx="3">
                  <c:v>4.1124999999999998</c:v>
                </c:pt>
                <c:pt idx="4">
                  <c:v>4.0958333333333332</c:v>
                </c:pt>
                <c:pt idx="5">
                  <c:v>4.0791666666666666</c:v>
                </c:pt>
                <c:pt idx="6">
                  <c:v>4.0625</c:v>
                </c:pt>
                <c:pt idx="7">
                  <c:v>4.0333333333333332</c:v>
                </c:pt>
                <c:pt idx="8">
                  <c:v>4.0041666666666664</c:v>
                </c:pt>
                <c:pt idx="9">
                  <c:v>3.9750000000000001</c:v>
                </c:pt>
                <c:pt idx="10">
                  <c:v>3.9666666666666668</c:v>
                </c:pt>
                <c:pt idx="11">
                  <c:v>3.958333333333333</c:v>
                </c:pt>
                <c:pt idx="12">
                  <c:v>3.9499999999999997</c:v>
                </c:pt>
                <c:pt idx="13">
                  <c:v>3.9333333333333331</c:v>
                </c:pt>
                <c:pt idx="14">
                  <c:v>3.9166666666666665</c:v>
                </c:pt>
                <c:pt idx="15">
                  <c:v>3.9</c:v>
                </c:pt>
                <c:pt idx="16">
                  <c:v>3.8874999999999997</c:v>
                </c:pt>
                <c:pt idx="17">
                  <c:v>3.875</c:v>
                </c:pt>
                <c:pt idx="18">
                  <c:v>3.8624999999999998</c:v>
                </c:pt>
                <c:pt idx="19">
                  <c:v>3.8458333333333332</c:v>
                </c:pt>
                <c:pt idx="20">
                  <c:v>3.8291666666666666</c:v>
                </c:pt>
                <c:pt idx="21">
                  <c:v>3.8125</c:v>
                </c:pt>
                <c:pt idx="22">
                  <c:v>3.8083333333333331</c:v>
                </c:pt>
                <c:pt idx="23">
                  <c:v>3.8041666666666667</c:v>
                </c:pt>
                <c:pt idx="24">
                  <c:v>3.8</c:v>
                </c:pt>
                <c:pt idx="25">
                  <c:v>3.7916666666666665</c:v>
                </c:pt>
                <c:pt idx="26">
                  <c:v>3.7833333333333337</c:v>
                </c:pt>
                <c:pt idx="27">
                  <c:v>3.7750000000000004</c:v>
                </c:pt>
                <c:pt idx="28">
                  <c:v>3.7708333333333335</c:v>
                </c:pt>
                <c:pt idx="29">
                  <c:v>3.7666666666666671</c:v>
                </c:pt>
                <c:pt idx="30">
                  <c:v>3.7625000000000002</c:v>
                </c:pt>
                <c:pt idx="31">
                  <c:v>3.75</c:v>
                </c:pt>
                <c:pt idx="32">
                  <c:v>3.7375000000000003</c:v>
                </c:pt>
                <c:pt idx="33">
                  <c:v>3.7250000000000001</c:v>
                </c:pt>
                <c:pt idx="34">
                  <c:v>3.7166666666666668</c:v>
                </c:pt>
                <c:pt idx="35">
                  <c:v>3.7083333333333335</c:v>
                </c:pt>
                <c:pt idx="36">
                  <c:v>3.7</c:v>
                </c:pt>
                <c:pt idx="37">
                  <c:v>3.6916666666666669</c:v>
                </c:pt>
                <c:pt idx="38">
                  <c:v>3.6833333333333336</c:v>
                </c:pt>
                <c:pt idx="39">
                  <c:v>3.6750000000000003</c:v>
                </c:pt>
                <c:pt idx="40">
                  <c:v>3.6166666666666667</c:v>
                </c:pt>
                <c:pt idx="41">
                  <c:v>3.5583333333333336</c:v>
                </c:pt>
                <c:pt idx="42">
                  <c:v>3.5</c:v>
                </c:pt>
                <c:pt idx="43">
                  <c:v>2.333333333333333</c:v>
                </c:pt>
                <c:pt idx="44">
                  <c:v>1.1666666666666665</c:v>
                </c:pt>
              </c:numCache>
            </c:numRef>
          </c:val>
          <c:smooth val="1"/>
        </c:ser>
        <c:ser>
          <c:idx val="1"/>
          <c:order val="1"/>
          <c:spPr>
            <a:ln w="28440">
              <a:solidFill>
                <a:srgbClr val="BE4B48"/>
              </a:solidFill>
              <a:round/>
            </a:ln>
          </c:spPr>
          <c:cat>
            <c:numRef>
              <c:f>Hoja2!$A$73:$A$118</c:f>
              <c:numCache>
                <c:formatCode>0.0000</c:formatCode>
                <c:ptCount val="46"/>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pt idx="43">
                  <c:v>1.4333333333333333</c:v>
                </c:pt>
                <c:pt idx="44">
                  <c:v>1.4666666666666666</c:v>
                </c:pt>
                <c:pt idx="45">
                  <c:v>1.5</c:v>
                </c:pt>
              </c:numCache>
            </c:numRef>
          </c:cat>
          <c:val>
            <c:numRef>
              <c:f>Hoja2!$D$73:$D$118</c:f>
              <c:numCache>
                <c:formatCode>0.0000</c:formatCode>
                <c:ptCount val="46"/>
                <c:pt idx="0">
                  <c:v>4.1875</c:v>
                </c:pt>
                <c:pt idx="1">
                  <c:v>4.1624999999999996</c:v>
                </c:pt>
                <c:pt idx="2">
                  <c:v>4.1375000000000002</c:v>
                </c:pt>
                <c:pt idx="3">
                  <c:v>4.1124999999999998</c:v>
                </c:pt>
                <c:pt idx="4">
                  <c:v>4.0958333333333332</c:v>
                </c:pt>
                <c:pt idx="5">
                  <c:v>4.0791666666666666</c:v>
                </c:pt>
                <c:pt idx="6">
                  <c:v>4.0625</c:v>
                </c:pt>
                <c:pt idx="7">
                  <c:v>4.0333333333333332</c:v>
                </c:pt>
                <c:pt idx="8">
                  <c:v>4.0041666666666664</c:v>
                </c:pt>
                <c:pt idx="9">
                  <c:v>3.9750000000000001</c:v>
                </c:pt>
                <c:pt idx="10">
                  <c:v>3.9666666666666668</c:v>
                </c:pt>
                <c:pt idx="11">
                  <c:v>3.958333333333333</c:v>
                </c:pt>
                <c:pt idx="12">
                  <c:v>3.9499999999999997</c:v>
                </c:pt>
                <c:pt idx="13">
                  <c:v>3.9333333333333331</c:v>
                </c:pt>
                <c:pt idx="14">
                  <c:v>3.9166666666666665</c:v>
                </c:pt>
                <c:pt idx="15">
                  <c:v>3.9</c:v>
                </c:pt>
                <c:pt idx="16">
                  <c:v>3.8874999999999997</c:v>
                </c:pt>
                <c:pt idx="17">
                  <c:v>3.875</c:v>
                </c:pt>
                <c:pt idx="18">
                  <c:v>3.8624999999999998</c:v>
                </c:pt>
                <c:pt idx="19">
                  <c:v>3.8458333333333332</c:v>
                </c:pt>
                <c:pt idx="20">
                  <c:v>3.8291666666666666</c:v>
                </c:pt>
                <c:pt idx="21">
                  <c:v>3.8125</c:v>
                </c:pt>
                <c:pt idx="22">
                  <c:v>3.8083333333333331</c:v>
                </c:pt>
                <c:pt idx="23">
                  <c:v>3.8041666666666667</c:v>
                </c:pt>
                <c:pt idx="24">
                  <c:v>3.8</c:v>
                </c:pt>
                <c:pt idx="25">
                  <c:v>3.7916666666666665</c:v>
                </c:pt>
                <c:pt idx="26">
                  <c:v>3.7833333333333337</c:v>
                </c:pt>
                <c:pt idx="27">
                  <c:v>3.7750000000000004</c:v>
                </c:pt>
                <c:pt idx="28">
                  <c:v>3.7708333333333335</c:v>
                </c:pt>
                <c:pt idx="29">
                  <c:v>3.7666666666666671</c:v>
                </c:pt>
                <c:pt idx="30">
                  <c:v>3.7625000000000002</c:v>
                </c:pt>
                <c:pt idx="31">
                  <c:v>3.7583333333333333</c:v>
                </c:pt>
                <c:pt idx="32">
                  <c:v>3.7541666666666669</c:v>
                </c:pt>
                <c:pt idx="33">
                  <c:v>3.75</c:v>
                </c:pt>
                <c:pt idx="34">
                  <c:v>3.7458333333333336</c:v>
                </c:pt>
                <c:pt idx="35">
                  <c:v>3.7416666666666667</c:v>
                </c:pt>
                <c:pt idx="36">
                  <c:v>3.7375000000000003</c:v>
                </c:pt>
                <c:pt idx="37">
                  <c:v>3.7208333333333337</c:v>
                </c:pt>
                <c:pt idx="38">
                  <c:v>3.7041666666666666</c:v>
                </c:pt>
                <c:pt idx="39">
                  <c:v>3.6875</c:v>
                </c:pt>
                <c:pt idx="40">
                  <c:v>3.6833333333333336</c:v>
                </c:pt>
                <c:pt idx="41">
                  <c:v>3.6791666666666667</c:v>
                </c:pt>
                <c:pt idx="42">
                  <c:v>3.6750000000000003</c:v>
                </c:pt>
                <c:pt idx="43">
                  <c:v>3.5083333333333337</c:v>
                </c:pt>
                <c:pt idx="44">
                  <c:v>3.3416666666666668</c:v>
                </c:pt>
                <c:pt idx="45">
                  <c:v>3.1750000000000003</c:v>
                </c:pt>
              </c:numCache>
            </c:numRef>
          </c:val>
          <c:smooth val="1"/>
        </c:ser>
        <c:ser>
          <c:idx val="2"/>
          <c:order val="2"/>
          <c:spPr>
            <a:ln w="28440">
              <a:solidFill>
                <a:srgbClr val="98B855"/>
              </a:solidFill>
              <a:round/>
            </a:ln>
          </c:spPr>
          <c:cat>
            <c:numRef>
              <c:f>Hoja2!$A$73:$A$118</c:f>
              <c:numCache>
                <c:formatCode>0.0000</c:formatCode>
                <c:ptCount val="46"/>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pt idx="43">
                  <c:v>1.4333333333333333</c:v>
                </c:pt>
                <c:pt idx="44">
                  <c:v>1.4666666666666666</c:v>
                </c:pt>
                <c:pt idx="45">
                  <c:v>1.5</c:v>
                </c:pt>
              </c:numCache>
            </c:numRef>
          </c:cat>
          <c:val>
            <c:numRef>
              <c:f>Hoja2!$L$73:$L$118</c:f>
              <c:numCache>
                <c:formatCode>0.0000</c:formatCode>
                <c:ptCount val="46"/>
                <c:pt idx="0">
                  <c:v>4.1500000000000004</c:v>
                </c:pt>
                <c:pt idx="1">
                  <c:v>4.1166666666666671</c:v>
                </c:pt>
                <c:pt idx="2">
                  <c:v>4.083333333333333</c:v>
                </c:pt>
                <c:pt idx="3">
                  <c:v>4.05</c:v>
                </c:pt>
                <c:pt idx="4">
                  <c:v>4.020833333333333</c:v>
                </c:pt>
                <c:pt idx="5">
                  <c:v>3.9916666666666667</c:v>
                </c:pt>
                <c:pt idx="6">
                  <c:v>3.9624999999999999</c:v>
                </c:pt>
                <c:pt idx="7">
                  <c:v>3.9458333333333333</c:v>
                </c:pt>
                <c:pt idx="8">
                  <c:v>3.9291666666666667</c:v>
                </c:pt>
                <c:pt idx="9">
                  <c:v>3.9125000000000001</c:v>
                </c:pt>
                <c:pt idx="10">
                  <c:v>3.9</c:v>
                </c:pt>
                <c:pt idx="11">
                  <c:v>3.8875000000000002</c:v>
                </c:pt>
                <c:pt idx="12">
                  <c:v>3.875</c:v>
                </c:pt>
                <c:pt idx="13">
                  <c:v>3.8583333333333334</c:v>
                </c:pt>
                <c:pt idx="14">
                  <c:v>3.8416666666666663</c:v>
                </c:pt>
                <c:pt idx="15">
                  <c:v>3.8249999999999997</c:v>
                </c:pt>
                <c:pt idx="16">
                  <c:v>3.8125</c:v>
                </c:pt>
                <c:pt idx="17">
                  <c:v>3.8</c:v>
                </c:pt>
                <c:pt idx="18">
                  <c:v>3.7875000000000001</c:v>
                </c:pt>
                <c:pt idx="19">
                  <c:v>3.7791666666666668</c:v>
                </c:pt>
                <c:pt idx="20">
                  <c:v>3.7708333333333335</c:v>
                </c:pt>
                <c:pt idx="21">
                  <c:v>3.7625000000000002</c:v>
                </c:pt>
                <c:pt idx="22">
                  <c:v>3.7583333333333333</c:v>
                </c:pt>
                <c:pt idx="23">
                  <c:v>3.7541666666666669</c:v>
                </c:pt>
                <c:pt idx="24">
                  <c:v>3.75</c:v>
                </c:pt>
                <c:pt idx="25">
                  <c:v>3.7458333333333336</c:v>
                </c:pt>
                <c:pt idx="26">
                  <c:v>3.7416666666666667</c:v>
                </c:pt>
                <c:pt idx="27">
                  <c:v>3.7375000000000003</c:v>
                </c:pt>
                <c:pt idx="28">
                  <c:v>3.7333333333333334</c:v>
                </c:pt>
                <c:pt idx="29">
                  <c:v>3.729166666666667</c:v>
                </c:pt>
                <c:pt idx="30">
                  <c:v>3.7250000000000001</c:v>
                </c:pt>
                <c:pt idx="31">
                  <c:v>3.7124999999999999</c:v>
                </c:pt>
                <c:pt idx="32">
                  <c:v>3.7</c:v>
                </c:pt>
                <c:pt idx="33">
                  <c:v>3.6875</c:v>
                </c:pt>
                <c:pt idx="34">
                  <c:v>3.6749999999999998</c:v>
                </c:pt>
                <c:pt idx="35">
                  <c:v>3.6625000000000001</c:v>
                </c:pt>
                <c:pt idx="36">
                  <c:v>3.65</c:v>
                </c:pt>
                <c:pt idx="37">
                  <c:v>3.6166666666666667</c:v>
                </c:pt>
                <c:pt idx="38">
                  <c:v>3.583333333333333</c:v>
                </c:pt>
                <c:pt idx="39">
                  <c:v>3.55</c:v>
                </c:pt>
                <c:pt idx="40">
                  <c:v>2.3666666666666663</c:v>
                </c:pt>
                <c:pt idx="41">
                  <c:v>1.1833333333333331</c:v>
                </c:pt>
              </c:numCache>
            </c:numRef>
          </c:val>
          <c:smooth val="1"/>
        </c:ser>
        <c:ser>
          <c:idx val="3"/>
          <c:order val="3"/>
          <c:spPr>
            <a:ln w="28440">
              <a:solidFill>
                <a:srgbClr val="7D5FA0"/>
              </a:solidFill>
              <a:round/>
            </a:ln>
          </c:spPr>
          <c:cat>
            <c:numRef>
              <c:f>Hoja2!$A$73:$A$118</c:f>
              <c:numCache>
                <c:formatCode>0.0000</c:formatCode>
                <c:ptCount val="46"/>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pt idx="43">
                  <c:v>1.4333333333333333</c:v>
                </c:pt>
                <c:pt idx="44">
                  <c:v>1.4666666666666666</c:v>
                </c:pt>
                <c:pt idx="45">
                  <c:v>1.5</c:v>
                </c:pt>
              </c:numCache>
            </c:numRef>
          </c:cat>
          <c:val>
            <c:numRef>
              <c:f>Hoja2!$N$73:$N$118</c:f>
              <c:numCache>
                <c:formatCode>0.0000</c:formatCode>
                <c:ptCount val="46"/>
                <c:pt idx="0">
                  <c:v>3.9049999999999998</c:v>
                </c:pt>
                <c:pt idx="1">
                  <c:v>3.8574999999999999</c:v>
                </c:pt>
                <c:pt idx="2">
                  <c:v>3.81</c:v>
                </c:pt>
                <c:pt idx="3">
                  <c:v>3.7625000000000002</c:v>
                </c:pt>
                <c:pt idx="4">
                  <c:v>3.7375000000000003</c:v>
                </c:pt>
                <c:pt idx="5">
                  <c:v>3.7124999999999999</c:v>
                </c:pt>
                <c:pt idx="6">
                  <c:v>3.6875</c:v>
                </c:pt>
                <c:pt idx="7">
                  <c:v>3.6666666666666665</c:v>
                </c:pt>
                <c:pt idx="8">
                  <c:v>3.6458333333333335</c:v>
                </c:pt>
                <c:pt idx="9">
                  <c:v>3.625</c:v>
                </c:pt>
                <c:pt idx="10">
                  <c:v>3.6124999999999998</c:v>
                </c:pt>
                <c:pt idx="11">
                  <c:v>3.6</c:v>
                </c:pt>
                <c:pt idx="12">
                  <c:v>3.5874999999999999</c:v>
                </c:pt>
                <c:pt idx="13">
                  <c:v>3.5708333333333333</c:v>
                </c:pt>
                <c:pt idx="14">
                  <c:v>3.5541666666666667</c:v>
                </c:pt>
                <c:pt idx="15">
                  <c:v>3.5375000000000001</c:v>
                </c:pt>
                <c:pt idx="16">
                  <c:v>3.5249999999999999</c:v>
                </c:pt>
                <c:pt idx="17">
                  <c:v>3.5125000000000002</c:v>
                </c:pt>
                <c:pt idx="18">
                  <c:v>3.5</c:v>
                </c:pt>
                <c:pt idx="19">
                  <c:v>3.4833333333333334</c:v>
                </c:pt>
                <c:pt idx="20">
                  <c:v>3.4666666666666663</c:v>
                </c:pt>
                <c:pt idx="21">
                  <c:v>3.4499999999999997</c:v>
                </c:pt>
                <c:pt idx="22">
                  <c:v>3.4333333333333331</c:v>
                </c:pt>
                <c:pt idx="23">
                  <c:v>3.4166666666666665</c:v>
                </c:pt>
                <c:pt idx="24">
                  <c:v>3.4</c:v>
                </c:pt>
                <c:pt idx="25">
                  <c:v>3.375</c:v>
                </c:pt>
                <c:pt idx="26">
                  <c:v>3.3499999999999996</c:v>
                </c:pt>
                <c:pt idx="27">
                  <c:v>3.3249999999999997</c:v>
                </c:pt>
                <c:pt idx="28">
                  <c:v>3.2791666666666663</c:v>
                </c:pt>
                <c:pt idx="29">
                  <c:v>3.2333333333333334</c:v>
                </c:pt>
                <c:pt idx="30">
                  <c:v>3.1875</c:v>
                </c:pt>
                <c:pt idx="31">
                  <c:v>2.125</c:v>
                </c:pt>
                <c:pt idx="32">
                  <c:v>1.0625</c:v>
                </c:pt>
              </c:numCache>
            </c:numRef>
          </c:val>
          <c:smooth val="1"/>
        </c:ser>
        <c:dLbls>
          <c:showLegendKey val="0"/>
          <c:showVal val="0"/>
          <c:showCatName val="0"/>
          <c:showSerName val="0"/>
          <c:showPercent val="0"/>
          <c:showBubbleSize val="0"/>
        </c:dLbls>
        <c:marker val="1"/>
        <c:smooth val="0"/>
        <c:axId val="105576320"/>
        <c:axId val="105577856"/>
      </c:lineChart>
      <c:catAx>
        <c:axId val="105576320"/>
        <c:scaling>
          <c:orientation val="minMax"/>
        </c:scaling>
        <c:delete val="1"/>
        <c:axPos val="b"/>
        <c:numFmt formatCode="0.0000" sourceLinked="1"/>
        <c:majorTickMark val="out"/>
        <c:minorTickMark val="none"/>
        <c:tickLblPos val="nextTo"/>
        <c:crossAx val="105577856"/>
        <c:crossesAt val="0"/>
        <c:auto val="1"/>
        <c:lblAlgn val="ctr"/>
        <c:lblOffset val="100"/>
        <c:noMultiLvlLbl val="1"/>
      </c:catAx>
      <c:valAx>
        <c:axId val="105577856"/>
        <c:scaling>
          <c:orientation val="minMax"/>
          <c:min val="2.5"/>
        </c:scaling>
        <c:delete val="1"/>
        <c:axPos val="l"/>
        <c:majorGridlines>
          <c:spPr>
            <a:ln w="9360">
              <a:solidFill>
                <a:srgbClr val="878787"/>
              </a:solidFill>
              <a:round/>
            </a:ln>
          </c:spPr>
        </c:majorGridlines>
        <c:numFmt formatCode="0.0000" sourceLinked="1"/>
        <c:majorTickMark val="out"/>
        <c:minorTickMark val="none"/>
        <c:tickLblPos val="nextTo"/>
        <c:crossAx val="105576320"/>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A7EBB"/>
              </a:solidFill>
              <a:round/>
            </a:ln>
          </c:spPr>
          <c:cat>
            <c:numRef>
              <c:f>Hoja2!$Q$73:$Q$115</c:f>
              <c:numCache>
                <c:formatCode>0.0000</c:formatCode>
                <c:ptCount val="43"/>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numCache>
            </c:numRef>
          </c:cat>
          <c:val>
            <c:numRef>
              <c:f>Hoja2!$R$73:$R$115</c:f>
              <c:numCache>
                <c:formatCode>0.0000</c:formatCode>
                <c:ptCount val="43"/>
                <c:pt idx="0">
                  <c:v>4.1749999999999998</c:v>
                </c:pt>
                <c:pt idx="1">
                  <c:v>4.145833333333333</c:v>
                </c:pt>
                <c:pt idx="2">
                  <c:v>4.1166666666666671</c:v>
                </c:pt>
                <c:pt idx="3">
                  <c:v>4.0875000000000004</c:v>
                </c:pt>
                <c:pt idx="4">
                  <c:v>4.0708333333333337</c:v>
                </c:pt>
                <c:pt idx="5">
                  <c:v>4.0541666666666663</c:v>
                </c:pt>
                <c:pt idx="6">
                  <c:v>4.0374999999999996</c:v>
                </c:pt>
                <c:pt idx="7">
                  <c:v>4.0166666666666666</c:v>
                </c:pt>
                <c:pt idx="8">
                  <c:v>3.9958333333333331</c:v>
                </c:pt>
                <c:pt idx="9">
                  <c:v>3.9750000000000001</c:v>
                </c:pt>
                <c:pt idx="10">
                  <c:v>3.9583333333333335</c:v>
                </c:pt>
                <c:pt idx="11">
                  <c:v>3.9416666666666664</c:v>
                </c:pt>
                <c:pt idx="12">
                  <c:v>3.9249999999999998</c:v>
                </c:pt>
                <c:pt idx="13">
                  <c:v>3.9124999999999996</c:v>
                </c:pt>
                <c:pt idx="14">
                  <c:v>3.9</c:v>
                </c:pt>
                <c:pt idx="15">
                  <c:v>3.8874999999999997</c:v>
                </c:pt>
                <c:pt idx="16">
                  <c:v>3.8708333333333331</c:v>
                </c:pt>
                <c:pt idx="17">
                  <c:v>3.8541666666666665</c:v>
                </c:pt>
                <c:pt idx="18">
                  <c:v>3.8374999999999999</c:v>
                </c:pt>
                <c:pt idx="19">
                  <c:v>3.8249999999999997</c:v>
                </c:pt>
                <c:pt idx="20">
                  <c:v>3.8125</c:v>
                </c:pt>
                <c:pt idx="21">
                  <c:v>3.8</c:v>
                </c:pt>
                <c:pt idx="22">
                  <c:v>3.7958333333333334</c:v>
                </c:pt>
                <c:pt idx="23">
                  <c:v>3.7916666666666665</c:v>
                </c:pt>
                <c:pt idx="24">
                  <c:v>3.7875000000000001</c:v>
                </c:pt>
                <c:pt idx="25">
                  <c:v>3.7791666666666668</c:v>
                </c:pt>
                <c:pt idx="26">
                  <c:v>3.7708333333333335</c:v>
                </c:pt>
                <c:pt idx="27">
                  <c:v>3.7625000000000002</c:v>
                </c:pt>
                <c:pt idx="28">
                  <c:v>3.7583333333333333</c:v>
                </c:pt>
                <c:pt idx="29">
                  <c:v>3.7541666666666669</c:v>
                </c:pt>
                <c:pt idx="30">
                  <c:v>3.75</c:v>
                </c:pt>
                <c:pt idx="31">
                  <c:v>3.7458333333333336</c:v>
                </c:pt>
                <c:pt idx="32">
                  <c:v>3.7416666666666667</c:v>
                </c:pt>
                <c:pt idx="33">
                  <c:v>3.7375000000000003</c:v>
                </c:pt>
                <c:pt idx="34">
                  <c:v>3.7250000000000001</c:v>
                </c:pt>
                <c:pt idx="35">
                  <c:v>3.7125000000000004</c:v>
                </c:pt>
                <c:pt idx="36">
                  <c:v>3.7</c:v>
                </c:pt>
                <c:pt idx="37">
                  <c:v>3.6916666666666669</c:v>
                </c:pt>
                <c:pt idx="38">
                  <c:v>3.6833333333333336</c:v>
                </c:pt>
                <c:pt idx="39">
                  <c:v>3.6750000000000003</c:v>
                </c:pt>
                <c:pt idx="40">
                  <c:v>3.6125000000000003</c:v>
                </c:pt>
                <c:pt idx="41">
                  <c:v>3.55</c:v>
                </c:pt>
                <c:pt idx="42">
                  <c:v>3.4874999999999998</c:v>
                </c:pt>
              </c:numCache>
            </c:numRef>
          </c:val>
          <c:smooth val="1"/>
        </c:ser>
        <c:ser>
          <c:idx val="1"/>
          <c:order val="1"/>
          <c:spPr>
            <a:ln w="28440">
              <a:solidFill>
                <a:srgbClr val="BE4B48"/>
              </a:solidFill>
              <a:round/>
            </a:ln>
          </c:spPr>
          <c:cat>
            <c:numRef>
              <c:f>Hoja2!$Q$73:$Q$115</c:f>
              <c:numCache>
                <c:formatCode>0.0000</c:formatCode>
                <c:ptCount val="43"/>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numCache>
            </c:numRef>
          </c:cat>
          <c:val>
            <c:numRef>
              <c:f>Hoja2!$T$73:$T$115</c:f>
              <c:numCache>
                <c:formatCode>0.0000</c:formatCode>
                <c:ptCount val="43"/>
                <c:pt idx="0">
                  <c:v>4.1749999999999998</c:v>
                </c:pt>
                <c:pt idx="1">
                  <c:v>4.145833333333333</c:v>
                </c:pt>
                <c:pt idx="2">
                  <c:v>4.1166666666666671</c:v>
                </c:pt>
                <c:pt idx="3">
                  <c:v>4.0875000000000004</c:v>
                </c:pt>
                <c:pt idx="4">
                  <c:v>4.0708333333333337</c:v>
                </c:pt>
                <c:pt idx="5">
                  <c:v>4.0541666666666663</c:v>
                </c:pt>
                <c:pt idx="6">
                  <c:v>4.0374999999999996</c:v>
                </c:pt>
                <c:pt idx="7">
                  <c:v>4.0166666666666666</c:v>
                </c:pt>
                <c:pt idx="8">
                  <c:v>3.9958333333333331</c:v>
                </c:pt>
                <c:pt idx="9">
                  <c:v>3.9750000000000001</c:v>
                </c:pt>
                <c:pt idx="10">
                  <c:v>3.9583333333333335</c:v>
                </c:pt>
                <c:pt idx="11">
                  <c:v>3.9416666666666664</c:v>
                </c:pt>
                <c:pt idx="12">
                  <c:v>3.9249999999999998</c:v>
                </c:pt>
                <c:pt idx="13">
                  <c:v>3.9124999999999996</c:v>
                </c:pt>
                <c:pt idx="14">
                  <c:v>3.9</c:v>
                </c:pt>
                <c:pt idx="15">
                  <c:v>3.8874999999999997</c:v>
                </c:pt>
                <c:pt idx="16">
                  <c:v>3.8708333333333331</c:v>
                </c:pt>
                <c:pt idx="17">
                  <c:v>3.8541666666666665</c:v>
                </c:pt>
                <c:pt idx="18">
                  <c:v>3.8374999999999999</c:v>
                </c:pt>
                <c:pt idx="19">
                  <c:v>3.8249999999999997</c:v>
                </c:pt>
                <c:pt idx="20">
                  <c:v>3.8125</c:v>
                </c:pt>
                <c:pt idx="21">
                  <c:v>3.8</c:v>
                </c:pt>
                <c:pt idx="22">
                  <c:v>3.7958333333333334</c:v>
                </c:pt>
                <c:pt idx="23">
                  <c:v>3.7916666666666665</c:v>
                </c:pt>
                <c:pt idx="24">
                  <c:v>3.7875000000000001</c:v>
                </c:pt>
                <c:pt idx="25">
                  <c:v>3.7791666666666668</c:v>
                </c:pt>
                <c:pt idx="26">
                  <c:v>3.7708333333333335</c:v>
                </c:pt>
                <c:pt idx="27">
                  <c:v>3.7625000000000002</c:v>
                </c:pt>
                <c:pt idx="28">
                  <c:v>3.7583333333333333</c:v>
                </c:pt>
                <c:pt idx="29">
                  <c:v>3.7541666666666669</c:v>
                </c:pt>
                <c:pt idx="30">
                  <c:v>3.75</c:v>
                </c:pt>
                <c:pt idx="31">
                  <c:v>3.7458333333333336</c:v>
                </c:pt>
                <c:pt idx="32">
                  <c:v>3.7416666666666667</c:v>
                </c:pt>
                <c:pt idx="33">
                  <c:v>3.7375000000000003</c:v>
                </c:pt>
                <c:pt idx="34">
                  <c:v>3.7250000000000001</c:v>
                </c:pt>
                <c:pt idx="35">
                  <c:v>3.7125000000000004</c:v>
                </c:pt>
                <c:pt idx="36">
                  <c:v>3.7</c:v>
                </c:pt>
                <c:pt idx="37">
                  <c:v>3.6916666666666669</c:v>
                </c:pt>
                <c:pt idx="38">
                  <c:v>3.6833333333333336</c:v>
                </c:pt>
                <c:pt idx="39">
                  <c:v>3.6750000000000003</c:v>
                </c:pt>
                <c:pt idx="40">
                  <c:v>3.6125000000000003</c:v>
                </c:pt>
                <c:pt idx="41">
                  <c:v>3.55</c:v>
                </c:pt>
                <c:pt idx="42">
                  <c:v>3.4874999999999998</c:v>
                </c:pt>
              </c:numCache>
            </c:numRef>
          </c:val>
          <c:smooth val="1"/>
        </c:ser>
        <c:ser>
          <c:idx val="2"/>
          <c:order val="2"/>
          <c:spPr>
            <a:ln w="28440">
              <a:solidFill>
                <a:srgbClr val="98B855"/>
              </a:solidFill>
              <a:round/>
            </a:ln>
          </c:spPr>
          <c:cat>
            <c:numRef>
              <c:f>Hoja2!$Q$73:$Q$115</c:f>
              <c:numCache>
                <c:formatCode>0.0000</c:formatCode>
                <c:ptCount val="43"/>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numCache>
            </c:numRef>
          </c:cat>
          <c:val>
            <c:numRef>
              <c:f>Hoja2!$AB$73:$AB$111</c:f>
              <c:numCache>
                <c:formatCode>0.0000</c:formatCode>
                <c:ptCount val="39"/>
                <c:pt idx="0">
                  <c:v>4.1374999999999993</c:v>
                </c:pt>
                <c:pt idx="1">
                  <c:v>4.1041666666666661</c:v>
                </c:pt>
                <c:pt idx="2">
                  <c:v>4.0708333333333329</c:v>
                </c:pt>
                <c:pt idx="3">
                  <c:v>4.0374999999999996</c:v>
                </c:pt>
                <c:pt idx="4">
                  <c:v>4.0041666666666664</c:v>
                </c:pt>
                <c:pt idx="5">
                  <c:v>3.9708333333333332</c:v>
                </c:pt>
                <c:pt idx="6">
                  <c:v>3.9375</c:v>
                </c:pt>
                <c:pt idx="7">
                  <c:v>3.9166666666666665</c:v>
                </c:pt>
                <c:pt idx="8">
                  <c:v>3.8958333333333335</c:v>
                </c:pt>
                <c:pt idx="9">
                  <c:v>3.875</c:v>
                </c:pt>
                <c:pt idx="10">
                  <c:v>3.8624999999999998</c:v>
                </c:pt>
                <c:pt idx="11">
                  <c:v>3.85</c:v>
                </c:pt>
                <c:pt idx="12">
                  <c:v>3.8374999999999999</c:v>
                </c:pt>
                <c:pt idx="13">
                  <c:v>3.8208333333333333</c:v>
                </c:pt>
                <c:pt idx="14">
                  <c:v>3.8041666666666667</c:v>
                </c:pt>
                <c:pt idx="15">
                  <c:v>3.7875000000000001</c:v>
                </c:pt>
                <c:pt idx="16">
                  <c:v>3.7791666666666668</c:v>
                </c:pt>
                <c:pt idx="17">
                  <c:v>3.7708333333333335</c:v>
                </c:pt>
                <c:pt idx="18">
                  <c:v>3.7625000000000002</c:v>
                </c:pt>
                <c:pt idx="19">
                  <c:v>3.7541666666666669</c:v>
                </c:pt>
                <c:pt idx="20">
                  <c:v>3.7458333333333336</c:v>
                </c:pt>
                <c:pt idx="21">
                  <c:v>3.7375000000000003</c:v>
                </c:pt>
                <c:pt idx="22">
                  <c:v>3.729166666666667</c:v>
                </c:pt>
                <c:pt idx="23">
                  <c:v>3.7208333333333337</c:v>
                </c:pt>
                <c:pt idx="24">
                  <c:v>3.7125000000000004</c:v>
                </c:pt>
                <c:pt idx="25">
                  <c:v>3.7083333333333335</c:v>
                </c:pt>
                <c:pt idx="26">
                  <c:v>3.7041666666666671</c:v>
                </c:pt>
                <c:pt idx="27">
                  <c:v>3.7</c:v>
                </c:pt>
                <c:pt idx="28">
                  <c:v>3.6916666666666669</c:v>
                </c:pt>
                <c:pt idx="29">
                  <c:v>3.6833333333333336</c:v>
                </c:pt>
                <c:pt idx="30">
                  <c:v>3.6750000000000003</c:v>
                </c:pt>
                <c:pt idx="31">
                  <c:v>3.6583333333333337</c:v>
                </c:pt>
                <c:pt idx="32">
                  <c:v>3.6416666666666666</c:v>
                </c:pt>
                <c:pt idx="33">
                  <c:v>3.625</c:v>
                </c:pt>
                <c:pt idx="34">
                  <c:v>3.6083333333333334</c:v>
                </c:pt>
                <c:pt idx="35">
                  <c:v>3.5916666666666668</c:v>
                </c:pt>
                <c:pt idx="36">
                  <c:v>3.5750000000000002</c:v>
                </c:pt>
                <c:pt idx="37">
                  <c:v>2.3833333333333337</c:v>
                </c:pt>
                <c:pt idx="38">
                  <c:v>1.1916666666666669</c:v>
                </c:pt>
              </c:numCache>
            </c:numRef>
          </c:val>
          <c:smooth val="1"/>
        </c:ser>
        <c:ser>
          <c:idx val="3"/>
          <c:order val="3"/>
          <c:spPr>
            <a:ln w="28440">
              <a:solidFill>
                <a:srgbClr val="7D5FA0"/>
              </a:solidFill>
              <a:round/>
            </a:ln>
          </c:spPr>
          <c:cat>
            <c:numRef>
              <c:f>Hoja2!$Q$73:$Q$115</c:f>
              <c:numCache>
                <c:formatCode>0.0000</c:formatCode>
                <c:ptCount val="43"/>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pt idx="37">
                  <c:v>1.2333333333333334</c:v>
                </c:pt>
                <c:pt idx="38">
                  <c:v>1.2666666666666666</c:v>
                </c:pt>
                <c:pt idx="39">
                  <c:v>1.3</c:v>
                </c:pt>
                <c:pt idx="40">
                  <c:v>1.3333333333333333</c:v>
                </c:pt>
                <c:pt idx="41">
                  <c:v>1.3666666666666667</c:v>
                </c:pt>
                <c:pt idx="42">
                  <c:v>1.4</c:v>
                </c:pt>
              </c:numCache>
            </c:numRef>
          </c:cat>
          <c:val>
            <c:numRef>
              <c:f>Hoja2!$AD$73:$AD$115</c:f>
              <c:numCache>
                <c:formatCode>0.0000</c:formatCode>
                <c:ptCount val="43"/>
                <c:pt idx="0">
                  <c:v>3.9249999999999998</c:v>
                </c:pt>
                <c:pt idx="1">
                  <c:v>3.8458333333333332</c:v>
                </c:pt>
                <c:pt idx="2">
                  <c:v>3.7666666666666666</c:v>
                </c:pt>
                <c:pt idx="3">
                  <c:v>3.6875</c:v>
                </c:pt>
                <c:pt idx="4">
                  <c:v>3.6583333333333332</c:v>
                </c:pt>
                <c:pt idx="5">
                  <c:v>3.6291666666666669</c:v>
                </c:pt>
                <c:pt idx="6">
                  <c:v>3.6</c:v>
                </c:pt>
                <c:pt idx="7">
                  <c:v>3.5791666666666666</c:v>
                </c:pt>
                <c:pt idx="8">
                  <c:v>3.5583333333333336</c:v>
                </c:pt>
                <c:pt idx="9">
                  <c:v>3.5375000000000001</c:v>
                </c:pt>
                <c:pt idx="10">
                  <c:v>3.5166666666666666</c:v>
                </c:pt>
                <c:pt idx="11">
                  <c:v>3.4958333333333336</c:v>
                </c:pt>
                <c:pt idx="12">
                  <c:v>3.4750000000000001</c:v>
                </c:pt>
                <c:pt idx="13">
                  <c:v>3.4583333333333335</c:v>
                </c:pt>
                <c:pt idx="14">
                  <c:v>3.4416666666666664</c:v>
                </c:pt>
                <c:pt idx="15">
                  <c:v>3.4249999999999998</c:v>
                </c:pt>
                <c:pt idx="16">
                  <c:v>3.4124999999999996</c:v>
                </c:pt>
                <c:pt idx="17">
                  <c:v>3.4</c:v>
                </c:pt>
                <c:pt idx="18">
                  <c:v>3.3874999999999997</c:v>
                </c:pt>
                <c:pt idx="19">
                  <c:v>3.3666666666666663</c:v>
                </c:pt>
                <c:pt idx="20">
                  <c:v>3.3458333333333332</c:v>
                </c:pt>
                <c:pt idx="21">
                  <c:v>3.3249999999999997</c:v>
                </c:pt>
                <c:pt idx="22">
                  <c:v>3.3</c:v>
                </c:pt>
                <c:pt idx="23">
                  <c:v>3.2749999999999999</c:v>
                </c:pt>
                <c:pt idx="24">
                  <c:v>3.25</c:v>
                </c:pt>
                <c:pt idx="25">
                  <c:v>3.1958333333333333</c:v>
                </c:pt>
                <c:pt idx="26">
                  <c:v>3.1416666666666666</c:v>
                </c:pt>
                <c:pt idx="27">
                  <c:v>3.0874999999999999</c:v>
                </c:pt>
                <c:pt idx="28">
                  <c:v>2.0583333333333336</c:v>
                </c:pt>
                <c:pt idx="29">
                  <c:v>1.0291666666666668</c:v>
                </c:pt>
              </c:numCache>
            </c:numRef>
          </c:val>
          <c:smooth val="1"/>
        </c:ser>
        <c:dLbls>
          <c:showLegendKey val="0"/>
          <c:showVal val="0"/>
          <c:showCatName val="0"/>
          <c:showSerName val="0"/>
          <c:showPercent val="0"/>
          <c:showBubbleSize val="0"/>
        </c:dLbls>
        <c:marker val="1"/>
        <c:smooth val="0"/>
        <c:axId val="99930496"/>
        <c:axId val="99932032"/>
      </c:lineChart>
      <c:catAx>
        <c:axId val="99930496"/>
        <c:scaling>
          <c:orientation val="minMax"/>
        </c:scaling>
        <c:delete val="1"/>
        <c:axPos val="b"/>
        <c:numFmt formatCode="0.0000" sourceLinked="1"/>
        <c:majorTickMark val="out"/>
        <c:minorTickMark val="none"/>
        <c:tickLblPos val="nextTo"/>
        <c:crossAx val="99932032"/>
        <c:crossesAt val="0"/>
        <c:auto val="1"/>
        <c:lblAlgn val="ctr"/>
        <c:lblOffset val="100"/>
        <c:noMultiLvlLbl val="1"/>
      </c:catAx>
      <c:valAx>
        <c:axId val="99932032"/>
        <c:scaling>
          <c:orientation val="minMax"/>
          <c:min val="2.5"/>
        </c:scaling>
        <c:delete val="1"/>
        <c:axPos val="l"/>
        <c:majorGridlines>
          <c:spPr>
            <a:ln w="9360">
              <a:solidFill>
                <a:srgbClr val="878787"/>
              </a:solidFill>
              <a:round/>
            </a:ln>
          </c:spPr>
        </c:majorGridlines>
        <c:numFmt formatCode="0.0000" sourceLinked="1"/>
        <c:majorTickMark val="out"/>
        <c:minorTickMark val="none"/>
        <c:tickLblPos val="nextTo"/>
        <c:crossAx val="99930496"/>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cat>
            <c:numRef>
              <c:f>Hoja2!$AG$73:$AG$109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Hoja2!$AH$73:$AH$109</c:f>
              <c:numCache>
                <c:formatCode>0.0000</c:formatCode>
                <c:ptCount val="37"/>
                <c:pt idx="0">
                  <c:v>4.1749999999999998</c:v>
                </c:pt>
                <c:pt idx="1">
                  <c:v>4.1416666666666666</c:v>
                </c:pt>
                <c:pt idx="2">
                  <c:v>4.1083333333333334</c:v>
                </c:pt>
                <c:pt idx="3">
                  <c:v>4.0750000000000002</c:v>
                </c:pt>
                <c:pt idx="4">
                  <c:v>4.0583333333333336</c:v>
                </c:pt>
                <c:pt idx="5">
                  <c:v>4.041666666666667</c:v>
                </c:pt>
                <c:pt idx="6">
                  <c:v>4.0250000000000004</c:v>
                </c:pt>
                <c:pt idx="7">
                  <c:v>3.9958333333333336</c:v>
                </c:pt>
                <c:pt idx="8">
                  <c:v>3.9666666666666668</c:v>
                </c:pt>
                <c:pt idx="9">
                  <c:v>3.9375</c:v>
                </c:pt>
                <c:pt idx="10">
                  <c:v>3.9208333333333334</c:v>
                </c:pt>
                <c:pt idx="11">
                  <c:v>3.9041666666666663</c:v>
                </c:pt>
                <c:pt idx="12">
                  <c:v>3.8874999999999997</c:v>
                </c:pt>
                <c:pt idx="13">
                  <c:v>3.8708333333333331</c:v>
                </c:pt>
                <c:pt idx="14">
                  <c:v>3.8541666666666665</c:v>
                </c:pt>
                <c:pt idx="15">
                  <c:v>3.8374999999999999</c:v>
                </c:pt>
                <c:pt idx="16">
                  <c:v>3.8249999999999997</c:v>
                </c:pt>
                <c:pt idx="17">
                  <c:v>3.8125</c:v>
                </c:pt>
                <c:pt idx="18">
                  <c:v>3.8</c:v>
                </c:pt>
                <c:pt idx="19">
                  <c:v>3.7875000000000001</c:v>
                </c:pt>
                <c:pt idx="20">
                  <c:v>3.7749999999999999</c:v>
                </c:pt>
                <c:pt idx="21">
                  <c:v>3.7625000000000002</c:v>
                </c:pt>
                <c:pt idx="22">
                  <c:v>3.7541666666666669</c:v>
                </c:pt>
                <c:pt idx="23">
                  <c:v>3.7458333333333336</c:v>
                </c:pt>
                <c:pt idx="24">
                  <c:v>3.7375000000000003</c:v>
                </c:pt>
                <c:pt idx="25">
                  <c:v>3.729166666666667</c:v>
                </c:pt>
                <c:pt idx="26">
                  <c:v>3.7208333333333337</c:v>
                </c:pt>
                <c:pt idx="27">
                  <c:v>3.7125000000000004</c:v>
                </c:pt>
                <c:pt idx="28">
                  <c:v>3.7083333333333335</c:v>
                </c:pt>
                <c:pt idx="29">
                  <c:v>3.7041666666666671</c:v>
                </c:pt>
                <c:pt idx="30">
                  <c:v>3.7</c:v>
                </c:pt>
                <c:pt idx="31">
                  <c:v>3.6833333333333336</c:v>
                </c:pt>
                <c:pt idx="32">
                  <c:v>3.6666666666666665</c:v>
                </c:pt>
                <c:pt idx="33">
                  <c:v>3.65</c:v>
                </c:pt>
                <c:pt idx="34">
                  <c:v>3.6416666666666666</c:v>
                </c:pt>
                <c:pt idx="35">
                  <c:v>3.6333333333333333</c:v>
                </c:pt>
                <c:pt idx="36">
                  <c:v>3.625</c:v>
                </c:pt>
              </c:numCache>
            </c:numRef>
          </c:val>
          <c:smooth val="1"/>
        </c:ser>
        <c:ser>
          <c:idx val="1"/>
          <c:order val="1"/>
          <c:spPr>
            <a:ln w="28440">
              <a:solidFill>
                <a:srgbClr val="AA433F"/>
              </a:solidFill>
              <a:round/>
            </a:ln>
          </c:spPr>
          <c:cat>
            <c:numRef>
              <c:f>Hoja2!$AG$73:$AG$109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Hoja2!$AJ$73:$AJ$109</c:f>
              <c:numCache>
                <c:formatCode>0.0000</c:formatCode>
                <c:ptCount val="37"/>
                <c:pt idx="0">
                  <c:v>4.1749999999999998</c:v>
                </c:pt>
                <c:pt idx="1">
                  <c:v>4.1416666666666666</c:v>
                </c:pt>
                <c:pt idx="2">
                  <c:v>4.1083333333333334</c:v>
                </c:pt>
                <c:pt idx="3">
                  <c:v>4.0750000000000002</c:v>
                </c:pt>
                <c:pt idx="4">
                  <c:v>4.0583333333333336</c:v>
                </c:pt>
                <c:pt idx="5">
                  <c:v>4.041666666666667</c:v>
                </c:pt>
                <c:pt idx="6">
                  <c:v>4.0250000000000004</c:v>
                </c:pt>
                <c:pt idx="7">
                  <c:v>3.9958333333333336</c:v>
                </c:pt>
                <c:pt idx="8">
                  <c:v>3.9666666666666668</c:v>
                </c:pt>
                <c:pt idx="9">
                  <c:v>3.9375</c:v>
                </c:pt>
                <c:pt idx="10">
                  <c:v>3.9208333333333334</c:v>
                </c:pt>
                <c:pt idx="11">
                  <c:v>3.9041666666666663</c:v>
                </c:pt>
                <c:pt idx="12">
                  <c:v>3.8874999999999997</c:v>
                </c:pt>
                <c:pt idx="13">
                  <c:v>3.8708333333333331</c:v>
                </c:pt>
                <c:pt idx="14">
                  <c:v>3.8541666666666665</c:v>
                </c:pt>
                <c:pt idx="15">
                  <c:v>3.8374999999999999</c:v>
                </c:pt>
                <c:pt idx="16">
                  <c:v>3.8249999999999997</c:v>
                </c:pt>
                <c:pt idx="17">
                  <c:v>3.8125</c:v>
                </c:pt>
                <c:pt idx="18">
                  <c:v>3.8</c:v>
                </c:pt>
                <c:pt idx="19">
                  <c:v>3.7875000000000001</c:v>
                </c:pt>
                <c:pt idx="20">
                  <c:v>3.7749999999999999</c:v>
                </c:pt>
                <c:pt idx="21">
                  <c:v>3.7625000000000002</c:v>
                </c:pt>
                <c:pt idx="22">
                  <c:v>3.7541666666666669</c:v>
                </c:pt>
                <c:pt idx="23">
                  <c:v>3.7458333333333336</c:v>
                </c:pt>
                <c:pt idx="24">
                  <c:v>3.7375000000000003</c:v>
                </c:pt>
                <c:pt idx="25">
                  <c:v>3.729166666666667</c:v>
                </c:pt>
                <c:pt idx="26">
                  <c:v>3.7208333333333337</c:v>
                </c:pt>
                <c:pt idx="27">
                  <c:v>3.7125000000000004</c:v>
                </c:pt>
                <c:pt idx="28">
                  <c:v>3.7083333333333335</c:v>
                </c:pt>
                <c:pt idx="29">
                  <c:v>3.7041666666666671</c:v>
                </c:pt>
                <c:pt idx="30">
                  <c:v>3.7</c:v>
                </c:pt>
                <c:pt idx="31">
                  <c:v>3.6833333333333336</c:v>
                </c:pt>
                <c:pt idx="32">
                  <c:v>3.6666666666666665</c:v>
                </c:pt>
                <c:pt idx="33">
                  <c:v>3.65</c:v>
                </c:pt>
                <c:pt idx="34">
                  <c:v>3.6416666666666666</c:v>
                </c:pt>
                <c:pt idx="35">
                  <c:v>3.6333333333333333</c:v>
                </c:pt>
                <c:pt idx="36">
                  <c:v>3.625</c:v>
                </c:pt>
              </c:numCache>
            </c:numRef>
          </c:val>
          <c:smooth val="1"/>
        </c:ser>
        <c:ser>
          <c:idx val="2"/>
          <c:order val="2"/>
          <c:spPr>
            <a:ln w="28440">
              <a:solidFill>
                <a:srgbClr val="87A44B"/>
              </a:solidFill>
              <a:round/>
            </a:ln>
          </c:spPr>
          <c:cat>
            <c:numRef>
              <c:f>Hoja2!$AG$73:$AG$109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Hoja2!$AR$73:$AR$106</c:f>
              <c:numCache>
                <c:formatCode>0.0000</c:formatCode>
                <c:ptCount val="34"/>
                <c:pt idx="0">
                  <c:v>4.05</c:v>
                </c:pt>
                <c:pt idx="1">
                  <c:v>4</c:v>
                </c:pt>
                <c:pt idx="2">
                  <c:v>3.9499999999999997</c:v>
                </c:pt>
                <c:pt idx="3">
                  <c:v>3.9</c:v>
                </c:pt>
                <c:pt idx="4">
                  <c:v>3.8624999999999998</c:v>
                </c:pt>
                <c:pt idx="5">
                  <c:v>3.8250000000000002</c:v>
                </c:pt>
                <c:pt idx="6">
                  <c:v>3.7875000000000001</c:v>
                </c:pt>
                <c:pt idx="7">
                  <c:v>3.7666666666666666</c:v>
                </c:pt>
                <c:pt idx="8">
                  <c:v>3.7458333333333336</c:v>
                </c:pt>
                <c:pt idx="9">
                  <c:v>3.7250000000000001</c:v>
                </c:pt>
                <c:pt idx="10">
                  <c:v>3.7083333333333335</c:v>
                </c:pt>
                <c:pt idx="11">
                  <c:v>3.6916666666666669</c:v>
                </c:pt>
                <c:pt idx="12">
                  <c:v>3.6750000000000003</c:v>
                </c:pt>
                <c:pt idx="13">
                  <c:v>3.6625000000000001</c:v>
                </c:pt>
                <c:pt idx="14">
                  <c:v>3.6500000000000004</c:v>
                </c:pt>
                <c:pt idx="15">
                  <c:v>3.6375000000000002</c:v>
                </c:pt>
                <c:pt idx="16">
                  <c:v>3.6208333333333336</c:v>
                </c:pt>
                <c:pt idx="17">
                  <c:v>3.6041666666666665</c:v>
                </c:pt>
                <c:pt idx="18">
                  <c:v>3.5874999999999999</c:v>
                </c:pt>
                <c:pt idx="19">
                  <c:v>3.5749999999999997</c:v>
                </c:pt>
                <c:pt idx="20">
                  <c:v>3.5625</c:v>
                </c:pt>
                <c:pt idx="21">
                  <c:v>3.55</c:v>
                </c:pt>
                <c:pt idx="22">
                  <c:v>3.5375000000000001</c:v>
                </c:pt>
                <c:pt idx="23">
                  <c:v>3.5249999999999999</c:v>
                </c:pt>
                <c:pt idx="24">
                  <c:v>3.5125000000000002</c:v>
                </c:pt>
                <c:pt idx="25">
                  <c:v>3.5</c:v>
                </c:pt>
                <c:pt idx="26">
                  <c:v>3.4875000000000003</c:v>
                </c:pt>
                <c:pt idx="27">
                  <c:v>3.4750000000000001</c:v>
                </c:pt>
                <c:pt idx="28">
                  <c:v>3.4583333333333335</c:v>
                </c:pt>
                <c:pt idx="29">
                  <c:v>3.4416666666666664</c:v>
                </c:pt>
                <c:pt idx="30">
                  <c:v>3.4249999999999998</c:v>
                </c:pt>
                <c:pt idx="31">
                  <c:v>3.3833333333333333</c:v>
                </c:pt>
                <c:pt idx="32">
                  <c:v>3.3416666666666663</c:v>
                </c:pt>
                <c:pt idx="33">
                  <c:v>3.3</c:v>
                </c:pt>
              </c:numCache>
            </c:numRef>
          </c:val>
          <c:smooth val="1"/>
        </c:ser>
        <c:ser>
          <c:idx val="3"/>
          <c:order val="3"/>
          <c:spPr>
            <a:ln w="28440">
              <a:solidFill>
                <a:srgbClr val="6F568D"/>
              </a:solidFill>
              <a:round/>
            </a:ln>
          </c:spPr>
          <c:cat>
            <c:numRef>
              <c:f>Hoja2!$AG$73:$AG$109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Hoja2!$AT$73:$AT$109</c:f>
              <c:numCache>
                <c:formatCode>0.0000</c:formatCode>
                <c:ptCount val="37"/>
                <c:pt idx="0">
                  <c:v>3.7750000000000004</c:v>
                </c:pt>
                <c:pt idx="1">
                  <c:v>3.666666666666667</c:v>
                </c:pt>
                <c:pt idx="2">
                  <c:v>3.5583333333333331</c:v>
                </c:pt>
                <c:pt idx="3">
                  <c:v>3.4499999999999997</c:v>
                </c:pt>
                <c:pt idx="4">
                  <c:v>3.4124999999999996</c:v>
                </c:pt>
                <c:pt idx="5">
                  <c:v>3.375</c:v>
                </c:pt>
                <c:pt idx="6">
                  <c:v>3.3374999999999999</c:v>
                </c:pt>
                <c:pt idx="7">
                  <c:v>3.3125</c:v>
                </c:pt>
                <c:pt idx="8">
                  <c:v>3.2875000000000001</c:v>
                </c:pt>
                <c:pt idx="9">
                  <c:v>3.2625000000000002</c:v>
                </c:pt>
                <c:pt idx="10">
                  <c:v>3.2375000000000003</c:v>
                </c:pt>
                <c:pt idx="11">
                  <c:v>3.2124999999999999</c:v>
                </c:pt>
                <c:pt idx="12">
                  <c:v>3.1875</c:v>
                </c:pt>
                <c:pt idx="13">
                  <c:v>3.1666666666666665</c:v>
                </c:pt>
                <c:pt idx="14">
                  <c:v>3.1458333333333335</c:v>
                </c:pt>
                <c:pt idx="15">
                  <c:v>3.125</c:v>
                </c:pt>
                <c:pt idx="16">
                  <c:v>2.083333333333333</c:v>
                </c:pt>
                <c:pt idx="17">
                  <c:v>1.0416666666666665</c:v>
                </c:pt>
              </c:numCache>
            </c:numRef>
          </c:val>
          <c:smooth val="1"/>
        </c:ser>
        <c:ser>
          <c:idx val="4"/>
          <c:order val="4"/>
          <c:spPr>
            <a:ln w="28440">
              <a:solidFill>
                <a:srgbClr val="3D97AF"/>
              </a:solidFill>
              <a:round/>
            </a:ln>
          </c:spPr>
          <c:cat>
            <c:numRef>
              <c:f>Hoja2!$AG$73:$AG$109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Hoja2!$AL$73:$AL$108</c:f>
              <c:numCache>
                <c:formatCode>0.0000</c:formatCode>
                <c:ptCount val="36"/>
                <c:pt idx="0">
                  <c:v>4.1499999999999995</c:v>
                </c:pt>
                <c:pt idx="1">
                  <c:v>4.1133333333333333</c:v>
                </c:pt>
                <c:pt idx="2">
                  <c:v>4.0766666666666671</c:v>
                </c:pt>
                <c:pt idx="3">
                  <c:v>4.04</c:v>
                </c:pt>
                <c:pt idx="4">
                  <c:v>4.019166666666667</c:v>
                </c:pt>
                <c:pt idx="5">
                  <c:v>3.9983333333333335</c:v>
                </c:pt>
                <c:pt idx="6">
                  <c:v>3.9775000000000005</c:v>
                </c:pt>
                <c:pt idx="7">
                  <c:v>3.95</c:v>
                </c:pt>
                <c:pt idx="8">
                  <c:v>3.9225000000000003</c:v>
                </c:pt>
                <c:pt idx="9">
                  <c:v>3.895</c:v>
                </c:pt>
                <c:pt idx="10">
                  <c:v>3.8783333333333334</c:v>
                </c:pt>
                <c:pt idx="11">
                  <c:v>3.8616666666666664</c:v>
                </c:pt>
                <c:pt idx="12">
                  <c:v>3.8449999999999998</c:v>
                </c:pt>
                <c:pt idx="13">
                  <c:v>3.8291666666666666</c:v>
                </c:pt>
                <c:pt idx="14">
                  <c:v>3.8133333333333335</c:v>
                </c:pt>
                <c:pt idx="15">
                  <c:v>3.7974999999999999</c:v>
                </c:pt>
                <c:pt idx="16">
                  <c:v>3.7841666666666667</c:v>
                </c:pt>
                <c:pt idx="17">
                  <c:v>3.7708333333333335</c:v>
                </c:pt>
                <c:pt idx="18">
                  <c:v>3.7574999999999998</c:v>
                </c:pt>
                <c:pt idx="19">
                  <c:v>3.7450000000000001</c:v>
                </c:pt>
                <c:pt idx="20">
                  <c:v>3.7324999999999999</c:v>
                </c:pt>
                <c:pt idx="21">
                  <c:v>3.72</c:v>
                </c:pt>
                <c:pt idx="22">
                  <c:v>3.7108333333333334</c:v>
                </c:pt>
                <c:pt idx="23">
                  <c:v>3.7016666666666667</c:v>
                </c:pt>
                <c:pt idx="24">
                  <c:v>3.6925000000000003</c:v>
                </c:pt>
                <c:pt idx="25">
                  <c:v>3.6833333333333336</c:v>
                </c:pt>
                <c:pt idx="26">
                  <c:v>3.6741666666666668</c:v>
                </c:pt>
                <c:pt idx="27">
                  <c:v>3.6650000000000005</c:v>
                </c:pt>
                <c:pt idx="28">
                  <c:v>3.6583333333333337</c:v>
                </c:pt>
                <c:pt idx="29">
                  <c:v>3.6516666666666668</c:v>
                </c:pt>
                <c:pt idx="30">
                  <c:v>3.645</c:v>
                </c:pt>
                <c:pt idx="31">
                  <c:v>3.6233333333333335</c:v>
                </c:pt>
                <c:pt idx="32">
                  <c:v>3.6016666666666666</c:v>
                </c:pt>
                <c:pt idx="33">
                  <c:v>3.58</c:v>
                </c:pt>
                <c:pt idx="34">
                  <c:v>3.56</c:v>
                </c:pt>
                <c:pt idx="35">
                  <c:v>3.54</c:v>
                </c:pt>
              </c:numCache>
            </c:numRef>
          </c:val>
          <c:smooth val="1"/>
        </c:ser>
        <c:ser>
          <c:idx val="5"/>
          <c:order val="5"/>
          <c:spPr>
            <a:ln w="28440">
              <a:solidFill>
                <a:srgbClr val="DB8238"/>
              </a:solidFill>
              <a:round/>
            </a:ln>
          </c:spPr>
          <c:cat>
            <c:numRef>
              <c:f>Hoja2!$AG$73:$AG$109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Hoja2!$AN$73:$AN$107</c:f>
              <c:numCache>
                <c:formatCode>0.0000</c:formatCode>
                <c:ptCount val="35"/>
                <c:pt idx="0">
                  <c:v>4.125</c:v>
                </c:pt>
                <c:pt idx="1">
                  <c:v>4.085</c:v>
                </c:pt>
                <c:pt idx="2">
                  <c:v>4.0449999999999999</c:v>
                </c:pt>
                <c:pt idx="3">
                  <c:v>4.0049999999999999</c:v>
                </c:pt>
                <c:pt idx="4">
                  <c:v>3.98</c:v>
                </c:pt>
                <c:pt idx="5">
                  <c:v>3.9550000000000005</c:v>
                </c:pt>
                <c:pt idx="6">
                  <c:v>3.93</c:v>
                </c:pt>
                <c:pt idx="7">
                  <c:v>3.9041666666666668</c:v>
                </c:pt>
                <c:pt idx="8">
                  <c:v>3.8783333333333334</c:v>
                </c:pt>
                <c:pt idx="9">
                  <c:v>3.8525</c:v>
                </c:pt>
                <c:pt idx="10">
                  <c:v>3.8358333333333334</c:v>
                </c:pt>
                <c:pt idx="11">
                  <c:v>3.8191666666666668</c:v>
                </c:pt>
                <c:pt idx="12">
                  <c:v>3.8025000000000002</c:v>
                </c:pt>
                <c:pt idx="13">
                  <c:v>3.7874999999999996</c:v>
                </c:pt>
                <c:pt idx="14">
                  <c:v>3.7725</c:v>
                </c:pt>
                <c:pt idx="15">
                  <c:v>3.7575000000000003</c:v>
                </c:pt>
                <c:pt idx="16">
                  <c:v>3.7433333333333332</c:v>
                </c:pt>
                <c:pt idx="17">
                  <c:v>3.7291666666666665</c:v>
                </c:pt>
                <c:pt idx="18">
                  <c:v>3.7149999999999999</c:v>
                </c:pt>
                <c:pt idx="19">
                  <c:v>3.7024999999999997</c:v>
                </c:pt>
                <c:pt idx="20">
                  <c:v>3.69</c:v>
                </c:pt>
                <c:pt idx="21">
                  <c:v>3.6774999999999998</c:v>
                </c:pt>
                <c:pt idx="22">
                  <c:v>3.6675000000000004</c:v>
                </c:pt>
                <c:pt idx="23">
                  <c:v>3.6575000000000002</c:v>
                </c:pt>
                <c:pt idx="24">
                  <c:v>3.6475</c:v>
                </c:pt>
                <c:pt idx="25">
                  <c:v>3.6375000000000002</c:v>
                </c:pt>
                <c:pt idx="26">
                  <c:v>3.6275000000000004</c:v>
                </c:pt>
                <c:pt idx="27">
                  <c:v>3.6175000000000002</c:v>
                </c:pt>
                <c:pt idx="28">
                  <c:v>3.6083333333333334</c:v>
                </c:pt>
                <c:pt idx="29">
                  <c:v>3.5991666666666671</c:v>
                </c:pt>
                <c:pt idx="30">
                  <c:v>3.5900000000000003</c:v>
                </c:pt>
                <c:pt idx="31">
                  <c:v>3.5633333333333335</c:v>
                </c:pt>
                <c:pt idx="32">
                  <c:v>3.5366666666666662</c:v>
                </c:pt>
                <c:pt idx="33">
                  <c:v>3.51</c:v>
                </c:pt>
                <c:pt idx="34">
                  <c:v>3.49</c:v>
                </c:pt>
              </c:numCache>
            </c:numRef>
          </c:val>
          <c:smooth val="1"/>
        </c:ser>
        <c:ser>
          <c:idx val="6"/>
          <c:order val="6"/>
          <c:spPr>
            <a:ln w="28440">
              <a:solidFill>
                <a:srgbClr val="8EA5CA"/>
              </a:solidFill>
              <a:round/>
            </a:ln>
          </c:spPr>
          <c:cat>
            <c:numRef>
              <c:f>Hoja2!$AG$73:$AG$109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Hoja2!$AP$73:$AP$111</c:f>
              <c:numCache>
                <c:formatCode>0.0000</c:formatCode>
                <c:ptCount val="39"/>
                <c:pt idx="0">
                  <c:v>4.0999999999999996</c:v>
                </c:pt>
                <c:pt idx="1">
                  <c:v>4.0566666666666666</c:v>
                </c:pt>
                <c:pt idx="2">
                  <c:v>4.0133333333333336</c:v>
                </c:pt>
                <c:pt idx="3">
                  <c:v>3.97</c:v>
                </c:pt>
                <c:pt idx="4">
                  <c:v>3.9408333333333334</c:v>
                </c:pt>
                <c:pt idx="5">
                  <c:v>3.9116666666666671</c:v>
                </c:pt>
                <c:pt idx="6">
                  <c:v>3.8825000000000003</c:v>
                </c:pt>
                <c:pt idx="7">
                  <c:v>3.8583333333333334</c:v>
                </c:pt>
                <c:pt idx="8">
                  <c:v>3.8341666666666669</c:v>
                </c:pt>
                <c:pt idx="9">
                  <c:v>3.81</c:v>
                </c:pt>
                <c:pt idx="10">
                  <c:v>3.7933333333333334</c:v>
                </c:pt>
                <c:pt idx="11">
                  <c:v>3.7766666666666668</c:v>
                </c:pt>
                <c:pt idx="12">
                  <c:v>3.7600000000000002</c:v>
                </c:pt>
                <c:pt idx="13">
                  <c:v>3.7458333333333331</c:v>
                </c:pt>
                <c:pt idx="14">
                  <c:v>3.7316666666666669</c:v>
                </c:pt>
                <c:pt idx="15">
                  <c:v>3.7175000000000002</c:v>
                </c:pt>
                <c:pt idx="16">
                  <c:v>3.7025000000000001</c:v>
                </c:pt>
                <c:pt idx="17">
                  <c:v>3.6875</c:v>
                </c:pt>
                <c:pt idx="18">
                  <c:v>3.6724999999999999</c:v>
                </c:pt>
                <c:pt idx="19">
                  <c:v>3.6599999999999997</c:v>
                </c:pt>
                <c:pt idx="20">
                  <c:v>3.6475</c:v>
                </c:pt>
                <c:pt idx="21">
                  <c:v>3.6349999999999998</c:v>
                </c:pt>
                <c:pt idx="22">
                  <c:v>3.624166666666667</c:v>
                </c:pt>
                <c:pt idx="23">
                  <c:v>3.6133333333333333</c:v>
                </c:pt>
                <c:pt idx="24">
                  <c:v>3.6025</c:v>
                </c:pt>
                <c:pt idx="25">
                  <c:v>3.5916666666666668</c:v>
                </c:pt>
                <c:pt idx="26">
                  <c:v>3.5808333333333335</c:v>
                </c:pt>
                <c:pt idx="27">
                  <c:v>3.5700000000000003</c:v>
                </c:pt>
                <c:pt idx="28">
                  <c:v>3.5583333333333336</c:v>
                </c:pt>
                <c:pt idx="29">
                  <c:v>3.5466666666666669</c:v>
                </c:pt>
                <c:pt idx="30">
                  <c:v>3.5350000000000001</c:v>
                </c:pt>
                <c:pt idx="31">
                  <c:v>3.5033333333333334</c:v>
                </c:pt>
                <c:pt idx="32">
                  <c:v>3.4716666666666662</c:v>
                </c:pt>
                <c:pt idx="33">
                  <c:v>3.44</c:v>
                </c:pt>
              </c:numCache>
            </c:numRef>
          </c:val>
          <c:smooth val="1"/>
        </c:ser>
        <c:dLbls>
          <c:showLegendKey val="0"/>
          <c:showVal val="0"/>
          <c:showCatName val="0"/>
          <c:showSerName val="0"/>
          <c:showPercent val="0"/>
          <c:showBubbleSize val="0"/>
        </c:dLbls>
        <c:marker val="1"/>
        <c:smooth val="0"/>
        <c:axId val="107702912"/>
        <c:axId val="107708800"/>
      </c:lineChart>
      <c:catAx>
        <c:axId val="107702912"/>
        <c:scaling>
          <c:orientation val="minMax"/>
        </c:scaling>
        <c:delete val="1"/>
        <c:axPos val="b"/>
        <c:numFmt formatCode="0.0000" sourceLinked="1"/>
        <c:majorTickMark val="out"/>
        <c:minorTickMark val="none"/>
        <c:tickLblPos val="nextTo"/>
        <c:crossAx val="107708800"/>
        <c:crossesAt val="0"/>
        <c:auto val="1"/>
        <c:lblAlgn val="ctr"/>
        <c:lblOffset val="100"/>
        <c:noMultiLvlLbl val="1"/>
      </c:catAx>
      <c:valAx>
        <c:axId val="107708800"/>
        <c:scaling>
          <c:orientation val="minMax"/>
          <c:min val="2.5"/>
        </c:scaling>
        <c:delete val="1"/>
        <c:axPos val="l"/>
        <c:majorGridlines>
          <c:spPr>
            <a:ln w="9360">
              <a:solidFill>
                <a:srgbClr val="878787"/>
              </a:solidFill>
              <a:round/>
            </a:ln>
          </c:spPr>
        </c:majorGridlines>
        <c:numFmt formatCode="0.0000" sourceLinked="1"/>
        <c:majorTickMark val="out"/>
        <c:minorTickMark val="none"/>
        <c:tickLblPos val="nextTo"/>
        <c:crossAx val="107702912"/>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cat>
            <c:numRef>
              <c:f>Hoja2!$CC$73:$CC$109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Hoja2!$CD$73:$CD$109</c:f>
              <c:numCache>
                <c:formatCode>0.0000</c:formatCode>
                <c:ptCount val="37"/>
                <c:pt idx="0">
                  <c:v>4.125</c:v>
                </c:pt>
                <c:pt idx="1">
                  <c:v>4.0791666666666666</c:v>
                </c:pt>
                <c:pt idx="2">
                  <c:v>4.0333333333333332</c:v>
                </c:pt>
                <c:pt idx="3">
                  <c:v>3.9874999999999998</c:v>
                </c:pt>
                <c:pt idx="4">
                  <c:v>3.9624999999999999</c:v>
                </c:pt>
                <c:pt idx="5">
                  <c:v>3.9375</c:v>
                </c:pt>
                <c:pt idx="6">
                  <c:v>3.9125000000000001</c:v>
                </c:pt>
                <c:pt idx="7">
                  <c:v>3.8875000000000002</c:v>
                </c:pt>
                <c:pt idx="8">
                  <c:v>3.8624999999999998</c:v>
                </c:pt>
                <c:pt idx="9">
                  <c:v>3.8374999999999999</c:v>
                </c:pt>
                <c:pt idx="10">
                  <c:v>3.8208333333333333</c:v>
                </c:pt>
                <c:pt idx="11">
                  <c:v>3.8041666666666667</c:v>
                </c:pt>
                <c:pt idx="12">
                  <c:v>3.7875000000000001</c:v>
                </c:pt>
                <c:pt idx="13">
                  <c:v>3.7708333333333335</c:v>
                </c:pt>
                <c:pt idx="14">
                  <c:v>3.7541666666666669</c:v>
                </c:pt>
                <c:pt idx="15">
                  <c:v>3.7375000000000003</c:v>
                </c:pt>
                <c:pt idx="16">
                  <c:v>3.7250000000000001</c:v>
                </c:pt>
                <c:pt idx="17">
                  <c:v>3.7125000000000004</c:v>
                </c:pt>
                <c:pt idx="18">
                  <c:v>3.7</c:v>
                </c:pt>
                <c:pt idx="19">
                  <c:v>3.6875</c:v>
                </c:pt>
                <c:pt idx="20">
                  <c:v>3.6750000000000003</c:v>
                </c:pt>
                <c:pt idx="21">
                  <c:v>3.6625000000000001</c:v>
                </c:pt>
                <c:pt idx="22">
                  <c:v>3.6541666666666668</c:v>
                </c:pt>
                <c:pt idx="23">
                  <c:v>3.6458333333333335</c:v>
                </c:pt>
                <c:pt idx="24">
                  <c:v>3.6375000000000002</c:v>
                </c:pt>
                <c:pt idx="25">
                  <c:v>3.6333333333333333</c:v>
                </c:pt>
                <c:pt idx="26">
                  <c:v>3.6291666666666669</c:v>
                </c:pt>
                <c:pt idx="27">
                  <c:v>3.625</c:v>
                </c:pt>
                <c:pt idx="28">
                  <c:v>3.6124999999999998</c:v>
                </c:pt>
                <c:pt idx="29">
                  <c:v>3.6</c:v>
                </c:pt>
                <c:pt idx="30">
                  <c:v>3.5874999999999999</c:v>
                </c:pt>
                <c:pt idx="31">
                  <c:v>3.5749999999999997</c:v>
                </c:pt>
                <c:pt idx="32">
                  <c:v>3.5625</c:v>
                </c:pt>
                <c:pt idx="33">
                  <c:v>3.55</c:v>
                </c:pt>
                <c:pt idx="34">
                  <c:v>3.4499999999999997</c:v>
                </c:pt>
                <c:pt idx="35">
                  <c:v>3.35</c:v>
                </c:pt>
                <c:pt idx="36">
                  <c:v>3.25</c:v>
                </c:pt>
              </c:numCache>
            </c:numRef>
          </c:val>
          <c:smooth val="1"/>
        </c:ser>
        <c:ser>
          <c:idx val="1"/>
          <c:order val="1"/>
          <c:spPr>
            <a:ln w="28440">
              <a:solidFill>
                <a:srgbClr val="AA433F"/>
              </a:solidFill>
              <a:round/>
            </a:ln>
          </c:spPr>
          <c:cat>
            <c:numRef>
              <c:f>Hoja2!$CC$73:$CC$109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Hoja2!$CF$73:$CF$109</c:f>
              <c:numCache>
                <c:formatCode>0.0000</c:formatCode>
                <c:ptCount val="37"/>
                <c:pt idx="0">
                  <c:v>4.125</c:v>
                </c:pt>
                <c:pt idx="1">
                  <c:v>4.0791666666666666</c:v>
                </c:pt>
                <c:pt idx="2">
                  <c:v>4.0333333333333332</c:v>
                </c:pt>
                <c:pt idx="3">
                  <c:v>3.9874999999999998</c:v>
                </c:pt>
                <c:pt idx="4">
                  <c:v>3.9624999999999999</c:v>
                </c:pt>
                <c:pt idx="5">
                  <c:v>3.9375</c:v>
                </c:pt>
                <c:pt idx="6">
                  <c:v>3.9125000000000001</c:v>
                </c:pt>
                <c:pt idx="7">
                  <c:v>3.8875000000000002</c:v>
                </c:pt>
                <c:pt idx="8">
                  <c:v>3.8624999999999998</c:v>
                </c:pt>
                <c:pt idx="9">
                  <c:v>3.8374999999999999</c:v>
                </c:pt>
                <c:pt idx="10">
                  <c:v>3.8208333333333333</c:v>
                </c:pt>
                <c:pt idx="11">
                  <c:v>3.8041666666666667</c:v>
                </c:pt>
                <c:pt idx="12">
                  <c:v>3.7875000000000001</c:v>
                </c:pt>
                <c:pt idx="13">
                  <c:v>3.7708333333333335</c:v>
                </c:pt>
                <c:pt idx="14">
                  <c:v>3.7541666666666669</c:v>
                </c:pt>
                <c:pt idx="15">
                  <c:v>3.7375000000000003</c:v>
                </c:pt>
                <c:pt idx="16">
                  <c:v>3.7250000000000001</c:v>
                </c:pt>
                <c:pt idx="17">
                  <c:v>3.7125000000000004</c:v>
                </c:pt>
                <c:pt idx="18">
                  <c:v>3.7</c:v>
                </c:pt>
                <c:pt idx="19">
                  <c:v>3.6875</c:v>
                </c:pt>
                <c:pt idx="20">
                  <c:v>3.6750000000000003</c:v>
                </c:pt>
                <c:pt idx="21">
                  <c:v>3.6625000000000001</c:v>
                </c:pt>
                <c:pt idx="22">
                  <c:v>3.6541666666666668</c:v>
                </c:pt>
                <c:pt idx="23">
                  <c:v>3.6458333333333335</c:v>
                </c:pt>
                <c:pt idx="24">
                  <c:v>3.6375000000000002</c:v>
                </c:pt>
                <c:pt idx="25">
                  <c:v>3.6333333333333333</c:v>
                </c:pt>
                <c:pt idx="26">
                  <c:v>3.6291666666666669</c:v>
                </c:pt>
                <c:pt idx="27">
                  <c:v>3.625</c:v>
                </c:pt>
                <c:pt idx="28">
                  <c:v>3.6124999999999998</c:v>
                </c:pt>
                <c:pt idx="29">
                  <c:v>3.6</c:v>
                </c:pt>
                <c:pt idx="30">
                  <c:v>3.5874999999999999</c:v>
                </c:pt>
                <c:pt idx="31">
                  <c:v>3.5749999999999997</c:v>
                </c:pt>
                <c:pt idx="32">
                  <c:v>3.5625</c:v>
                </c:pt>
                <c:pt idx="33">
                  <c:v>3.55</c:v>
                </c:pt>
                <c:pt idx="34">
                  <c:v>3.4958333333333331</c:v>
                </c:pt>
                <c:pt idx="35">
                  <c:v>3.4416666666666664</c:v>
                </c:pt>
                <c:pt idx="36">
                  <c:v>3.3874999999999997</c:v>
                </c:pt>
              </c:numCache>
            </c:numRef>
          </c:val>
          <c:smooth val="1"/>
        </c:ser>
        <c:ser>
          <c:idx val="2"/>
          <c:order val="2"/>
          <c:spPr>
            <a:ln w="28440">
              <a:solidFill>
                <a:srgbClr val="87A44B"/>
              </a:solidFill>
              <a:round/>
            </a:ln>
          </c:spPr>
          <c:cat>
            <c:numRef>
              <c:f>Hoja2!$CC$73:$CC$109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Hoja2!$CN$73:$CN$109</c:f>
              <c:numCache>
                <c:formatCode>0.0000</c:formatCode>
                <c:ptCount val="37"/>
                <c:pt idx="0">
                  <c:v>3.875</c:v>
                </c:pt>
                <c:pt idx="1">
                  <c:v>3.7958333333333334</c:v>
                </c:pt>
                <c:pt idx="2">
                  <c:v>3.7166666666666668</c:v>
                </c:pt>
                <c:pt idx="3">
                  <c:v>3.6375000000000002</c:v>
                </c:pt>
                <c:pt idx="4">
                  <c:v>3.5958333333333337</c:v>
                </c:pt>
                <c:pt idx="5">
                  <c:v>3.5541666666666667</c:v>
                </c:pt>
                <c:pt idx="6">
                  <c:v>3.5125000000000002</c:v>
                </c:pt>
                <c:pt idx="7">
                  <c:v>3.4833333333333334</c:v>
                </c:pt>
                <c:pt idx="8">
                  <c:v>3.4541666666666666</c:v>
                </c:pt>
                <c:pt idx="9">
                  <c:v>3.4249999999999998</c:v>
                </c:pt>
                <c:pt idx="10">
                  <c:v>3.4041666666666663</c:v>
                </c:pt>
                <c:pt idx="11">
                  <c:v>3.3833333333333333</c:v>
                </c:pt>
                <c:pt idx="12">
                  <c:v>3.3624999999999998</c:v>
                </c:pt>
                <c:pt idx="13">
                  <c:v>3.3374999999999999</c:v>
                </c:pt>
                <c:pt idx="14">
                  <c:v>3.3125</c:v>
                </c:pt>
                <c:pt idx="15">
                  <c:v>3.2875000000000001</c:v>
                </c:pt>
                <c:pt idx="16">
                  <c:v>3.2666666666666666</c:v>
                </c:pt>
                <c:pt idx="17">
                  <c:v>3.2458333333333336</c:v>
                </c:pt>
                <c:pt idx="18">
                  <c:v>3.2250000000000001</c:v>
                </c:pt>
                <c:pt idx="19">
                  <c:v>3.2</c:v>
                </c:pt>
                <c:pt idx="20">
                  <c:v>3.1749999999999998</c:v>
                </c:pt>
                <c:pt idx="21">
                  <c:v>3.15</c:v>
                </c:pt>
                <c:pt idx="22">
                  <c:v>2.0999999999999996</c:v>
                </c:pt>
                <c:pt idx="23">
                  <c:v>1.0499999999999998</c:v>
                </c:pt>
              </c:numCache>
            </c:numRef>
          </c:val>
          <c:smooth val="1"/>
        </c:ser>
        <c:ser>
          <c:idx val="3"/>
          <c:order val="3"/>
          <c:spPr>
            <a:ln w="28440">
              <a:solidFill>
                <a:srgbClr val="6F568D"/>
              </a:solidFill>
              <a:round/>
            </a:ln>
          </c:spPr>
          <c:cat>
            <c:numRef>
              <c:f>Hoja2!$CC$73:$CC$109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Hoja2!$CP$73:$CP$109</c:f>
              <c:numCache>
                <c:formatCode>0.0000</c:formatCode>
                <c:ptCount val="37"/>
                <c:pt idx="0">
                  <c:v>3.4375</c:v>
                </c:pt>
                <c:pt idx="1">
                  <c:v>2.291666666666667</c:v>
                </c:pt>
                <c:pt idx="2">
                  <c:v>1.1458333333333335</c:v>
                </c:pt>
              </c:numCache>
            </c:numRef>
          </c:val>
          <c:smooth val="1"/>
        </c:ser>
        <c:ser>
          <c:idx val="4"/>
          <c:order val="4"/>
          <c:spPr>
            <a:ln w="28440">
              <a:solidFill>
                <a:srgbClr val="3D97AF"/>
              </a:solidFill>
              <a:round/>
            </a:ln>
          </c:spPr>
          <c:cat>
            <c:numRef>
              <c:f>Hoja2!$CC$73:$CC$109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Hoja2!$CH$73:$CH$104</c:f>
              <c:numCache>
                <c:formatCode>0.0000</c:formatCode>
                <c:ptCount val="32"/>
                <c:pt idx="0">
                  <c:v>4.0750000000000002</c:v>
                </c:pt>
                <c:pt idx="1">
                  <c:v>4.0225</c:v>
                </c:pt>
                <c:pt idx="2">
                  <c:v>3.9699999999999998</c:v>
                </c:pt>
                <c:pt idx="3">
                  <c:v>3.9175</c:v>
                </c:pt>
                <c:pt idx="4">
                  <c:v>3.8891666666666667</c:v>
                </c:pt>
                <c:pt idx="5">
                  <c:v>3.8608333333333333</c:v>
                </c:pt>
                <c:pt idx="6">
                  <c:v>3.8325</c:v>
                </c:pt>
                <c:pt idx="7">
                  <c:v>3.8066666666666666</c:v>
                </c:pt>
                <c:pt idx="8">
                  <c:v>3.7808333333333333</c:v>
                </c:pt>
                <c:pt idx="9">
                  <c:v>3.7549999999999999</c:v>
                </c:pt>
                <c:pt idx="10">
                  <c:v>3.7374999999999998</c:v>
                </c:pt>
                <c:pt idx="11">
                  <c:v>3.72</c:v>
                </c:pt>
                <c:pt idx="12">
                  <c:v>3.7025000000000001</c:v>
                </c:pt>
                <c:pt idx="13">
                  <c:v>3.6841666666666666</c:v>
                </c:pt>
                <c:pt idx="14">
                  <c:v>3.6658333333333335</c:v>
                </c:pt>
                <c:pt idx="15">
                  <c:v>3.6475000000000004</c:v>
                </c:pt>
                <c:pt idx="16">
                  <c:v>3.6333333333333333</c:v>
                </c:pt>
                <c:pt idx="17">
                  <c:v>3.6191666666666671</c:v>
                </c:pt>
                <c:pt idx="18">
                  <c:v>3.605</c:v>
                </c:pt>
                <c:pt idx="19">
                  <c:v>3.59</c:v>
                </c:pt>
                <c:pt idx="20">
                  <c:v>3.5750000000000002</c:v>
                </c:pt>
                <c:pt idx="21">
                  <c:v>3.56</c:v>
                </c:pt>
                <c:pt idx="22">
                  <c:v>3.5498333333333334</c:v>
                </c:pt>
                <c:pt idx="23">
                  <c:v>3.5381666666666667</c:v>
                </c:pt>
                <c:pt idx="24">
                  <c:v>3.5275000000000003</c:v>
                </c:pt>
                <c:pt idx="25">
                  <c:v>3.5192333333333332</c:v>
                </c:pt>
                <c:pt idx="26">
                  <c:v>3.5101666666666667</c:v>
                </c:pt>
                <c:pt idx="27">
                  <c:v>3.5060000000000002</c:v>
                </c:pt>
                <c:pt idx="28">
                  <c:v>3.4874999999999998</c:v>
                </c:pt>
                <c:pt idx="29">
                  <c:v>3.4708000000000001</c:v>
                </c:pt>
                <c:pt idx="30">
                  <c:v>3.4575</c:v>
                </c:pt>
                <c:pt idx="31">
                  <c:v>3.4369999999999998</c:v>
                </c:pt>
              </c:numCache>
            </c:numRef>
          </c:val>
          <c:smooth val="1"/>
        </c:ser>
        <c:ser>
          <c:idx val="5"/>
          <c:order val="5"/>
          <c:spPr>
            <a:ln w="28440">
              <a:solidFill>
                <a:srgbClr val="DB8238"/>
              </a:solidFill>
              <a:round/>
            </a:ln>
          </c:spPr>
          <c:cat>
            <c:numRef>
              <c:f>Hoja2!$CC$73:$CC$109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Hoja2!$CJ$73:$CJ$109</c:f>
              <c:numCache>
                <c:formatCode>0.0000</c:formatCode>
                <c:ptCount val="37"/>
                <c:pt idx="0">
                  <c:v>4.0250000000000004</c:v>
                </c:pt>
                <c:pt idx="1">
                  <c:v>3.9658333333333333</c:v>
                </c:pt>
                <c:pt idx="2">
                  <c:v>3.9066666666666667</c:v>
                </c:pt>
                <c:pt idx="3">
                  <c:v>3.8474999999999997</c:v>
                </c:pt>
                <c:pt idx="4">
                  <c:v>3.8158333333333334</c:v>
                </c:pt>
                <c:pt idx="5">
                  <c:v>3.7841666666666667</c:v>
                </c:pt>
                <c:pt idx="6">
                  <c:v>3.7525000000000004</c:v>
                </c:pt>
                <c:pt idx="7">
                  <c:v>3.7258333333333336</c:v>
                </c:pt>
                <c:pt idx="8">
                  <c:v>3.6991666666666663</c:v>
                </c:pt>
                <c:pt idx="9">
                  <c:v>3.6724999999999999</c:v>
                </c:pt>
                <c:pt idx="10">
                  <c:v>3.6541666666666668</c:v>
                </c:pt>
                <c:pt idx="11">
                  <c:v>3.6358333333333333</c:v>
                </c:pt>
                <c:pt idx="12">
                  <c:v>3.6174999999999997</c:v>
                </c:pt>
                <c:pt idx="13">
                  <c:v>3.5975000000000001</c:v>
                </c:pt>
                <c:pt idx="14">
                  <c:v>3.5775000000000001</c:v>
                </c:pt>
                <c:pt idx="15">
                  <c:v>3.5575000000000001</c:v>
                </c:pt>
                <c:pt idx="16">
                  <c:v>3.541666666666667</c:v>
                </c:pt>
                <c:pt idx="17">
                  <c:v>3.5258333333333334</c:v>
                </c:pt>
                <c:pt idx="18">
                  <c:v>3.5100000000000002</c:v>
                </c:pt>
                <c:pt idx="19">
                  <c:v>3.4925000000000002</c:v>
                </c:pt>
                <c:pt idx="20">
                  <c:v>3.4750000000000001</c:v>
                </c:pt>
                <c:pt idx="21">
                  <c:v>3.4575</c:v>
                </c:pt>
                <c:pt idx="22">
                  <c:v>3.4455</c:v>
                </c:pt>
                <c:pt idx="23">
                  <c:v>3.4305000000000003</c:v>
                </c:pt>
                <c:pt idx="24">
                  <c:v>3.4135</c:v>
                </c:pt>
                <c:pt idx="25">
                  <c:v>3.4023333333333334</c:v>
                </c:pt>
                <c:pt idx="26">
                  <c:v>3.3891666666666671</c:v>
                </c:pt>
                <c:pt idx="27">
                  <c:v>3.375</c:v>
                </c:pt>
              </c:numCache>
            </c:numRef>
          </c:val>
          <c:smooth val="1"/>
        </c:ser>
        <c:ser>
          <c:idx val="6"/>
          <c:order val="6"/>
          <c:spPr>
            <a:ln w="28440">
              <a:solidFill>
                <a:srgbClr val="8EA5CA"/>
              </a:solidFill>
              <a:round/>
            </a:ln>
          </c:spPr>
          <c:cat>
            <c:numRef>
              <c:f>Hoja2!$CC$73:$CC$109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Hoja2!$CL$73:$CL$96</c:f>
              <c:numCache>
                <c:formatCode>0.0000</c:formatCode>
                <c:ptCount val="24"/>
                <c:pt idx="0">
                  <c:v>3.9750000000000001</c:v>
                </c:pt>
                <c:pt idx="1">
                  <c:v>3.9091666666666667</c:v>
                </c:pt>
                <c:pt idx="2">
                  <c:v>3.8433333333333333</c:v>
                </c:pt>
                <c:pt idx="3">
                  <c:v>3.7774999999999999</c:v>
                </c:pt>
                <c:pt idx="4">
                  <c:v>3.7425000000000002</c:v>
                </c:pt>
                <c:pt idx="5">
                  <c:v>3.7075</c:v>
                </c:pt>
                <c:pt idx="6">
                  <c:v>3.6725000000000003</c:v>
                </c:pt>
                <c:pt idx="7">
                  <c:v>3.645</c:v>
                </c:pt>
                <c:pt idx="8">
                  <c:v>3.6174999999999997</c:v>
                </c:pt>
                <c:pt idx="9">
                  <c:v>3.59</c:v>
                </c:pt>
                <c:pt idx="10">
                  <c:v>3.5708333333333333</c:v>
                </c:pt>
                <c:pt idx="11">
                  <c:v>3.5516666666666667</c:v>
                </c:pt>
                <c:pt idx="12">
                  <c:v>3.5324999999999998</c:v>
                </c:pt>
                <c:pt idx="13">
                  <c:v>3.5108333333333333</c:v>
                </c:pt>
                <c:pt idx="14">
                  <c:v>3.4891666666666667</c:v>
                </c:pt>
                <c:pt idx="15">
                  <c:v>3.4675000000000002</c:v>
                </c:pt>
                <c:pt idx="16">
                  <c:v>3.45</c:v>
                </c:pt>
                <c:pt idx="17">
                  <c:v>3.4325000000000001</c:v>
                </c:pt>
                <c:pt idx="18">
                  <c:v>3.415</c:v>
                </c:pt>
                <c:pt idx="19">
                  <c:v>3.395</c:v>
                </c:pt>
                <c:pt idx="20">
                  <c:v>3.375</c:v>
                </c:pt>
                <c:pt idx="21">
                  <c:v>3.355</c:v>
                </c:pt>
                <c:pt idx="22">
                  <c:v>3.3411666666666666</c:v>
                </c:pt>
                <c:pt idx="23">
                  <c:v>3.3228333333333335</c:v>
                </c:pt>
              </c:numCache>
            </c:numRef>
          </c:val>
          <c:smooth val="1"/>
        </c:ser>
        <c:dLbls>
          <c:showLegendKey val="0"/>
          <c:showVal val="0"/>
          <c:showCatName val="0"/>
          <c:showSerName val="0"/>
          <c:showPercent val="0"/>
          <c:showBubbleSize val="0"/>
        </c:dLbls>
        <c:marker val="1"/>
        <c:smooth val="0"/>
        <c:axId val="107778816"/>
        <c:axId val="107780352"/>
      </c:lineChart>
      <c:catAx>
        <c:axId val="107778816"/>
        <c:scaling>
          <c:orientation val="minMax"/>
        </c:scaling>
        <c:delete val="1"/>
        <c:axPos val="b"/>
        <c:numFmt formatCode="0.0000" sourceLinked="1"/>
        <c:majorTickMark val="out"/>
        <c:minorTickMark val="none"/>
        <c:tickLblPos val="nextTo"/>
        <c:crossAx val="107780352"/>
        <c:crossesAt val="0"/>
        <c:auto val="1"/>
        <c:lblAlgn val="ctr"/>
        <c:lblOffset val="100"/>
        <c:noMultiLvlLbl val="1"/>
      </c:catAx>
      <c:valAx>
        <c:axId val="107780352"/>
        <c:scaling>
          <c:orientation val="minMax"/>
          <c:min val="2.5"/>
        </c:scaling>
        <c:delete val="1"/>
        <c:axPos val="l"/>
        <c:majorGridlines>
          <c:spPr>
            <a:ln w="9360">
              <a:solidFill>
                <a:srgbClr val="878787"/>
              </a:solidFill>
              <a:round/>
            </a:ln>
          </c:spPr>
        </c:majorGridlines>
        <c:numFmt formatCode="0.0000" sourceLinked="1"/>
        <c:majorTickMark val="out"/>
        <c:minorTickMark val="none"/>
        <c:tickLblPos val="nextTo"/>
        <c:crossAx val="107778816"/>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cat>
            <c:numRef>
              <c:f>Hoja2!$ET$73:$ET$106</c:f>
              <c:numCache>
                <c:formatCode>0.0000</c:formatCode>
                <c:ptCount val="34"/>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numCache>
            </c:numRef>
          </c:cat>
          <c:val>
            <c:numRef>
              <c:f>Hoja2!$EU$73:$EU$106</c:f>
              <c:numCache>
                <c:formatCode>0.0000</c:formatCode>
                <c:ptCount val="34"/>
                <c:pt idx="0">
                  <c:v>4.0125000000000002</c:v>
                </c:pt>
                <c:pt idx="1">
                  <c:v>3.9666666666666668</c:v>
                </c:pt>
                <c:pt idx="2">
                  <c:v>3.9208333333333334</c:v>
                </c:pt>
                <c:pt idx="3">
                  <c:v>3.875</c:v>
                </c:pt>
                <c:pt idx="4">
                  <c:v>3.8458333333333332</c:v>
                </c:pt>
                <c:pt idx="5">
                  <c:v>3.8166666666666669</c:v>
                </c:pt>
                <c:pt idx="6">
                  <c:v>3.7875000000000001</c:v>
                </c:pt>
                <c:pt idx="7">
                  <c:v>3.7625000000000002</c:v>
                </c:pt>
                <c:pt idx="8">
                  <c:v>3.7375000000000003</c:v>
                </c:pt>
                <c:pt idx="9">
                  <c:v>3.7125000000000004</c:v>
                </c:pt>
                <c:pt idx="10">
                  <c:v>3.6916666666666669</c:v>
                </c:pt>
                <c:pt idx="11">
                  <c:v>3.6708333333333334</c:v>
                </c:pt>
                <c:pt idx="12">
                  <c:v>3.65</c:v>
                </c:pt>
                <c:pt idx="13">
                  <c:v>3.6333333333333333</c:v>
                </c:pt>
                <c:pt idx="14">
                  <c:v>3.6166666666666667</c:v>
                </c:pt>
                <c:pt idx="15">
                  <c:v>3.6</c:v>
                </c:pt>
                <c:pt idx="16">
                  <c:v>3.5874999999999999</c:v>
                </c:pt>
                <c:pt idx="17">
                  <c:v>3.5750000000000002</c:v>
                </c:pt>
                <c:pt idx="18">
                  <c:v>3.5625</c:v>
                </c:pt>
                <c:pt idx="19">
                  <c:v>3.55</c:v>
                </c:pt>
                <c:pt idx="20">
                  <c:v>3.5375000000000001</c:v>
                </c:pt>
                <c:pt idx="21">
                  <c:v>3.5249999999999999</c:v>
                </c:pt>
                <c:pt idx="22">
                  <c:v>3.5124999999999997</c:v>
                </c:pt>
                <c:pt idx="23">
                  <c:v>3.5</c:v>
                </c:pt>
                <c:pt idx="24">
                  <c:v>3.4874999999999998</c:v>
                </c:pt>
                <c:pt idx="25">
                  <c:v>3.4833333333333334</c:v>
                </c:pt>
                <c:pt idx="26">
                  <c:v>3.4791666666666665</c:v>
                </c:pt>
                <c:pt idx="27">
                  <c:v>3.4750000000000001</c:v>
                </c:pt>
                <c:pt idx="28">
                  <c:v>3.4666666666666668</c:v>
                </c:pt>
                <c:pt idx="29">
                  <c:v>3.458333333333333</c:v>
                </c:pt>
                <c:pt idx="30">
                  <c:v>3.4499999999999997</c:v>
                </c:pt>
                <c:pt idx="31">
                  <c:v>3.4291666666666663</c:v>
                </c:pt>
                <c:pt idx="32">
                  <c:v>3.4083333333333332</c:v>
                </c:pt>
                <c:pt idx="33">
                  <c:v>3.3874999999999997</c:v>
                </c:pt>
              </c:numCache>
            </c:numRef>
          </c:val>
          <c:smooth val="1"/>
        </c:ser>
        <c:ser>
          <c:idx val="1"/>
          <c:order val="1"/>
          <c:spPr>
            <a:ln w="28440">
              <a:solidFill>
                <a:srgbClr val="AA433F"/>
              </a:solidFill>
              <a:round/>
            </a:ln>
          </c:spPr>
          <c:cat>
            <c:numRef>
              <c:f>Hoja2!$ET$73:$ET$106</c:f>
              <c:numCache>
                <c:formatCode>0.0000</c:formatCode>
                <c:ptCount val="34"/>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numCache>
            </c:numRef>
          </c:cat>
          <c:val>
            <c:numRef>
              <c:f>Hoja2!$EW$73:$EW$106</c:f>
              <c:numCache>
                <c:formatCode>0.0000</c:formatCode>
                <c:ptCount val="34"/>
                <c:pt idx="0">
                  <c:v>4.0125000000000002</c:v>
                </c:pt>
                <c:pt idx="1">
                  <c:v>3.9583333333333335</c:v>
                </c:pt>
                <c:pt idx="2">
                  <c:v>3.9041666666666663</c:v>
                </c:pt>
                <c:pt idx="3">
                  <c:v>3.8499999999999996</c:v>
                </c:pt>
                <c:pt idx="4">
                  <c:v>3.8208333333333333</c:v>
                </c:pt>
                <c:pt idx="5">
                  <c:v>3.7916666666666665</c:v>
                </c:pt>
                <c:pt idx="6">
                  <c:v>3.7625000000000002</c:v>
                </c:pt>
                <c:pt idx="7">
                  <c:v>3.7375000000000003</c:v>
                </c:pt>
                <c:pt idx="8">
                  <c:v>3.7124999999999999</c:v>
                </c:pt>
                <c:pt idx="9">
                  <c:v>3.6875</c:v>
                </c:pt>
                <c:pt idx="10">
                  <c:v>3.6708333333333334</c:v>
                </c:pt>
                <c:pt idx="11">
                  <c:v>3.6541666666666668</c:v>
                </c:pt>
                <c:pt idx="12">
                  <c:v>3.6375000000000002</c:v>
                </c:pt>
                <c:pt idx="13">
                  <c:v>3.6208333333333336</c:v>
                </c:pt>
                <c:pt idx="14">
                  <c:v>3.6041666666666665</c:v>
                </c:pt>
                <c:pt idx="15">
                  <c:v>3.5874999999999999</c:v>
                </c:pt>
                <c:pt idx="16">
                  <c:v>3.5749999999999997</c:v>
                </c:pt>
                <c:pt idx="17">
                  <c:v>3.5625</c:v>
                </c:pt>
                <c:pt idx="18">
                  <c:v>3.55</c:v>
                </c:pt>
                <c:pt idx="19">
                  <c:v>3.5416666666666665</c:v>
                </c:pt>
                <c:pt idx="20">
                  <c:v>3.5333333333333332</c:v>
                </c:pt>
                <c:pt idx="21">
                  <c:v>3.5249999999999999</c:v>
                </c:pt>
                <c:pt idx="22">
                  <c:v>3.5124999999999997</c:v>
                </c:pt>
                <c:pt idx="23">
                  <c:v>3.5</c:v>
                </c:pt>
                <c:pt idx="24">
                  <c:v>3.4874999999999998</c:v>
                </c:pt>
                <c:pt idx="25">
                  <c:v>3.4791666666666665</c:v>
                </c:pt>
                <c:pt idx="26">
                  <c:v>3.4708333333333332</c:v>
                </c:pt>
                <c:pt idx="27">
                  <c:v>3.4624999999999999</c:v>
                </c:pt>
                <c:pt idx="28">
                  <c:v>3.4499999999999997</c:v>
                </c:pt>
                <c:pt idx="29">
                  <c:v>3.4375</c:v>
                </c:pt>
                <c:pt idx="30">
                  <c:v>3.4249999999999998</c:v>
                </c:pt>
                <c:pt idx="31">
                  <c:v>3.3874999999999997</c:v>
                </c:pt>
                <c:pt idx="32">
                  <c:v>3.35</c:v>
                </c:pt>
                <c:pt idx="33">
                  <c:v>3.3125</c:v>
                </c:pt>
              </c:numCache>
            </c:numRef>
          </c:val>
          <c:smooth val="1"/>
        </c:ser>
        <c:ser>
          <c:idx val="2"/>
          <c:order val="2"/>
          <c:spPr>
            <a:ln w="28440">
              <a:solidFill>
                <a:srgbClr val="87A44B"/>
              </a:solidFill>
              <a:round/>
            </a:ln>
          </c:spPr>
          <c:cat>
            <c:numRef>
              <c:f>Hoja2!$ET$73:$ET$106</c:f>
              <c:numCache>
                <c:formatCode>0.0000</c:formatCode>
                <c:ptCount val="34"/>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numCache>
            </c:numRef>
          </c:cat>
          <c:val>
            <c:numRef>
              <c:f>Hoja2!$FE$73:$FE$106</c:f>
              <c:numCache>
                <c:formatCode>0.0000</c:formatCode>
                <c:ptCount val="34"/>
                <c:pt idx="0">
                  <c:v>3.6875</c:v>
                </c:pt>
                <c:pt idx="1">
                  <c:v>3.5625</c:v>
                </c:pt>
                <c:pt idx="2">
                  <c:v>3.4375</c:v>
                </c:pt>
                <c:pt idx="3">
                  <c:v>3.3125</c:v>
                </c:pt>
                <c:pt idx="4">
                  <c:v>2.208333333333333</c:v>
                </c:pt>
                <c:pt idx="5">
                  <c:v>1.1041666666666665</c:v>
                </c:pt>
              </c:numCache>
            </c:numRef>
          </c:val>
          <c:smooth val="1"/>
        </c:ser>
        <c:ser>
          <c:idx val="3"/>
          <c:order val="3"/>
          <c:spPr>
            <a:ln w="28440">
              <a:solidFill>
                <a:srgbClr val="6F568D"/>
              </a:solidFill>
              <a:round/>
            </a:ln>
          </c:spPr>
          <c:cat>
            <c:numRef>
              <c:f>Hoja2!$ET$73:$ET$106</c:f>
              <c:numCache>
                <c:formatCode>0.0000</c:formatCode>
                <c:ptCount val="34"/>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numCache>
            </c:numRef>
          </c:cat>
          <c:val>
            <c:numRef>
              <c:f>Hoja2!$FG$73:$FG$106</c:f>
              <c:numCache>
                <c:formatCode>0.0000</c:formatCode>
                <c:ptCount val="34"/>
                <c:pt idx="0">
                  <c:v>3.4</c:v>
                </c:pt>
                <c:pt idx="1">
                  <c:v>2.2666666666666666</c:v>
                </c:pt>
                <c:pt idx="2">
                  <c:v>1.1333333333333333</c:v>
                </c:pt>
              </c:numCache>
            </c:numRef>
          </c:val>
          <c:smooth val="1"/>
        </c:ser>
        <c:ser>
          <c:idx val="4"/>
          <c:order val="4"/>
          <c:spPr>
            <a:ln w="28440">
              <a:solidFill>
                <a:srgbClr val="3D97AF"/>
              </a:solidFill>
              <a:round/>
            </a:ln>
          </c:spPr>
          <c:cat>
            <c:numRef>
              <c:f>Hoja2!$ET$73:$ET$106</c:f>
              <c:numCache>
                <c:formatCode>0.0000</c:formatCode>
                <c:ptCount val="34"/>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numCache>
            </c:numRef>
          </c:cat>
          <c:val>
            <c:numRef>
              <c:f>Hoja2!$EY$73:$EY$108</c:f>
              <c:numCache>
                <c:formatCode>0.0000</c:formatCode>
                <c:ptCount val="36"/>
                <c:pt idx="0">
                  <c:v>3.9583333333333335</c:v>
                </c:pt>
                <c:pt idx="1">
                  <c:v>3.8923611111111112</c:v>
                </c:pt>
                <c:pt idx="2">
                  <c:v>3.8263888888888888</c:v>
                </c:pt>
                <c:pt idx="3">
                  <c:v>3.7604166666666665</c:v>
                </c:pt>
                <c:pt idx="4">
                  <c:v>3.7141666666666668</c:v>
                </c:pt>
                <c:pt idx="5">
                  <c:v>3.6866666666666665</c:v>
                </c:pt>
                <c:pt idx="6">
                  <c:v>3.6575000000000002</c:v>
                </c:pt>
                <c:pt idx="7">
                  <c:v>3.6325000000000003</c:v>
                </c:pt>
                <c:pt idx="8">
                  <c:v>3.6074999999999999</c:v>
                </c:pt>
                <c:pt idx="9">
                  <c:v>3.5825</c:v>
                </c:pt>
                <c:pt idx="10">
                  <c:v>3.5658333333333334</c:v>
                </c:pt>
                <c:pt idx="11">
                  <c:v>3.5491666666666668</c:v>
                </c:pt>
                <c:pt idx="12">
                  <c:v>3.5325000000000002</c:v>
                </c:pt>
                <c:pt idx="13">
                  <c:v>3.5158333333333336</c:v>
                </c:pt>
                <c:pt idx="14">
                  <c:v>3.4991666666666665</c:v>
                </c:pt>
                <c:pt idx="15">
                  <c:v>3.4824999999999999</c:v>
                </c:pt>
                <c:pt idx="16">
                  <c:v>3.4699999999999998</c:v>
                </c:pt>
                <c:pt idx="17">
                  <c:v>3.4575</c:v>
                </c:pt>
                <c:pt idx="18">
                  <c:v>3.4449999999999998</c:v>
                </c:pt>
                <c:pt idx="19">
                  <c:v>3.4366666666666665</c:v>
                </c:pt>
                <c:pt idx="20">
                  <c:v>3.4283333333333332</c:v>
                </c:pt>
                <c:pt idx="21">
                  <c:v>3.42</c:v>
                </c:pt>
                <c:pt idx="22">
                  <c:v>3.4074999999999998</c:v>
                </c:pt>
                <c:pt idx="23">
                  <c:v>3.395</c:v>
                </c:pt>
                <c:pt idx="24">
                  <c:v>3.3824999999999998</c:v>
                </c:pt>
                <c:pt idx="25">
                  <c:v>3.3741666666666665</c:v>
                </c:pt>
              </c:numCache>
            </c:numRef>
          </c:val>
          <c:smooth val="1"/>
        </c:ser>
        <c:ser>
          <c:idx val="5"/>
          <c:order val="5"/>
          <c:spPr>
            <a:ln w="28440">
              <a:solidFill>
                <a:srgbClr val="DB8238"/>
              </a:solidFill>
              <a:round/>
            </a:ln>
          </c:spPr>
          <c:cat>
            <c:numRef>
              <c:f>Hoja2!$ET$73:$ET$106</c:f>
              <c:numCache>
                <c:formatCode>0.0000</c:formatCode>
                <c:ptCount val="34"/>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numCache>
            </c:numRef>
          </c:cat>
          <c:val>
            <c:numRef>
              <c:f>Hoja2!$FA$73:$FA$109</c:f>
              <c:numCache>
                <c:formatCode>0.0000</c:formatCode>
                <c:ptCount val="37"/>
                <c:pt idx="0">
                  <c:v>3.9041666666666668</c:v>
                </c:pt>
                <c:pt idx="1">
                  <c:v>3.8263888888888893</c:v>
                </c:pt>
                <c:pt idx="2">
                  <c:v>3.7486111111111109</c:v>
                </c:pt>
                <c:pt idx="3">
                  <c:v>3.6708333333333329</c:v>
                </c:pt>
                <c:pt idx="4">
                  <c:v>3.6074999999999999</c:v>
                </c:pt>
                <c:pt idx="5">
                  <c:v>3.5516666666666667</c:v>
                </c:pt>
                <c:pt idx="6">
                  <c:v>3.5225</c:v>
                </c:pt>
                <c:pt idx="7">
                  <c:v>3.4975000000000005</c:v>
                </c:pt>
                <c:pt idx="8">
                  <c:v>3.4725000000000001</c:v>
                </c:pt>
                <c:pt idx="9">
                  <c:v>3.4474999999999998</c:v>
                </c:pt>
                <c:pt idx="10">
                  <c:v>3.4308333333333332</c:v>
                </c:pt>
                <c:pt idx="11">
                  <c:v>3.4141666666666666</c:v>
                </c:pt>
              </c:numCache>
            </c:numRef>
          </c:val>
          <c:smooth val="1"/>
        </c:ser>
        <c:ser>
          <c:idx val="6"/>
          <c:order val="6"/>
          <c:spPr>
            <a:ln w="28440">
              <a:solidFill>
                <a:srgbClr val="8EA5CA"/>
              </a:solidFill>
              <a:round/>
            </a:ln>
          </c:spPr>
          <c:cat>
            <c:numRef>
              <c:f>Hoja2!$ET$73:$ET$106</c:f>
              <c:numCache>
                <c:formatCode>0.0000</c:formatCode>
                <c:ptCount val="34"/>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numCache>
            </c:numRef>
          </c:cat>
          <c:val>
            <c:numRef>
              <c:f>Hoja2!$FC$73:$FC$108</c:f>
              <c:numCache>
                <c:formatCode>0.0000</c:formatCode>
                <c:ptCount val="36"/>
                <c:pt idx="0">
                  <c:v>3.85</c:v>
                </c:pt>
                <c:pt idx="1">
                  <c:v>3.760416666666667</c:v>
                </c:pt>
                <c:pt idx="2">
                  <c:v>3.6708333333333334</c:v>
                </c:pt>
                <c:pt idx="3">
                  <c:v>3.5812499999999998</c:v>
                </c:pt>
                <c:pt idx="4">
                  <c:v>3.5008333333333335</c:v>
                </c:pt>
                <c:pt idx="5">
                  <c:v>3.4216666666666664</c:v>
                </c:pt>
              </c:numCache>
            </c:numRef>
          </c:val>
          <c:smooth val="1"/>
        </c:ser>
        <c:dLbls>
          <c:showLegendKey val="0"/>
          <c:showVal val="0"/>
          <c:showCatName val="0"/>
          <c:showSerName val="0"/>
          <c:showPercent val="0"/>
          <c:showBubbleSize val="0"/>
        </c:dLbls>
        <c:marker val="1"/>
        <c:smooth val="0"/>
        <c:axId val="109084672"/>
        <c:axId val="109086208"/>
      </c:lineChart>
      <c:catAx>
        <c:axId val="109084672"/>
        <c:scaling>
          <c:orientation val="minMax"/>
        </c:scaling>
        <c:delete val="1"/>
        <c:axPos val="b"/>
        <c:numFmt formatCode="0.0000" sourceLinked="1"/>
        <c:majorTickMark val="out"/>
        <c:minorTickMark val="none"/>
        <c:tickLblPos val="nextTo"/>
        <c:crossAx val="109086208"/>
        <c:crossesAt val="0"/>
        <c:auto val="1"/>
        <c:lblAlgn val="ctr"/>
        <c:lblOffset val="100"/>
        <c:noMultiLvlLbl val="1"/>
      </c:catAx>
      <c:valAx>
        <c:axId val="109086208"/>
        <c:scaling>
          <c:orientation val="minMax"/>
          <c:min val="2.5"/>
        </c:scaling>
        <c:delete val="1"/>
        <c:axPos val="l"/>
        <c:majorGridlines>
          <c:spPr>
            <a:ln w="9360">
              <a:solidFill>
                <a:srgbClr val="878787"/>
              </a:solidFill>
              <a:round/>
            </a:ln>
          </c:spPr>
        </c:majorGridlines>
        <c:numFmt formatCode="0.0000" sourceLinked="1"/>
        <c:majorTickMark val="out"/>
        <c:minorTickMark val="none"/>
        <c:tickLblPos val="nextTo"/>
        <c:crossAx val="109084672"/>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Temperatura °C vs Capacidad [Wh]</a:t>
            </a:r>
          </a:p>
        </c:rich>
      </c:tx>
      <c:overlay val="1"/>
    </c:title>
    <c:autoTitleDeleted val="0"/>
    <c:plotArea>
      <c:layout/>
      <c:lineChart>
        <c:grouping val="standard"/>
        <c:varyColors val="1"/>
        <c:ser>
          <c:idx val="0"/>
          <c:order val="0"/>
          <c:spPr>
            <a:ln w="28440">
              <a:solidFill>
                <a:srgbClr val="4A7EBB"/>
              </a:solidFill>
              <a:round/>
            </a:ln>
          </c:spPr>
          <c:marker>
            <c:symbol val="none"/>
          </c:marker>
          <c:cat>
            <c:numRef>
              <c:f>Hoja2!$C$143:$C$146</c:f>
              <c:numCache>
                <c:formatCode>General</c:formatCode>
                <c:ptCount val="4"/>
                <c:pt idx="0">
                  <c:v>40</c:v>
                </c:pt>
                <c:pt idx="1">
                  <c:v>20</c:v>
                </c:pt>
                <c:pt idx="2">
                  <c:v>0</c:v>
                </c:pt>
                <c:pt idx="3">
                  <c:v>-20</c:v>
                </c:pt>
              </c:numCache>
            </c:numRef>
          </c:cat>
          <c:val>
            <c:numRef>
              <c:f>Hoja2!$B$143:$B$146</c:f>
              <c:numCache>
                <c:formatCode>0.0000</c:formatCode>
                <c:ptCount val="4"/>
                <c:pt idx="0">
                  <c:v>5.5056250000000002</c:v>
                </c:pt>
                <c:pt idx="1">
                  <c:v>5.7543750000000014</c:v>
                </c:pt>
                <c:pt idx="2">
                  <c:v>5.1375000000000002</c:v>
                </c:pt>
                <c:pt idx="3">
                  <c:v>3.6471250000000004</c:v>
                </c:pt>
              </c:numCache>
            </c:numRef>
          </c:val>
          <c:smooth val="1"/>
        </c:ser>
        <c:dLbls>
          <c:showLegendKey val="0"/>
          <c:showVal val="0"/>
          <c:showCatName val="0"/>
          <c:showSerName val="0"/>
          <c:showPercent val="0"/>
          <c:showBubbleSize val="0"/>
        </c:dLbls>
        <c:marker val="1"/>
        <c:smooth val="0"/>
        <c:axId val="109094400"/>
        <c:axId val="109095936"/>
      </c:lineChart>
      <c:catAx>
        <c:axId val="109094400"/>
        <c:scaling>
          <c:orientation val="minMax"/>
        </c:scaling>
        <c:delete val="1"/>
        <c:axPos val="b"/>
        <c:numFmt formatCode="General" sourceLinked="1"/>
        <c:majorTickMark val="none"/>
        <c:minorTickMark val="none"/>
        <c:tickLblPos val="nextTo"/>
        <c:crossAx val="109095936"/>
        <c:crossesAt val="0"/>
        <c:auto val="1"/>
        <c:lblAlgn val="ctr"/>
        <c:lblOffset val="100"/>
        <c:noMultiLvlLbl val="1"/>
      </c:catAx>
      <c:valAx>
        <c:axId val="109095936"/>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9094400"/>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Temperatura °C vs Capacidad [Wh]</a:t>
            </a:r>
          </a:p>
        </c:rich>
      </c:tx>
      <c:overlay val="1"/>
    </c:title>
    <c:autoTitleDeleted val="0"/>
    <c:plotArea>
      <c:layout/>
      <c:lineChart>
        <c:grouping val="standard"/>
        <c:varyColors val="1"/>
        <c:ser>
          <c:idx val="0"/>
          <c:order val="0"/>
          <c:spPr>
            <a:ln w="28440">
              <a:solidFill>
                <a:srgbClr val="4A7EBB"/>
              </a:solidFill>
              <a:round/>
            </a:ln>
          </c:spPr>
          <c:marker>
            <c:symbol val="none"/>
          </c:marker>
          <c:cat>
            <c:numRef>
              <c:f>Hoja2!$S$143:$S$146</c:f>
              <c:numCache>
                <c:formatCode>General</c:formatCode>
                <c:ptCount val="4"/>
                <c:pt idx="0">
                  <c:v>40</c:v>
                </c:pt>
                <c:pt idx="1">
                  <c:v>20</c:v>
                </c:pt>
                <c:pt idx="2">
                  <c:v>0</c:v>
                </c:pt>
                <c:pt idx="3">
                  <c:v>-20</c:v>
                </c:pt>
              </c:numCache>
            </c:numRef>
          </c:cat>
          <c:val>
            <c:numRef>
              <c:f>Hoja2!$R$143:$R$146</c:f>
              <c:numCache>
                <c:formatCode>0.0000</c:formatCode>
                <c:ptCount val="4"/>
                <c:pt idx="0">
                  <c:v>5.4453749999999994</c:v>
                </c:pt>
                <c:pt idx="1">
                  <c:v>5.4453749999999994</c:v>
                </c:pt>
                <c:pt idx="2">
                  <c:v>4.8373749999999998</c:v>
                </c:pt>
                <c:pt idx="3">
                  <c:v>3.1193749999999998</c:v>
                </c:pt>
              </c:numCache>
            </c:numRef>
          </c:val>
          <c:smooth val="1"/>
        </c:ser>
        <c:dLbls>
          <c:showLegendKey val="0"/>
          <c:showVal val="0"/>
          <c:showCatName val="0"/>
          <c:showSerName val="0"/>
          <c:showPercent val="0"/>
          <c:showBubbleSize val="0"/>
        </c:dLbls>
        <c:marker val="1"/>
        <c:smooth val="0"/>
        <c:axId val="109120896"/>
        <c:axId val="109130880"/>
      </c:lineChart>
      <c:catAx>
        <c:axId val="109120896"/>
        <c:scaling>
          <c:orientation val="minMax"/>
        </c:scaling>
        <c:delete val="1"/>
        <c:axPos val="b"/>
        <c:numFmt formatCode="General" sourceLinked="1"/>
        <c:majorTickMark val="none"/>
        <c:minorTickMark val="none"/>
        <c:tickLblPos val="nextTo"/>
        <c:crossAx val="109130880"/>
        <c:crossesAt val="0"/>
        <c:auto val="1"/>
        <c:lblAlgn val="ctr"/>
        <c:lblOffset val="100"/>
        <c:noMultiLvlLbl val="1"/>
      </c:catAx>
      <c:valAx>
        <c:axId val="109130880"/>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9120896"/>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Temperatura °C vs Capacidad [Wh]</a:t>
            </a:r>
          </a:p>
        </c:rich>
      </c:tx>
      <c:overlay val="1"/>
    </c:title>
    <c:autoTitleDeleted val="0"/>
    <c:plotArea>
      <c:layout/>
      <c:lineChart>
        <c:grouping val="standard"/>
        <c:varyColors val="1"/>
        <c:ser>
          <c:idx val="0"/>
          <c:order val="0"/>
          <c:spPr>
            <a:ln w="28440">
              <a:solidFill>
                <a:srgbClr val="4A7EBB"/>
              </a:solidFill>
              <a:round/>
            </a:ln>
          </c:spPr>
          <c:marker>
            <c:symbol val="none"/>
          </c:marker>
          <c:cat>
            <c:numRef>
              <c:f>Hoja2!$AI$143:$AI$146</c:f>
              <c:numCache>
                <c:formatCode>General</c:formatCode>
                <c:ptCount val="4"/>
                <c:pt idx="0">
                  <c:v>40</c:v>
                </c:pt>
                <c:pt idx="1">
                  <c:v>20</c:v>
                </c:pt>
                <c:pt idx="2">
                  <c:v>0</c:v>
                </c:pt>
                <c:pt idx="3">
                  <c:v>-20</c:v>
                </c:pt>
              </c:numCache>
            </c:numRef>
          </c:cat>
          <c:val>
            <c:numRef>
              <c:f>Hoja2!$AH$143:$AH$146</c:f>
              <c:numCache>
                <c:formatCode>0.0000</c:formatCode>
                <c:ptCount val="4"/>
                <c:pt idx="0">
                  <c:v>4.8525</c:v>
                </c:pt>
                <c:pt idx="1">
                  <c:v>4.8375000000000004</c:v>
                </c:pt>
                <c:pt idx="2">
                  <c:v>4.1550000000000002</c:v>
                </c:pt>
                <c:pt idx="3">
                  <c:v>1.6987500000000002</c:v>
                </c:pt>
              </c:numCache>
            </c:numRef>
          </c:val>
          <c:smooth val="1"/>
        </c:ser>
        <c:dLbls>
          <c:showLegendKey val="0"/>
          <c:showVal val="0"/>
          <c:showCatName val="0"/>
          <c:showSerName val="0"/>
          <c:showPercent val="0"/>
          <c:showBubbleSize val="0"/>
        </c:dLbls>
        <c:marker val="1"/>
        <c:smooth val="0"/>
        <c:axId val="109141376"/>
        <c:axId val="109159552"/>
      </c:lineChart>
      <c:catAx>
        <c:axId val="109141376"/>
        <c:scaling>
          <c:orientation val="minMax"/>
        </c:scaling>
        <c:delete val="1"/>
        <c:axPos val="b"/>
        <c:numFmt formatCode="General" sourceLinked="1"/>
        <c:majorTickMark val="none"/>
        <c:minorTickMark val="none"/>
        <c:tickLblPos val="nextTo"/>
        <c:crossAx val="109159552"/>
        <c:crossesAt val="0"/>
        <c:auto val="1"/>
        <c:lblAlgn val="ctr"/>
        <c:lblOffset val="100"/>
        <c:noMultiLvlLbl val="1"/>
      </c:catAx>
      <c:valAx>
        <c:axId val="109159552"/>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9141376"/>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Temperatura °C vs Capacidad [Wh]</a:t>
            </a:r>
          </a:p>
        </c:rich>
      </c:tx>
      <c:overlay val="1"/>
    </c:title>
    <c:autoTitleDeleted val="0"/>
    <c:plotArea>
      <c:layout/>
      <c:lineChart>
        <c:grouping val="standard"/>
        <c:varyColors val="1"/>
        <c:ser>
          <c:idx val="0"/>
          <c:order val="0"/>
          <c:spPr>
            <a:ln w="28440">
              <a:solidFill>
                <a:srgbClr val="4A7EBB"/>
              </a:solidFill>
              <a:round/>
            </a:ln>
          </c:spPr>
          <c:marker>
            <c:symbol val="none"/>
          </c:marker>
          <c:cat>
            <c:numRef>
              <c:f>Hoja2!$AI$143:$AI$146</c:f>
              <c:numCache>
                <c:formatCode>General</c:formatCode>
                <c:ptCount val="4"/>
                <c:pt idx="0">
                  <c:v>40</c:v>
                </c:pt>
                <c:pt idx="1">
                  <c:v>20</c:v>
                </c:pt>
                <c:pt idx="2">
                  <c:v>0</c:v>
                </c:pt>
                <c:pt idx="3">
                  <c:v>-20</c:v>
                </c:pt>
              </c:numCache>
            </c:numRef>
          </c:cat>
          <c:val>
            <c:numRef>
              <c:f>Hoja2!$CD$143:$CD$146</c:f>
              <c:numCache>
                <c:formatCode>0.0000</c:formatCode>
                <c:ptCount val="4"/>
                <c:pt idx="0">
                  <c:v>4.486250000000001</c:v>
                </c:pt>
                <c:pt idx="1">
                  <c:v>4.5031249999999998</c:v>
                </c:pt>
                <c:pt idx="2">
                  <c:v>2.4432499999999999</c:v>
                </c:pt>
                <c:pt idx="3">
                  <c:v>0.13</c:v>
                </c:pt>
              </c:numCache>
            </c:numRef>
          </c:val>
          <c:smooth val="1"/>
        </c:ser>
        <c:dLbls>
          <c:showLegendKey val="0"/>
          <c:showVal val="0"/>
          <c:showCatName val="0"/>
          <c:showSerName val="0"/>
          <c:showPercent val="0"/>
          <c:showBubbleSize val="0"/>
        </c:dLbls>
        <c:marker val="1"/>
        <c:smooth val="0"/>
        <c:axId val="109192320"/>
        <c:axId val="109193856"/>
      </c:lineChart>
      <c:catAx>
        <c:axId val="109192320"/>
        <c:scaling>
          <c:orientation val="minMax"/>
        </c:scaling>
        <c:delete val="1"/>
        <c:axPos val="b"/>
        <c:numFmt formatCode="General" sourceLinked="1"/>
        <c:majorTickMark val="none"/>
        <c:minorTickMark val="none"/>
        <c:tickLblPos val="nextTo"/>
        <c:crossAx val="109193856"/>
        <c:crossesAt val="0"/>
        <c:auto val="1"/>
        <c:lblAlgn val="ctr"/>
        <c:lblOffset val="100"/>
        <c:noMultiLvlLbl val="1"/>
      </c:catAx>
      <c:valAx>
        <c:axId val="109193856"/>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9192320"/>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Temperatura °C vs Capacidad [Wh]</a:t>
            </a:r>
          </a:p>
        </c:rich>
      </c:tx>
      <c:overlay val="1"/>
    </c:title>
    <c:autoTitleDeleted val="0"/>
    <c:plotArea>
      <c:layout/>
      <c:lineChart>
        <c:grouping val="standard"/>
        <c:varyColors val="1"/>
        <c:ser>
          <c:idx val="0"/>
          <c:order val="0"/>
          <c:spPr>
            <a:ln w="28440">
              <a:solidFill>
                <a:srgbClr val="4A7EBB"/>
              </a:solidFill>
              <a:round/>
            </a:ln>
          </c:spPr>
          <c:marker>
            <c:symbol val="none"/>
          </c:marker>
          <c:cat>
            <c:numRef>
              <c:f>Hoja2!$AI$143:$AI$146</c:f>
              <c:numCache>
                <c:formatCode>General</c:formatCode>
                <c:ptCount val="4"/>
                <c:pt idx="0">
                  <c:v>40</c:v>
                </c:pt>
                <c:pt idx="1">
                  <c:v>20</c:v>
                </c:pt>
                <c:pt idx="2">
                  <c:v>0</c:v>
                </c:pt>
                <c:pt idx="3">
                  <c:v>-20</c:v>
                </c:pt>
              </c:numCache>
            </c:numRef>
          </c:cat>
          <c:val>
            <c:numRef>
              <c:f>Hoja2!$EU$143:$EU$146</c:f>
              <c:numCache>
                <c:formatCode>0.0000</c:formatCode>
                <c:ptCount val="4"/>
                <c:pt idx="0">
                  <c:v>4.1764999999999999</c:v>
                </c:pt>
                <c:pt idx="1">
                  <c:v>4.0917500000000002</c:v>
                </c:pt>
                <c:pt idx="2">
                  <c:v>0.54200000000000004</c:v>
                </c:pt>
                <c:pt idx="3">
                  <c:v>5.5E-2</c:v>
                </c:pt>
              </c:numCache>
            </c:numRef>
          </c:val>
          <c:smooth val="1"/>
        </c:ser>
        <c:dLbls>
          <c:showLegendKey val="0"/>
          <c:showVal val="0"/>
          <c:showCatName val="0"/>
          <c:showSerName val="0"/>
          <c:showPercent val="0"/>
          <c:showBubbleSize val="0"/>
        </c:dLbls>
        <c:marker val="1"/>
        <c:smooth val="0"/>
        <c:axId val="109222912"/>
        <c:axId val="109228800"/>
      </c:lineChart>
      <c:catAx>
        <c:axId val="109222912"/>
        <c:scaling>
          <c:orientation val="minMax"/>
        </c:scaling>
        <c:delete val="1"/>
        <c:axPos val="b"/>
        <c:numFmt formatCode="General" sourceLinked="1"/>
        <c:majorTickMark val="none"/>
        <c:minorTickMark val="none"/>
        <c:tickLblPos val="nextTo"/>
        <c:crossAx val="109228800"/>
        <c:crossesAt val="0"/>
        <c:auto val="1"/>
        <c:lblAlgn val="ctr"/>
        <c:lblOffset val="100"/>
        <c:noMultiLvlLbl val="1"/>
      </c:catAx>
      <c:valAx>
        <c:axId val="109228800"/>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9222912"/>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Discharge Rate vs Capacidad (Eje x no lineal)</a:t>
            </a:r>
          </a:p>
        </c:rich>
      </c:tx>
      <c:overlay val="1"/>
    </c:title>
    <c:autoTitleDeleted val="0"/>
    <c:plotArea>
      <c:layout/>
      <c:scatterChart>
        <c:scatterStyle val="lineMarker"/>
        <c:varyColors val="1"/>
        <c:ser>
          <c:idx val="0"/>
          <c:order val="0"/>
          <c:tx>
            <c:strRef>
              <c:f>Hoja2!$C$164</c:f>
              <c:strCache>
                <c:ptCount val="1"/>
                <c:pt idx="0">
                  <c:v>40°C</c:v>
                </c:pt>
              </c:strCache>
            </c:strRef>
          </c:tx>
          <c:spPr>
            <a:ln w="28440">
              <a:solidFill>
                <a:srgbClr val="4A7EBB"/>
              </a:solidFill>
              <a:round/>
            </a:ln>
          </c:spPr>
          <c:xVal>
            <c:numRef>
              <c:f>Hoja2!$B$165:$B$169</c:f>
              <c:numCache>
                <c:formatCode>General</c:formatCode>
                <c:ptCount val="5"/>
                <c:pt idx="0" formatCode="0.0000">
                  <c:v>8.3333333333333329E-2</c:v>
                </c:pt>
                <c:pt idx="1">
                  <c:v>0.125</c:v>
                </c:pt>
                <c:pt idx="2">
                  <c:v>0.25</c:v>
                </c:pt>
                <c:pt idx="3">
                  <c:v>0.625</c:v>
                </c:pt>
                <c:pt idx="4">
                  <c:v>1.25</c:v>
                </c:pt>
              </c:numCache>
            </c:numRef>
          </c:xVal>
          <c:yVal>
            <c:numRef>
              <c:f>Hoja2!$C$165:$C$169</c:f>
              <c:numCache>
                <c:formatCode>0.0000</c:formatCode>
                <c:ptCount val="5"/>
                <c:pt idx="0">
                  <c:v>5.5056250000000002</c:v>
                </c:pt>
                <c:pt idx="1">
                  <c:v>5.4453750000000003</c:v>
                </c:pt>
                <c:pt idx="2">
                  <c:v>4.8525</c:v>
                </c:pt>
                <c:pt idx="3">
                  <c:v>4.4862500000000001</c:v>
                </c:pt>
                <c:pt idx="4">
                  <c:v>4.1764999999999999</c:v>
                </c:pt>
              </c:numCache>
            </c:numRef>
          </c:yVal>
          <c:smooth val="1"/>
        </c:ser>
        <c:ser>
          <c:idx val="1"/>
          <c:order val="1"/>
          <c:tx>
            <c:strRef>
              <c:f>Hoja2!$D$164</c:f>
              <c:strCache>
                <c:ptCount val="1"/>
                <c:pt idx="0">
                  <c:v>20°C</c:v>
                </c:pt>
              </c:strCache>
            </c:strRef>
          </c:tx>
          <c:spPr>
            <a:ln w="28440">
              <a:solidFill>
                <a:srgbClr val="BE4B48"/>
              </a:solidFill>
              <a:round/>
            </a:ln>
          </c:spPr>
          <c:xVal>
            <c:numRef>
              <c:f>Hoja2!$B$165:$B$169</c:f>
              <c:numCache>
                <c:formatCode>General</c:formatCode>
                <c:ptCount val="5"/>
                <c:pt idx="0" formatCode="0.0000">
                  <c:v>8.3333333333333329E-2</c:v>
                </c:pt>
                <c:pt idx="1">
                  <c:v>0.125</c:v>
                </c:pt>
                <c:pt idx="2">
                  <c:v>0.25</c:v>
                </c:pt>
                <c:pt idx="3">
                  <c:v>0.625</c:v>
                </c:pt>
                <c:pt idx="4">
                  <c:v>1.25</c:v>
                </c:pt>
              </c:numCache>
            </c:numRef>
          </c:xVal>
          <c:yVal>
            <c:numRef>
              <c:f>Hoja2!$D$165:$D$169</c:f>
              <c:numCache>
                <c:formatCode>0.0000</c:formatCode>
                <c:ptCount val="5"/>
                <c:pt idx="0">
                  <c:v>5.7543749999999996</c:v>
                </c:pt>
                <c:pt idx="1">
                  <c:v>5.4453750000000003</c:v>
                </c:pt>
                <c:pt idx="2">
                  <c:v>4.8375000000000004</c:v>
                </c:pt>
                <c:pt idx="3">
                  <c:v>4.5031249999999998</c:v>
                </c:pt>
                <c:pt idx="4">
                  <c:v>4.0917500000000002</c:v>
                </c:pt>
              </c:numCache>
            </c:numRef>
          </c:yVal>
          <c:smooth val="1"/>
        </c:ser>
        <c:ser>
          <c:idx val="2"/>
          <c:order val="2"/>
          <c:tx>
            <c:strRef>
              <c:f>Hoja2!$E$164</c:f>
              <c:strCache>
                <c:ptCount val="1"/>
                <c:pt idx="0">
                  <c:v>0°C</c:v>
                </c:pt>
              </c:strCache>
            </c:strRef>
          </c:tx>
          <c:spPr>
            <a:ln w="28440">
              <a:solidFill>
                <a:srgbClr val="98B855"/>
              </a:solidFill>
              <a:round/>
            </a:ln>
          </c:spPr>
          <c:xVal>
            <c:numRef>
              <c:f>Hoja2!$B$165:$B$169</c:f>
              <c:numCache>
                <c:formatCode>General</c:formatCode>
                <c:ptCount val="5"/>
                <c:pt idx="0" formatCode="0.0000">
                  <c:v>8.3333333333333329E-2</c:v>
                </c:pt>
                <c:pt idx="1">
                  <c:v>0.125</c:v>
                </c:pt>
                <c:pt idx="2">
                  <c:v>0.25</c:v>
                </c:pt>
                <c:pt idx="3">
                  <c:v>0.625</c:v>
                </c:pt>
                <c:pt idx="4">
                  <c:v>1.25</c:v>
                </c:pt>
              </c:numCache>
            </c:numRef>
          </c:xVal>
          <c:yVal>
            <c:numRef>
              <c:f>Hoja2!$E$165:$E$169</c:f>
              <c:numCache>
                <c:formatCode>0.0000</c:formatCode>
                <c:ptCount val="5"/>
                <c:pt idx="0">
                  <c:v>5.1375000000000002</c:v>
                </c:pt>
                <c:pt idx="1">
                  <c:v>4.8373749999999998</c:v>
                </c:pt>
                <c:pt idx="2">
                  <c:v>4.1550000000000002</c:v>
                </c:pt>
                <c:pt idx="3">
                  <c:v>2.4432499999999999</c:v>
                </c:pt>
                <c:pt idx="4">
                  <c:v>0.54200000000000004</c:v>
                </c:pt>
              </c:numCache>
            </c:numRef>
          </c:yVal>
          <c:smooth val="1"/>
        </c:ser>
        <c:ser>
          <c:idx val="3"/>
          <c:order val="3"/>
          <c:tx>
            <c:strRef>
              <c:f>Hoja2!$F$164</c:f>
              <c:strCache>
                <c:ptCount val="1"/>
                <c:pt idx="0">
                  <c:v>-20°C</c:v>
                </c:pt>
              </c:strCache>
            </c:strRef>
          </c:tx>
          <c:spPr>
            <a:ln w="28440">
              <a:solidFill>
                <a:srgbClr val="7D5FA0"/>
              </a:solidFill>
              <a:round/>
            </a:ln>
          </c:spPr>
          <c:xVal>
            <c:numRef>
              <c:f>Hoja2!$B$165:$B$169</c:f>
              <c:numCache>
                <c:formatCode>General</c:formatCode>
                <c:ptCount val="5"/>
                <c:pt idx="0" formatCode="0.0000">
                  <c:v>8.3333333333333329E-2</c:v>
                </c:pt>
                <c:pt idx="1">
                  <c:v>0.125</c:v>
                </c:pt>
                <c:pt idx="2">
                  <c:v>0.25</c:v>
                </c:pt>
                <c:pt idx="3">
                  <c:v>0.625</c:v>
                </c:pt>
                <c:pt idx="4">
                  <c:v>1.25</c:v>
                </c:pt>
              </c:numCache>
            </c:numRef>
          </c:xVal>
          <c:yVal>
            <c:numRef>
              <c:f>Hoja2!$F$165:$F$169</c:f>
              <c:numCache>
                <c:formatCode>0.0000</c:formatCode>
                <c:ptCount val="5"/>
                <c:pt idx="0">
                  <c:v>3.647125</c:v>
                </c:pt>
                <c:pt idx="1">
                  <c:v>3.1193749999999998</c:v>
                </c:pt>
                <c:pt idx="2">
                  <c:v>1.69875</c:v>
                </c:pt>
                <c:pt idx="3">
                  <c:v>0.13</c:v>
                </c:pt>
                <c:pt idx="4">
                  <c:v>5.5E-2</c:v>
                </c:pt>
              </c:numCache>
            </c:numRef>
          </c:yVal>
          <c:smooth val="1"/>
        </c:ser>
        <c:dLbls>
          <c:showLegendKey val="0"/>
          <c:showVal val="0"/>
          <c:showCatName val="0"/>
          <c:showSerName val="0"/>
          <c:showPercent val="0"/>
          <c:showBubbleSize val="0"/>
        </c:dLbls>
        <c:axId val="109522304"/>
        <c:axId val="109532288"/>
      </c:scatterChart>
      <c:valAx>
        <c:axId val="109522304"/>
        <c:scaling>
          <c:orientation val="minMax"/>
        </c:scaling>
        <c:delete val="1"/>
        <c:axPos val="b"/>
        <c:numFmt formatCode="0.0000" sourceLinked="1"/>
        <c:majorTickMark val="none"/>
        <c:minorTickMark val="none"/>
        <c:tickLblPos val="nextTo"/>
        <c:crossAx val="109532288"/>
        <c:crossesAt val="0"/>
        <c:crossBetween val="midCat"/>
      </c:valAx>
      <c:valAx>
        <c:axId val="109532288"/>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9522304"/>
        <c:crossesAt val="0"/>
        <c:crossBetween val="midCat"/>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Discharge Rate vs Capacidad (Eje x lineal y dato interpolados)</a:t>
            </a:r>
          </a:p>
        </c:rich>
      </c:tx>
      <c:overlay val="1"/>
    </c:title>
    <c:autoTitleDeleted val="0"/>
    <c:plotArea>
      <c:layout/>
      <c:scatterChart>
        <c:scatterStyle val="lineMarker"/>
        <c:varyColors val="1"/>
        <c:ser>
          <c:idx val="0"/>
          <c:order val="0"/>
          <c:tx>
            <c:strRef>
              <c:f>Hoja2!$C$178</c:f>
              <c:strCache>
                <c:ptCount val="1"/>
                <c:pt idx="0">
                  <c:v>40°C</c:v>
                </c:pt>
              </c:strCache>
            </c:strRef>
          </c:tx>
          <c:spPr>
            <a:ln w="28440">
              <a:solidFill>
                <a:srgbClr val="4A7EBB"/>
              </a:solidFill>
              <a:round/>
            </a:ln>
          </c:spPr>
          <c:xVal>
            <c:numRef>
              <c:f>Hoja2!$B$180:$B$189</c:f>
              <c:numCache>
                <c:formatCode>General</c:formatCode>
                <c:ptCount val="10"/>
                <c:pt idx="0">
                  <c:v>0.125</c:v>
                </c:pt>
                <c:pt idx="1">
                  <c:v>0.25</c:v>
                </c:pt>
                <c:pt idx="2">
                  <c:v>0.375</c:v>
                </c:pt>
                <c:pt idx="3">
                  <c:v>0.5</c:v>
                </c:pt>
                <c:pt idx="4">
                  <c:v>0.625</c:v>
                </c:pt>
                <c:pt idx="5">
                  <c:v>0.75</c:v>
                </c:pt>
                <c:pt idx="6">
                  <c:v>0.875</c:v>
                </c:pt>
                <c:pt idx="7">
                  <c:v>1</c:v>
                </c:pt>
                <c:pt idx="8">
                  <c:v>1.125</c:v>
                </c:pt>
                <c:pt idx="9">
                  <c:v>1.25</c:v>
                </c:pt>
              </c:numCache>
            </c:numRef>
          </c:xVal>
          <c:yVal>
            <c:numRef>
              <c:f>Hoja2!$C$180:$C$189</c:f>
              <c:numCache>
                <c:formatCode>0.0000</c:formatCode>
                <c:ptCount val="10"/>
                <c:pt idx="0">
                  <c:v>5.4453750000000003</c:v>
                </c:pt>
                <c:pt idx="1">
                  <c:v>4.8525</c:v>
                </c:pt>
                <c:pt idx="2">
                  <c:v>4.7304166666666667</c:v>
                </c:pt>
                <c:pt idx="3">
                  <c:v>4.6083333333333334</c:v>
                </c:pt>
                <c:pt idx="4">
                  <c:v>4.4862500000000001</c:v>
                </c:pt>
                <c:pt idx="5">
                  <c:v>4.4242999999999997</c:v>
                </c:pt>
                <c:pt idx="6">
                  <c:v>4.3623500000000002</c:v>
                </c:pt>
                <c:pt idx="7">
                  <c:v>4.3003999999999998</c:v>
                </c:pt>
                <c:pt idx="8">
                  <c:v>4.2384500000000003</c:v>
                </c:pt>
                <c:pt idx="9">
                  <c:v>4.1764999999999999</c:v>
                </c:pt>
              </c:numCache>
            </c:numRef>
          </c:yVal>
          <c:smooth val="1"/>
        </c:ser>
        <c:ser>
          <c:idx val="1"/>
          <c:order val="1"/>
          <c:tx>
            <c:strRef>
              <c:f>Hoja2!$D$178</c:f>
              <c:strCache>
                <c:ptCount val="1"/>
                <c:pt idx="0">
                  <c:v>20°C</c:v>
                </c:pt>
              </c:strCache>
            </c:strRef>
          </c:tx>
          <c:spPr>
            <a:ln w="28440">
              <a:solidFill>
                <a:srgbClr val="BE4B48"/>
              </a:solidFill>
              <a:round/>
            </a:ln>
          </c:spPr>
          <c:xVal>
            <c:numRef>
              <c:f>Hoja2!$B$180:$B$189</c:f>
              <c:numCache>
                <c:formatCode>General</c:formatCode>
                <c:ptCount val="10"/>
                <c:pt idx="0">
                  <c:v>0.125</c:v>
                </c:pt>
                <c:pt idx="1">
                  <c:v>0.25</c:v>
                </c:pt>
                <c:pt idx="2">
                  <c:v>0.375</c:v>
                </c:pt>
                <c:pt idx="3">
                  <c:v>0.5</c:v>
                </c:pt>
                <c:pt idx="4">
                  <c:v>0.625</c:v>
                </c:pt>
                <c:pt idx="5">
                  <c:v>0.75</c:v>
                </c:pt>
                <c:pt idx="6">
                  <c:v>0.875</c:v>
                </c:pt>
                <c:pt idx="7">
                  <c:v>1</c:v>
                </c:pt>
                <c:pt idx="8">
                  <c:v>1.125</c:v>
                </c:pt>
                <c:pt idx="9">
                  <c:v>1.25</c:v>
                </c:pt>
              </c:numCache>
            </c:numRef>
          </c:xVal>
          <c:yVal>
            <c:numRef>
              <c:f>Hoja2!$D$180:$D$189</c:f>
              <c:numCache>
                <c:formatCode>0.0000</c:formatCode>
                <c:ptCount val="10"/>
                <c:pt idx="0">
                  <c:v>5.4453750000000003</c:v>
                </c:pt>
                <c:pt idx="1">
                  <c:v>4.8375000000000004</c:v>
                </c:pt>
                <c:pt idx="2">
                  <c:v>4.7260416666666671</c:v>
                </c:pt>
                <c:pt idx="3">
                  <c:v>4.614583333333333</c:v>
                </c:pt>
                <c:pt idx="4">
                  <c:v>4.5031249999999998</c:v>
                </c:pt>
                <c:pt idx="5">
                  <c:v>4.4208499999999997</c:v>
                </c:pt>
                <c:pt idx="6">
                  <c:v>4.3385749999999996</c:v>
                </c:pt>
                <c:pt idx="7">
                  <c:v>4.2563000000000004</c:v>
                </c:pt>
                <c:pt idx="8">
                  <c:v>4.1740250000000003</c:v>
                </c:pt>
                <c:pt idx="9">
                  <c:v>4.0917500000000002</c:v>
                </c:pt>
              </c:numCache>
            </c:numRef>
          </c:yVal>
          <c:smooth val="1"/>
        </c:ser>
        <c:ser>
          <c:idx val="2"/>
          <c:order val="2"/>
          <c:tx>
            <c:strRef>
              <c:f>Hoja2!$E$178</c:f>
              <c:strCache>
                <c:ptCount val="1"/>
                <c:pt idx="0">
                  <c:v>0°C</c:v>
                </c:pt>
              </c:strCache>
            </c:strRef>
          </c:tx>
          <c:spPr>
            <a:ln w="28440">
              <a:solidFill>
                <a:srgbClr val="98B855"/>
              </a:solidFill>
              <a:round/>
            </a:ln>
          </c:spPr>
          <c:xVal>
            <c:numRef>
              <c:f>Hoja2!$B$180:$B$189</c:f>
              <c:numCache>
                <c:formatCode>General</c:formatCode>
                <c:ptCount val="10"/>
                <c:pt idx="0">
                  <c:v>0.125</c:v>
                </c:pt>
                <c:pt idx="1">
                  <c:v>0.25</c:v>
                </c:pt>
                <c:pt idx="2">
                  <c:v>0.375</c:v>
                </c:pt>
                <c:pt idx="3">
                  <c:v>0.5</c:v>
                </c:pt>
                <c:pt idx="4">
                  <c:v>0.625</c:v>
                </c:pt>
                <c:pt idx="5">
                  <c:v>0.75</c:v>
                </c:pt>
                <c:pt idx="6">
                  <c:v>0.875</c:v>
                </c:pt>
                <c:pt idx="7">
                  <c:v>1</c:v>
                </c:pt>
                <c:pt idx="8">
                  <c:v>1.125</c:v>
                </c:pt>
                <c:pt idx="9">
                  <c:v>1.25</c:v>
                </c:pt>
              </c:numCache>
            </c:numRef>
          </c:xVal>
          <c:yVal>
            <c:numRef>
              <c:f>Hoja2!$E$180:$E$189</c:f>
              <c:numCache>
                <c:formatCode>0.0000</c:formatCode>
                <c:ptCount val="10"/>
                <c:pt idx="0">
                  <c:v>4.8373749999999998</c:v>
                </c:pt>
                <c:pt idx="1">
                  <c:v>4.1550000000000002</c:v>
                </c:pt>
                <c:pt idx="2">
                  <c:v>3.5844166666666668</c:v>
                </c:pt>
                <c:pt idx="3">
                  <c:v>3.0138333333333334</c:v>
                </c:pt>
                <c:pt idx="4">
                  <c:v>2.4432499999999999</c:v>
                </c:pt>
                <c:pt idx="5">
                  <c:v>2.0629999999999997</c:v>
                </c:pt>
                <c:pt idx="6">
                  <c:v>1.68275</c:v>
                </c:pt>
                <c:pt idx="7">
                  <c:v>1.3025</c:v>
                </c:pt>
                <c:pt idx="8">
                  <c:v>0.92225000000000001</c:v>
                </c:pt>
                <c:pt idx="9">
                  <c:v>0.54200000000000004</c:v>
                </c:pt>
              </c:numCache>
            </c:numRef>
          </c:yVal>
          <c:smooth val="1"/>
        </c:ser>
        <c:ser>
          <c:idx val="3"/>
          <c:order val="3"/>
          <c:tx>
            <c:strRef>
              <c:f>Hoja2!$F$178</c:f>
              <c:strCache>
                <c:ptCount val="1"/>
                <c:pt idx="0">
                  <c:v>-20°C</c:v>
                </c:pt>
              </c:strCache>
            </c:strRef>
          </c:tx>
          <c:spPr>
            <a:ln w="28440">
              <a:solidFill>
                <a:srgbClr val="7D5FA0"/>
              </a:solidFill>
              <a:round/>
            </a:ln>
          </c:spPr>
          <c:xVal>
            <c:numRef>
              <c:f>Hoja2!$B$180:$B$189</c:f>
              <c:numCache>
                <c:formatCode>General</c:formatCode>
                <c:ptCount val="10"/>
                <c:pt idx="0">
                  <c:v>0.125</c:v>
                </c:pt>
                <c:pt idx="1">
                  <c:v>0.25</c:v>
                </c:pt>
                <c:pt idx="2">
                  <c:v>0.375</c:v>
                </c:pt>
                <c:pt idx="3">
                  <c:v>0.5</c:v>
                </c:pt>
                <c:pt idx="4">
                  <c:v>0.625</c:v>
                </c:pt>
                <c:pt idx="5">
                  <c:v>0.75</c:v>
                </c:pt>
                <c:pt idx="6">
                  <c:v>0.875</c:v>
                </c:pt>
                <c:pt idx="7">
                  <c:v>1</c:v>
                </c:pt>
                <c:pt idx="8">
                  <c:v>1.125</c:v>
                </c:pt>
                <c:pt idx="9">
                  <c:v>1.25</c:v>
                </c:pt>
              </c:numCache>
            </c:numRef>
          </c:xVal>
          <c:yVal>
            <c:numRef>
              <c:f>Hoja2!$F$180:$F$189</c:f>
              <c:numCache>
                <c:formatCode>0.0000</c:formatCode>
                <c:ptCount val="10"/>
                <c:pt idx="0">
                  <c:v>3.1193749999999998</c:v>
                </c:pt>
                <c:pt idx="1">
                  <c:v>1.69875</c:v>
                </c:pt>
                <c:pt idx="2">
                  <c:v>0.87583333333333324</c:v>
                </c:pt>
                <c:pt idx="3">
                  <c:v>0.35291666666666671</c:v>
                </c:pt>
                <c:pt idx="4">
                  <c:v>0.13</c:v>
                </c:pt>
                <c:pt idx="5">
                  <c:v>0.11500000000000002</c:v>
                </c:pt>
                <c:pt idx="6">
                  <c:v>0.1</c:v>
                </c:pt>
                <c:pt idx="7">
                  <c:v>8.5000000000000006E-2</c:v>
                </c:pt>
                <c:pt idx="8">
                  <c:v>7.0000000000000007E-2</c:v>
                </c:pt>
                <c:pt idx="9">
                  <c:v>5.5E-2</c:v>
                </c:pt>
              </c:numCache>
            </c:numRef>
          </c:yVal>
          <c:smooth val="1"/>
        </c:ser>
        <c:dLbls>
          <c:showLegendKey val="0"/>
          <c:showVal val="0"/>
          <c:showCatName val="0"/>
          <c:showSerName val="0"/>
          <c:showPercent val="0"/>
          <c:showBubbleSize val="0"/>
        </c:dLbls>
        <c:axId val="107347968"/>
        <c:axId val="107349504"/>
      </c:scatterChart>
      <c:valAx>
        <c:axId val="107347968"/>
        <c:scaling>
          <c:orientation val="minMax"/>
        </c:scaling>
        <c:delete val="1"/>
        <c:axPos val="b"/>
        <c:numFmt formatCode="General" sourceLinked="1"/>
        <c:majorTickMark val="none"/>
        <c:minorTickMark val="none"/>
        <c:tickLblPos val="nextTo"/>
        <c:crossAx val="107349504"/>
        <c:crossesAt val="0"/>
        <c:crossBetween val="midCat"/>
      </c:valAx>
      <c:valAx>
        <c:axId val="107349504"/>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7347968"/>
        <c:crossesAt val="0"/>
        <c:crossBetween val="midCat"/>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A7EBB"/>
              </a:solidFill>
              <a:round/>
            </a:ln>
          </c:spPr>
          <c:val>
            <c:numRef>
              <c:f>Hoja2!$FN$24:$FN$27</c:f>
              <c:numCache>
                <c:formatCode>General</c:formatCode>
                <c:ptCount val="4"/>
                <c:pt idx="0">
                  <c:v>1.4370000000000001</c:v>
                </c:pt>
                <c:pt idx="1">
                  <c:v>1.5009999999999999</c:v>
                </c:pt>
                <c:pt idx="2">
                  <c:v>1.3580000000000001</c:v>
                </c:pt>
                <c:pt idx="3">
                  <c:v>1.0549999999999999</c:v>
                </c:pt>
              </c:numCache>
            </c:numRef>
          </c:val>
          <c:smooth val="1"/>
        </c:ser>
        <c:dLbls>
          <c:showLegendKey val="0"/>
          <c:showVal val="0"/>
          <c:showCatName val="0"/>
          <c:showSerName val="0"/>
          <c:showPercent val="0"/>
          <c:showBubbleSize val="0"/>
        </c:dLbls>
        <c:marker val="1"/>
        <c:smooth val="0"/>
        <c:axId val="107378560"/>
        <c:axId val="107380096"/>
      </c:lineChart>
      <c:catAx>
        <c:axId val="107378560"/>
        <c:scaling>
          <c:orientation val="minMax"/>
        </c:scaling>
        <c:delete val="1"/>
        <c:axPos val="b"/>
        <c:majorTickMark val="out"/>
        <c:minorTickMark val="none"/>
        <c:tickLblPos val="nextTo"/>
        <c:crossAx val="107380096"/>
        <c:crossesAt val="0"/>
        <c:auto val="1"/>
        <c:lblAlgn val="ctr"/>
        <c:lblOffset val="100"/>
        <c:noMultiLvlLbl val="1"/>
      </c:catAx>
      <c:valAx>
        <c:axId val="107380096"/>
        <c:scaling>
          <c:orientation val="minMax"/>
        </c:scaling>
        <c:delete val="1"/>
        <c:axPos val="l"/>
        <c:majorGridlines>
          <c:spPr>
            <a:ln w="9360">
              <a:solidFill>
                <a:srgbClr val="878787"/>
              </a:solidFill>
              <a:round/>
            </a:ln>
          </c:spPr>
        </c:majorGridlines>
        <c:numFmt formatCode="General" sourceLinked="1"/>
        <c:majorTickMark val="out"/>
        <c:minorTickMark val="none"/>
        <c:tickLblPos val="nextTo"/>
        <c:crossAx val="107378560"/>
        <c:crossesAt val="0"/>
        <c:crossBetween val="between"/>
      </c:valAx>
      <c:spPr>
        <a:solidFill>
          <a:srgbClr val="FFFFFF"/>
        </a:solidFill>
      </c:spPr>
    </c:plotArea>
    <c:legend>
      <c:legendPos val="r"/>
      <c:overlay val="1"/>
      <c:txPr>
        <a:bodyPr/>
        <a:lstStyle/>
        <a:p>
          <a:pPr rtl="0">
            <a:defRPr/>
          </a:pPr>
          <a:endParaRPr lang="es-E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A7EBB"/>
              </a:solidFill>
              <a:round/>
            </a:ln>
          </c:spPr>
          <c:marker>
            <c:symbol val="none"/>
          </c:marker>
          <c:val>
            <c:numRef>
              <c:f>Hoja2!$FO$24:$FO$27</c:f>
              <c:numCache>
                <c:formatCode>General</c:formatCode>
                <c:ptCount val="4"/>
                <c:pt idx="0">
                  <c:v>1.4350000000000001</c:v>
                </c:pt>
                <c:pt idx="1">
                  <c:v>1.43</c:v>
                </c:pt>
                <c:pt idx="2">
                  <c:v>1.294</c:v>
                </c:pt>
                <c:pt idx="3">
                  <c:v>0.91400000000000003</c:v>
                </c:pt>
              </c:numCache>
            </c:numRef>
          </c:val>
          <c:smooth val="1"/>
        </c:ser>
        <c:dLbls>
          <c:showLegendKey val="0"/>
          <c:showVal val="0"/>
          <c:showCatName val="0"/>
          <c:showSerName val="0"/>
          <c:showPercent val="0"/>
          <c:showBubbleSize val="0"/>
        </c:dLbls>
        <c:marker val="1"/>
        <c:smooth val="0"/>
        <c:axId val="107400576"/>
        <c:axId val="107402368"/>
      </c:lineChart>
      <c:catAx>
        <c:axId val="107400576"/>
        <c:scaling>
          <c:orientation val="minMax"/>
        </c:scaling>
        <c:delete val="1"/>
        <c:axPos val="b"/>
        <c:majorTickMark val="out"/>
        <c:minorTickMark val="none"/>
        <c:tickLblPos val="nextTo"/>
        <c:crossAx val="107402368"/>
        <c:crossesAt val="0"/>
        <c:auto val="1"/>
        <c:lblAlgn val="ctr"/>
        <c:lblOffset val="100"/>
        <c:noMultiLvlLbl val="1"/>
      </c:catAx>
      <c:valAx>
        <c:axId val="107402368"/>
        <c:scaling>
          <c:orientation val="minMax"/>
        </c:scaling>
        <c:delete val="1"/>
        <c:axPos val="l"/>
        <c:majorGridlines>
          <c:spPr>
            <a:ln w="9360">
              <a:solidFill>
                <a:srgbClr val="878787"/>
              </a:solidFill>
              <a:round/>
            </a:ln>
          </c:spPr>
        </c:majorGridlines>
        <c:numFmt formatCode="General" sourceLinked="1"/>
        <c:majorTickMark val="out"/>
        <c:minorTickMark val="none"/>
        <c:tickLblPos val="nextTo"/>
        <c:crossAx val="107400576"/>
        <c:crossesAt val="0"/>
        <c:crossBetween val="between"/>
      </c:valAx>
      <c:spPr>
        <a:solidFill>
          <a:srgbClr val="FFFFFF"/>
        </a:solidFill>
      </c:spPr>
    </c:plotArea>
    <c:legend>
      <c:legendPos val="r"/>
      <c:overlay val="1"/>
      <c:txPr>
        <a:bodyPr/>
        <a:lstStyle/>
        <a:p>
          <a:pPr rtl="0">
            <a:defRPr/>
          </a:pPr>
          <a:endParaRPr lang="es-E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A7EBB"/>
              </a:solidFill>
              <a:round/>
            </a:ln>
          </c:spPr>
          <c:marker>
            <c:symbol val="none"/>
          </c:marker>
          <c:val>
            <c:numRef>
              <c:f>Hoja2!$FP$24:$FP$27</c:f>
              <c:numCache>
                <c:formatCode>General</c:formatCode>
                <c:ptCount val="4"/>
                <c:pt idx="0">
                  <c:v>1.2829999999999999</c:v>
                </c:pt>
                <c:pt idx="1">
                  <c:v>1.276</c:v>
                </c:pt>
                <c:pt idx="2">
                  <c:v>1.161</c:v>
                </c:pt>
                <c:pt idx="3">
                  <c:v>0.56799999999999995</c:v>
                </c:pt>
              </c:numCache>
            </c:numRef>
          </c:val>
          <c:smooth val="1"/>
        </c:ser>
        <c:dLbls>
          <c:showLegendKey val="0"/>
          <c:showVal val="0"/>
          <c:showCatName val="0"/>
          <c:showSerName val="0"/>
          <c:showPercent val="0"/>
          <c:showBubbleSize val="0"/>
        </c:dLbls>
        <c:marker val="1"/>
        <c:smooth val="0"/>
        <c:axId val="107483904"/>
        <c:axId val="107485440"/>
      </c:lineChart>
      <c:catAx>
        <c:axId val="107483904"/>
        <c:scaling>
          <c:orientation val="minMax"/>
        </c:scaling>
        <c:delete val="1"/>
        <c:axPos val="b"/>
        <c:majorTickMark val="out"/>
        <c:minorTickMark val="none"/>
        <c:tickLblPos val="nextTo"/>
        <c:crossAx val="107485440"/>
        <c:crossesAt val="0"/>
        <c:auto val="1"/>
        <c:lblAlgn val="ctr"/>
        <c:lblOffset val="100"/>
        <c:noMultiLvlLbl val="1"/>
      </c:catAx>
      <c:valAx>
        <c:axId val="107485440"/>
        <c:scaling>
          <c:orientation val="minMax"/>
        </c:scaling>
        <c:delete val="1"/>
        <c:axPos val="l"/>
        <c:majorGridlines>
          <c:spPr>
            <a:ln w="9360">
              <a:solidFill>
                <a:srgbClr val="878787"/>
              </a:solidFill>
              <a:round/>
            </a:ln>
          </c:spPr>
        </c:majorGridlines>
        <c:numFmt formatCode="General" sourceLinked="1"/>
        <c:majorTickMark val="out"/>
        <c:minorTickMark val="none"/>
        <c:tickLblPos val="nextTo"/>
        <c:crossAx val="107483904"/>
        <c:crossesAt val="0"/>
        <c:crossBetween val="between"/>
      </c:valAx>
      <c:spPr>
        <a:solidFill>
          <a:srgbClr val="FFFFFF"/>
        </a:solidFill>
      </c:spPr>
    </c:plotArea>
    <c:legend>
      <c:legendPos val="r"/>
      <c:overlay val="1"/>
      <c:txPr>
        <a:bodyPr/>
        <a:lstStyle/>
        <a:p>
          <a:pPr rtl="0">
            <a:defRPr/>
          </a:pPr>
          <a:endParaRPr lang="es-E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A7EBB"/>
              </a:solidFill>
              <a:round/>
            </a:ln>
          </c:spPr>
          <c:marker>
            <c:symbol val="none"/>
          </c:marker>
          <c:val>
            <c:numRef>
              <c:f>Hoja2!$FQ$24:$FQ$27</c:f>
              <c:numCache>
                <c:formatCode>General</c:formatCode>
                <c:ptCount val="4"/>
                <c:pt idx="0">
                  <c:v>1.208</c:v>
                </c:pt>
                <c:pt idx="1">
                  <c:v>1.226</c:v>
                </c:pt>
                <c:pt idx="2">
                  <c:v>0.71599999999999997</c:v>
                </c:pt>
                <c:pt idx="3">
                  <c:v>4.3999999999999997E-2</c:v>
                </c:pt>
              </c:numCache>
            </c:numRef>
          </c:val>
          <c:smooth val="1"/>
        </c:ser>
        <c:dLbls>
          <c:showLegendKey val="0"/>
          <c:showVal val="0"/>
          <c:showCatName val="0"/>
          <c:showSerName val="0"/>
          <c:showPercent val="0"/>
          <c:showBubbleSize val="0"/>
        </c:dLbls>
        <c:marker val="1"/>
        <c:smooth val="0"/>
        <c:axId val="107517824"/>
        <c:axId val="107519360"/>
      </c:lineChart>
      <c:catAx>
        <c:axId val="107517824"/>
        <c:scaling>
          <c:orientation val="minMax"/>
        </c:scaling>
        <c:delete val="1"/>
        <c:axPos val="b"/>
        <c:majorTickMark val="out"/>
        <c:minorTickMark val="none"/>
        <c:tickLblPos val="nextTo"/>
        <c:crossAx val="107519360"/>
        <c:crossesAt val="0"/>
        <c:auto val="1"/>
        <c:lblAlgn val="ctr"/>
        <c:lblOffset val="100"/>
        <c:noMultiLvlLbl val="1"/>
      </c:catAx>
      <c:valAx>
        <c:axId val="107519360"/>
        <c:scaling>
          <c:orientation val="minMax"/>
        </c:scaling>
        <c:delete val="1"/>
        <c:axPos val="l"/>
        <c:majorGridlines>
          <c:spPr>
            <a:ln w="9360">
              <a:solidFill>
                <a:srgbClr val="878787"/>
              </a:solidFill>
              <a:round/>
            </a:ln>
          </c:spPr>
        </c:majorGridlines>
        <c:numFmt formatCode="General" sourceLinked="1"/>
        <c:majorTickMark val="out"/>
        <c:minorTickMark val="none"/>
        <c:tickLblPos val="nextTo"/>
        <c:crossAx val="107517824"/>
        <c:crossesAt val="0"/>
        <c:crossBetween val="between"/>
      </c:valAx>
      <c:spPr>
        <a:solidFill>
          <a:srgbClr val="FFFFFF"/>
        </a:solidFill>
      </c:spPr>
    </c:plotArea>
    <c:legend>
      <c:legendPos val="r"/>
      <c:overlay val="1"/>
      <c:txPr>
        <a:bodyPr/>
        <a:lstStyle/>
        <a:p>
          <a:pPr rtl="0">
            <a:defRPr/>
          </a:pPr>
          <a:endParaRPr lang="es-E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A7EBB"/>
              </a:solidFill>
              <a:round/>
            </a:ln>
          </c:spPr>
          <c:marker>
            <c:symbol val="none"/>
          </c:marker>
          <c:val>
            <c:numRef>
              <c:f>Hoja2!$FR$24:$FR$27</c:f>
              <c:numCache>
                <c:formatCode>General</c:formatCode>
                <c:ptCount val="4"/>
                <c:pt idx="0">
                  <c:v>1.171</c:v>
                </c:pt>
                <c:pt idx="1">
                  <c:v>1.145</c:v>
                </c:pt>
                <c:pt idx="2">
                  <c:v>0.182</c:v>
                </c:pt>
                <c:pt idx="3">
                  <c:v>2.5999999999999999E-2</c:v>
                </c:pt>
              </c:numCache>
            </c:numRef>
          </c:val>
          <c:smooth val="1"/>
        </c:ser>
        <c:dLbls>
          <c:showLegendKey val="0"/>
          <c:showVal val="0"/>
          <c:showCatName val="0"/>
          <c:showSerName val="0"/>
          <c:showPercent val="0"/>
          <c:showBubbleSize val="0"/>
        </c:dLbls>
        <c:marker val="1"/>
        <c:smooth val="0"/>
        <c:axId val="107539456"/>
        <c:axId val="109589248"/>
      </c:lineChart>
      <c:catAx>
        <c:axId val="107539456"/>
        <c:scaling>
          <c:orientation val="minMax"/>
        </c:scaling>
        <c:delete val="1"/>
        <c:axPos val="b"/>
        <c:majorTickMark val="out"/>
        <c:minorTickMark val="none"/>
        <c:tickLblPos val="nextTo"/>
        <c:crossAx val="109589248"/>
        <c:crossesAt val="0"/>
        <c:auto val="1"/>
        <c:lblAlgn val="ctr"/>
        <c:lblOffset val="100"/>
        <c:noMultiLvlLbl val="1"/>
      </c:catAx>
      <c:valAx>
        <c:axId val="109589248"/>
        <c:scaling>
          <c:orientation val="minMax"/>
        </c:scaling>
        <c:delete val="1"/>
        <c:axPos val="l"/>
        <c:majorGridlines>
          <c:spPr>
            <a:ln w="9360">
              <a:solidFill>
                <a:srgbClr val="878787"/>
              </a:solidFill>
              <a:round/>
            </a:ln>
          </c:spPr>
        </c:majorGridlines>
        <c:numFmt formatCode="General" sourceLinked="1"/>
        <c:majorTickMark val="out"/>
        <c:minorTickMark val="none"/>
        <c:tickLblPos val="nextTo"/>
        <c:crossAx val="107539456"/>
        <c:crossesAt val="0"/>
        <c:crossBetween val="between"/>
      </c:valAx>
      <c:spPr>
        <a:solidFill>
          <a:srgbClr val="FFFFFF"/>
        </a:solidFill>
      </c:spPr>
    </c:plotArea>
    <c:legend>
      <c:legendPos val="r"/>
      <c:overlay val="1"/>
      <c:txPr>
        <a:bodyPr/>
        <a:lstStyle/>
        <a:p>
          <a:pPr rtl="0">
            <a:defRPr/>
          </a:pPr>
          <a:endParaRPr lang="es-E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a:pPr>
            <a:r>
              <a:rPr lang="es-CL" b="1">
                <a:solidFill>
                  <a:srgbClr val="000000"/>
                </a:solidFill>
                <a:latin typeface="Calibri"/>
              </a:rPr>
              <a:t>Temperatura vs Capacidad Wh</a:t>
            </a:r>
          </a:p>
        </c:rich>
      </c:tx>
      <c:overlay val="1"/>
    </c:title>
    <c:autoTitleDeleted val="0"/>
    <c:plotArea>
      <c:layout/>
      <c:lineChart>
        <c:grouping val="standard"/>
        <c:varyColors val="1"/>
        <c:ser>
          <c:idx val="0"/>
          <c:order val="0"/>
          <c:spPr>
            <a:ln w="28440">
              <a:solidFill>
                <a:srgbClr val="4A7EBB"/>
              </a:solidFill>
              <a:round/>
            </a:ln>
          </c:spPr>
          <c:cat>
            <c:numRef>
              <c:f>Hoja2!$EX$167:$EX$179</c:f>
              <c:numCache>
                <c:formatCode>General</c:formatCode>
                <c:ptCount val="13"/>
                <c:pt idx="0">
                  <c:v>40</c:v>
                </c:pt>
                <c:pt idx="1">
                  <c:v>35</c:v>
                </c:pt>
                <c:pt idx="2">
                  <c:v>30</c:v>
                </c:pt>
                <c:pt idx="3">
                  <c:v>25</c:v>
                </c:pt>
                <c:pt idx="4">
                  <c:v>20</c:v>
                </c:pt>
                <c:pt idx="5">
                  <c:v>15</c:v>
                </c:pt>
                <c:pt idx="6">
                  <c:v>10</c:v>
                </c:pt>
                <c:pt idx="7">
                  <c:v>5</c:v>
                </c:pt>
                <c:pt idx="8">
                  <c:v>0</c:v>
                </c:pt>
                <c:pt idx="9">
                  <c:v>-5</c:v>
                </c:pt>
                <c:pt idx="10">
                  <c:v>-10</c:v>
                </c:pt>
                <c:pt idx="11">
                  <c:v>-15</c:v>
                </c:pt>
                <c:pt idx="12">
                  <c:v>-20</c:v>
                </c:pt>
              </c:numCache>
            </c:numRef>
          </c:cat>
          <c:val>
            <c:numRef>
              <c:f>Hoja2!$EW$167:$EW$179</c:f>
              <c:numCache>
                <c:formatCode>0.0000</c:formatCode>
                <c:ptCount val="13"/>
                <c:pt idx="0">
                  <c:v>4.1764999999999999</c:v>
                </c:pt>
                <c:pt idx="1">
                  <c:v>4.1553125</c:v>
                </c:pt>
                <c:pt idx="2" formatCode="General">
                  <c:v>4.134125</c:v>
                </c:pt>
                <c:pt idx="3" formatCode="General">
                  <c:v>4.1129375000000001</c:v>
                </c:pt>
                <c:pt idx="4">
                  <c:v>4.0917500000000002</c:v>
                </c:pt>
                <c:pt idx="5">
                  <c:v>3.2043124999999999</c:v>
                </c:pt>
                <c:pt idx="6">
                  <c:v>1.4668749999999999</c:v>
                </c:pt>
                <c:pt idx="7">
                  <c:v>0.87943749999999987</c:v>
                </c:pt>
                <c:pt idx="8">
                  <c:v>0.54200000000000004</c:v>
                </c:pt>
                <c:pt idx="9">
                  <c:v>0.42025000000000001</c:v>
                </c:pt>
                <c:pt idx="10" formatCode="General">
                  <c:v>0.29850000000000004</c:v>
                </c:pt>
                <c:pt idx="11" formatCode="General">
                  <c:v>0.17675000000000002</c:v>
                </c:pt>
                <c:pt idx="12">
                  <c:v>5.5E-2</c:v>
                </c:pt>
              </c:numCache>
            </c:numRef>
          </c:val>
          <c:smooth val="1"/>
        </c:ser>
        <c:dLbls>
          <c:showLegendKey val="0"/>
          <c:showVal val="0"/>
          <c:showCatName val="0"/>
          <c:showSerName val="0"/>
          <c:showPercent val="0"/>
          <c:showBubbleSize val="0"/>
        </c:dLbls>
        <c:marker val="1"/>
        <c:smooth val="0"/>
        <c:axId val="109617536"/>
        <c:axId val="109619072"/>
      </c:lineChart>
      <c:catAx>
        <c:axId val="109617536"/>
        <c:scaling>
          <c:orientation val="minMax"/>
        </c:scaling>
        <c:delete val="1"/>
        <c:axPos val="b"/>
        <c:numFmt formatCode="General" sourceLinked="1"/>
        <c:majorTickMark val="none"/>
        <c:minorTickMark val="none"/>
        <c:tickLblPos val="nextTo"/>
        <c:crossAx val="109619072"/>
        <c:crossesAt val="0"/>
        <c:auto val="1"/>
        <c:lblAlgn val="ctr"/>
        <c:lblOffset val="100"/>
        <c:noMultiLvlLbl val="1"/>
      </c:catAx>
      <c:valAx>
        <c:axId val="109619072"/>
        <c:scaling>
          <c:orientation val="minMax"/>
        </c:scaling>
        <c:delete val="1"/>
        <c:axPos val="l"/>
        <c:majorGridlines>
          <c:spPr>
            <a:ln w="9360">
              <a:solidFill>
                <a:srgbClr val="878787"/>
              </a:solidFill>
              <a:round/>
            </a:ln>
          </c:spPr>
        </c:majorGridlines>
        <c:title>
          <c:tx>
            <c:rich>
              <a:bodyPr/>
              <a:lstStyle/>
              <a:p>
                <a:pPr>
                  <a:defRPr/>
                </a:pPr>
                <a:r>
                  <a:rPr lang="es-CL" sz="1000" b="1">
                    <a:solidFill>
                      <a:srgbClr val="000000"/>
                    </a:solidFill>
                    <a:latin typeface="Calibri"/>
                  </a:rPr>
                  <a:t>Axis Title</a:t>
                </a:r>
              </a:p>
            </c:rich>
          </c:tx>
          <c:overlay val="1"/>
        </c:title>
        <c:numFmt formatCode="0.0000" sourceLinked="1"/>
        <c:majorTickMark val="none"/>
        <c:minorTickMark val="none"/>
        <c:tickLblPos val="nextTo"/>
        <c:crossAx val="109617536"/>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cat>
            <c:numRef>
              <c:f>Hoja2!$CT$73:$CT$109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Hoja2!$CU$73:$CU$109</c:f>
              <c:numCache>
                <c:formatCode>0.0000</c:formatCode>
                <c:ptCount val="37"/>
                <c:pt idx="0">
                  <c:v>4.1100000000000003</c:v>
                </c:pt>
                <c:pt idx="1">
                  <c:v>4.0641666666666669</c:v>
                </c:pt>
                <c:pt idx="2">
                  <c:v>4.0183333333333335</c:v>
                </c:pt>
                <c:pt idx="3">
                  <c:v>3.9724999999999997</c:v>
                </c:pt>
                <c:pt idx="4">
                  <c:v>3.9469444444444441</c:v>
                </c:pt>
                <c:pt idx="5">
                  <c:v>3.921388888888889</c:v>
                </c:pt>
                <c:pt idx="6">
                  <c:v>3.8958333333333335</c:v>
                </c:pt>
                <c:pt idx="7">
                  <c:v>3.8708333333333336</c:v>
                </c:pt>
                <c:pt idx="8">
                  <c:v>3.8458333333333332</c:v>
                </c:pt>
                <c:pt idx="9">
                  <c:v>3.8208333333333333</c:v>
                </c:pt>
                <c:pt idx="10">
                  <c:v>3.8036111111111111</c:v>
                </c:pt>
                <c:pt idx="11">
                  <c:v>3.7863888888888888</c:v>
                </c:pt>
                <c:pt idx="12">
                  <c:v>3.7691666666666666</c:v>
                </c:pt>
                <c:pt idx="13">
                  <c:v>3.7524999999999999</c:v>
                </c:pt>
                <c:pt idx="14">
                  <c:v>3.7358333333333333</c:v>
                </c:pt>
                <c:pt idx="15">
                  <c:v>3.7191666666666667</c:v>
                </c:pt>
                <c:pt idx="16">
                  <c:v>3.7066666666666666</c:v>
                </c:pt>
                <c:pt idx="17">
                  <c:v>3.6941666666666668</c:v>
                </c:pt>
                <c:pt idx="18">
                  <c:v>3.6816666666666666</c:v>
                </c:pt>
                <c:pt idx="19">
                  <c:v>3.6691666666666665</c:v>
                </c:pt>
                <c:pt idx="20">
                  <c:v>3.6566666666666667</c:v>
                </c:pt>
                <c:pt idx="21">
                  <c:v>3.6441666666666666</c:v>
                </c:pt>
                <c:pt idx="22">
                  <c:v>3.6352777777777781</c:v>
                </c:pt>
                <c:pt idx="23">
                  <c:v>3.6263888888888891</c:v>
                </c:pt>
                <c:pt idx="24">
                  <c:v>3.6175000000000002</c:v>
                </c:pt>
                <c:pt idx="25">
                  <c:v>3.6133333333333333</c:v>
                </c:pt>
                <c:pt idx="26">
                  <c:v>3.6091666666666669</c:v>
                </c:pt>
                <c:pt idx="27">
                  <c:v>3.605</c:v>
                </c:pt>
                <c:pt idx="28">
                  <c:v>3.5930555555555554</c:v>
                </c:pt>
                <c:pt idx="29">
                  <c:v>3.5811111111111114</c:v>
                </c:pt>
                <c:pt idx="30">
                  <c:v>3.5691666666666664</c:v>
                </c:pt>
                <c:pt idx="31">
                  <c:v>3.5555555555555554</c:v>
                </c:pt>
                <c:pt idx="32">
                  <c:v>3.5419444444444443</c:v>
                </c:pt>
                <c:pt idx="33">
                  <c:v>3.5283333333333333</c:v>
                </c:pt>
                <c:pt idx="34">
                  <c:v>3.4283333333333332</c:v>
                </c:pt>
              </c:numCache>
            </c:numRef>
          </c:val>
          <c:smooth val="1"/>
        </c:ser>
        <c:ser>
          <c:idx val="1"/>
          <c:order val="1"/>
          <c:spPr>
            <a:ln w="28440">
              <a:solidFill>
                <a:srgbClr val="AA433F"/>
              </a:solidFill>
              <a:round/>
            </a:ln>
          </c:spPr>
          <c:cat>
            <c:numRef>
              <c:f>Hoja2!$CT$73:$CT$109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Hoja2!$CW$73:$CW$109</c:f>
              <c:numCache>
                <c:formatCode>0.0000</c:formatCode>
                <c:ptCount val="37"/>
                <c:pt idx="0">
                  <c:v>4.1100000000000003</c:v>
                </c:pt>
                <c:pt idx="1">
                  <c:v>4.0630555555555556</c:v>
                </c:pt>
                <c:pt idx="2">
                  <c:v>4.016111111111111</c:v>
                </c:pt>
                <c:pt idx="3">
                  <c:v>3.9691666666666663</c:v>
                </c:pt>
                <c:pt idx="4">
                  <c:v>3.9436111111111112</c:v>
                </c:pt>
                <c:pt idx="5">
                  <c:v>3.9180555555555556</c:v>
                </c:pt>
                <c:pt idx="6">
                  <c:v>3.8925000000000001</c:v>
                </c:pt>
                <c:pt idx="7">
                  <c:v>3.8675000000000002</c:v>
                </c:pt>
                <c:pt idx="8">
                  <c:v>3.8424999999999998</c:v>
                </c:pt>
                <c:pt idx="9">
                  <c:v>3.8174999999999999</c:v>
                </c:pt>
                <c:pt idx="10">
                  <c:v>3.8008333333333333</c:v>
                </c:pt>
                <c:pt idx="11">
                  <c:v>3.7841666666666667</c:v>
                </c:pt>
                <c:pt idx="12">
                  <c:v>3.7675000000000001</c:v>
                </c:pt>
                <c:pt idx="13">
                  <c:v>3.7508333333333335</c:v>
                </c:pt>
                <c:pt idx="14">
                  <c:v>3.7341666666666669</c:v>
                </c:pt>
                <c:pt idx="15">
                  <c:v>3.7175000000000002</c:v>
                </c:pt>
                <c:pt idx="16">
                  <c:v>3.7050000000000001</c:v>
                </c:pt>
                <c:pt idx="17">
                  <c:v>3.6925000000000003</c:v>
                </c:pt>
                <c:pt idx="18">
                  <c:v>3.68</c:v>
                </c:pt>
                <c:pt idx="19">
                  <c:v>3.6680555555555556</c:v>
                </c:pt>
                <c:pt idx="20">
                  <c:v>3.6561111111111115</c:v>
                </c:pt>
                <c:pt idx="21">
                  <c:v>3.6441666666666666</c:v>
                </c:pt>
                <c:pt idx="22">
                  <c:v>3.6352777777777781</c:v>
                </c:pt>
                <c:pt idx="23">
                  <c:v>3.6263888888888891</c:v>
                </c:pt>
                <c:pt idx="24">
                  <c:v>3.6175000000000002</c:v>
                </c:pt>
                <c:pt idx="25">
                  <c:v>3.6127777777777776</c:v>
                </c:pt>
                <c:pt idx="26">
                  <c:v>3.6080555555555556</c:v>
                </c:pt>
                <c:pt idx="27">
                  <c:v>3.6033333333333335</c:v>
                </c:pt>
                <c:pt idx="28">
                  <c:v>3.5908333333333333</c:v>
                </c:pt>
                <c:pt idx="29">
                  <c:v>3.5783333333333336</c:v>
                </c:pt>
                <c:pt idx="30">
                  <c:v>3.5658333333333334</c:v>
                </c:pt>
                <c:pt idx="31">
                  <c:v>3.55</c:v>
                </c:pt>
                <c:pt idx="32">
                  <c:v>3.5341666666666667</c:v>
                </c:pt>
                <c:pt idx="33">
                  <c:v>3.5183333333333331</c:v>
                </c:pt>
                <c:pt idx="34">
                  <c:v>3.4641666666666664</c:v>
                </c:pt>
              </c:numCache>
            </c:numRef>
          </c:val>
          <c:smooth val="1"/>
        </c:ser>
        <c:ser>
          <c:idx val="2"/>
          <c:order val="2"/>
          <c:spPr>
            <a:ln w="28440">
              <a:solidFill>
                <a:srgbClr val="87A44B"/>
              </a:solidFill>
              <a:round/>
            </a:ln>
          </c:spPr>
          <c:cat>
            <c:numRef>
              <c:f>Hoja2!$CT$73:$CT$109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Hoja2!$CY$73:$CY$109</c:f>
              <c:numCache>
                <c:formatCode>0.0000</c:formatCode>
                <c:ptCount val="37"/>
                <c:pt idx="0">
                  <c:v>4.0594444444444449</c:v>
                </c:pt>
                <c:pt idx="1">
                  <c:v>4.0051481481481481</c:v>
                </c:pt>
                <c:pt idx="2">
                  <c:v>3.9508518518518518</c:v>
                </c:pt>
                <c:pt idx="3">
                  <c:v>3.8965555555555556</c:v>
                </c:pt>
                <c:pt idx="4">
                  <c:v>3.8658333333333332</c:v>
                </c:pt>
                <c:pt idx="5">
                  <c:v>3.8376111111111113</c:v>
                </c:pt>
                <c:pt idx="6">
                  <c:v>3.8091666666666666</c:v>
                </c:pt>
                <c:pt idx="7">
                  <c:v>3.7834444444444446</c:v>
                </c:pt>
                <c:pt idx="8">
                  <c:v>3.7577222222222222</c:v>
                </c:pt>
                <c:pt idx="9">
                  <c:v>3.7319999999999998</c:v>
                </c:pt>
                <c:pt idx="10">
                  <c:v>3.7146111111111111</c:v>
                </c:pt>
                <c:pt idx="11">
                  <c:v>3.6972222222222224</c:v>
                </c:pt>
                <c:pt idx="12">
                  <c:v>3.6798333333333333</c:v>
                </c:pt>
                <c:pt idx="13">
                  <c:v>3.6617222222222221</c:v>
                </c:pt>
                <c:pt idx="14">
                  <c:v>3.6436111111111114</c:v>
                </c:pt>
                <c:pt idx="15">
                  <c:v>3.6255000000000002</c:v>
                </c:pt>
                <c:pt idx="16">
                  <c:v>3.6115555555555554</c:v>
                </c:pt>
                <c:pt idx="17">
                  <c:v>3.5976111111111115</c:v>
                </c:pt>
                <c:pt idx="18">
                  <c:v>3.5836666666666668</c:v>
                </c:pt>
                <c:pt idx="19">
                  <c:v>3.5695555555555556</c:v>
                </c:pt>
                <c:pt idx="20">
                  <c:v>3.5554444444444444</c:v>
                </c:pt>
                <c:pt idx="21">
                  <c:v>3.5413333333333332</c:v>
                </c:pt>
                <c:pt idx="22">
                  <c:v>3.5308555555555556</c:v>
                </c:pt>
                <c:pt idx="23">
                  <c:v>3.519077777777778</c:v>
                </c:pt>
                <c:pt idx="24">
                  <c:v>3.5081666666666669</c:v>
                </c:pt>
                <c:pt idx="25">
                  <c:v>3.4998911111111108</c:v>
                </c:pt>
                <c:pt idx="26">
                  <c:v>3.4908244444444443</c:v>
                </c:pt>
                <c:pt idx="27">
                  <c:v>3.4866577777777779</c:v>
                </c:pt>
                <c:pt idx="28">
                  <c:v>3.4681577777777775</c:v>
                </c:pt>
                <c:pt idx="29">
                  <c:v>3.4514577777777777</c:v>
                </c:pt>
                <c:pt idx="30">
                  <c:v>3.4381577777777776</c:v>
                </c:pt>
              </c:numCache>
            </c:numRef>
          </c:val>
          <c:smooth val="1"/>
        </c:ser>
        <c:ser>
          <c:idx val="3"/>
          <c:order val="3"/>
          <c:spPr>
            <a:ln w="28440">
              <a:solidFill>
                <a:srgbClr val="6F568D"/>
              </a:solidFill>
              <a:round/>
            </a:ln>
          </c:spPr>
          <c:cat>
            <c:numRef>
              <c:f>Hoja2!$CT$73:$CT$109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Hoja2!$DA$73:$DA$109</c:f>
              <c:numCache>
                <c:formatCode>0.0000</c:formatCode>
                <c:ptCount val="37"/>
                <c:pt idx="0">
                  <c:v>4.0088888888888894</c:v>
                </c:pt>
                <c:pt idx="1">
                  <c:v>3.9472407407407406</c:v>
                </c:pt>
                <c:pt idx="2">
                  <c:v>3.8855925925925927</c:v>
                </c:pt>
                <c:pt idx="3">
                  <c:v>3.8239444444444439</c:v>
                </c:pt>
                <c:pt idx="4">
                  <c:v>3.7880555555555557</c:v>
                </c:pt>
                <c:pt idx="5">
                  <c:v>3.7531666666666665</c:v>
                </c:pt>
                <c:pt idx="6">
                  <c:v>3.7218333333333335</c:v>
                </c:pt>
                <c:pt idx="7">
                  <c:v>3.6953888888888891</c:v>
                </c:pt>
                <c:pt idx="8">
                  <c:v>3.6689444444444441</c:v>
                </c:pt>
                <c:pt idx="9">
                  <c:v>3.6425000000000001</c:v>
                </c:pt>
                <c:pt idx="10">
                  <c:v>3.6243888888888889</c:v>
                </c:pt>
                <c:pt idx="11">
                  <c:v>3.6062777777777777</c:v>
                </c:pt>
                <c:pt idx="12">
                  <c:v>3.5879444444444442</c:v>
                </c:pt>
                <c:pt idx="13">
                  <c:v>3.5679444444444446</c:v>
                </c:pt>
                <c:pt idx="14">
                  <c:v>3.5479444444444446</c:v>
                </c:pt>
                <c:pt idx="15">
                  <c:v>3.5279444444444445</c:v>
                </c:pt>
                <c:pt idx="16">
                  <c:v>3.5121111111111114</c:v>
                </c:pt>
                <c:pt idx="17">
                  <c:v>3.4962777777777778</c:v>
                </c:pt>
                <c:pt idx="18">
                  <c:v>3.4804444444444447</c:v>
                </c:pt>
                <c:pt idx="19">
                  <c:v>3.4629444444444446</c:v>
                </c:pt>
                <c:pt idx="20">
                  <c:v>3.4454444444444445</c:v>
                </c:pt>
                <c:pt idx="21">
                  <c:v>3.4279444444444445</c:v>
                </c:pt>
                <c:pt idx="22">
                  <c:v>3.4159444444444444</c:v>
                </c:pt>
                <c:pt idx="23">
                  <c:v>3.4009444444444448</c:v>
                </c:pt>
                <c:pt idx="24">
                  <c:v>3.3839444444444444</c:v>
                </c:pt>
              </c:numCache>
            </c:numRef>
          </c:val>
          <c:smooth val="1"/>
        </c:ser>
        <c:ser>
          <c:idx val="4"/>
          <c:order val="4"/>
          <c:spPr>
            <a:ln w="28440">
              <a:solidFill>
                <a:srgbClr val="3D97AF"/>
              </a:solidFill>
              <a:round/>
            </a:ln>
          </c:spPr>
          <c:cat>
            <c:numRef>
              <c:f>Hoja2!$CT$73:$CT$109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Hoja2!$DC$73:$DC$109</c:f>
              <c:numCache>
                <c:formatCode>0.0000</c:formatCode>
                <c:ptCount val="37"/>
                <c:pt idx="0">
                  <c:v>3.9583333333333335</c:v>
                </c:pt>
                <c:pt idx="1">
                  <c:v>3.8893333333333335</c:v>
                </c:pt>
                <c:pt idx="2">
                  <c:v>3.8203333333333331</c:v>
                </c:pt>
                <c:pt idx="3">
                  <c:v>3.7513333333333332</c:v>
                </c:pt>
                <c:pt idx="4">
                  <c:v>3.7102777777777778</c:v>
                </c:pt>
                <c:pt idx="5">
                  <c:v>3.6693888888888888</c:v>
                </c:pt>
                <c:pt idx="6">
                  <c:v>3.6343888888888891</c:v>
                </c:pt>
                <c:pt idx="7">
                  <c:v>3.6068888888888888</c:v>
                </c:pt>
                <c:pt idx="8">
                  <c:v>3.5793888888888885</c:v>
                </c:pt>
                <c:pt idx="9">
                  <c:v>3.5518888888888887</c:v>
                </c:pt>
                <c:pt idx="10">
                  <c:v>3.5327222222222221</c:v>
                </c:pt>
                <c:pt idx="11">
                  <c:v>3.5135555555555555</c:v>
                </c:pt>
                <c:pt idx="12">
                  <c:v>3.4943888888888885</c:v>
                </c:pt>
                <c:pt idx="13">
                  <c:v>3.472722222222222</c:v>
                </c:pt>
                <c:pt idx="14">
                  <c:v>3.4510555555555555</c:v>
                </c:pt>
                <c:pt idx="15">
                  <c:v>3.429388888888889</c:v>
                </c:pt>
                <c:pt idx="16">
                  <c:v>3.411888888888889</c:v>
                </c:pt>
                <c:pt idx="17">
                  <c:v>3.3943888888888889</c:v>
                </c:pt>
                <c:pt idx="18">
                  <c:v>3.3768888888888888</c:v>
                </c:pt>
                <c:pt idx="19">
                  <c:v>3.3568888888888888</c:v>
                </c:pt>
                <c:pt idx="20">
                  <c:v>3.3368888888888888</c:v>
                </c:pt>
              </c:numCache>
            </c:numRef>
          </c:val>
          <c:smooth val="1"/>
        </c:ser>
        <c:ser>
          <c:idx val="5"/>
          <c:order val="5"/>
          <c:spPr>
            <a:ln w="28440">
              <a:solidFill>
                <a:srgbClr val="DB8238"/>
              </a:solidFill>
              <a:round/>
            </a:ln>
          </c:spPr>
          <c:cat>
            <c:numRef>
              <c:f>Hoja2!$CT$73:$CT$109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Hoja2!$DE$73:$DE$109</c:f>
              <c:numCache>
                <c:formatCode>0.0000</c:formatCode>
                <c:ptCount val="37"/>
                <c:pt idx="0">
                  <c:v>3.85</c:v>
                </c:pt>
                <c:pt idx="1">
                  <c:v>3.7647222222222223</c:v>
                </c:pt>
                <c:pt idx="2">
                  <c:v>3.6794444444444445</c:v>
                </c:pt>
                <c:pt idx="3">
                  <c:v>3.5941666666666667</c:v>
                </c:pt>
                <c:pt idx="4">
                  <c:v>3.5525000000000002</c:v>
                </c:pt>
                <c:pt idx="5">
                  <c:v>3.5108333333333333</c:v>
                </c:pt>
                <c:pt idx="6">
                  <c:v>3.4691666666666667</c:v>
                </c:pt>
                <c:pt idx="7">
                  <c:v>3.44</c:v>
                </c:pt>
                <c:pt idx="8">
                  <c:v>3.4108333333333332</c:v>
                </c:pt>
                <c:pt idx="9">
                  <c:v>3.3816666666666664</c:v>
                </c:pt>
                <c:pt idx="10">
                  <c:v>3.3608333333333329</c:v>
                </c:pt>
                <c:pt idx="11">
                  <c:v>3.34</c:v>
                </c:pt>
                <c:pt idx="12">
                  <c:v>3.3191666666666664</c:v>
                </c:pt>
                <c:pt idx="13">
                  <c:v>3.2941666666666665</c:v>
                </c:pt>
                <c:pt idx="14">
                  <c:v>3.2691666666666666</c:v>
                </c:pt>
                <c:pt idx="15">
                  <c:v>3.2441666666666666</c:v>
                </c:pt>
                <c:pt idx="16">
                  <c:v>3.2233333333333332</c:v>
                </c:pt>
              </c:numCache>
            </c:numRef>
          </c:val>
          <c:smooth val="1"/>
        </c:ser>
        <c:ser>
          <c:idx val="6"/>
          <c:order val="6"/>
          <c:spPr>
            <a:ln w="28440">
              <a:solidFill>
                <a:srgbClr val="8EA5CA"/>
              </a:solidFill>
              <a:round/>
            </a:ln>
          </c:spPr>
          <c:cat>
            <c:numRef>
              <c:f>Hoja2!$CT$73:$CT$109</c:f>
              <c:numCache>
                <c:formatCode>0.0000</c:formatCode>
                <c:ptCount val="37"/>
                <c:pt idx="0">
                  <c:v>0</c:v>
                </c:pt>
                <c:pt idx="1">
                  <c:v>3.3333333333333333E-2</c:v>
                </c:pt>
                <c:pt idx="2">
                  <c:v>6.6666666666666666E-2</c:v>
                </c:pt>
                <c:pt idx="3">
                  <c:v>0.1</c:v>
                </c:pt>
                <c:pt idx="4">
                  <c:v>0.13333333333333333</c:v>
                </c:pt>
                <c:pt idx="5">
                  <c:v>0.16666666666666669</c:v>
                </c:pt>
                <c:pt idx="6">
                  <c:v>0.2</c:v>
                </c:pt>
                <c:pt idx="7">
                  <c:v>0.23333333333333334</c:v>
                </c:pt>
                <c:pt idx="8">
                  <c:v>0.26666666666666666</c:v>
                </c:pt>
                <c:pt idx="9">
                  <c:v>0.3</c:v>
                </c:pt>
                <c:pt idx="10">
                  <c:v>0.33333333333333331</c:v>
                </c:pt>
                <c:pt idx="11">
                  <c:v>0.3666666666666667</c:v>
                </c:pt>
                <c:pt idx="12">
                  <c:v>0.4</c:v>
                </c:pt>
                <c:pt idx="13">
                  <c:v>0.43333333333333335</c:v>
                </c:pt>
                <c:pt idx="14">
                  <c:v>0.46666666666666667</c:v>
                </c:pt>
                <c:pt idx="15">
                  <c:v>0.5</c:v>
                </c:pt>
                <c:pt idx="16">
                  <c:v>0.53333333333333333</c:v>
                </c:pt>
                <c:pt idx="17">
                  <c:v>0.56666666666666665</c:v>
                </c:pt>
                <c:pt idx="18">
                  <c:v>0.6</c:v>
                </c:pt>
                <c:pt idx="19">
                  <c:v>0.6333333333333333</c:v>
                </c:pt>
                <c:pt idx="20">
                  <c:v>0.66666666666666663</c:v>
                </c:pt>
                <c:pt idx="21">
                  <c:v>0.7</c:v>
                </c:pt>
                <c:pt idx="22">
                  <c:v>0.73333333333333328</c:v>
                </c:pt>
                <c:pt idx="23">
                  <c:v>0.76666666666666672</c:v>
                </c:pt>
                <c:pt idx="24">
                  <c:v>0.8</c:v>
                </c:pt>
                <c:pt idx="25">
                  <c:v>0.83333333333333337</c:v>
                </c:pt>
                <c:pt idx="26">
                  <c:v>0.8666666666666667</c:v>
                </c:pt>
                <c:pt idx="27">
                  <c:v>0.9</c:v>
                </c:pt>
                <c:pt idx="28">
                  <c:v>0.93333333333333335</c:v>
                </c:pt>
                <c:pt idx="29">
                  <c:v>0.96666666666666667</c:v>
                </c:pt>
                <c:pt idx="30">
                  <c:v>1</c:v>
                </c:pt>
                <c:pt idx="31">
                  <c:v>1.0333333333333334</c:v>
                </c:pt>
                <c:pt idx="32">
                  <c:v>1.0666666666666667</c:v>
                </c:pt>
                <c:pt idx="33">
                  <c:v>1.1000000000000001</c:v>
                </c:pt>
                <c:pt idx="34">
                  <c:v>1.1333333333333333</c:v>
                </c:pt>
                <c:pt idx="35">
                  <c:v>1.1666666666666667</c:v>
                </c:pt>
                <c:pt idx="36">
                  <c:v>1.2</c:v>
                </c:pt>
              </c:numCache>
            </c:numRef>
          </c:cat>
          <c:val>
            <c:numRef>
              <c:f>Hoja2!$DG$73:$DG$109</c:f>
              <c:numCache>
                <c:formatCode>0.0000</c:formatCode>
                <c:ptCount val="37"/>
                <c:pt idx="0">
                  <c:v>3.4325000000000001</c:v>
                </c:pt>
                <c:pt idx="1">
                  <c:v>2.2866666666666671</c:v>
                </c:pt>
                <c:pt idx="2">
                  <c:v>1.1408333333333336</c:v>
                </c:pt>
              </c:numCache>
            </c:numRef>
          </c:val>
          <c:smooth val="1"/>
        </c:ser>
        <c:dLbls>
          <c:showLegendKey val="0"/>
          <c:showVal val="0"/>
          <c:showCatName val="0"/>
          <c:showSerName val="0"/>
          <c:showPercent val="0"/>
          <c:showBubbleSize val="0"/>
        </c:dLbls>
        <c:marker val="1"/>
        <c:smooth val="0"/>
        <c:axId val="109677568"/>
        <c:axId val="109691648"/>
      </c:lineChart>
      <c:catAx>
        <c:axId val="109677568"/>
        <c:scaling>
          <c:orientation val="minMax"/>
        </c:scaling>
        <c:delete val="1"/>
        <c:axPos val="b"/>
        <c:numFmt formatCode="0.0000" sourceLinked="1"/>
        <c:majorTickMark val="out"/>
        <c:minorTickMark val="none"/>
        <c:tickLblPos val="nextTo"/>
        <c:crossAx val="109691648"/>
        <c:crossesAt val="0"/>
        <c:auto val="1"/>
        <c:lblAlgn val="ctr"/>
        <c:lblOffset val="100"/>
        <c:noMultiLvlLbl val="1"/>
      </c:catAx>
      <c:valAx>
        <c:axId val="109691648"/>
        <c:scaling>
          <c:orientation val="minMax"/>
          <c:min val="2.7"/>
        </c:scaling>
        <c:delete val="1"/>
        <c:axPos val="l"/>
        <c:majorGridlines>
          <c:spPr>
            <a:ln w="9360">
              <a:solidFill>
                <a:srgbClr val="878787"/>
              </a:solidFill>
              <a:round/>
            </a:ln>
          </c:spPr>
        </c:majorGridlines>
        <c:numFmt formatCode="0.0000" sourceLinked="1"/>
        <c:majorTickMark val="out"/>
        <c:minorTickMark val="none"/>
        <c:tickLblPos val="nextTo"/>
        <c:crossAx val="109677568"/>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val>
            <c:numRef>
              <c:f>Hoja2!$EB$73:$EB$106</c:f>
              <c:numCache>
                <c:formatCode>0.0000</c:formatCode>
                <c:ptCount val="34"/>
                <c:pt idx="0">
                  <c:v>4.08</c:v>
                </c:pt>
                <c:pt idx="1">
                  <c:v>4.0341666666666667</c:v>
                </c:pt>
                <c:pt idx="2">
                  <c:v>3.9883333333333333</c:v>
                </c:pt>
                <c:pt idx="3">
                  <c:v>3.9424999999999999</c:v>
                </c:pt>
                <c:pt idx="4">
                  <c:v>3.9158333333333331</c:v>
                </c:pt>
                <c:pt idx="5">
                  <c:v>3.8891666666666667</c:v>
                </c:pt>
                <c:pt idx="6">
                  <c:v>3.8625000000000003</c:v>
                </c:pt>
                <c:pt idx="7">
                  <c:v>3.8375000000000004</c:v>
                </c:pt>
                <c:pt idx="8">
                  <c:v>3.8125</c:v>
                </c:pt>
                <c:pt idx="9">
                  <c:v>3.7875000000000001</c:v>
                </c:pt>
                <c:pt idx="10">
                  <c:v>3.7691666666666666</c:v>
                </c:pt>
                <c:pt idx="11">
                  <c:v>3.7508333333333335</c:v>
                </c:pt>
                <c:pt idx="12">
                  <c:v>3.7324999999999999</c:v>
                </c:pt>
                <c:pt idx="13">
                  <c:v>3.7158333333333333</c:v>
                </c:pt>
                <c:pt idx="14">
                  <c:v>3.6991666666666667</c:v>
                </c:pt>
                <c:pt idx="15">
                  <c:v>3.6825000000000001</c:v>
                </c:pt>
                <c:pt idx="16">
                  <c:v>3.67</c:v>
                </c:pt>
                <c:pt idx="17">
                  <c:v>3.6575000000000002</c:v>
                </c:pt>
                <c:pt idx="18">
                  <c:v>3.645</c:v>
                </c:pt>
                <c:pt idx="19">
                  <c:v>3.6324999999999998</c:v>
                </c:pt>
                <c:pt idx="20">
                  <c:v>3.62</c:v>
                </c:pt>
                <c:pt idx="21">
                  <c:v>3.6074999999999999</c:v>
                </c:pt>
                <c:pt idx="22">
                  <c:v>3.5975000000000001</c:v>
                </c:pt>
                <c:pt idx="23">
                  <c:v>3.5874999999999999</c:v>
                </c:pt>
                <c:pt idx="24">
                  <c:v>3.5775000000000001</c:v>
                </c:pt>
                <c:pt idx="25">
                  <c:v>3.5733333333333333</c:v>
                </c:pt>
                <c:pt idx="26">
                  <c:v>3.5691666666666668</c:v>
                </c:pt>
                <c:pt idx="27">
                  <c:v>3.5649999999999999</c:v>
                </c:pt>
                <c:pt idx="28">
                  <c:v>3.5541666666666667</c:v>
                </c:pt>
                <c:pt idx="29">
                  <c:v>3.5433333333333334</c:v>
                </c:pt>
                <c:pt idx="30">
                  <c:v>3.5324999999999998</c:v>
                </c:pt>
                <c:pt idx="31">
                  <c:v>3.5166666666666662</c:v>
                </c:pt>
                <c:pt idx="32">
                  <c:v>3.5008333333333335</c:v>
                </c:pt>
                <c:pt idx="33">
                  <c:v>3.4849999999999999</c:v>
                </c:pt>
              </c:numCache>
            </c:numRef>
          </c:val>
          <c:smooth val="1"/>
        </c:ser>
        <c:ser>
          <c:idx val="1"/>
          <c:order val="1"/>
          <c:spPr>
            <a:ln w="28440">
              <a:solidFill>
                <a:srgbClr val="AA433F"/>
              </a:solidFill>
              <a:round/>
            </a:ln>
          </c:spPr>
          <c:val>
            <c:numRef>
              <c:f>Hoja2!$ED$73:$ED$106</c:f>
              <c:numCache>
                <c:formatCode>0.0000</c:formatCode>
                <c:ptCount val="34"/>
                <c:pt idx="0">
                  <c:v>4.08</c:v>
                </c:pt>
                <c:pt idx="1">
                  <c:v>4.0308333333333337</c:v>
                </c:pt>
                <c:pt idx="2">
                  <c:v>3.9816666666666665</c:v>
                </c:pt>
                <c:pt idx="3">
                  <c:v>3.9324999999999997</c:v>
                </c:pt>
                <c:pt idx="4">
                  <c:v>3.9058333333333333</c:v>
                </c:pt>
                <c:pt idx="5">
                  <c:v>3.8791666666666664</c:v>
                </c:pt>
                <c:pt idx="6">
                  <c:v>3.8525</c:v>
                </c:pt>
                <c:pt idx="7">
                  <c:v>3.8275000000000001</c:v>
                </c:pt>
                <c:pt idx="8">
                  <c:v>3.8024999999999998</c:v>
                </c:pt>
                <c:pt idx="9">
                  <c:v>3.7774999999999999</c:v>
                </c:pt>
                <c:pt idx="10">
                  <c:v>3.7608333333333333</c:v>
                </c:pt>
                <c:pt idx="11">
                  <c:v>3.7441666666666666</c:v>
                </c:pt>
                <c:pt idx="12">
                  <c:v>3.7275</c:v>
                </c:pt>
                <c:pt idx="13">
                  <c:v>3.7108333333333334</c:v>
                </c:pt>
                <c:pt idx="14">
                  <c:v>3.6941666666666668</c:v>
                </c:pt>
                <c:pt idx="15">
                  <c:v>3.6775000000000002</c:v>
                </c:pt>
                <c:pt idx="16">
                  <c:v>3.665</c:v>
                </c:pt>
                <c:pt idx="17">
                  <c:v>3.6525000000000003</c:v>
                </c:pt>
                <c:pt idx="18">
                  <c:v>3.64</c:v>
                </c:pt>
                <c:pt idx="19">
                  <c:v>3.6291666666666664</c:v>
                </c:pt>
                <c:pt idx="20">
                  <c:v>3.6183333333333336</c:v>
                </c:pt>
                <c:pt idx="21">
                  <c:v>3.6074999999999999</c:v>
                </c:pt>
                <c:pt idx="22">
                  <c:v>3.5975000000000001</c:v>
                </c:pt>
                <c:pt idx="23">
                  <c:v>3.5874999999999999</c:v>
                </c:pt>
                <c:pt idx="24">
                  <c:v>3.5775000000000001</c:v>
                </c:pt>
                <c:pt idx="25">
                  <c:v>3.5716666666666668</c:v>
                </c:pt>
                <c:pt idx="26">
                  <c:v>3.5658333333333334</c:v>
                </c:pt>
                <c:pt idx="27">
                  <c:v>3.56</c:v>
                </c:pt>
                <c:pt idx="28">
                  <c:v>3.5474999999999999</c:v>
                </c:pt>
                <c:pt idx="29">
                  <c:v>3.5350000000000001</c:v>
                </c:pt>
                <c:pt idx="30">
                  <c:v>3.5225</c:v>
                </c:pt>
                <c:pt idx="31">
                  <c:v>3.4999999999999996</c:v>
                </c:pt>
                <c:pt idx="32">
                  <c:v>3.4775</c:v>
                </c:pt>
                <c:pt idx="33">
                  <c:v>3.4550000000000001</c:v>
                </c:pt>
              </c:numCache>
            </c:numRef>
          </c:val>
          <c:smooth val="1"/>
        </c:ser>
        <c:ser>
          <c:idx val="2"/>
          <c:order val="2"/>
          <c:spPr>
            <a:ln w="28440">
              <a:solidFill>
                <a:srgbClr val="87A44B"/>
              </a:solidFill>
              <a:round/>
            </a:ln>
          </c:spPr>
          <c:val>
            <c:numRef>
              <c:f>Hoja2!$EF$73:$EF$100</c:f>
              <c:numCache>
                <c:formatCode>0.0000</c:formatCode>
                <c:ptCount val="28"/>
                <c:pt idx="0">
                  <c:v>4.0283333333333333</c:v>
                </c:pt>
                <c:pt idx="1">
                  <c:v>3.9704444444444444</c:v>
                </c:pt>
                <c:pt idx="2">
                  <c:v>3.9125555555555556</c:v>
                </c:pt>
                <c:pt idx="3">
                  <c:v>3.8546666666666667</c:v>
                </c:pt>
                <c:pt idx="4">
                  <c:v>3.8191666666666668</c:v>
                </c:pt>
                <c:pt idx="5">
                  <c:v>3.7911666666666668</c:v>
                </c:pt>
                <c:pt idx="6">
                  <c:v>3.7625000000000002</c:v>
                </c:pt>
                <c:pt idx="7">
                  <c:v>3.7370000000000001</c:v>
                </c:pt>
                <c:pt idx="8">
                  <c:v>3.7115</c:v>
                </c:pt>
                <c:pt idx="9">
                  <c:v>3.6859999999999999</c:v>
                </c:pt>
                <c:pt idx="10">
                  <c:v>3.6688333333333332</c:v>
                </c:pt>
                <c:pt idx="11">
                  <c:v>3.6516666666666668</c:v>
                </c:pt>
                <c:pt idx="12">
                  <c:v>3.6345000000000001</c:v>
                </c:pt>
                <c:pt idx="13">
                  <c:v>3.6168333333333336</c:v>
                </c:pt>
                <c:pt idx="14">
                  <c:v>3.5991666666666666</c:v>
                </c:pt>
                <c:pt idx="15">
                  <c:v>3.5815000000000001</c:v>
                </c:pt>
                <c:pt idx="16">
                  <c:v>3.5680000000000001</c:v>
                </c:pt>
                <c:pt idx="17">
                  <c:v>3.5545000000000004</c:v>
                </c:pt>
                <c:pt idx="18">
                  <c:v>3.5409999999999999</c:v>
                </c:pt>
                <c:pt idx="19">
                  <c:v>3.5286666666666666</c:v>
                </c:pt>
                <c:pt idx="20">
                  <c:v>3.5163333333333333</c:v>
                </c:pt>
                <c:pt idx="21">
                  <c:v>3.504</c:v>
                </c:pt>
                <c:pt idx="22">
                  <c:v>3.4929000000000001</c:v>
                </c:pt>
                <c:pt idx="23">
                  <c:v>3.4809000000000001</c:v>
                </c:pt>
                <c:pt idx="24">
                  <c:v>3.4695</c:v>
                </c:pt>
                <c:pt idx="25">
                  <c:v>3.4612066666666665</c:v>
                </c:pt>
                <c:pt idx="26">
                  <c:v>3.45214</c:v>
                </c:pt>
                <c:pt idx="27">
                  <c:v>3.4479733333333336</c:v>
                </c:pt>
              </c:numCache>
            </c:numRef>
          </c:val>
          <c:smooth val="1"/>
        </c:ser>
        <c:ser>
          <c:idx val="3"/>
          <c:order val="3"/>
          <c:spPr>
            <a:ln w="28440">
              <a:solidFill>
                <a:srgbClr val="6F568D"/>
              </a:solidFill>
              <a:round/>
            </a:ln>
          </c:spPr>
          <c:val>
            <c:numRef>
              <c:f>Hoja2!$EH$73:$EH$90</c:f>
              <c:numCache>
                <c:formatCode>0.0000</c:formatCode>
                <c:ptCount val="18"/>
                <c:pt idx="0">
                  <c:v>3.976666666666667</c:v>
                </c:pt>
                <c:pt idx="1">
                  <c:v>3.9100555555555556</c:v>
                </c:pt>
                <c:pt idx="2">
                  <c:v>3.8434444444444442</c:v>
                </c:pt>
                <c:pt idx="3">
                  <c:v>3.7768333333333328</c:v>
                </c:pt>
                <c:pt idx="4">
                  <c:v>3.7324999999999999</c:v>
                </c:pt>
                <c:pt idx="5">
                  <c:v>3.6911666666666667</c:v>
                </c:pt>
                <c:pt idx="6">
                  <c:v>3.6605000000000003</c:v>
                </c:pt>
                <c:pt idx="7">
                  <c:v>3.6345000000000005</c:v>
                </c:pt>
                <c:pt idx="8">
                  <c:v>3.6084999999999998</c:v>
                </c:pt>
                <c:pt idx="9">
                  <c:v>3.5825</c:v>
                </c:pt>
                <c:pt idx="10">
                  <c:v>3.5648333333333335</c:v>
                </c:pt>
                <c:pt idx="11">
                  <c:v>3.5471666666666666</c:v>
                </c:pt>
                <c:pt idx="12">
                  <c:v>3.528833333333333</c:v>
                </c:pt>
                <c:pt idx="13">
                  <c:v>3.5088333333333335</c:v>
                </c:pt>
                <c:pt idx="14">
                  <c:v>3.4888333333333335</c:v>
                </c:pt>
                <c:pt idx="15">
                  <c:v>3.4688333333333334</c:v>
                </c:pt>
                <c:pt idx="16">
                  <c:v>3.4530000000000003</c:v>
                </c:pt>
                <c:pt idx="17">
                  <c:v>3.4371666666666667</c:v>
                </c:pt>
              </c:numCache>
            </c:numRef>
          </c:val>
          <c:smooth val="1"/>
        </c:ser>
        <c:ser>
          <c:idx val="4"/>
          <c:order val="4"/>
          <c:spPr>
            <a:ln w="28440">
              <a:solidFill>
                <a:srgbClr val="3D97AF"/>
              </a:solidFill>
              <a:round/>
            </a:ln>
          </c:spPr>
          <c:val>
            <c:numRef>
              <c:f>Hoja2!$EJ$73:$EJ$86</c:f>
              <c:numCache>
                <c:formatCode>0.0000</c:formatCode>
                <c:ptCount val="14"/>
                <c:pt idx="0">
                  <c:v>3.9250000000000003</c:v>
                </c:pt>
                <c:pt idx="1">
                  <c:v>3.8496666666666668</c:v>
                </c:pt>
                <c:pt idx="2">
                  <c:v>3.7743333333333333</c:v>
                </c:pt>
                <c:pt idx="3">
                  <c:v>3.6989999999999998</c:v>
                </c:pt>
                <c:pt idx="4">
                  <c:v>3.6458333333333335</c:v>
                </c:pt>
                <c:pt idx="5">
                  <c:v>3.5931666666666664</c:v>
                </c:pt>
                <c:pt idx="6">
                  <c:v>3.5581666666666667</c:v>
                </c:pt>
                <c:pt idx="7">
                  <c:v>3.5306666666666664</c:v>
                </c:pt>
                <c:pt idx="8">
                  <c:v>3.5031666666666661</c:v>
                </c:pt>
                <c:pt idx="9">
                  <c:v>3.4756666666666662</c:v>
                </c:pt>
                <c:pt idx="10">
                  <c:v>3.4564999999999997</c:v>
                </c:pt>
                <c:pt idx="11">
                  <c:v>3.4373333333333331</c:v>
                </c:pt>
                <c:pt idx="12">
                  <c:v>3.4181666666666661</c:v>
                </c:pt>
                <c:pt idx="13">
                  <c:v>3.3964999999999996</c:v>
                </c:pt>
              </c:numCache>
            </c:numRef>
          </c:val>
          <c:smooth val="1"/>
        </c:ser>
        <c:ser>
          <c:idx val="5"/>
          <c:order val="5"/>
          <c:spPr>
            <a:ln w="28440">
              <a:solidFill>
                <a:srgbClr val="DB8238"/>
              </a:solidFill>
              <a:round/>
            </a:ln>
          </c:spPr>
          <c:val>
            <c:numRef>
              <c:f>Hoja2!$EL$73:$EL$83</c:f>
              <c:numCache>
                <c:formatCode>0.0000</c:formatCode>
                <c:ptCount val="11"/>
                <c:pt idx="0">
                  <c:v>3.8</c:v>
                </c:pt>
                <c:pt idx="1">
                  <c:v>3.7025000000000001</c:v>
                </c:pt>
                <c:pt idx="2">
                  <c:v>3.605</c:v>
                </c:pt>
                <c:pt idx="3">
                  <c:v>3.5075000000000003</c:v>
                </c:pt>
                <c:pt idx="4">
                  <c:v>3.4658333333333338</c:v>
                </c:pt>
                <c:pt idx="5">
                  <c:v>3.4241666666666668</c:v>
                </c:pt>
                <c:pt idx="6">
                  <c:v>3.3825000000000003</c:v>
                </c:pt>
                <c:pt idx="7">
                  <c:v>3.3533333333333335</c:v>
                </c:pt>
                <c:pt idx="8">
                  <c:v>3.3241666666666667</c:v>
                </c:pt>
                <c:pt idx="9">
                  <c:v>3.2949999999999999</c:v>
                </c:pt>
                <c:pt idx="10">
                  <c:v>3.2741666666666664</c:v>
                </c:pt>
              </c:numCache>
            </c:numRef>
          </c:val>
          <c:smooth val="1"/>
        </c:ser>
        <c:ser>
          <c:idx val="6"/>
          <c:order val="6"/>
          <c:spPr>
            <a:ln w="28440">
              <a:solidFill>
                <a:srgbClr val="8EA5CA"/>
              </a:solidFill>
              <a:round/>
            </a:ln>
          </c:spPr>
          <c:val>
            <c:numRef>
              <c:f>Hoja2!$EN$73</c:f>
              <c:numCache>
                <c:formatCode>0.0000</c:formatCode>
                <c:ptCount val="1"/>
                <c:pt idx="0">
                  <c:v>3.4224999999999999</c:v>
                </c:pt>
              </c:numCache>
            </c:numRef>
          </c:val>
          <c:smooth val="1"/>
        </c:ser>
        <c:dLbls>
          <c:showLegendKey val="0"/>
          <c:showVal val="0"/>
          <c:showCatName val="0"/>
          <c:showSerName val="0"/>
          <c:showPercent val="0"/>
          <c:showBubbleSize val="0"/>
        </c:dLbls>
        <c:marker val="1"/>
        <c:smooth val="0"/>
        <c:axId val="109716992"/>
        <c:axId val="109718528"/>
      </c:lineChart>
      <c:catAx>
        <c:axId val="109716992"/>
        <c:scaling>
          <c:orientation val="minMax"/>
        </c:scaling>
        <c:delete val="1"/>
        <c:axPos val="b"/>
        <c:majorTickMark val="out"/>
        <c:minorTickMark val="none"/>
        <c:tickLblPos val="nextTo"/>
        <c:crossAx val="109718528"/>
        <c:crossesAt val="0"/>
        <c:auto val="1"/>
        <c:lblAlgn val="ctr"/>
        <c:lblOffset val="100"/>
        <c:noMultiLvlLbl val="1"/>
      </c:catAx>
      <c:valAx>
        <c:axId val="109718528"/>
        <c:scaling>
          <c:orientation val="minMax"/>
          <c:min val="2.7"/>
        </c:scaling>
        <c:delete val="1"/>
        <c:axPos val="l"/>
        <c:majorGridlines>
          <c:spPr>
            <a:ln w="9360">
              <a:solidFill>
                <a:srgbClr val="878787"/>
              </a:solidFill>
              <a:round/>
            </a:ln>
          </c:spPr>
        </c:majorGridlines>
        <c:numFmt formatCode="0.0000" sourceLinked="1"/>
        <c:majorTickMark val="out"/>
        <c:minorTickMark val="none"/>
        <c:tickLblPos val="nextTo"/>
        <c:crossAx val="109716992"/>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val>
            <c:numRef>
              <c:f>Hoja2!$AX$73:$AX$107</c:f>
              <c:numCache>
                <c:formatCode>0.0000</c:formatCode>
                <c:ptCount val="35"/>
                <c:pt idx="0">
                  <c:v>4.1624999999999996</c:v>
                </c:pt>
                <c:pt idx="1">
                  <c:v>4.1260416666666666</c:v>
                </c:pt>
                <c:pt idx="2">
                  <c:v>4.0895833333333336</c:v>
                </c:pt>
                <c:pt idx="3">
                  <c:v>4.0531249999999996</c:v>
                </c:pt>
                <c:pt idx="4">
                  <c:v>4.0343750000000007</c:v>
                </c:pt>
                <c:pt idx="5">
                  <c:v>4.015625</c:v>
                </c:pt>
                <c:pt idx="6">
                  <c:v>3.9968750000000002</c:v>
                </c:pt>
                <c:pt idx="7">
                  <c:v>3.96875</c:v>
                </c:pt>
                <c:pt idx="8">
                  <c:v>3.9406249999999998</c:v>
                </c:pt>
                <c:pt idx="9">
                  <c:v>3.9125000000000001</c:v>
                </c:pt>
                <c:pt idx="10">
                  <c:v>3.8958333333333335</c:v>
                </c:pt>
                <c:pt idx="11">
                  <c:v>3.8791666666666664</c:v>
                </c:pt>
                <c:pt idx="12">
                  <c:v>3.8624999999999998</c:v>
                </c:pt>
                <c:pt idx="13">
                  <c:v>3.8458333333333332</c:v>
                </c:pt>
                <c:pt idx="14">
                  <c:v>3.8291666666666666</c:v>
                </c:pt>
                <c:pt idx="15">
                  <c:v>3.8125</c:v>
                </c:pt>
                <c:pt idx="16">
                  <c:v>3.8</c:v>
                </c:pt>
                <c:pt idx="17">
                  <c:v>3.7875000000000001</c:v>
                </c:pt>
                <c:pt idx="18">
                  <c:v>3.7749999999999999</c:v>
                </c:pt>
                <c:pt idx="19">
                  <c:v>3.7625000000000002</c:v>
                </c:pt>
                <c:pt idx="20">
                  <c:v>3.75</c:v>
                </c:pt>
                <c:pt idx="21">
                  <c:v>3.7375000000000003</c:v>
                </c:pt>
                <c:pt idx="22">
                  <c:v>3.729166666666667</c:v>
                </c:pt>
                <c:pt idx="23">
                  <c:v>3.7208333333333337</c:v>
                </c:pt>
                <c:pt idx="24">
                  <c:v>3.7125000000000004</c:v>
                </c:pt>
                <c:pt idx="25">
                  <c:v>3.7052083333333337</c:v>
                </c:pt>
                <c:pt idx="26">
                  <c:v>3.697916666666667</c:v>
                </c:pt>
                <c:pt idx="27">
                  <c:v>3.6906250000000003</c:v>
                </c:pt>
                <c:pt idx="28">
                  <c:v>3.6843750000000002</c:v>
                </c:pt>
                <c:pt idx="29">
                  <c:v>3.6781250000000005</c:v>
                </c:pt>
                <c:pt idx="30">
                  <c:v>3.671875</c:v>
                </c:pt>
                <c:pt idx="31">
                  <c:v>3.65625</c:v>
                </c:pt>
                <c:pt idx="32">
                  <c:v>3.640625</c:v>
                </c:pt>
                <c:pt idx="33">
                  <c:v>3.625</c:v>
                </c:pt>
                <c:pt idx="34">
                  <c:v>3.59375</c:v>
                </c:pt>
              </c:numCache>
            </c:numRef>
          </c:val>
          <c:smooth val="1"/>
        </c:ser>
        <c:ser>
          <c:idx val="1"/>
          <c:order val="1"/>
          <c:spPr>
            <a:ln w="28440">
              <a:solidFill>
                <a:srgbClr val="AA433F"/>
              </a:solidFill>
              <a:round/>
            </a:ln>
          </c:spPr>
          <c:val>
            <c:numRef>
              <c:f>Hoja2!$AZ$73:$AZ$107</c:f>
              <c:numCache>
                <c:formatCode>0.0000</c:formatCode>
                <c:ptCount val="35"/>
                <c:pt idx="0">
                  <c:v>4.1325000000000003</c:v>
                </c:pt>
                <c:pt idx="1">
                  <c:v>4.0960416666666664</c:v>
                </c:pt>
                <c:pt idx="2">
                  <c:v>4.0595833333333333</c:v>
                </c:pt>
                <c:pt idx="3">
                  <c:v>4.0231250000000003</c:v>
                </c:pt>
                <c:pt idx="4">
                  <c:v>4.0043750000000005</c:v>
                </c:pt>
                <c:pt idx="5">
                  <c:v>3.9856250000000002</c:v>
                </c:pt>
                <c:pt idx="6">
                  <c:v>3.9668749999999999</c:v>
                </c:pt>
                <c:pt idx="7">
                  <c:v>3.9387500000000002</c:v>
                </c:pt>
                <c:pt idx="8">
                  <c:v>3.910625</c:v>
                </c:pt>
                <c:pt idx="9">
                  <c:v>3.8825000000000003</c:v>
                </c:pt>
                <c:pt idx="10">
                  <c:v>3.8658333333333337</c:v>
                </c:pt>
                <c:pt idx="11">
                  <c:v>3.8491666666666662</c:v>
                </c:pt>
                <c:pt idx="12">
                  <c:v>3.8324999999999996</c:v>
                </c:pt>
                <c:pt idx="13">
                  <c:v>3.815833333333333</c:v>
                </c:pt>
                <c:pt idx="14">
                  <c:v>3.7991666666666664</c:v>
                </c:pt>
                <c:pt idx="15">
                  <c:v>3.7824999999999998</c:v>
                </c:pt>
                <c:pt idx="16">
                  <c:v>3.7699999999999996</c:v>
                </c:pt>
                <c:pt idx="17">
                  <c:v>3.7575000000000003</c:v>
                </c:pt>
                <c:pt idx="18">
                  <c:v>3.7450000000000001</c:v>
                </c:pt>
                <c:pt idx="19">
                  <c:v>3.7324999999999999</c:v>
                </c:pt>
                <c:pt idx="20">
                  <c:v>3.7199999999999998</c:v>
                </c:pt>
                <c:pt idx="21">
                  <c:v>3.7075000000000005</c:v>
                </c:pt>
                <c:pt idx="22">
                  <c:v>3.6991666666666667</c:v>
                </c:pt>
                <c:pt idx="23">
                  <c:v>3.6908333333333339</c:v>
                </c:pt>
                <c:pt idx="24">
                  <c:v>3.6825000000000001</c:v>
                </c:pt>
                <c:pt idx="25">
                  <c:v>3.6752083333333339</c:v>
                </c:pt>
                <c:pt idx="26">
                  <c:v>3.6679166666666667</c:v>
                </c:pt>
                <c:pt idx="27">
                  <c:v>3.6606250000000005</c:v>
                </c:pt>
                <c:pt idx="28">
                  <c:v>3.6543749999999999</c:v>
                </c:pt>
                <c:pt idx="29">
                  <c:v>3.6481250000000003</c:v>
                </c:pt>
                <c:pt idx="30">
                  <c:v>3.6418749999999998</c:v>
                </c:pt>
                <c:pt idx="31">
                  <c:v>3.6262499999999998</c:v>
                </c:pt>
                <c:pt idx="32">
                  <c:v>3.6106249999999998</c:v>
                </c:pt>
                <c:pt idx="33">
                  <c:v>3.5949999999999998</c:v>
                </c:pt>
                <c:pt idx="34">
                  <c:v>3.5752083333333333</c:v>
                </c:pt>
              </c:numCache>
            </c:numRef>
          </c:val>
          <c:smooth val="1"/>
        </c:ser>
        <c:ser>
          <c:idx val="2"/>
          <c:order val="2"/>
          <c:spPr>
            <a:ln w="28440">
              <a:solidFill>
                <a:srgbClr val="87A44B"/>
              </a:solidFill>
              <a:round/>
            </a:ln>
          </c:spPr>
          <c:val>
            <c:numRef>
              <c:f>Hoja2!$BB$73:$BB$105</c:f>
              <c:numCache>
                <c:formatCode>0.0000</c:formatCode>
                <c:ptCount val="33"/>
                <c:pt idx="0">
                  <c:v>4.1312499999999996</c:v>
                </c:pt>
                <c:pt idx="1">
                  <c:v>4.0906250000000002</c:v>
                </c:pt>
                <c:pt idx="2">
                  <c:v>4.0500000000000007</c:v>
                </c:pt>
                <c:pt idx="3">
                  <c:v>4.0093750000000004</c:v>
                </c:pt>
                <c:pt idx="4">
                  <c:v>3.9866666666666668</c:v>
                </c:pt>
                <c:pt idx="5">
                  <c:v>3.9639583333333333</c:v>
                </c:pt>
                <c:pt idx="6">
                  <c:v>3.9412500000000001</c:v>
                </c:pt>
                <c:pt idx="7">
                  <c:v>3.9141666666666666</c:v>
                </c:pt>
                <c:pt idx="8">
                  <c:v>3.8870833333333334</c:v>
                </c:pt>
                <c:pt idx="9">
                  <c:v>3.8600000000000003</c:v>
                </c:pt>
                <c:pt idx="10">
                  <c:v>3.8431249999999997</c:v>
                </c:pt>
                <c:pt idx="11">
                  <c:v>3.8262499999999999</c:v>
                </c:pt>
                <c:pt idx="12">
                  <c:v>3.8093749999999997</c:v>
                </c:pt>
                <c:pt idx="13">
                  <c:v>3.7929166666666667</c:v>
                </c:pt>
                <c:pt idx="14">
                  <c:v>3.7764583333333333</c:v>
                </c:pt>
                <c:pt idx="15">
                  <c:v>3.76</c:v>
                </c:pt>
                <c:pt idx="16">
                  <c:v>3.7464583333333334</c:v>
                </c:pt>
                <c:pt idx="17">
                  <c:v>3.7329166666666671</c:v>
                </c:pt>
                <c:pt idx="18">
                  <c:v>3.7193749999999999</c:v>
                </c:pt>
                <c:pt idx="19">
                  <c:v>3.7062499999999998</c:v>
                </c:pt>
                <c:pt idx="20">
                  <c:v>3.6931250000000002</c:v>
                </c:pt>
                <c:pt idx="21">
                  <c:v>3.68</c:v>
                </c:pt>
                <c:pt idx="22">
                  <c:v>3.6705833333333335</c:v>
                </c:pt>
                <c:pt idx="23">
                  <c:v>3.6607916666666664</c:v>
                </c:pt>
                <c:pt idx="24">
                  <c:v>3.6512500000000001</c:v>
                </c:pt>
                <c:pt idx="25">
                  <c:v>3.6423083333333333</c:v>
                </c:pt>
                <c:pt idx="26">
                  <c:v>3.6331666666666669</c:v>
                </c:pt>
                <c:pt idx="27">
                  <c:v>3.6252500000000003</c:v>
                </c:pt>
                <c:pt idx="28">
                  <c:v>3.6156250000000005</c:v>
                </c:pt>
                <c:pt idx="29">
                  <c:v>3.6064500000000002</c:v>
                </c:pt>
                <c:pt idx="30">
                  <c:v>3.598125</c:v>
                </c:pt>
                <c:pt idx="31">
                  <c:v>3.5767500000000001</c:v>
                </c:pt>
                <c:pt idx="32">
                  <c:v>3.5550833333333332</c:v>
                </c:pt>
              </c:numCache>
            </c:numRef>
          </c:val>
          <c:smooth val="1"/>
        </c:ser>
        <c:ser>
          <c:idx val="3"/>
          <c:order val="3"/>
          <c:spPr>
            <a:ln w="28440">
              <a:solidFill>
                <a:srgbClr val="6F568D"/>
              </a:solidFill>
              <a:round/>
            </a:ln>
          </c:spPr>
          <c:val>
            <c:numRef>
              <c:f>Hoja2!$BD$73:$BD$102</c:f>
              <c:numCache>
                <c:formatCode>0.0000</c:formatCode>
                <c:ptCount val="30"/>
                <c:pt idx="0">
                  <c:v>4.0999999999999996</c:v>
                </c:pt>
                <c:pt idx="1">
                  <c:v>4.0552083333333329</c:v>
                </c:pt>
                <c:pt idx="2">
                  <c:v>4.0104166666666661</c:v>
                </c:pt>
                <c:pt idx="3">
                  <c:v>3.9656249999999997</c:v>
                </c:pt>
                <c:pt idx="4">
                  <c:v>3.9389583333333333</c:v>
                </c:pt>
                <c:pt idx="5">
                  <c:v>3.9122916666666674</c:v>
                </c:pt>
                <c:pt idx="6">
                  <c:v>3.8856250000000001</c:v>
                </c:pt>
                <c:pt idx="7">
                  <c:v>3.8595833333333336</c:v>
                </c:pt>
                <c:pt idx="8">
                  <c:v>3.8335416666666666</c:v>
                </c:pt>
                <c:pt idx="9">
                  <c:v>3.8075000000000001</c:v>
                </c:pt>
                <c:pt idx="10">
                  <c:v>3.7904166666666668</c:v>
                </c:pt>
                <c:pt idx="11">
                  <c:v>3.7733333333333334</c:v>
                </c:pt>
                <c:pt idx="12">
                  <c:v>3.7562500000000001</c:v>
                </c:pt>
                <c:pt idx="13">
                  <c:v>3.7399999999999998</c:v>
                </c:pt>
                <c:pt idx="14">
                  <c:v>3.7237499999999999</c:v>
                </c:pt>
                <c:pt idx="15">
                  <c:v>3.7075000000000005</c:v>
                </c:pt>
                <c:pt idx="16">
                  <c:v>3.6929166666666666</c:v>
                </c:pt>
                <c:pt idx="17">
                  <c:v>3.6783333333333332</c:v>
                </c:pt>
                <c:pt idx="18">
                  <c:v>3.6637499999999998</c:v>
                </c:pt>
                <c:pt idx="19">
                  <c:v>3.65</c:v>
                </c:pt>
                <c:pt idx="20">
                  <c:v>3.63625</c:v>
                </c:pt>
                <c:pt idx="21">
                  <c:v>3.6224999999999996</c:v>
                </c:pt>
                <c:pt idx="22">
                  <c:v>3.6120000000000001</c:v>
                </c:pt>
                <c:pt idx="23">
                  <c:v>3.6007500000000006</c:v>
                </c:pt>
                <c:pt idx="24">
                  <c:v>3.589</c:v>
                </c:pt>
                <c:pt idx="25">
                  <c:v>3.5787083333333336</c:v>
                </c:pt>
                <c:pt idx="26">
                  <c:v>3.5679166666666671</c:v>
                </c:pt>
                <c:pt idx="27">
                  <c:v>3.5568749999999998</c:v>
                </c:pt>
                <c:pt idx="28">
                  <c:v>3.5477083333333335</c:v>
                </c:pt>
                <c:pt idx="29">
                  <c:v>3.5385416666666671</c:v>
                </c:pt>
              </c:numCache>
            </c:numRef>
          </c:val>
          <c:smooth val="1"/>
        </c:ser>
        <c:ser>
          <c:idx val="4"/>
          <c:order val="4"/>
          <c:spPr>
            <a:ln w="28440">
              <a:solidFill>
                <a:srgbClr val="3D97AF"/>
              </a:solidFill>
              <a:round/>
            </a:ln>
          </c:spPr>
          <c:val>
            <c:numRef>
              <c:f>Hoja2!$BF$73:$BF$100</c:f>
              <c:numCache>
                <c:formatCode>0.0000</c:formatCode>
                <c:ptCount val="28"/>
                <c:pt idx="0">
                  <c:v>4.0687499999999996</c:v>
                </c:pt>
                <c:pt idx="1">
                  <c:v>4.0197916666666664</c:v>
                </c:pt>
                <c:pt idx="2">
                  <c:v>3.9708333333333337</c:v>
                </c:pt>
                <c:pt idx="3">
                  <c:v>3.921875</c:v>
                </c:pt>
                <c:pt idx="4">
                  <c:v>3.8912500000000003</c:v>
                </c:pt>
                <c:pt idx="5">
                  <c:v>3.8606250000000002</c:v>
                </c:pt>
                <c:pt idx="6">
                  <c:v>3.83</c:v>
                </c:pt>
                <c:pt idx="7">
                  <c:v>3.8050000000000002</c:v>
                </c:pt>
                <c:pt idx="8">
                  <c:v>3.7800000000000002</c:v>
                </c:pt>
                <c:pt idx="9">
                  <c:v>3.7549999999999999</c:v>
                </c:pt>
                <c:pt idx="10">
                  <c:v>3.7377083333333334</c:v>
                </c:pt>
                <c:pt idx="11">
                  <c:v>3.7204166666666669</c:v>
                </c:pt>
                <c:pt idx="12">
                  <c:v>3.703125</c:v>
                </c:pt>
                <c:pt idx="13">
                  <c:v>3.6870833333333328</c:v>
                </c:pt>
                <c:pt idx="14">
                  <c:v>3.6710416666666665</c:v>
                </c:pt>
                <c:pt idx="15">
                  <c:v>3.6550000000000002</c:v>
                </c:pt>
                <c:pt idx="16">
                  <c:v>3.6393750000000002</c:v>
                </c:pt>
                <c:pt idx="17">
                  <c:v>3.6237500000000002</c:v>
                </c:pt>
                <c:pt idx="18">
                  <c:v>3.6081250000000002</c:v>
                </c:pt>
                <c:pt idx="19">
                  <c:v>3.59375</c:v>
                </c:pt>
                <c:pt idx="20">
                  <c:v>3.5793749999999998</c:v>
                </c:pt>
                <c:pt idx="21">
                  <c:v>3.5649999999999999</c:v>
                </c:pt>
                <c:pt idx="22">
                  <c:v>3.5534166666666671</c:v>
                </c:pt>
                <c:pt idx="23">
                  <c:v>3.5407083333333333</c:v>
                </c:pt>
                <c:pt idx="24">
                  <c:v>3.5298750000000001</c:v>
                </c:pt>
                <c:pt idx="25">
                  <c:v>3.5190416666666668</c:v>
                </c:pt>
                <c:pt idx="26">
                  <c:v>3.5082083333333336</c:v>
                </c:pt>
                <c:pt idx="27">
                  <c:v>3.4973750000000003</c:v>
                </c:pt>
              </c:numCache>
            </c:numRef>
          </c:val>
          <c:smooth val="1"/>
        </c:ser>
        <c:ser>
          <c:idx val="5"/>
          <c:order val="5"/>
          <c:spPr>
            <a:ln w="28440">
              <a:solidFill>
                <a:srgbClr val="DB8238"/>
              </a:solidFill>
              <a:round/>
            </a:ln>
          </c:spPr>
          <c:val>
            <c:numRef>
              <c:f>Hoja2!$BH$73:$BH$97</c:f>
              <c:numCache>
                <c:formatCode>0.0000</c:formatCode>
                <c:ptCount val="25"/>
                <c:pt idx="0">
                  <c:v>4.0062499999999996</c:v>
                </c:pt>
                <c:pt idx="1">
                  <c:v>3.9489583333333336</c:v>
                </c:pt>
                <c:pt idx="2">
                  <c:v>3.8916666666666666</c:v>
                </c:pt>
                <c:pt idx="3">
                  <c:v>3.8343749999999996</c:v>
                </c:pt>
                <c:pt idx="4">
                  <c:v>3.7958333333333334</c:v>
                </c:pt>
                <c:pt idx="5">
                  <c:v>3.7572916666666667</c:v>
                </c:pt>
                <c:pt idx="6">
                  <c:v>3.71875</c:v>
                </c:pt>
                <c:pt idx="7">
                  <c:v>3.6958333333333333</c:v>
                </c:pt>
                <c:pt idx="8">
                  <c:v>3.6729166666666666</c:v>
                </c:pt>
                <c:pt idx="9">
                  <c:v>3.6500000000000004</c:v>
                </c:pt>
                <c:pt idx="10">
                  <c:v>3.6322916666666667</c:v>
                </c:pt>
                <c:pt idx="11">
                  <c:v>3.6145833333333335</c:v>
                </c:pt>
                <c:pt idx="12">
                  <c:v>3.5968749999999998</c:v>
                </c:pt>
                <c:pt idx="13">
                  <c:v>3.5812499999999998</c:v>
                </c:pt>
                <c:pt idx="14">
                  <c:v>3.5656250000000003</c:v>
                </c:pt>
                <c:pt idx="15">
                  <c:v>3.5500000000000003</c:v>
                </c:pt>
                <c:pt idx="16">
                  <c:v>3.5322916666666666</c:v>
                </c:pt>
                <c:pt idx="17">
                  <c:v>3.5145833333333334</c:v>
                </c:pt>
                <c:pt idx="18">
                  <c:v>3.4968750000000002</c:v>
                </c:pt>
                <c:pt idx="19">
                  <c:v>3.4812500000000002</c:v>
                </c:pt>
                <c:pt idx="20">
                  <c:v>3.4656250000000002</c:v>
                </c:pt>
                <c:pt idx="21">
                  <c:v>3.4499999999999997</c:v>
                </c:pt>
                <c:pt idx="22">
                  <c:v>3.4375</c:v>
                </c:pt>
                <c:pt idx="23">
                  <c:v>3.4249999999999998</c:v>
                </c:pt>
                <c:pt idx="24">
                  <c:v>3.4125000000000001</c:v>
                </c:pt>
              </c:numCache>
            </c:numRef>
          </c:val>
          <c:smooth val="1"/>
        </c:ser>
        <c:ser>
          <c:idx val="6"/>
          <c:order val="6"/>
          <c:spPr>
            <a:ln w="28440">
              <a:solidFill>
                <a:srgbClr val="8EA5CA"/>
              </a:solidFill>
              <a:round/>
            </a:ln>
          </c:spPr>
          <c:val>
            <c:numRef>
              <c:f>Hoja2!$BJ$73:$BJ$76</c:f>
              <c:numCache>
                <c:formatCode>0.0000</c:formatCode>
                <c:ptCount val="4"/>
                <c:pt idx="0">
                  <c:v>3.6906250000000003</c:v>
                </c:pt>
                <c:pt idx="1">
                  <c:v>3.558125</c:v>
                </c:pt>
                <c:pt idx="2">
                  <c:v>3.4256250000000001</c:v>
                </c:pt>
                <c:pt idx="3">
                  <c:v>3.3172916666666667</c:v>
                </c:pt>
              </c:numCache>
            </c:numRef>
          </c:val>
          <c:smooth val="1"/>
        </c:ser>
        <c:dLbls>
          <c:showLegendKey val="0"/>
          <c:showVal val="0"/>
          <c:showCatName val="0"/>
          <c:showSerName val="0"/>
          <c:showPercent val="0"/>
          <c:showBubbleSize val="0"/>
        </c:dLbls>
        <c:marker val="1"/>
        <c:smooth val="0"/>
        <c:axId val="109768064"/>
        <c:axId val="110171264"/>
      </c:lineChart>
      <c:catAx>
        <c:axId val="109768064"/>
        <c:scaling>
          <c:orientation val="minMax"/>
        </c:scaling>
        <c:delete val="1"/>
        <c:axPos val="b"/>
        <c:majorTickMark val="out"/>
        <c:minorTickMark val="none"/>
        <c:tickLblPos val="nextTo"/>
        <c:crossAx val="110171264"/>
        <c:crossesAt val="0"/>
        <c:auto val="1"/>
        <c:lblAlgn val="ctr"/>
        <c:lblOffset val="100"/>
        <c:noMultiLvlLbl val="1"/>
      </c:catAx>
      <c:valAx>
        <c:axId val="110171264"/>
        <c:scaling>
          <c:orientation val="minMax"/>
          <c:min val="2.7"/>
        </c:scaling>
        <c:delete val="1"/>
        <c:axPos val="l"/>
        <c:majorGridlines>
          <c:spPr>
            <a:ln w="9360">
              <a:solidFill>
                <a:srgbClr val="878787"/>
              </a:solidFill>
              <a:round/>
            </a:ln>
          </c:spPr>
        </c:majorGridlines>
        <c:numFmt formatCode="0.0000" sourceLinked="1"/>
        <c:majorTickMark val="out"/>
        <c:minorTickMark val="none"/>
        <c:tickLblPos val="nextTo"/>
        <c:crossAx val="109768064"/>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val>
            <c:numRef>
              <c:f>Hoja2!$BN$73:$BN$108</c:f>
              <c:numCache>
                <c:formatCode>0.0000</c:formatCode>
                <c:ptCount val="36"/>
                <c:pt idx="0">
                  <c:v>4.1500000000000004</c:v>
                </c:pt>
                <c:pt idx="1">
                  <c:v>4.1104166666666666</c:v>
                </c:pt>
                <c:pt idx="2">
                  <c:v>4.0708333333333329</c:v>
                </c:pt>
                <c:pt idx="3">
                  <c:v>4.03125</c:v>
                </c:pt>
                <c:pt idx="4">
                  <c:v>4.010416666666667</c:v>
                </c:pt>
                <c:pt idx="5">
                  <c:v>3.9895833333333335</c:v>
                </c:pt>
                <c:pt idx="6">
                  <c:v>3.96875</c:v>
                </c:pt>
                <c:pt idx="7">
                  <c:v>3.9416666666666669</c:v>
                </c:pt>
                <c:pt idx="8">
                  <c:v>3.9145833333333333</c:v>
                </c:pt>
                <c:pt idx="9">
                  <c:v>3.8875000000000002</c:v>
                </c:pt>
                <c:pt idx="10">
                  <c:v>3.8708333333333336</c:v>
                </c:pt>
                <c:pt idx="11">
                  <c:v>3.8541666666666665</c:v>
                </c:pt>
                <c:pt idx="12">
                  <c:v>3.8374999999999999</c:v>
                </c:pt>
                <c:pt idx="13">
                  <c:v>3.8208333333333333</c:v>
                </c:pt>
                <c:pt idx="14">
                  <c:v>3.8041666666666667</c:v>
                </c:pt>
                <c:pt idx="15">
                  <c:v>3.7875000000000001</c:v>
                </c:pt>
                <c:pt idx="16">
                  <c:v>3.7749999999999999</c:v>
                </c:pt>
                <c:pt idx="17">
                  <c:v>3.7625000000000002</c:v>
                </c:pt>
                <c:pt idx="18">
                  <c:v>3.75</c:v>
                </c:pt>
                <c:pt idx="19">
                  <c:v>3.7374999999999998</c:v>
                </c:pt>
                <c:pt idx="20">
                  <c:v>3.7250000000000001</c:v>
                </c:pt>
                <c:pt idx="21">
                  <c:v>3.7125000000000004</c:v>
                </c:pt>
                <c:pt idx="22">
                  <c:v>3.7041666666666666</c:v>
                </c:pt>
                <c:pt idx="23">
                  <c:v>3.6958333333333337</c:v>
                </c:pt>
                <c:pt idx="24">
                  <c:v>3.6875</c:v>
                </c:pt>
                <c:pt idx="25">
                  <c:v>3.6812500000000004</c:v>
                </c:pt>
                <c:pt idx="26">
                  <c:v>3.6750000000000003</c:v>
                </c:pt>
                <c:pt idx="27">
                  <c:v>3.6687500000000002</c:v>
                </c:pt>
                <c:pt idx="28">
                  <c:v>3.6604166666666664</c:v>
                </c:pt>
                <c:pt idx="29">
                  <c:v>3.6520833333333336</c:v>
                </c:pt>
                <c:pt idx="30">
                  <c:v>3.6437499999999998</c:v>
                </c:pt>
                <c:pt idx="31">
                  <c:v>3.6291666666666664</c:v>
                </c:pt>
                <c:pt idx="32">
                  <c:v>3.614583333333333</c:v>
                </c:pt>
                <c:pt idx="33">
                  <c:v>3.5999999999999996</c:v>
                </c:pt>
                <c:pt idx="34">
                  <c:v>3.5458333333333334</c:v>
                </c:pt>
                <c:pt idx="35">
                  <c:v>3.4916666666666667</c:v>
                </c:pt>
              </c:numCache>
            </c:numRef>
          </c:val>
          <c:smooth val="1"/>
        </c:ser>
        <c:ser>
          <c:idx val="1"/>
          <c:order val="1"/>
          <c:spPr>
            <a:ln w="28440">
              <a:solidFill>
                <a:srgbClr val="AA433F"/>
              </a:solidFill>
              <a:round/>
            </a:ln>
          </c:spPr>
          <c:val>
            <c:numRef>
              <c:f>Hoja2!$BP$73:$BP$108</c:f>
              <c:numCache>
                <c:formatCode>0.0000</c:formatCode>
                <c:ptCount val="36"/>
                <c:pt idx="0">
                  <c:v>4.0900000000000007</c:v>
                </c:pt>
                <c:pt idx="1">
                  <c:v>4.050416666666667</c:v>
                </c:pt>
                <c:pt idx="2">
                  <c:v>4.0108333333333333</c:v>
                </c:pt>
                <c:pt idx="3">
                  <c:v>3.9712499999999999</c:v>
                </c:pt>
                <c:pt idx="4">
                  <c:v>3.9504166666666669</c:v>
                </c:pt>
                <c:pt idx="5">
                  <c:v>3.9295833333333334</c:v>
                </c:pt>
                <c:pt idx="6">
                  <c:v>3.9087499999999999</c:v>
                </c:pt>
                <c:pt idx="7">
                  <c:v>3.8816666666666668</c:v>
                </c:pt>
                <c:pt idx="8">
                  <c:v>3.8545833333333333</c:v>
                </c:pt>
                <c:pt idx="9">
                  <c:v>3.8275000000000001</c:v>
                </c:pt>
                <c:pt idx="10">
                  <c:v>3.8108333333333335</c:v>
                </c:pt>
                <c:pt idx="11">
                  <c:v>3.7941666666666665</c:v>
                </c:pt>
                <c:pt idx="12">
                  <c:v>3.7774999999999999</c:v>
                </c:pt>
                <c:pt idx="13">
                  <c:v>3.7608333333333333</c:v>
                </c:pt>
                <c:pt idx="14">
                  <c:v>3.7441666666666666</c:v>
                </c:pt>
                <c:pt idx="15">
                  <c:v>3.7275</c:v>
                </c:pt>
                <c:pt idx="16">
                  <c:v>3.7149999999999999</c:v>
                </c:pt>
                <c:pt idx="17">
                  <c:v>3.7025000000000001</c:v>
                </c:pt>
                <c:pt idx="18">
                  <c:v>3.69</c:v>
                </c:pt>
                <c:pt idx="19">
                  <c:v>3.6774999999999998</c:v>
                </c:pt>
                <c:pt idx="20">
                  <c:v>3.665</c:v>
                </c:pt>
                <c:pt idx="21">
                  <c:v>3.6525000000000003</c:v>
                </c:pt>
                <c:pt idx="22">
                  <c:v>3.6441666666666666</c:v>
                </c:pt>
                <c:pt idx="23">
                  <c:v>3.6358333333333337</c:v>
                </c:pt>
                <c:pt idx="24">
                  <c:v>3.6274999999999999</c:v>
                </c:pt>
                <c:pt idx="25">
                  <c:v>3.6212500000000003</c:v>
                </c:pt>
                <c:pt idx="26">
                  <c:v>3.6150000000000002</c:v>
                </c:pt>
                <c:pt idx="27">
                  <c:v>3.6087500000000001</c:v>
                </c:pt>
                <c:pt idx="28">
                  <c:v>3.6004166666666664</c:v>
                </c:pt>
                <c:pt idx="29">
                  <c:v>3.5920833333333335</c:v>
                </c:pt>
                <c:pt idx="30">
                  <c:v>3.5837499999999998</c:v>
                </c:pt>
                <c:pt idx="31">
                  <c:v>3.5691666666666664</c:v>
                </c:pt>
                <c:pt idx="32">
                  <c:v>3.554583333333333</c:v>
                </c:pt>
                <c:pt idx="33">
                  <c:v>3.5399999999999996</c:v>
                </c:pt>
                <c:pt idx="34">
                  <c:v>3.5087499999999996</c:v>
                </c:pt>
                <c:pt idx="35">
                  <c:v>3.4774999999999996</c:v>
                </c:pt>
              </c:numCache>
            </c:numRef>
          </c:val>
          <c:smooth val="1"/>
        </c:ser>
        <c:ser>
          <c:idx val="2"/>
          <c:order val="2"/>
          <c:spPr>
            <a:ln w="28440">
              <a:solidFill>
                <a:srgbClr val="87A44B"/>
              </a:solidFill>
              <a:round/>
            </a:ln>
          </c:spPr>
          <c:val>
            <c:numRef>
              <c:f>Hoja2!$BR$73:$BR$104</c:f>
              <c:numCache>
                <c:formatCode>0.0000</c:formatCode>
                <c:ptCount val="32"/>
                <c:pt idx="0">
                  <c:v>4.1124999999999998</c:v>
                </c:pt>
                <c:pt idx="1">
                  <c:v>4.0679166666666671</c:v>
                </c:pt>
                <c:pt idx="2">
                  <c:v>4.0233333333333334</c:v>
                </c:pt>
                <c:pt idx="3">
                  <c:v>3.9787499999999998</c:v>
                </c:pt>
                <c:pt idx="4">
                  <c:v>3.9541666666666666</c:v>
                </c:pt>
                <c:pt idx="5">
                  <c:v>3.9295833333333334</c:v>
                </c:pt>
                <c:pt idx="6">
                  <c:v>3.9050000000000002</c:v>
                </c:pt>
                <c:pt idx="7">
                  <c:v>3.8783333333333334</c:v>
                </c:pt>
                <c:pt idx="8">
                  <c:v>3.8516666666666666</c:v>
                </c:pt>
                <c:pt idx="9">
                  <c:v>3.8250000000000002</c:v>
                </c:pt>
                <c:pt idx="10">
                  <c:v>3.8079166666666664</c:v>
                </c:pt>
                <c:pt idx="11">
                  <c:v>3.7908333333333335</c:v>
                </c:pt>
                <c:pt idx="12">
                  <c:v>3.7737499999999997</c:v>
                </c:pt>
                <c:pt idx="13">
                  <c:v>3.7566666666666668</c:v>
                </c:pt>
                <c:pt idx="14">
                  <c:v>3.7395833333333335</c:v>
                </c:pt>
                <c:pt idx="15">
                  <c:v>3.7225000000000001</c:v>
                </c:pt>
                <c:pt idx="16">
                  <c:v>3.7087500000000002</c:v>
                </c:pt>
                <c:pt idx="17">
                  <c:v>3.6950000000000003</c:v>
                </c:pt>
                <c:pt idx="18">
                  <c:v>3.6812499999999999</c:v>
                </c:pt>
                <c:pt idx="19">
                  <c:v>3.6675</c:v>
                </c:pt>
                <c:pt idx="20">
                  <c:v>3.6537500000000001</c:v>
                </c:pt>
                <c:pt idx="21">
                  <c:v>3.64</c:v>
                </c:pt>
                <c:pt idx="22">
                  <c:v>3.6303333333333336</c:v>
                </c:pt>
                <c:pt idx="23">
                  <c:v>3.6199166666666667</c:v>
                </c:pt>
                <c:pt idx="24">
                  <c:v>3.6100000000000003</c:v>
                </c:pt>
                <c:pt idx="25">
                  <c:v>3.6012833333333334</c:v>
                </c:pt>
                <c:pt idx="26">
                  <c:v>3.5921666666666665</c:v>
                </c:pt>
                <c:pt idx="27">
                  <c:v>3.5855000000000006</c:v>
                </c:pt>
                <c:pt idx="28">
                  <c:v>3.572916666666667</c:v>
                </c:pt>
                <c:pt idx="29">
                  <c:v>3.5612333333333335</c:v>
                </c:pt>
                <c:pt idx="30">
                  <c:v>3.55125</c:v>
                </c:pt>
                <c:pt idx="31">
                  <c:v>3.5301666666666667</c:v>
                </c:pt>
              </c:numCache>
            </c:numRef>
          </c:val>
          <c:smooth val="1"/>
        </c:ser>
        <c:ser>
          <c:idx val="3"/>
          <c:order val="3"/>
          <c:spPr>
            <a:ln w="28440">
              <a:solidFill>
                <a:srgbClr val="6F568D"/>
              </a:solidFill>
              <a:round/>
            </a:ln>
          </c:spPr>
          <c:val>
            <c:numRef>
              <c:f>Hoja2!$BT$73:$BT$102</c:f>
              <c:numCache>
                <c:formatCode>0.0000</c:formatCode>
                <c:ptCount val="30"/>
                <c:pt idx="0">
                  <c:v>4.0750000000000002</c:v>
                </c:pt>
                <c:pt idx="1">
                  <c:v>4.0254166666666666</c:v>
                </c:pt>
                <c:pt idx="2">
                  <c:v>3.9758333333333331</c:v>
                </c:pt>
                <c:pt idx="3">
                  <c:v>3.9262499999999996</c:v>
                </c:pt>
                <c:pt idx="4">
                  <c:v>3.8979166666666667</c:v>
                </c:pt>
                <c:pt idx="5">
                  <c:v>3.8695833333333338</c:v>
                </c:pt>
                <c:pt idx="6">
                  <c:v>3.8412500000000005</c:v>
                </c:pt>
                <c:pt idx="7">
                  <c:v>3.8150000000000004</c:v>
                </c:pt>
                <c:pt idx="8">
                  <c:v>3.7887499999999998</c:v>
                </c:pt>
                <c:pt idx="9">
                  <c:v>3.7625000000000002</c:v>
                </c:pt>
                <c:pt idx="10">
                  <c:v>3.7450000000000001</c:v>
                </c:pt>
                <c:pt idx="11">
                  <c:v>3.7275</c:v>
                </c:pt>
                <c:pt idx="12">
                  <c:v>3.71</c:v>
                </c:pt>
                <c:pt idx="13">
                  <c:v>3.6924999999999999</c:v>
                </c:pt>
                <c:pt idx="14">
                  <c:v>3.6749999999999998</c:v>
                </c:pt>
                <c:pt idx="15">
                  <c:v>3.6575000000000002</c:v>
                </c:pt>
                <c:pt idx="16">
                  <c:v>3.6425000000000001</c:v>
                </c:pt>
                <c:pt idx="17">
                  <c:v>3.6274999999999999</c:v>
                </c:pt>
                <c:pt idx="18">
                  <c:v>3.6124999999999998</c:v>
                </c:pt>
                <c:pt idx="19">
                  <c:v>3.5975000000000001</c:v>
                </c:pt>
                <c:pt idx="20">
                  <c:v>3.5825</c:v>
                </c:pt>
                <c:pt idx="21">
                  <c:v>3.5674999999999999</c:v>
                </c:pt>
                <c:pt idx="22">
                  <c:v>3.5565000000000002</c:v>
                </c:pt>
                <c:pt idx="23">
                  <c:v>3.5440000000000005</c:v>
                </c:pt>
                <c:pt idx="24">
                  <c:v>3.5305</c:v>
                </c:pt>
                <c:pt idx="25">
                  <c:v>3.519916666666667</c:v>
                </c:pt>
                <c:pt idx="26">
                  <c:v>3.5083333333333337</c:v>
                </c:pt>
                <c:pt idx="27">
                  <c:v>3.4962499999999999</c:v>
                </c:pt>
                <c:pt idx="28">
                  <c:v>3.4870833333333331</c:v>
                </c:pt>
                <c:pt idx="29">
                  <c:v>3.4779166666666668</c:v>
                </c:pt>
              </c:numCache>
            </c:numRef>
          </c:val>
          <c:smooth val="1"/>
        </c:ser>
        <c:ser>
          <c:idx val="4"/>
          <c:order val="4"/>
          <c:spPr>
            <a:ln w="28440">
              <a:solidFill>
                <a:srgbClr val="3D97AF"/>
              </a:solidFill>
              <a:round/>
            </a:ln>
          </c:spPr>
          <c:val>
            <c:numRef>
              <c:f>Hoja2!$BV$73:$BV$99</c:f>
              <c:numCache>
                <c:formatCode>0.0000</c:formatCode>
                <c:ptCount val="27"/>
                <c:pt idx="0">
                  <c:v>4.0374999999999996</c:v>
                </c:pt>
                <c:pt idx="1">
                  <c:v>3.9829166666666667</c:v>
                </c:pt>
                <c:pt idx="2">
                  <c:v>3.9283333333333337</c:v>
                </c:pt>
                <c:pt idx="3">
                  <c:v>3.8737500000000002</c:v>
                </c:pt>
                <c:pt idx="4">
                  <c:v>3.8416666666666668</c:v>
                </c:pt>
                <c:pt idx="5">
                  <c:v>3.8095833333333333</c:v>
                </c:pt>
                <c:pt idx="6">
                  <c:v>3.7775000000000003</c:v>
                </c:pt>
                <c:pt idx="7">
                  <c:v>3.7516666666666669</c:v>
                </c:pt>
                <c:pt idx="8">
                  <c:v>3.7258333333333331</c:v>
                </c:pt>
                <c:pt idx="9">
                  <c:v>3.7</c:v>
                </c:pt>
                <c:pt idx="10">
                  <c:v>3.6820833333333334</c:v>
                </c:pt>
                <c:pt idx="11">
                  <c:v>3.6641666666666666</c:v>
                </c:pt>
                <c:pt idx="12">
                  <c:v>3.6462500000000002</c:v>
                </c:pt>
                <c:pt idx="13">
                  <c:v>3.628333333333333</c:v>
                </c:pt>
                <c:pt idx="14">
                  <c:v>3.6104166666666666</c:v>
                </c:pt>
                <c:pt idx="15">
                  <c:v>3.5925000000000002</c:v>
                </c:pt>
                <c:pt idx="16">
                  <c:v>3.5762499999999999</c:v>
                </c:pt>
                <c:pt idx="17">
                  <c:v>3.56</c:v>
                </c:pt>
                <c:pt idx="18">
                  <c:v>3.5437500000000002</c:v>
                </c:pt>
                <c:pt idx="19">
                  <c:v>3.5274999999999999</c:v>
                </c:pt>
                <c:pt idx="20">
                  <c:v>3.51125</c:v>
                </c:pt>
                <c:pt idx="21">
                  <c:v>3.4950000000000001</c:v>
                </c:pt>
                <c:pt idx="22">
                  <c:v>3.4826666666666668</c:v>
                </c:pt>
                <c:pt idx="23">
                  <c:v>3.4680833333333334</c:v>
                </c:pt>
                <c:pt idx="24">
                  <c:v>3.4572500000000002</c:v>
                </c:pt>
                <c:pt idx="25">
                  <c:v>3.4464166666666669</c:v>
                </c:pt>
              </c:numCache>
            </c:numRef>
          </c:val>
          <c:smooth val="1"/>
        </c:ser>
        <c:ser>
          <c:idx val="5"/>
          <c:order val="5"/>
          <c:spPr>
            <a:ln w="28440">
              <a:solidFill>
                <a:srgbClr val="DB8238"/>
              </a:solidFill>
              <a:round/>
            </a:ln>
          </c:spPr>
          <c:val>
            <c:numRef>
              <c:f>Hoja2!$BX$73:$BX$95</c:f>
              <c:numCache>
                <c:formatCode>0.0000</c:formatCode>
                <c:ptCount val="23"/>
                <c:pt idx="0">
                  <c:v>3.9624999999999999</c:v>
                </c:pt>
                <c:pt idx="1">
                  <c:v>3.8979166666666667</c:v>
                </c:pt>
                <c:pt idx="2">
                  <c:v>3.833333333333333</c:v>
                </c:pt>
                <c:pt idx="3">
                  <c:v>3.7687499999999998</c:v>
                </c:pt>
                <c:pt idx="4">
                  <c:v>3.729166666666667</c:v>
                </c:pt>
                <c:pt idx="5">
                  <c:v>3.6895833333333332</c:v>
                </c:pt>
                <c:pt idx="6">
                  <c:v>3.6500000000000004</c:v>
                </c:pt>
                <c:pt idx="7">
                  <c:v>3.625</c:v>
                </c:pt>
                <c:pt idx="8">
                  <c:v>3.6</c:v>
                </c:pt>
                <c:pt idx="9">
                  <c:v>3.5750000000000002</c:v>
                </c:pt>
                <c:pt idx="10">
                  <c:v>3.5562499999999999</c:v>
                </c:pt>
                <c:pt idx="11">
                  <c:v>3.5375000000000001</c:v>
                </c:pt>
                <c:pt idx="12">
                  <c:v>3.5187499999999998</c:v>
                </c:pt>
                <c:pt idx="13">
                  <c:v>3.5</c:v>
                </c:pt>
                <c:pt idx="14">
                  <c:v>3.4812500000000002</c:v>
                </c:pt>
                <c:pt idx="15">
                  <c:v>3.4625000000000004</c:v>
                </c:pt>
                <c:pt idx="16">
                  <c:v>3.4437500000000001</c:v>
                </c:pt>
                <c:pt idx="17">
                  <c:v>3.4249999999999998</c:v>
                </c:pt>
                <c:pt idx="18">
                  <c:v>3.40625</c:v>
                </c:pt>
                <c:pt idx="19">
                  <c:v>3.3875000000000002</c:v>
                </c:pt>
                <c:pt idx="20">
                  <c:v>3.3687499999999999</c:v>
                </c:pt>
                <c:pt idx="21">
                  <c:v>3.3499999999999996</c:v>
                </c:pt>
                <c:pt idx="22">
                  <c:v>3.3374999999999999</c:v>
                </c:pt>
              </c:numCache>
            </c:numRef>
          </c:val>
          <c:smooth val="1"/>
        </c:ser>
        <c:ser>
          <c:idx val="6"/>
          <c:order val="6"/>
          <c:spPr>
            <a:ln w="28440">
              <a:solidFill>
                <a:srgbClr val="8EA5CA"/>
              </a:solidFill>
              <a:round/>
            </a:ln>
          </c:spPr>
          <c:val>
            <c:numRef>
              <c:f>Hoja2!$BZ$73:$BZ$75</c:f>
              <c:numCache>
                <c:formatCode>0.0000</c:formatCode>
                <c:ptCount val="3"/>
                <c:pt idx="0">
                  <c:v>3.6062500000000002</c:v>
                </c:pt>
                <c:pt idx="1">
                  <c:v>3.4979166666666668</c:v>
                </c:pt>
                <c:pt idx="2">
                  <c:v>3.3895833333333329</c:v>
                </c:pt>
              </c:numCache>
            </c:numRef>
          </c:val>
          <c:smooth val="1"/>
        </c:ser>
        <c:dLbls>
          <c:showLegendKey val="0"/>
          <c:showVal val="0"/>
          <c:showCatName val="0"/>
          <c:showSerName val="0"/>
          <c:showPercent val="0"/>
          <c:showBubbleSize val="0"/>
        </c:dLbls>
        <c:marker val="1"/>
        <c:smooth val="0"/>
        <c:axId val="110200704"/>
        <c:axId val="110202240"/>
      </c:lineChart>
      <c:catAx>
        <c:axId val="110200704"/>
        <c:scaling>
          <c:orientation val="minMax"/>
        </c:scaling>
        <c:delete val="1"/>
        <c:axPos val="b"/>
        <c:majorTickMark val="out"/>
        <c:minorTickMark val="none"/>
        <c:tickLblPos val="nextTo"/>
        <c:crossAx val="110202240"/>
        <c:crossesAt val="0"/>
        <c:auto val="1"/>
        <c:lblAlgn val="ctr"/>
        <c:lblOffset val="100"/>
        <c:noMultiLvlLbl val="1"/>
      </c:catAx>
      <c:valAx>
        <c:axId val="110202240"/>
        <c:scaling>
          <c:orientation val="minMax"/>
          <c:min val="2.7"/>
        </c:scaling>
        <c:delete val="1"/>
        <c:axPos val="l"/>
        <c:majorGridlines>
          <c:spPr>
            <a:ln w="9360">
              <a:solidFill>
                <a:srgbClr val="878787"/>
              </a:solidFill>
              <a:round/>
            </a:ln>
          </c:spPr>
        </c:majorGridlines>
        <c:numFmt formatCode="0.0000" sourceLinked="1"/>
        <c:majorTickMark val="out"/>
        <c:minorTickMark val="none"/>
        <c:tickLblPos val="nextTo"/>
        <c:crossAx val="110200704"/>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autoTitleDeleted val="1"/>
    <c:plotArea>
      <c:layout/>
      <c:lineChart>
        <c:grouping val="standard"/>
        <c:varyColors val="1"/>
        <c:ser>
          <c:idx val="0"/>
          <c:order val="0"/>
          <c:spPr>
            <a:ln w="28440">
              <a:solidFill>
                <a:srgbClr val="426FA6"/>
              </a:solidFill>
              <a:round/>
            </a:ln>
          </c:spPr>
          <c:val>
            <c:numRef>
              <c:f>Hoja2!$DL$73:$DL$107</c:f>
              <c:numCache>
                <c:formatCode>0.0000</c:formatCode>
                <c:ptCount val="35"/>
                <c:pt idx="0">
                  <c:v>4.0949999999999998</c:v>
                </c:pt>
                <c:pt idx="1">
                  <c:v>4.0491666666666664</c:v>
                </c:pt>
                <c:pt idx="2">
                  <c:v>4.003333333333333</c:v>
                </c:pt>
                <c:pt idx="3">
                  <c:v>3.9575</c:v>
                </c:pt>
                <c:pt idx="4">
                  <c:v>3.9313888888888888</c:v>
                </c:pt>
                <c:pt idx="5">
                  <c:v>3.9052777777777776</c:v>
                </c:pt>
                <c:pt idx="6">
                  <c:v>3.8791666666666669</c:v>
                </c:pt>
                <c:pt idx="7">
                  <c:v>3.854166666666667</c:v>
                </c:pt>
                <c:pt idx="8">
                  <c:v>3.8291666666666666</c:v>
                </c:pt>
                <c:pt idx="9">
                  <c:v>3.8041666666666667</c:v>
                </c:pt>
                <c:pt idx="10">
                  <c:v>3.7863888888888888</c:v>
                </c:pt>
                <c:pt idx="11">
                  <c:v>3.7686111111111114</c:v>
                </c:pt>
                <c:pt idx="12">
                  <c:v>3.7508333333333335</c:v>
                </c:pt>
                <c:pt idx="13">
                  <c:v>3.7341666666666669</c:v>
                </c:pt>
                <c:pt idx="14">
                  <c:v>3.7175000000000002</c:v>
                </c:pt>
                <c:pt idx="15">
                  <c:v>3.7008333333333336</c:v>
                </c:pt>
                <c:pt idx="16">
                  <c:v>3.6883333333333335</c:v>
                </c:pt>
                <c:pt idx="17">
                  <c:v>3.6758333333333337</c:v>
                </c:pt>
                <c:pt idx="18">
                  <c:v>3.6633333333333336</c:v>
                </c:pt>
                <c:pt idx="19">
                  <c:v>3.6508333333333334</c:v>
                </c:pt>
                <c:pt idx="20">
                  <c:v>3.6383333333333336</c:v>
                </c:pt>
                <c:pt idx="21">
                  <c:v>3.6258333333333335</c:v>
                </c:pt>
                <c:pt idx="22">
                  <c:v>3.6163888888888889</c:v>
                </c:pt>
                <c:pt idx="23">
                  <c:v>3.6069444444444443</c:v>
                </c:pt>
                <c:pt idx="24">
                  <c:v>3.5975000000000001</c:v>
                </c:pt>
                <c:pt idx="25">
                  <c:v>3.5933333333333333</c:v>
                </c:pt>
                <c:pt idx="26">
                  <c:v>3.5891666666666668</c:v>
                </c:pt>
                <c:pt idx="27">
                  <c:v>3.585</c:v>
                </c:pt>
                <c:pt idx="28">
                  <c:v>3.5736111111111111</c:v>
                </c:pt>
                <c:pt idx="29">
                  <c:v>3.5622222222222222</c:v>
                </c:pt>
                <c:pt idx="30">
                  <c:v>3.5508333333333333</c:v>
                </c:pt>
                <c:pt idx="31">
                  <c:v>3.5361111111111105</c:v>
                </c:pt>
                <c:pt idx="32">
                  <c:v>3.5213888888888891</c:v>
                </c:pt>
                <c:pt idx="33">
                  <c:v>3.5066666666666664</c:v>
                </c:pt>
                <c:pt idx="34">
                  <c:v>3.4066666666666663</c:v>
                </c:pt>
              </c:numCache>
            </c:numRef>
          </c:val>
          <c:smooth val="1"/>
        </c:ser>
        <c:ser>
          <c:idx val="1"/>
          <c:order val="1"/>
          <c:spPr>
            <a:ln w="28440">
              <a:solidFill>
                <a:srgbClr val="AA433F"/>
              </a:solidFill>
              <a:round/>
            </a:ln>
          </c:spPr>
          <c:val>
            <c:numRef>
              <c:f>Hoja2!$DN$73:$DN$107</c:f>
              <c:numCache>
                <c:formatCode>0.0000</c:formatCode>
                <c:ptCount val="35"/>
                <c:pt idx="0">
                  <c:v>4.0949999999999998</c:v>
                </c:pt>
                <c:pt idx="1">
                  <c:v>4.0469444444444447</c:v>
                </c:pt>
                <c:pt idx="2">
                  <c:v>3.9988888888888887</c:v>
                </c:pt>
                <c:pt idx="3">
                  <c:v>3.9508333333333332</c:v>
                </c:pt>
                <c:pt idx="4">
                  <c:v>3.924722222222222</c:v>
                </c:pt>
                <c:pt idx="5">
                  <c:v>3.8986111111111108</c:v>
                </c:pt>
                <c:pt idx="6">
                  <c:v>3.8725000000000001</c:v>
                </c:pt>
                <c:pt idx="7">
                  <c:v>3.8475000000000001</c:v>
                </c:pt>
                <c:pt idx="8">
                  <c:v>3.8224999999999998</c:v>
                </c:pt>
                <c:pt idx="9">
                  <c:v>3.7974999999999999</c:v>
                </c:pt>
                <c:pt idx="10">
                  <c:v>3.7808333333333333</c:v>
                </c:pt>
                <c:pt idx="11">
                  <c:v>3.7641666666666667</c:v>
                </c:pt>
                <c:pt idx="12">
                  <c:v>3.7475000000000001</c:v>
                </c:pt>
                <c:pt idx="13">
                  <c:v>3.7308333333333334</c:v>
                </c:pt>
                <c:pt idx="14">
                  <c:v>3.7141666666666668</c:v>
                </c:pt>
                <c:pt idx="15">
                  <c:v>3.6975000000000002</c:v>
                </c:pt>
                <c:pt idx="16">
                  <c:v>3.6850000000000001</c:v>
                </c:pt>
                <c:pt idx="17">
                  <c:v>3.6725000000000003</c:v>
                </c:pt>
                <c:pt idx="18">
                  <c:v>3.66</c:v>
                </c:pt>
                <c:pt idx="19">
                  <c:v>3.6486111111111108</c:v>
                </c:pt>
                <c:pt idx="20">
                  <c:v>3.6372222222222224</c:v>
                </c:pt>
                <c:pt idx="21">
                  <c:v>3.6258333333333335</c:v>
                </c:pt>
                <c:pt idx="22">
                  <c:v>3.6163888888888889</c:v>
                </c:pt>
                <c:pt idx="23">
                  <c:v>3.6069444444444443</c:v>
                </c:pt>
                <c:pt idx="24">
                  <c:v>3.5975000000000001</c:v>
                </c:pt>
                <c:pt idx="25">
                  <c:v>3.5922222222222224</c:v>
                </c:pt>
                <c:pt idx="26">
                  <c:v>3.5869444444444447</c:v>
                </c:pt>
                <c:pt idx="27">
                  <c:v>3.5816666666666666</c:v>
                </c:pt>
                <c:pt idx="28">
                  <c:v>3.5691666666666664</c:v>
                </c:pt>
                <c:pt idx="29">
                  <c:v>3.5566666666666666</c:v>
                </c:pt>
                <c:pt idx="30">
                  <c:v>3.5441666666666665</c:v>
                </c:pt>
                <c:pt idx="31">
                  <c:v>3.5249999999999995</c:v>
                </c:pt>
                <c:pt idx="32">
                  <c:v>3.5058333333333334</c:v>
                </c:pt>
                <c:pt idx="33">
                  <c:v>3.4866666666666668</c:v>
                </c:pt>
                <c:pt idx="34">
                  <c:v>3.4325000000000001</c:v>
                </c:pt>
              </c:numCache>
            </c:numRef>
          </c:val>
          <c:smooth val="1"/>
        </c:ser>
        <c:ser>
          <c:idx val="2"/>
          <c:order val="2"/>
          <c:spPr>
            <a:ln w="28440">
              <a:solidFill>
                <a:srgbClr val="87A44B"/>
              </a:solidFill>
              <a:round/>
            </a:ln>
          </c:spPr>
          <c:val>
            <c:numRef>
              <c:f>Hoja2!$DP$73:$DP$102</c:f>
              <c:numCache>
                <c:formatCode>0.0000</c:formatCode>
                <c:ptCount val="30"/>
                <c:pt idx="0">
                  <c:v>4.0438888888888886</c:v>
                </c:pt>
                <c:pt idx="1">
                  <c:v>3.9877962962962963</c:v>
                </c:pt>
                <c:pt idx="2">
                  <c:v>3.9317037037037035</c:v>
                </c:pt>
                <c:pt idx="3">
                  <c:v>3.8756111111111111</c:v>
                </c:pt>
                <c:pt idx="4">
                  <c:v>3.8425000000000002</c:v>
                </c:pt>
                <c:pt idx="5">
                  <c:v>3.8143888888888888</c:v>
                </c:pt>
                <c:pt idx="6">
                  <c:v>3.7858333333333336</c:v>
                </c:pt>
                <c:pt idx="7">
                  <c:v>3.7602222222222221</c:v>
                </c:pt>
                <c:pt idx="8">
                  <c:v>3.7346111111111111</c:v>
                </c:pt>
                <c:pt idx="9">
                  <c:v>3.7090000000000001</c:v>
                </c:pt>
                <c:pt idx="10">
                  <c:v>3.6917222222222219</c:v>
                </c:pt>
                <c:pt idx="11">
                  <c:v>3.6744444444444446</c:v>
                </c:pt>
                <c:pt idx="12">
                  <c:v>3.6571666666666669</c:v>
                </c:pt>
                <c:pt idx="13">
                  <c:v>3.6392777777777781</c:v>
                </c:pt>
                <c:pt idx="14">
                  <c:v>3.6213888888888888</c:v>
                </c:pt>
                <c:pt idx="15">
                  <c:v>3.6035000000000004</c:v>
                </c:pt>
                <c:pt idx="16">
                  <c:v>3.589777777777778</c:v>
                </c:pt>
                <c:pt idx="17">
                  <c:v>3.576055555555556</c:v>
                </c:pt>
                <c:pt idx="18">
                  <c:v>3.5623333333333331</c:v>
                </c:pt>
                <c:pt idx="19">
                  <c:v>3.5491111111111109</c:v>
                </c:pt>
                <c:pt idx="20">
                  <c:v>3.5358888888888891</c:v>
                </c:pt>
                <c:pt idx="21">
                  <c:v>3.5226666666666668</c:v>
                </c:pt>
                <c:pt idx="22">
                  <c:v>3.5118777777777779</c:v>
                </c:pt>
                <c:pt idx="23">
                  <c:v>3.4999888888888888</c:v>
                </c:pt>
                <c:pt idx="24">
                  <c:v>3.4888333333333335</c:v>
                </c:pt>
                <c:pt idx="25">
                  <c:v>3.4805488888888889</c:v>
                </c:pt>
                <c:pt idx="26">
                  <c:v>3.4714822222222224</c:v>
                </c:pt>
                <c:pt idx="27">
                  <c:v>3.4673155555555559</c:v>
                </c:pt>
                <c:pt idx="28">
                  <c:v>3.4488155555555555</c:v>
                </c:pt>
                <c:pt idx="29">
                  <c:v>3.4321155555555558</c:v>
                </c:pt>
              </c:numCache>
            </c:numRef>
          </c:val>
          <c:smooth val="1"/>
        </c:ser>
        <c:ser>
          <c:idx val="3"/>
          <c:order val="3"/>
          <c:spPr>
            <a:ln w="28440">
              <a:solidFill>
                <a:srgbClr val="6F568D"/>
              </a:solidFill>
              <a:round/>
            </a:ln>
          </c:spPr>
          <c:val>
            <c:numRef>
              <c:f>Hoja2!$DR$73:$DR$94</c:f>
              <c:numCache>
                <c:formatCode>0.0000</c:formatCode>
                <c:ptCount val="22"/>
                <c:pt idx="0">
                  <c:v>3.992777777777778</c:v>
                </c:pt>
                <c:pt idx="1">
                  <c:v>3.9286481481481483</c:v>
                </c:pt>
                <c:pt idx="2">
                  <c:v>3.8645185185185182</c:v>
                </c:pt>
                <c:pt idx="3">
                  <c:v>3.8003888888888886</c:v>
                </c:pt>
                <c:pt idx="4">
                  <c:v>3.7602777777777776</c:v>
                </c:pt>
                <c:pt idx="5">
                  <c:v>3.7221666666666668</c:v>
                </c:pt>
                <c:pt idx="6">
                  <c:v>3.6911666666666672</c:v>
                </c:pt>
                <c:pt idx="7">
                  <c:v>3.664944444444445</c:v>
                </c:pt>
                <c:pt idx="8">
                  <c:v>3.638722222222222</c:v>
                </c:pt>
                <c:pt idx="9">
                  <c:v>3.6124999999999998</c:v>
                </c:pt>
                <c:pt idx="10">
                  <c:v>3.5946111111111114</c:v>
                </c:pt>
                <c:pt idx="11">
                  <c:v>3.5767222222222221</c:v>
                </c:pt>
                <c:pt idx="12">
                  <c:v>3.5583888888888886</c:v>
                </c:pt>
                <c:pt idx="13">
                  <c:v>3.538388888888889</c:v>
                </c:pt>
                <c:pt idx="14">
                  <c:v>3.518388888888889</c:v>
                </c:pt>
                <c:pt idx="15">
                  <c:v>3.498388888888889</c:v>
                </c:pt>
                <c:pt idx="16">
                  <c:v>3.4825555555555558</c:v>
                </c:pt>
                <c:pt idx="17">
                  <c:v>3.4667222222222223</c:v>
                </c:pt>
                <c:pt idx="18">
                  <c:v>3.4508888888888891</c:v>
                </c:pt>
                <c:pt idx="19">
                  <c:v>3.433388888888889</c:v>
                </c:pt>
                <c:pt idx="20">
                  <c:v>3.415888888888889</c:v>
                </c:pt>
                <c:pt idx="21">
                  <c:v>3.3983888888888889</c:v>
                </c:pt>
              </c:numCache>
            </c:numRef>
          </c:val>
          <c:smooth val="1"/>
        </c:ser>
        <c:ser>
          <c:idx val="4"/>
          <c:order val="4"/>
          <c:spPr>
            <a:ln w="28440">
              <a:solidFill>
                <a:srgbClr val="3D97AF"/>
              </a:solidFill>
              <a:round/>
            </a:ln>
          </c:spPr>
          <c:val>
            <c:numRef>
              <c:f>Hoja2!$DT$73:$DT$89</c:f>
              <c:numCache>
                <c:formatCode>0.0000</c:formatCode>
                <c:ptCount val="17"/>
                <c:pt idx="0">
                  <c:v>3.9416666666666669</c:v>
                </c:pt>
                <c:pt idx="1">
                  <c:v>3.8694999999999999</c:v>
                </c:pt>
                <c:pt idx="2">
                  <c:v>3.7973333333333334</c:v>
                </c:pt>
                <c:pt idx="3">
                  <c:v>3.7251666666666665</c:v>
                </c:pt>
                <c:pt idx="4">
                  <c:v>3.6780555555555559</c:v>
                </c:pt>
                <c:pt idx="5">
                  <c:v>3.6312777777777776</c:v>
                </c:pt>
                <c:pt idx="6">
                  <c:v>3.5962777777777779</c:v>
                </c:pt>
                <c:pt idx="7">
                  <c:v>3.5687777777777776</c:v>
                </c:pt>
                <c:pt idx="8">
                  <c:v>3.5412777777777773</c:v>
                </c:pt>
                <c:pt idx="9">
                  <c:v>3.5137777777777774</c:v>
                </c:pt>
                <c:pt idx="10">
                  <c:v>3.4946111111111109</c:v>
                </c:pt>
                <c:pt idx="11">
                  <c:v>3.4754444444444443</c:v>
                </c:pt>
                <c:pt idx="12">
                  <c:v>3.4562777777777773</c:v>
                </c:pt>
                <c:pt idx="13">
                  <c:v>3.4346111111111108</c:v>
                </c:pt>
                <c:pt idx="14">
                  <c:v>3.4129444444444443</c:v>
                </c:pt>
                <c:pt idx="15">
                  <c:v>3.3912777777777778</c:v>
                </c:pt>
                <c:pt idx="16">
                  <c:v>3.3737777777777778</c:v>
                </c:pt>
              </c:numCache>
            </c:numRef>
          </c:val>
          <c:smooth val="1"/>
        </c:ser>
        <c:ser>
          <c:idx val="5"/>
          <c:order val="5"/>
          <c:spPr>
            <a:ln w="28440">
              <a:solidFill>
                <a:srgbClr val="DB8238"/>
              </a:solidFill>
              <a:round/>
            </a:ln>
          </c:spPr>
          <c:val>
            <c:numRef>
              <c:f>Hoja2!$DV$73:$DV$86</c:f>
              <c:numCache>
                <c:formatCode>0.0000</c:formatCode>
                <c:ptCount val="14"/>
                <c:pt idx="0">
                  <c:v>3.8249999999999997</c:v>
                </c:pt>
                <c:pt idx="1">
                  <c:v>3.7336111111111112</c:v>
                </c:pt>
                <c:pt idx="2">
                  <c:v>3.6422222222222222</c:v>
                </c:pt>
                <c:pt idx="3">
                  <c:v>3.5508333333333337</c:v>
                </c:pt>
                <c:pt idx="4">
                  <c:v>3.5091666666666672</c:v>
                </c:pt>
                <c:pt idx="5">
                  <c:v>3.4675000000000002</c:v>
                </c:pt>
                <c:pt idx="6">
                  <c:v>3.4258333333333337</c:v>
                </c:pt>
                <c:pt idx="7">
                  <c:v>3.3966666666666669</c:v>
                </c:pt>
                <c:pt idx="8">
                  <c:v>3.3675000000000002</c:v>
                </c:pt>
                <c:pt idx="9">
                  <c:v>3.3383333333333334</c:v>
                </c:pt>
                <c:pt idx="10">
                  <c:v>3.3174999999999999</c:v>
                </c:pt>
                <c:pt idx="11">
                  <c:v>3.2966666666666669</c:v>
                </c:pt>
                <c:pt idx="12">
                  <c:v>3.2758333333333334</c:v>
                </c:pt>
                <c:pt idx="13">
                  <c:v>3.2508333333333335</c:v>
                </c:pt>
              </c:numCache>
            </c:numRef>
          </c:val>
          <c:smooth val="1"/>
        </c:ser>
        <c:ser>
          <c:idx val="6"/>
          <c:order val="6"/>
          <c:spPr>
            <a:ln w="28440">
              <a:solidFill>
                <a:srgbClr val="8EA5CA"/>
              </a:solidFill>
              <a:round/>
            </a:ln>
          </c:spPr>
          <c:val>
            <c:numRef>
              <c:f>Hoja2!$DX$73</c:f>
              <c:numCache>
                <c:formatCode>0.0000</c:formatCode>
                <c:ptCount val="1"/>
                <c:pt idx="0">
                  <c:v>3.4274999999999998</c:v>
                </c:pt>
              </c:numCache>
            </c:numRef>
          </c:val>
          <c:smooth val="1"/>
        </c:ser>
        <c:dLbls>
          <c:showLegendKey val="0"/>
          <c:showVal val="0"/>
          <c:showCatName val="0"/>
          <c:showSerName val="0"/>
          <c:showPercent val="0"/>
          <c:showBubbleSize val="0"/>
        </c:dLbls>
        <c:marker val="1"/>
        <c:smooth val="0"/>
        <c:axId val="110239104"/>
        <c:axId val="110249088"/>
      </c:lineChart>
      <c:catAx>
        <c:axId val="110239104"/>
        <c:scaling>
          <c:orientation val="minMax"/>
        </c:scaling>
        <c:delete val="1"/>
        <c:axPos val="b"/>
        <c:majorTickMark val="out"/>
        <c:minorTickMark val="none"/>
        <c:tickLblPos val="nextTo"/>
        <c:crossAx val="110249088"/>
        <c:crossesAt val="0"/>
        <c:auto val="1"/>
        <c:lblAlgn val="ctr"/>
        <c:lblOffset val="100"/>
        <c:noMultiLvlLbl val="1"/>
      </c:catAx>
      <c:valAx>
        <c:axId val="110249088"/>
        <c:scaling>
          <c:orientation val="minMax"/>
          <c:min val="2.7"/>
        </c:scaling>
        <c:delete val="1"/>
        <c:axPos val="l"/>
        <c:majorGridlines>
          <c:spPr>
            <a:ln w="9360">
              <a:solidFill>
                <a:srgbClr val="878787"/>
              </a:solidFill>
              <a:round/>
            </a:ln>
          </c:spPr>
        </c:majorGridlines>
        <c:numFmt formatCode="0.0000" sourceLinked="1"/>
        <c:majorTickMark val="out"/>
        <c:minorTickMark val="none"/>
        <c:tickLblPos val="nextTo"/>
        <c:crossAx val="110239104"/>
        <c:crossesAt val="0"/>
        <c:crossBetween val="between"/>
      </c:valAx>
      <c:spPr>
        <a:solidFill>
          <a:srgbClr val="FFFFFF"/>
        </a:solidFill>
      </c:spPr>
    </c:plotArea>
    <c:legend>
      <c:legendPos val="r"/>
      <c:overlay val="1"/>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119</xdr:row>
      <xdr:rowOff>24480</xdr:rowOff>
    </xdr:from>
    <xdr:to>
      <xdr:col>8</xdr:col>
      <xdr:colOff>653818</xdr:colOff>
      <xdr:row>136</xdr:row>
      <xdr:rowOff>181440</xdr:rowOff>
    </xdr:to>
    <xdr:graphicFrame macro="">
      <xdr:nvGraphicFramePr>
        <xdr:cNvPr id="25"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460440</xdr:colOff>
      <xdr:row>119</xdr:row>
      <xdr:rowOff>91080</xdr:rowOff>
    </xdr:from>
    <xdr:to>
      <xdr:col>25</xdr:col>
      <xdr:colOff>40406</xdr:colOff>
      <xdr:row>137</xdr:row>
      <xdr:rowOff>45000</xdr:rowOff>
    </xdr:to>
    <xdr:graphicFrame macro="">
      <xdr:nvGraphicFramePr>
        <xdr:cNvPr id="26"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32</xdr:col>
      <xdr:colOff>50760</xdr:colOff>
      <xdr:row>119</xdr:row>
      <xdr:rowOff>33840</xdr:rowOff>
    </xdr:from>
    <xdr:to>
      <xdr:col>47</xdr:col>
      <xdr:colOff>312480</xdr:colOff>
      <xdr:row>139</xdr:row>
      <xdr:rowOff>99360</xdr:rowOff>
    </xdr:to>
    <xdr:graphicFrame macro="">
      <xdr:nvGraphicFramePr>
        <xdr:cNvPr id="27"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81</xdr:col>
      <xdr:colOff>401760</xdr:colOff>
      <xdr:row>119</xdr:row>
      <xdr:rowOff>23040</xdr:rowOff>
    </xdr:from>
    <xdr:to>
      <xdr:col>96</xdr:col>
      <xdr:colOff>366840</xdr:colOff>
      <xdr:row>138</xdr:row>
      <xdr:rowOff>167400</xdr:rowOff>
    </xdr:to>
    <xdr:graphicFrame macro="">
      <xdr:nvGraphicFramePr>
        <xdr:cNvPr id="28"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151</xdr:col>
      <xdr:colOff>550800</xdr:colOff>
      <xdr:row>116</xdr:row>
      <xdr:rowOff>88200</xdr:rowOff>
    </xdr:from>
    <xdr:to>
      <xdr:col>165</xdr:col>
      <xdr:colOff>704250</xdr:colOff>
      <xdr:row>139</xdr:row>
      <xdr:rowOff>3960</xdr:rowOff>
    </xdr:to>
    <xdr:graphicFrame macro="">
      <xdr:nvGraphicFramePr>
        <xdr:cNvPr id="29" name="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189000</xdr:colOff>
      <xdr:row>141</xdr:row>
      <xdr:rowOff>62280</xdr:rowOff>
    </xdr:from>
    <xdr:to>
      <xdr:col>8</xdr:col>
      <xdr:colOff>732926</xdr:colOff>
      <xdr:row>155</xdr:row>
      <xdr:rowOff>138240</xdr:rowOff>
    </xdr:to>
    <xdr:graphicFrame macro="">
      <xdr:nvGraphicFramePr>
        <xdr:cNvPr id="30" name="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260640</xdr:colOff>
      <xdr:row>142</xdr:row>
      <xdr:rowOff>36360</xdr:rowOff>
    </xdr:from>
    <xdr:to>
      <xdr:col>25</xdr:col>
      <xdr:colOff>42566</xdr:colOff>
      <xdr:row>156</xdr:row>
      <xdr:rowOff>112320</xdr:rowOff>
    </xdr:to>
    <xdr:graphicFrame macro="">
      <xdr:nvGraphicFramePr>
        <xdr:cNvPr id="31" name="1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35</xdr:col>
      <xdr:colOff>113760</xdr:colOff>
      <xdr:row>141</xdr:row>
      <xdr:rowOff>95040</xdr:rowOff>
    </xdr:from>
    <xdr:to>
      <xdr:col>47</xdr:col>
      <xdr:colOff>113401</xdr:colOff>
      <xdr:row>155</xdr:row>
      <xdr:rowOff>171000</xdr:rowOff>
    </xdr:to>
    <xdr:graphicFrame macro="">
      <xdr:nvGraphicFramePr>
        <xdr:cNvPr id="32" name="1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83</xdr:col>
      <xdr:colOff>347400</xdr:colOff>
      <xdr:row>142</xdr:row>
      <xdr:rowOff>23400</xdr:rowOff>
    </xdr:from>
    <xdr:to>
      <xdr:col>95</xdr:col>
      <xdr:colOff>347039</xdr:colOff>
      <xdr:row>156</xdr:row>
      <xdr:rowOff>99360</xdr:rowOff>
    </xdr:to>
    <xdr:graphicFrame macro="">
      <xdr:nvGraphicFramePr>
        <xdr:cNvPr id="33" name="1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152</xdr:col>
      <xdr:colOff>247320</xdr:colOff>
      <xdr:row>141</xdr:row>
      <xdr:rowOff>90000</xdr:rowOff>
    </xdr:from>
    <xdr:to>
      <xdr:col>164</xdr:col>
      <xdr:colOff>246960</xdr:colOff>
      <xdr:row>161</xdr:row>
      <xdr:rowOff>152280</xdr:rowOff>
    </xdr:to>
    <xdr:graphicFrame macro="">
      <xdr:nvGraphicFramePr>
        <xdr:cNvPr id="34" name="1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17</xdr:col>
      <xdr:colOff>146880</xdr:colOff>
      <xdr:row>158</xdr:row>
      <xdr:rowOff>27720</xdr:rowOff>
    </xdr:from>
    <xdr:to>
      <xdr:col>26</xdr:col>
      <xdr:colOff>124938</xdr:colOff>
      <xdr:row>176</xdr:row>
      <xdr:rowOff>15120</xdr:rowOff>
    </xdr:to>
    <xdr:graphicFrame macro="">
      <xdr:nvGraphicFramePr>
        <xdr:cNvPr id="35" name="9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17</xdr:col>
      <xdr:colOff>233640</xdr:colOff>
      <xdr:row>177</xdr:row>
      <xdr:rowOff>185040</xdr:rowOff>
    </xdr:from>
    <xdr:to>
      <xdr:col>29</xdr:col>
      <xdr:colOff>74829</xdr:colOff>
      <xdr:row>205</xdr:row>
      <xdr:rowOff>183600</xdr:rowOff>
    </xdr:to>
    <xdr:graphicFrame macro="">
      <xdr:nvGraphicFramePr>
        <xdr:cNvPr id="36" name="10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165</xdr:col>
      <xdr:colOff>380880</xdr:colOff>
      <xdr:row>30</xdr:row>
      <xdr:rowOff>123120</xdr:rowOff>
    </xdr:from>
    <xdr:to>
      <xdr:col>171</xdr:col>
      <xdr:colOff>380520</xdr:colOff>
      <xdr:row>45</xdr:row>
      <xdr:rowOff>8640</xdr:rowOff>
    </xdr:to>
    <xdr:graphicFrame macro="">
      <xdr:nvGraphicFramePr>
        <xdr:cNvPr id="37" name="17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171</xdr:col>
      <xdr:colOff>680040</xdr:colOff>
      <xdr:row>30</xdr:row>
      <xdr:rowOff>27720</xdr:rowOff>
    </xdr:from>
    <xdr:to>
      <xdr:col>177</xdr:col>
      <xdr:colOff>679680</xdr:colOff>
      <xdr:row>44</xdr:row>
      <xdr:rowOff>103680</xdr:rowOff>
    </xdr:to>
    <xdr:graphicFrame macro="">
      <xdr:nvGraphicFramePr>
        <xdr:cNvPr id="38" name="18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178</xdr:col>
      <xdr:colOff>285480</xdr:colOff>
      <xdr:row>30</xdr:row>
      <xdr:rowOff>95760</xdr:rowOff>
    </xdr:from>
    <xdr:to>
      <xdr:col>184</xdr:col>
      <xdr:colOff>285120</xdr:colOff>
      <xdr:row>44</xdr:row>
      <xdr:rowOff>171720</xdr:rowOff>
    </xdr:to>
    <xdr:graphicFrame macro="">
      <xdr:nvGraphicFramePr>
        <xdr:cNvPr id="39" name="19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184</xdr:col>
      <xdr:colOff>353520</xdr:colOff>
      <xdr:row>20</xdr:row>
      <xdr:rowOff>95760</xdr:rowOff>
    </xdr:from>
    <xdr:to>
      <xdr:col>190</xdr:col>
      <xdr:colOff>353159</xdr:colOff>
      <xdr:row>34</xdr:row>
      <xdr:rowOff>171720</xdr:rowOff>
    </xdr:to>
    <xdr:graphicFrame macro="">
      <xdr:nvGraphicFramePr>
        <xdr:cNvPr id="40" name="20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178</xdr:col>
      <xdr:colOff>54360</xdr:colOff>
      <xdr:row>52</xdr:row>
      <xdr:rowOff>55080</xdr:rowOff>
    </xdr:from>
    <xdr:to>
      <xdr:col>184</xdr:col>
      <xdr:colOff>54000</xdr:colOff>
      <xdr:row>66</xdr:row>
      <xdr:rowOff>131040</xdr:rowOff>
    </xdr:to>
    <xdr:graphicFrame macro="">
      <xdr:nvGraphicFramePr>
        <xdr:cNvPr id="41" name="2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154</xdr:col>
      <xdr:colOff>747720</xdr:colOff>
      <xdr:row>166</xdr:row>
      <xdr:rowOff>145080</xdr:rowOff>
    </xdr:from>
    <xdr:to>
      <xdr:col>161</xdr:col>
      <xdr:colOff>1688</xdr:colOff>
      <xdr:row>181</xdr:row>
      <xdr:rowOff>6480</xdr:rowOff>
    </xdr:to>
    <xdr:graphicFrame macro="">
      <xdr:nvGraphicFramePr>
        <xdr:cNvPr id="42" name="2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97</xdr:col>
      <xdr:colOff>594000</xdr:colOff>
      <xdr:row>120</xdr:row>
      <xdr:rowOff>81720</xdr:rowOff>
    </xdr:from>
    <xdr:to>
      <xdr:col>110</xdr:col>
      <xdr:colOff>704250</xdr:colOff>
      <xdr:row>140</xdr:row>
      <xdr:rowOff>59760</xdr:rowOff>
    </xdr:to>
    <xdr:graphicFrame macro="">
      <xdr:nvGraphicFramePr>
        <xdr:cNvPr id="43" name="2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130</xdr:col>
      <xdr:colOff>550800</xdr:colOff>
      <xdr:row>120</xdr:row>
      <xdr:rowOff>12600</xdr:rowOff>
    </xdr:from>
    <xdr:to>
      <xdr:col>146</xdr:col>
      <xdr:colOff>97920</xdr:colOff>
      <xdr:row>140</xdr:row>
      <xdr:rowOff>109800</xdr:rowOff>
    </xdr:to>
    <xdr:graphicFrame macro="">
      <xdr:nvGraphicFramePr>
        <xdr:cNvPr id="44" name="2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48</xdr:col>
      <xdr:colOff>789120</xdr:colOff>
      <xdr:row>120</xdr:row>
      <xdr:rowOff>30960</xdr:rowOff>
    </xdr:from>
    <xdr:to>
      <xdr:col>63</xdr:col>
      <xdr:colOff>442440</xdr:colOff>
      <xdr:row>140</xdr:row>
      <xdr:rowOff>25560</xdr:rowOff>
    </xdr:to>
    <xdr:graphicFrame macro="">
      <xdr:nvGraphicFramePr>
        <xdr:cNvPr id="45" name="27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64</xdr:col>
      <xdr:colOff>338760</xdr:colOff>
      <xdr:row>120</xdr:row>
      <xdr:rowOff>169200</xdr:rowOff>
    </xdr:from>
    <xdr:to>
      <xdr:col>79</xdr:col>
      <xdr:colOff>355681</xdr:colOff>
      <xdr:row>139</xdr:row>
      <xdr:rowOff>146160</xdr:rowOff>
    </xdr:to>
    <xdr:graphicFrame macro="">
      <xdr:nvGraphicFramePr>
        <xdr:cNvPr id="46" name="28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114</xdr:col>
      <xdr:colOff>407880</xdr:colOff>
      <xdr:row>119</xdr:row>
      <xdr:rowOff>134640</xdr:rowOff>
    </xdr:from>
    <xdr:to>
      <xdr:col>129</xdr:col>
      <xdr:colOff>372960</xdr:colOff>
      <xdr:row>139</xdr:row>
      <xdr:rowOff>146520</xdr:rowOff>
    </xdr:to>
    <xdr:graphicFrame macro="">
      <xdr:nvGraphicFramePr>
        <xdr:cNvPr id="47" name="29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0</xdr:colOff>
      <xdr:row>10</xdr:row>
      <xdr:rowOff>0</xdr:rowOff>
    </xdr:from>
    <xdr:to>
      <xdr:col>19</xdr:col>
      <xdr:colOff>361950</xdr:colOff>
      <xdr:row>60</xdr:row>
      <xdr:rowOff>0</xdr:rowOff>
    </xdr:to>
    <xdr:sp macro="" textlink="">
      <xdr:nvSpPr>
        <xdr:cNvPr id="1054"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52"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50"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48"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46"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44"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42"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40"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38"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36"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34"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32"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30"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28"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10</xdr:row>
      <xdr:rowOff>0</xdr:rowOff>
    </xdr:from>
    <xdr:to>
      <xdr:col>19</xdr:col>
      <xdr:colOff>361950</xdr:colOff>
      <xdr:row>60</xdr:row>
      <xdr:rowOff>0</xdr:rowOff>
    </xdr:to>
    <xdr:sp macro="" textlink="">
      <xdr:nvSpPr>
        <xdr:cNvPr id="1026"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543"/>
  <sheetViews>
    <sheetView zoomScaleNormal="100" workbookViewId="0">
      <selection activeCell="Y36" sqref="Y36"/>
    </sheetView>
  </sheetViews>
  <sheetFormatPr baseColWidth="10" defaultRowHeight="15" x14ac:dyDescent="0.25"/>
  <cols>
    <col min="1" max="1" width="12.7109375" customWidth="1"/>
    <col min="2" max="1025" width="10.5703125"/>
  </cols>
  <sheetData>
    <row r="1" spans="1:49" s="2" customFormat="1" x14ac:dyDescent="0.25">
      <c r="A1" s="43" t="s">
        <v>57</v>
      </c>
      <c r="B1" s="43"/>
      <c r="C1" s="43"/>
      <c r="D1" s="43"/>
      <c r="E1" s="43"/>
      <c r="F1" s="43"/>
      <c r="G1" s="43"/>
      <c r="H1" s="43"/>
      <c r="I1" s="43"/>
    </row>
    <row r="2" spans="1:49" s="2" customFormat="1" x14ac:dyDescent="0.25">
      <c r="A2" s="43"/>
      <c r="B2" s="43"/>
      <c r="C2" s="43"/>
      <c r="D2" s="43"/>
      <c r="E2" s="43"/>
      <c r="F2" s="43"/>
      <c r="G2" s="43"/>
      <c r="H2" s="43"/>
      <c r="I2" s="43"/>
    </row>
    <row r="3" spans="1:49" s="2" customFormat="1" x14ac:dyDescent="0.25">
      <c r="A3" s="43"/>
      <c r="B3" s="43"/>
      <c r="C3" s="43"/>
      <c r="D3" s="43"/>
      <c r="E3" s="43"/>
      <c r="F3" s="43"/>
      <c r="G3" s="43"/>
      <c r="H3" s="43"/>
      <c r="I3" s="43"/>
    </row>
    <row r="4" spans="1:49" s="2" customFormat="1" x14ac:dyDescent="0.25">
      <c r="A4" s="43"/>
      <c r="B4" s="43"/>
      <c r="C4" s="43"/>
      <c r="D4" s="43"/>
      <c r="E4" s="43"/>
      <c r="F4" s="43"/>
      <c r="G4" s="43"/>
      <c r="H4" s="43"/>
      <c r="I4" s="43"/>
    </row>
    <row r="5" spans="1:49" s="2" customFormat="1" x14ac:dyDescent="0.25">
      <c r="A5" s="43"/>
      <c r="B5" s="43"/>
      <c r="C5" s="43"/>
      <c r="D5" s="43"/>
      <c r="E5" s="43"/>
      <c r="F5" s="43"/>
      <c r="G5" s="43"/>
      <c r="H5" s="43"/>
      <c r="I5" s="43"/>
    </row>
    <row r="6" spans="1:49" s="2" customFormat="1" x14ac:dyDescent="0.25">
      <c r="A6" s="43"/>
      <c r="B6" s="43"/>
      <c r="C6" s="43"/>
      <c r="D6" s="43"/>
      <c r="E6" s="43"/>
      <c r="F6" s="43"/>
      <c r="G6" s="43"/>
      <c r="H6" s="43"/>
      <c r="I6" s="43"/>
    </row>
    <row r="7" spans="1:49" ht="15" customHeight="1" x14ac:dyDescent="0.25">
      <c r="A7" t="s">
        <v>25</v>
      </c>
      <c r="B7" t="s">
        <v>26</v>
      </c>
      <c r="C7" t="s">
        <v>27</v>
      </c>
    </row>
    <row r="8" spans="1:49" ht="15" customHeight="1" x14ac:dyDescent="0.25">
      <c r="A8" s="44" t="s">
        <v>28</v>
      </c>
      <c r="B8" s="44"/>
      <c r="C8" s="44"/>
      <c r="D8" s="44"/>
      <c r="E8" s="44"/>
      <c r="F8" s="44"/>
      <c r="G8" s="44"/>
      <c r="H8" s="44"/>
      <c r="I8" s="5"/>
      <c r="K8" s="44" t="s">
        <v>29</v>
      </c>
      <c r="L8" s="44"/>
      <c r="M8" s="44"/>
      <c r="N8" s="44"/>
      <c r="O8" s="44"/>
      <c r="P8" s="44"/>
      <c r="Q8" s="44"/>
      <c r="R8" s="44"/>
      <c r="S8" s="5"/>
      <c r="U8" s="44" t="s">
        <v>30</v>
      </c>
      <c r="V8" s="44"/>
      <c r="W8" s="44"/>
      <c r="X8" s="44"/>
      <c r="Y8" s="44"/>
      <c r="Z8" s="44"/>
      <c r="AA8" s="44"/>
      <c r="AB8" s="44"/>
      <c r="AC8" s="5"/>
      <c r="AE8" s="44" t="s">
        <v>31</v>
      </c>
      <c r="AF8" s="44"/>
      <c r="AG8" s="44"/>
      <c r="AH8" s="44"/>
      <c r="AI8" s="44"/>
      <c r="AJ8" s="44"/>
      <c r="AK8" s="44"/>
      <c r="AL8" s="44"/>
      <c r="AM8" s="5"/>
      <c r="AO8" s="44" t="s">
        <v>32</v>
      </c>
      <c r="AP8" s="44"/>
      <c r="AQ8" s="44"/>
      <c r="AR8" s="44"/>
      <c r="AS8" s="44"/>
      <c r="AT8" s="44"/>
      <c r="AU8" s="44"/>
      <c r="AV8" s="44"/>
    </row>
    <row r="9" spans="1:49" s="2" customFormat="1" ht="15" customHeight="1" x14ac:dyDescent="0.25">
      <c r="A9" s="1"/>
      <c r="B9" s="1"/>
      <c r="C9" s="1"/>
      <c r="D9" s="1"/>
      <c r="E9" s="1"/>
      <c r="F9" s="1"/>
      <c r="G9" s="1"/>
      <c r="H9" s="1"/>
      <c r="I9" s="5"/>
      <c r="K9" s="1"/>
      <c r="L9" s="1"/>
      <c r="M9" s="1"/>
      <c r="N9" s="1"/>
      <c r="O9" s="1"/>
      <c r="P9" s="1"/>
      <c r="Q9" s="1"/>
      <c r="R9" s="1"/>
      <c r="S9" s="5"/>
      <c r="U9" s="1"/>
      <c r="V9" s="1"/>
      <c r="W9" s="1"/>
      <c r="X9" s="1"/>
      <c r="Y9" s="1"/>
      <c r="Z9" s="1"/>
      <c r="AA9" s="1"/>
      <c r="AB9" s="1"/>
      <c r="AC9" s="5"/>
      <c r="AE9" s="1"/>
      <c r="AF9" s="1"/>
      <c r="AG9" s="1"/>
      <c r="AH9" s="1"/>
      <c r="AI9" s="1"/>
      <c r="AJ9" s="1"/>
      <c r="AK9" s="1"/>
      <c r="AL9" s="1"/>
      <c r="AM9" s="5"/>
      <c r="AO9" s="1"/>
      <c r="AP9" s="1"/>
      <c r="AQ9" s="1"/>
      <c r="AR9" s="1"/>
      <c r="AS9" s="1"/>
      <c r="AT9" s="1"/>
      <c r="AU9" s="1"/>
      <c r="AV9" s="1"/>
    </row>
    <row r="10" spans="1:49" ht="15" customHeight="1" thickBot="1" x14ac:dyDescent="0.3">
      <c r="A10" s="6" t="s">
        <v>21</v>
      </c>
      <c r="B10" s="6" t="s">
        <v>58</v>
      </c>
      <c r="C10" s="6" t="s">
        <v>33</v>
      </c>
      <c r="D10" s="6" t="s">
        <v>59</v>
      </c>
      <c r="E10" s="6" t="s">
        <v>33</v>
      </c>
      <c r="F10" s="6" t="s">
        <v>60</v>
      </c>
      <c r="G10" s="6" t="s">
        <v>33</v>
      </c>
      <c r="H10" s="6" t="s">
        <v>61</v>
      </c>
      <c r="I10" s="6" t="s">
        <v>33</v>
      </c>
      <c r="K10" s="6" t="s">
        <v>21</v>
      </c>
      <c r="L10" s="6" t="s">
        <v>58</v>
      </c>
      <c r="M10" s="6" t="s">
        <v>33</v>
      </c>
      <c r="N10" s="6" t="s">
        <v>59</v>
      </c>
      <c r="O10" s="6" t="s">
        <v>33</v>
      </c>
      <c r="P10" s="6" t="s">
        <v>60</v>
      </c>
      <c r="Q10" s="6" t="s">
        <v>33</v>
      </c>
      <c r="R10" s="6" t="s">
        <v>61</v>
      </c>
      <c r="S10" s="6" t="s">
        <v>33</v>
      </c>
      <c r="U10" s="6" t="s">
        <v>21</v>
      </c>
      <c r="V10" s="6" t="s">
        <v>58</v>
      </c>
      <c r="W10" s="6" t="s">
        <v>33</v>
      </c>
      <c r="X10" s="6" t="s">
        <v>59</v>
      </c>
      <c r="Y10" s="6" t="s">
        <v>33</v>
      </c>
      <c r="Z10" s="6" t="s">
        <v>60</v>
      </c>
      <c r="AA10" s="6" t="s">
        <v>33</v>
      </c>
      <c r="AB10" s="6" t="s">
        <v>61</v>
      </c>
      <c r="AC10" s="6" t="s">
        <v>33</v>
      </c>
      <c r="AE10" s="6" t="s">
        <v>21</v>
      </c>
      <c r="AF10" s="6" t="s">
        <v>58</v>
      </c>
      <c r="AG10" s="6" t="s">
        <v>33</v>
      </c>
      <c r="AH10" s="6" t="s">
        <v>59</v>
      </c>
      <c r="AI10" s="6" t="s">
        <v>33</v>
      </c>
      <c r="AJ10" s="6" t="s">
        <v>60</v>
      </c>
      <c r="AK10" s="6" t="s">
        <v>33</v>
      </c>
      <c r="AL10" s="6" t="s">
        <v>61</v>
      </c>
      <c r="AM10" s="7"/>
      <c r="AO10" s="6" t="s">
        <v>34</v>
      </c>
      <c r="AP10" s="6" t="s">
        <v>58</v>
      </c>
      <c r="AQ10" s="6" t="s">
        <v>33</v>
      </c>
      <c r="AR10" s="6" t="s">
        <v>59</v>
      </c>
      <c r="AS10" s="6" t="s">
        <v>33</v>
      </c>
      <c r="AT10" s="6" t="s">
        <v>60</v>
      </c>
      <c r="AU10" s="6" t="s">
        <v>33</v>
      </c>
      <c r="AV10" s="6" t="s">
        <v>61</v>
      </c>
      <c r="AW10" s="6" t="s">
        <v>33</v>
      </c>
    </row>
    <row r="11" spans="1:49" ht="15" customHeight="1" x14ac:dyDescent="0.25">
      <c r="A11">
        <v>0</v>
      </c>
      <c r="B11">
        <v>4.1875</v>
      </c>
      <c r="C11" s="2">
        <f>(B11+B12)/2*0.1+C12</f>
        <v>5.5056250000000002</v>
      </c>
      <c r="D11">
        <v>4.1875</v>
      </c>
      <c r="E11" s="2">
        <f t="shared" ref="E11:E25" si="0">(D11+D12)/2*0.1+E12</f>
        <v>5.7543750000000014</v>
      </c>
      <c r="F11">
        <v>4.1500000000000004</v>
      </c>
      <c r="G11" s="2">
        <f t="shared" ref="G11:G23" si="1">(F11+F12)/2*0.1+G12</f>
        <v>5.1375000000000002</v>
      </c>
      <c r="H11">
        <v>3.9049999999999998</v>
      </c>
      <c r="I11" s="2">
        <f t="shared" ref="I11:I20" si="2">(H11+H12)/2*0.1+I12</f>
        <v>3.6471250000000004</v>
      </c>
      <c r="K11">
        <v>0</v>
      </c>
      <c r="L11" s="2">
        <f>4.1+0.0125*6</f>
        <v>4.1749999999999998</v>
      </c>
      <c r="M11" s="2">
        <f t="shared" ref="M11:M24" si="3">(L11+L12)/2*0.1+M12</f>
        <v>5.4453749999999994</v>
      </c>
      <c r="N11" s="2">
        <f>4.1+0.0125*6</f>
        <v>4.1749999999999998</v>
      </c>
      <c r="O11" s="2">
        <f t="shared" ref="O11:O24" si="4">(N11+N12)/2*0.1+O12</f>
        <v>5.4453749999999994</v>
      </c>
      <c r="P11" s="2">
        <f>4.1+0.0125*3</f>
        <v>4.1374999999999993</v>
      </c>
      <c r="Q11" s="2">
        <f t="shared" ref="Q11:Q22" si="5">(P11+P12)/2*0.1+Q12</f>
        <v>4.8373749999999998</v>
      </c>
      <c r="R11" s="8">
        <f>3.9+0.0125*2</f>
        <v>3.9249999999999998</v>
      </c>
      <c r="S11" s="2">
        <f t="shared" ref="S11:S19" si="6">(R11+R12)/2*0.1+S12</f>
        <v>3.1193749999999998</v>
      </c>
      <c r="U11">
        <v>0</v>
      </c>
      <c r="V11" s="2">
        <f>4.1+0.0125*6</f>
        <v>4.1749999999999998</v>
      </c>
      <c r="W11" s="2">
        <f t="shared" ref="W11:W22" si="7">(V11+V12)/2*0.1+W12</f>
        <v>4.8525</v>
      </c>
      <c r="X11" s="2">
        <f>4.1+0.0125*6</f>
        <v>4.1749999999999998</v>
      </c>
      <c r="Y11" s="2">
        <f t="shared" ref="Y11:Y22" si="8">(X11+X12)/2*0.1+Y12</f>
        <v>4.8375000000000004</v>
      </c>
      <c r="Z11" s="2">
        <f>4+0.0125*4</f>
        <v>4.05</v>
      </c>
      <c r="AA11" s="2">
        <f t="shared" ref="AA11:AA21" si="9">(Z11+Z12)/2*0.1+AA12</f>
        <v>4.1550000000000002</v>
      </c>
      <c r="AB11" s="2">
        <f>3.7+0.0125*6</f>
        <v>3.7750000000000004</v>
      </c>
      <c r="AC11" s="2">
        <f>(AB11+AB12)/2*0.1+AC12</f>
        <v>1.6987500000000002</v>
      </c>
      <c r="AE11">
        <v>0</v>
      </c>
      <c r="AF11" s="2">
        <f>4.1+0.0125*2</f>
        <v>4.125</v>
      </c>
      <c r="AG11" s="2">
        <f t="shared" ref="AG11:AG22" si="10">(AF11+AF12)/2*0.1+AG12</f>
        <v>4.486250000000001</v>
      </c>
      <c r="AH11" s="2">
        <f>4.1+0.0125*2</f>
        <v>4.125</v>
      </c>
      <c r="AI11" s="2">
        <f t="shared" ref="AI11:AI22" si="11">(AH11+AH12)/2*0.1+AI12</f>
        <v>4.5031249999999998</v>
      </c>
      <c r="AJ11" s="2">
        <f>3.8+0.0125*6</f>
        <v>3.875</v>
      </c>
      <c r="AK11" s="2">
        <f t="shared" ref="AK11:AK17" si="12">(AJ11+AJ12)/2*0.1+AK12</f>
        <v>2.4432499999999999</v>
      </c>
      <c r="AL11" s="9">
        <f>3.4+0.0125*3</f>
        <v>3.4375</v>
      </c>
      <c r="AM11" s="9">
        <v>0.13</v>
      </c>
      <c r="AO11">
        <v>0</v>
      </c>
      <c r="AP11" s="2">
        <f>4+0.0125*1</f>
        <v>4.0125000000000002</v>
      </c>
      <c r="AQ11" s="2">
        <f t="shared" ref="AQ11:AQ21" si="13">(AP11+AP12)/2*0.1+AQ12</f>
        <v>4.1764999999999999</v>
      </c>
      <c r="AR11" s="2">
        <f>4+0.0125*1</f>
        <v>4.0125000000000002</v>
      </c>
      <c r="AS11" s="2">
        <f t="shared" ref="AS11:AS21" si="14">(AR11+AR12)/2*0.1+AS12</f>
        <v>4.0917500000000002</v>
      </c>
      <c r="AT11" s="2">
        <f>3.6+0.0125*7</f>
        <v>3.6875</v>
      </c>
      <c r="AU11" s="2">
        <f>(AT11+AT12)/2*0.1+AU12</f>
        <v>0.54200000000000004</v>
      </c>
      <c r="AV11" s="9">
        <f>3.4+0.0125*0</f>
        <v>3.4</v>
      </c>
      <c r="AW11" s="9">
        <v>5.5E-2</v>
      </c>
    </row>
    <row r="12" spans="1:49" ht="15" customHeight="1" x14ac:dyDescent="0.25">
      <c r="A12">
        <v>0.1</v>
      </c>
      <c r="B12" s="8">
        <v>4.1124999999999998</v>
      </c>
      <c r="C12" s="2">
        <f t="shared" ref="C12:C24" si="15">(B12+B13)/2*0.1+C13</f>
        <v>5.0906250000000002</v>
      </c>
      <c r="D12">
        <v>4.1124999999999998</v>
      </c>
      <c r="E12" s="2">
        <f t="shared" si="0"/>
        <v>5.3393750000000013</v>
      </c>
      <c r="F12" s="8">
        <v>4.05</v>
      </c>
      <c r="G12" s="2">
        <f t="shared" si="1"/>
        <v>4.7275</v>
      </c>
      <c r="H12" s="10">
        <f>3.7+0.0125*5</f>
        <v>3.7625000000000002</v>
      </c>
      <c r="I12" s="2">
        <f t="shared" si="2"/>
        <v>3.2637500000000004</v>
      </c>
      <c r="K12">
        <v>0.1</v>
      </c>
      <c r="L12" s="8">
        <f>4+0.0125*7</f>
        <v>4.0875000000000004</v>
      </c>
      <c r="M12" s="2">
        <f t="shared" si="3"/>
        <v>5.0322499999999994</v>
      </c>
      <c r="N12" s="8">
        <f>4+0.0125*7</f>
        <v>4.0875000000000004</v>
      </c>
      <c r="O12" s="2">
        <f t="shared" si="4"/>
        <v>5.0322499999999994</v>
      </c>
      <c r="P12" s="8">
        <f>4+0.0125*3</f>
        <v>4.0374999999999996</v>
      </c>
      <c r="Q12" s="2">
        <f t="shared" si="5"/>
        <v>4.4286250000000003</v>
      </c>
      <c r="R12" s="2">
        <f>3.6+0.0125*7</f>
        <v>3.6875</v>
      </c>
      <c r="S12" s="2">
        <f t="shared" si="6"/>
        <v>2.73875</v>
      </c>
      <c r="U12">
        <v>0.1</v>
      </c>
      <c r="V12" s="2">
        <f>4+0.0125*6</f>
        <v>4.0750000000000002</v>
      </c>
      <c r="W12" s="2">
        <f t="shared" si="7"/>
        <v>4.4400000000000004</v>
      </c>
      <c r="X12" s="2">
        <f>4+0.0125*6</f>
        <v>4.0750000000000002</v>
      </c>
      <c r="Y12" s="2">
        <f t="shared" si="8"/>
        <v>4.4250000000000007</v>
      </c>
      <c r="Z12" s="2">
        <f>3.9+0.0125*0</f>
        <v>3.9</v>
      </c>
      <c r="AA12" s="2">
        <f t="shared" si="9"/>
        <v>3.7575000000000003</v>
      </c>
      <c r="AB12" s="2">
        <f>3.4+0.0125*4</f>
        <v>3.4499999999999997</v>
      </c>
      <c r="AC12" s="2">
        <f>(AB12+AB13)/2*0.1+AC13</f>
        <v>1.3375000000000001</v>
      </c>
      <c r="AE12">
        <v>0.1</v>
      </c>
      <c r="AF12" s="2">
        <f>3.9+0.0125*7</f>
        <v>3.9874999999999998</v>
      </c>
      <c r="AG12" s="2">
        <f t="shared" si="10"/>
        <v>4.0806250000000013</v>
      </c>
      <c r="AH12" s="2">
        <f>3.9+0.0125*7</f>
        <v>3.9874999999999998</v>
      </c>
      <c r="AI12" s="2">
        <f t="shared" si="11"/>
        <v>4.0975000000000001</v>
      </c>
      <c r="AJ12" s="2">
        <f>3.6+0.0125*3</f>
        <v>3.6375000000000002</v>
      </c>
      <c r="AK12" s="2">
        <f t="shared" si="12"/>
        <v>2.067625</v>
      </c>
      <c r="AO12">
        <v>0.1</v>
      </c>
      <c r="AP12" s="2">
        <f>3.8+0.0125*6</f>
        <v>3.875</v>
      </c>
      <c r="AQ12" s="2">
        <f t="shared" si="13"/>
        <v>3.7821250000000002</v>
      </c>
      <c r="AR12" s="2">
        <f>3.8+0.0125*4</f>
        <v>3.8499999999999996</v>
      </c>
      <c r="AS12" s="2">
        <f t="shared" si="14"/>
        <v>3.6986249999999998</v>
      </c>
      <c r="AT12" s="9">
        <f>3.3+0.0125*1</f>
        <v>3.3125</v>
      </c>
      <c r="AU12" s="9">
        <v>0.192</v>
      </c>
    </row>
    <row r="13" spans="1:49" ht="15" customHeight="1" x14ac:dyDescent="0.25">
      <c r="A13">
        <v>0.2</v>
      </c>
      <c r="B13" s="2">
        <f>4+0.0125*5</f>
        <v>4.0625</v>
      </c>
      <c r="C13" s="2">
        <f t="shared" si="15"/>
        <v>4.6818749999999998</v>
      </c>
      <c r="D13" s="8">
        <f>4+0.0125*5</f>
        <v>4.0625</v>
      </c>
      <c r="E13" s="2">
        <f t="shared" si="0"/>
        <v>4.9306250000000009</v>
      </c>
      <c r="F13" s="2">
        <f>3.9+0.0125*5</f>
        <v>3.9624999999999999</v>
      </c>
      <c r="G13" s="2">
        <f t="shared" si="1"/>
        <v>4.3268750000000002</v>
      </c>
      <c r="H13" s="2">
        <f>3.6+0.0125*7</f>
        <v>3.6875</v>
      </c>
      <c r="I13" s="2">
        <f t="shared" si="2"/>
        <v>2.8912500000000003</v>
      </c>
      <c r="K13">
        <v>0.2</v>
      </c>
      <c r="L13" s="2">
        <f>4+0.0125*3</f>
        <v>4.0374999999999996</v>
      </c>
      <c r="M13" s="2">
        <f t="shared" si="3"/>
        <v>4.6259999999999994</v>
      </c>
      <c r="N13" s="2">
        <f>4+0.0125*3</f>
        <v>4.0374999999999996</v>
      </c>
      <c r="O13" s="2">
        <f t="shared" si="4"/>
        <v>4.6259999999999994</v>
      </c>
      <c r="P13" s="2">
        <f>3.9+0.0125*3</f>
        <v>3.9375</v>
      </c>
      <c r="Q13" s="2">
        <f t="shared" si="5"/>
        <v>4.0298750000000005</v>
      </c>
      <c r="R13" s="2">
        <f>3.6+0.0125*0</f>
        <v>3.6</v>
      </c>
      <c r="S13" s="2">
        <f t="shared" si="6"/>
        <v>2.3743750000000001</v>
      </c>
      <c r="U13">
        <v>0.2</v>
      </c>
      <c r="V13" s="2">
        <f>4+0.0125*2</f>
        <v>4.0250000000000004</v>
      </c>
      <c r="W13" s="2">
        <f t="shared" si="7"/>
        <v>4.0350000000000001</v>
      </c>
      <c r="X13" s="2">
        <f>4+0.0125*2</f>
        <v>4.0250000000000004</v>
      </c>
      <c r="Y13" s="2">
        <f t="shared" si="8"/>
        <v>4.0200000000000005</v>
      </c>
      <c r="Z13" s="2">
        <f>3.7+0.0125*7</f>
        <v>3.7875000000000001</v>
      </c>
      <c r="AA13" s="2">
        <f t="shared" si="9"/>
        <v>3.3731250000000004</v>
      </c>
      <c r="AB13" s="2">
        <f>3.3+0.0125*3</f>
        <v>3.3374999999999999</v>
      </c>
      <c r="AC13" s="2">
        <f>(AB13+AB14)/2*0.1+AC14</f>
        <v>0.99812500000000015</v>
      </c>
      <c r="AE13">
        <v>0.2</v>
      </c>
      <c r="AF13" s="2">
        <f>3.9+0.0125*1</f>
        <v>3.9125000000000001</v>
      </c>
      <c r="AG13" s="2">
        <f t="shared" si="10"/>
        <v>3.6856250000000008</v>
      </c>
      <c r="AH13" s="2">
        <f>3.9+0.0125*1</f>
        <v>3.9125000000000001</v>
      </c>
      <c r="AI13" s="2">
        <f t="shared" si="11"/>
        <v>3.7025000000000006</v>
      </c>
      <c r="AJ13" s="2">
        <f>3.5+0.0125*1</f>
        <v>3.5125000000000002</v>
      </c>
      <c r="AK13" s="2">
        <f t="shared" si="12"/>
        <v>1.7101250000000001</v>
      </c>
      <c r="AO13">
        <v>0.2</v>
      </c>
      <c r="AP13" s="2">
        <f>3.7+0.0125*7</f>
        <v>3.7875000000000001</v>
      </c>
      <c r="AQ13" s="2">
        <f t="shared" si="13"/>
        <v>3.399</v>
      </c>
      <c r="AR13" s="2">
        <f>3.7+0.0125*5</f>
        <v>3.7625000000000002</v>
      </c>
      <c r="AS13" s="2">
        <f t="shared" si="14"/>
        <v>3.3180000000000001</v>
      </c>
    </row>
    <row r="14" spans="1:49" ht="15" customHeight="1" x14ac:dyDescent="0.25">
      <c r="A14">
        <v>0.3</v>
      </c>
      <c r="B14" s="2">
        <f>3.9+0.0125*6</f>
        <v>3.9750000000000001</v>
      </c>
      <c r="C14" s="2">
        <f t="shared" si="15"/>
        <v>4.28</v>
      </c>
      <c r="D14" s="2">
        <f>3.9+0.0125*6</f>
        <v>3.9750000000000001</v>
      </c>
      <c r="E14" s="2">
        <f t="shared" si="0"/>
        <v>4.5287500000000005</v>
      </c>
      <c r="F14" s="10">
        <f>3.9+0.0125*1</f>
        <v>3.9125000000000001</v>
      </c>
      <c r="G14" s="2">
        <f t="shared" si="1"/>
        <v>3.9331250000000004</v>
      </c>
      <c r="H14" s="2">
        <f>3.6+0.0125*2</f>
        <v>3.625</v>
      </c>
      <c r="I14" s="2">
        <f t="shared" si="2"/>
        <v>2.5256250000000002</v>
      </c>
      <c r="K14">
        <v>0.3</v>
      </c>
      <c r="L14" s="2">
        <f>3.9+0.0125*6</f>
        <v>3.9750000000000001</v>
      </c>
      <c r="M14" s="2">
        <f t="shared" si="3"/>
        <v>4.2253749999999997</v>
      </c>
      <c r="N14" s="2">
        <f>3.9+0.0125*6</f>
        <v>3.9750000000000001</v>
      </c>
      <c r="O14" s="2">
        <f t="shared" si="4"/>
        <v>4.2253749999999997</v>
      </c>
      <c r="P14" s="10">
        <f>3.8+0.0125*6</f>
        <v>3.875</v>
      </c>
      <c r="Q14" s="2">
        <f t="shared" si="5"/>
        <v>3.6392500000000001</v>
      </c>
      <c r="R14" s="11">
        <f>3.5+0.0125*3</f>
        <v>3.5375000000000001</v>
      </c>
      <c r="S14" s="2">
        <f t="shared" si="6"/>
        <v>2.0175000000000001</v>
      </c>
      <c r="U14">
        <v>0.3</v>
      </c>
      <c r="V14" s="2">
        <f>3.9+0.0125*3</f>
        <v>3.9375</v>
      </c>
      <c r="W14" s="2">
        <f t="shared" si="7"/>
        <v>3.6368749999999999</v>
      </c>
      <c r="X14" s="2">
        <f>3.9+0.0125*3</f>
        <v>3.9375</v>
      </c>
      <c r="Y14" s="2">
        <f t="shared" si="8"/>
        <v>3.6218750000000002</v>
      </c>
      <c r="Z14" s="2">
        <f>3.7+0.0125*2</f>
        <v>3.7250000000000001</v>
      </c>
      <c r="AA14" s="2">
        <f t="shared" si="9"/>
        <v>2.9975000000000005</v>
      </c>
      <c r="AB14" s="2">
        <f>3.2+0.0125*5</f>
        <v>3.2625000000000002</v>
      </c>
      <c r="AC14" s="2">
        <f>(AB14+AB15)/2*0.1+AC15</f>
        <v>0.66812500000000008</v>
      </c>
      <c r="AE14">
        <v>0.3</v>
      </c>
      <c r="AF14" s="2">
        <f>3.8+0.0125*3</f>
        <v>3.8374999999999999</v>
      </c>
      <c r="AG14" s="2">
        <f t="shared" si="10"/>
        <v>3.2981250000000006</v>
      </c>
      <c r="AH14" s="2">
        <f>3.8+0.0125*3</f>
        <v>3.8374999999999999</v>
      </c>
      <c r="AI14" s="2">
        <f t="shared" si="11"/>
        <v>3.3150000000000004</v>
      </c>
      <c r="AJ14" s="2">
        <f>3.4+0.0125*2</f>
        <v>3.4249999999999998</v>
      </c>
      <c r="AK14" s="2">
        <f t="shared" si="12"/>
        <v>1.3632500000000001</v>
      </c>
      <c r="AO14">
        <v>0.3</v>
      </c>
      <c r="AP14" s="2">
        <f>3.7+0.0125*1</f>
        <v>3.7125000000000004</v>
      </c>
      <c r="AQ14" s="2">
        <f t="shared" si="13"/>
        <v>3.024</v>
      </c>
      <c r="AR14" s="2">
        <f>3.6+0.0125*7</f>
        <v>3.6875</v>
      </c>
      <c r="AS14" s="2">
        <f t="shared" si="14"/>
        <v>2.9455</v>
      </c>
    </row>
    <row r="15" spans="1:49" ht="15" customHeight="1" x14ac:dyDescent="0.25">
      <c r="A15">
        <v>0.4</v>
      </c>
      <c r="B15" s="10">
        <f>3.9+0.0125*4</f>
        <v>3.9499999999999997</v>
      </c>
      <c r="C15" s="2">
        <f t="shared" si="15"/>
        <v>3.8837500000000005</v>
      </c>
      <c r="D15" s="2">
        <f>3.9+0.0125*4</f>
        <v>3.9499999999999997</v>
      </c>
      <c r="E15" s="2">
        <f t="shared" si="0"/>
        <v>4.1325000000000003</v>
      </c>
      <c r="F15" s="2">
        <f>3.8+0.0125*6</f>
        <v>3.875</v>
      </c>
      <c r="G15" s="2">
        <f t="shared" si="1"/>
        <v>3.5437500000000002</v>
      </c>
      <c r="H15" s="11">
        <f>3.5+0.0125*7</f>
        <v>3.5874999999999999</v>
      </c>
      <c r="I15" s="2">
        <f t="shared" si="2"/>
        <v>2.165</v>
      </c>
      <c r="K15">
        <v>0.4</v>
      </c>
      <c r="L15" s="10">
        <f>3.9+0.0125*2</f>
        <v>3.9249999999999998</v>
      </c>
      <c r="M15" s="2">
        <f t="shared" si="3"/>
        <v>3.8303750000000001</v>
      </c>
      <c r="N15" s="10">
        <f>3.9+0.0125*2</f>
        <v>3.9249999999999998</v>
      </c>
      <c r="O15" s="2">
        <f t="shared" si="4"/>
        <v>3.8303750000000001</v>
      </c>
      <c r="P15" s="2">
        <f>3.8+0.0125*3</f>
        <v>3.8374999999999999</v>
      </c>
      <c r="Q15" s="2">
        <f t="shared" si="5"/>
        <v>3.253625</v>
      </c>
      <c r="R15" s="2">
        <f>3.4+0.0125*6</f>
        <v>3.4750000000000001</v>
      </c>
      <c r="S15" s="2">
        <f t="shared" si="6"/>
        <v>1.6668749999999999</v>
      </c>
      <c r="U15">
        <v>0.4</v>
      </c>
      <c r="V15" s="2">
        <f>3.8+0.0125*7</f>
        <v>3.8874999999999997</v>
      </c>
      <c r="W15" s="2">
        <f t="shared" si="7"/>
        <v>3.245625</v>
      </c>
      <c r="X15" s="2">
        <f>3.8+0.0125*7</f>
        <v>3.8874999999999997</v>
      </c>
      <c r="Y15" s="2">
        <f t="shared" si="8"/>
        <v>3.2306250000000003</v>
      </c>
      <c r="Z15" s="2">
        <f>3.6+0.0125*6</f>
        <v>3.6750000000000003</v>
      </c>
      <c r="AA15" s="2">
        <f t="shared" si="9"/>
        <v>2.6275000000000004</v>
      </c>
      <c r="AB15" s="9">
        <f>3.1+0.0125*7</f>
        <v>3.1875</v>
      </c>
      <c r="AC15" s="9">
        <f>(AB15+AB16)/2*0.1+AC16</f>
        <v>0.34562500000000007</v>
      </c>
      <c r="AE15">
        <v>0.4</v>
      </c>
      <c r="AF15" s="2">
        <f>3.7+0.0125*7</f>
        <v>3.7875000000000001</v>
      </c>
      <c r="AG15" s="2">
        <f t="shared" si="10"/>
        <v>2.9168750000000006</v>
      </c>
      <c r="AH15" s="2">
        <f>3.7+0.0125*7</f>
        <v>3.7875000000000001</v>
      </c>
      <c r="AI15" s="2">
        <f t="shared" si="11"/>
        <v>2.9337500000000003</v>
      </c>
      <c r="AJ15" s="2">
        <f>3.3+0.0125*5</f>
        <v>3.3624999999999998</v>
      </c>
      <c r="AK15" s="2">
        <f t="shared" si="12"/>
        <v>1.0238750000000001</v>
      </c>
      <c r="AO15">
        <v>0.4</v>
      </c>
      <c r="AP15" s="2">
        <f>3.6+0.0125*4</f>
        <v>3.65</v>
      </c>
      <c r="AQ15" s="2">
        <f t="shared" si="13"/>
        <v>2.655875</v>
      </c>
      <c r="AR15" s="2">
        <f>3.6+0.0125*3</f>
        <v>3.6375000000000002</v>
      </c>
      <c r="AS15" s="2">
        <f t="shared" si="14"/>
        <v>2.57925</v>
      </c>
    </row>
    <row r="16" spans="1:49" ht="15" customHeight="1" x14ac:dyDescent="0.25">
      <c r="A16">
        <v>0.5</v>
      </c>
      <c r="B16" s="2">
        <f>3.9+0.0125*0</f>
        <v>3.9</v>
      </c>
      <c r="C16" s="2">
        <f t="shared" si="15"/>
        <v>3.4912500000000004</v>
      </c>
      <c r="D16" s="10">
        <f>3.9+0.0125*0</f>
        <v>3.9</v>
      </c>
      <c r="E16" s="2">
        <f t="shared" si="0"/>
        <v>3.7400000000000007</v>
      </c>
      <c r="F16" s="2">
        <f>3.8+0.0125*2</f>
        <v>3.8249999999999997</v>
      </c>
      <c r="G16" s="2">
        <f t="shared" si="1"/>
        <v>3.1587500000000004</v>
      </c>
      <c r="H16" s="2">
        <f>3.5+0.0125*3</f>
        <v>3.5375000000000001</v>
      </c>
      <c r="I16" s="2">
        <f t="shared" si="2"/>
        <v>1.8087499999999999</v>
      </c>
      <c r="K16">
        <v>0.5</v>
      </c>
      <c r="L16" s="2">
        <f>3.8+0.0125*7</f>
        <v>3.8874999999999997</v>
      </c>
      <c r="M16" s="2">
        <f t="shared" si="3"/>
        <v>3.4397500000000001</v>
      </c>
      <c r="N16" s="2">
        <f>3.8+0.0125*7</f>
        <v>3.8874999999999997</v>
      </c>
      <c r="O16" s="2">
        <f t="shared" si="4"/>
        <v>3.4397500000000001</v>
      </c>
      <c r="P16" s="2">
        <f>3.7+0.0125*7</f>
        <v>3.7875000000000001</v>
      </c>
      <c r="Q16" s="2">
        <f t="shared" si="5"/>
        <v>2.8723749999999999</v>
      </c>
      <c r="R16" s="2">
        <f>3.4+0.0125*2</f>
        <v>3.4249999999999998</v>
      </c>
      <c r="S16" s="2">
        <f t="shared" si="6"/>
        <v>1.3218749999999999</v>
      </c>
      <c r="U16">
        <v>0.5</v>
      </c>
      <c r="V16" s="2">
        <f>3.8+0.0125*3</f>
        <v>3.8374999999999999</v>
      </c>
      <c r="W16" s="2">
        <f t="shared" si="7"/>
        <v>2.859375</v>
      </c>
      <c r="X16" s="2">
        <f>3.8+0.0125*3</f>
        <v>3.8374999999999999</v>
      </c>
      <c r="Y16" s="2">
        <f t="shared" si="8"/>
        <v>2.8443750000000003</v>
      </c>
      <c r="Z16" s="2">
        <f>3.6+0.0125*3</f>
        <v>3.6375000000000002</v>
      </c>
      <c r="AA16" s="2">
        <f t="shared" si="9"/>
        <v>2.2618750000000003</v>
      </c>
      <c r="AB16" s="2">
        <f>3.1+0.0125*2</f>
        <v>3.125</v>
      </c>
      <c r="AC16">
        <v>0.03</v>
      </c>
      <c r="AE16">
        <v>0.5</v>
      </c>
      <c r="AF16" s="2">
        <f>3.7+0.0125*3</f>
        <v>3.7375000000000003</v>
      </c>
      <c r="AG16" s="2">
        <f t="shared" si="10"/>
        <v>2.5406250000000004</v>
      </c>
      <c r="AH16" s="2">
        <f>3.7+0.0125*3</f>
        <v>3.7375000000000003</v>
      </c>
      <c r="AI16" s="2">
        <f t="shared" si="11"/>
        <v>2.5575000000000001</v>
      </c>
      <c r="AJ16" s="9">
        <f>3.2+0.0125*7</f>
        <v>3.2875000000000001</v>
      </c>
      <c r="AK16" s="9">
        <f t="shared" si="12"/>
        <v>0.69137500000000007</v>
      </c>
      <c r="AO16">
        <v>0.5</v>
      </c>
      <c r="AP16" s="2">
        <f>3.6+0.0125*0</f>
        <v>3.6</v>
      </c>
      <c r="AQ16" s="2">
        <f t="shared" si="13"/>
        <v>2.2933750000000002</v>
      </c>
      <c r="AR16" s="2">
        <f>3.5+0.0125*7</f>
        <v>3.5874999999999999</v>
      </c>
      <c r="AS16" s="2">
        <f t="shared" si="14"/>
        <v>2.218</v>
      </c>
    </row>
    <row r="17" spans="1:45" ht="15" customHeight="1" x14ac:dyDescent="0.25">
      <c r="A17">
        <v>0.6</v>
      </c>
      <c r="B17" s="2">
        <f>3.8+0.0125*5</f>
        <v>3.8624999999999998</v>
      </c>
      <c r="C17" s="2">
        <f t="shared" si="15"/>
        <v>3.1031250000000004</v>
      </c>
      <c r="D17" s="2">
        <f>3.8+0.0125*5</f>
        <v>3.8624999999999998</v>
      </c>
      <c r="E17" s="2">
        <f t="shared" si="0"/>
        <v>3.3518750000000006</v>
      </c>
      <c r="F17" s="11">
        <f>3.7+0.0125*7</f>
        <v>3.7875000000000001</v>
      </c>
      <c r="G17" s="2">
        <f t="shared" si="1"/>
        <v>2.7781250000000002</v>
      </c>
      <c r="H17" s="2">
        <f>3.5+0.0125*0</f>
        <v>3.5</v>
      </c>
      <c r="I17" s="2">
        <f t="shared" si="2"/>
        <v>1.4568749999999999</v>
      </c>
      <c r="K17">
        <v>0.6</v>
      </c>
      <c r="L17" s="2">
        <f>3.8+0.0125*3</f>
        <v>3.8374999999999999</v>
      </c>
      <c r="M17" s="2">
        <f t="shared" si="3"/>
        <v>3.0535000000000001</v>
      </c>
      <c r="N17" s="2">
        <f>3.8+0.0125*3</f>
        <v>3.8374999999999999</v>
      </c>
      <c r="O17" s="2">
        <f t="shared" si="4"/>
        <v>3.0535000000000001</v>
      </c>
      <c r="P17" s="11">
        <f>3.7+0.0125*5</f>
        <v>3.7625000000000002</v>
      </c>
      <c r="Q17" s="2">
        <f t="shared" si="5"/>
        <v>2.494875</v>
      </c>
      <c r="R17" s="12">
        <f>3.3+0.0125*7</f>
        <v>3.3874999999999997</v>
      </c>
      <c r="S17" s="2">
        <f t="shared" si="6"/>
        <v>0.98124999999999996</v>
      </c>
      <c r="U17">
        <v>0.6</v>
      </c>
      <c r="V17" s="2">
        <f>3.8+0.0125*0</f>
        <v>3.8</v>
      </c>
      <c r="W17" s="2">
        <f t="shared" si="7"/>
        <v>2.4775</v>
      </c>
      <c r="X17" s="2">
        <f>3.8+0.0125*0</f>
        <v>3.8</v>
      </c>
      <c r="Y17" s="2">
        <f t="shared" si="8"/>
        <v>2.4625000000000004</v>
      </c>
      <c r="Z17" s="2">
        <f>3.5+0.0125*7</f>
        <v>3.5874999999999999</v>
      </c>
      <c r="AA17" s="2">
        <f t="shared" si="9"/>
        <v>1.9006250000000002</v>
      </c>
      <c r="AE17">
        <v>0.6</v>
      </c>
      <c r="AF17" s="2">
        <f>3.7+0.0125*0</f>
        <v>3.7</v>
      </c>
      <c r="AG17" s="2">
        <f t="shared" si="10"/>
        <v>2.1687500000000002</v>
      </c>
      <c r="AH17" s="2">
        <f>3.7+0.0125*0</f>
        <v>3.7</v>
      </c>
      <c r="AI17" s="2">
        <f t="shared" si="11"/>
        <v>2.1856249999999999</v>
      </c>
      <c r="AJ17" s="2">
        <f>3.2+0.0125*2</f>
        <v>3.2250000000000001</v>
      </c>
      <c r="AK17" s="2">
        <f t="shared" si="12"/>
        <v>0.36575000000000002</v>
      </c>
      <c r="AO17">
        <v>0.6</v>
      </c>
      <c r="AP17" s="2">
        <f>3.5+0.0125*5</f>
        <v>3.5625</v>
      </c>
      <c r="AQ17" s="2">
        <f t="shared" si="13"/>
        <v>1.9352500000000001</v>
      </c>
      <c r="AR17" s="2">
        <f>3.5+0.0125*4</f>
        <v>3.55</v>
      </c>
      <c r="AS17" s="2">
        <f t="shared" si="14"/>
        <v>1.8611249999999999</v>
      </c>
    </row>
    <row r="18" spans="1:45" ht="15" customHeight="1" x14ac:dyDescent="0.25">
      <c r="A18">
        <v>0.7</v>
      </c>
      <c r="B18" s="11">
        <f>3.8+0.0125*1</f>
        <v>3.8125</v>
      </c>
      <c r="C18" s="2">
        <f t="shared" si="15"/>
        <v>2.7193750000000003</v>
      </c>
      <c r="D18" s="2">
        <f>3.8+0.0125*1</f>
        <v>3.8125</v>
      </c>
      <c r="E18" s="2">
        <f t="shared" si="0"/>
        <v>2.9681250000000006</v>
      </c>
      <c r="F18" s="2">
        <f>3.7+0.0125*5</f>
        <v>3.7625000000000002</v>
      </c>
      <c r="G18" s="2">
        <f t="shared" si="1"/>
        <v>2.4006250000000002</v>
      </c>
      <c r="H18" s="12">
        <f>3.4+0.0125*4</f>
        <v>3.4499999999999997</v>
      </c>
      <c r="I18" s="12">
        <f t="shared" si="2"/>
        <v>1.109375</v>
      </c>
      <c r="K18">
        <v>0.7</v>
      </c>
      <c r="L18" s="11">
        <f>3.8+0.0125*0</f>
        <v>3.8</v>
      </c>
      <c r="M18" s="2">
        <f t="shared" si="3"/>
        <v>2.6716250000000001</v>
      </c>
      <c r="N18" s="11">
        <f>3.8+0.0125*0</f>
        <v>3.8</v>
      </c>
      <c r="O18" s="2">
        <f t="shared" si="4"/>
        <v>2.6716250000000001</v>
      </c>
      <c r="P18" s="2">
        <f>3.7+0.0125*3</f>
        <v>3.7375000000000003</v>
      </c>
      <c r="Q18" s="2">
        <f t="shared" si="5"/>
        <v>2.119875</v>
      </c>
      <c r="R18" s="9">
        <f>3.3+0.0125*2</f>
        <v>3.3249999999999997</v>
      </c>
      <c r="S18" s="9">
        <f t="shared" si="6"/>
        <v>0.645625</v>
      </c>
      <c r="U18">
        <v>0.7</v>
      </c>
      <c r="V18" s="2">
        <f>3.7+0.0125*5</f>
        <v>3.7625000000000002</v>
      </c>
      <c r="W18" s="2">
        <f t="shared" si="7"/>
        <v>2.0993750000000002</v>
      </c>
      <c r="X18" s="2">
        <f>3.7+0.0125*5</f>
        <v>3.7625000000000002</v>
      </c>
      <c r="Y18" s="2">
        <f t="shared" si="8"/>
        <v>2.0843750000000001</v>
      </c>
      <c r="Z18" s="2">
        <f>3.5+0.0125*4</f>
        <v>3.55</v>
      </c>
      <c r="AA18" s="2">
        <f t="shared" si="9"/>
        <v>1.5437500000000002</v>
      </c>
      <c r="AE18">
        <v>0.7</v>
      </c>
      <c r="AF18" s="2">
        <f>3.6+0.0125*5</f>
        <v>3.6625000000000001</v>
      </c>
      <c r="AG18" s="2">
        <f t="shared" si="10"/>
        <v>1.8006249999999999</v>
      </c>
      <c r="AH18" s="2">
        <f>3.6+0.0125*5</f>
        <v>3.6625000000000001</v>
      </c>
      <c r="AI18" s="2">
        <f t="shared" si="11"/>
        <v>1.8175000000000001</v>
      </c>
      <c r="AJ18" s="2">
        <f>3.1+0.0125*4</f>
        <v>3.15</v>
      </c>
      <c r="AK18">
        <v>4.7E-2</v>
      </c>
      <c r="AO18">
        <v>0.7</v>
      </c>
      <c r="AP18" s="2">
        <f>3.5+0.0125*2</f>
        <v>3.5249999999999999</v>
      </c>
      <c r="AQ18" s="2">
        <f t="shared" si="13"/>
        <v>1.580875</v>
      </c>
      <c r="AR18" s="2">
        <f>3.5+0.0125*2</f>
        <v>3.5249999999999999</v>
      </c>
      <c r="AS18" s="2">
        <f t="shared" si="14"/>
        <v>1.5073749999999999</v>
      </c>
    </row>
    <row r="19" spans="1:45" ht="15" customHeight="1" x14ac:dyDescent="0.25">
      <c r="A19">
        <v>0.8</v>
      </c>
      <c r="B19" s="2">
        <f>3.8+0.0125*0</f>
        <v>3.8</v>
      </c>
      <c r="C19" s="2">
        <f t="shared" si="15"/>
        <v>2.3387500000000006</v>
      </c>
      <c r="D19" s="11">
        <f>3.8+0.0125*0</f>
        <v>3.8</v>
      </c>
      <c r="E19" s="2">
        <f t="shared" si="0"/>
        <v>2.5875000000000004</v>
      </c>
      <c r="F19" s="2">
        <f>3.7+0.0125*4</f>
        <v>3.75</v>
      </c>
      <c r="G19" s="2">
        <f t="shared" si="1"/>
        <v>2.0250000000000004</v>
      </c>
      <c r="H19" s="9">
        <f>3.4+0.0125*0</f>
        <v>3.4</v>
      </c>
      <c r="I19" s="9">
        <f t="shared" si="2"/>
        <v>0.76687499999999997</v>
      </c>
      <c r="K19">
        <v>0.8</v>
      </c>
      <c r="L19" s="2">
        <f>3.7+0.0125*7</f>
        <v>3.7875000000000001</v>
      </c>
      <c r="M19" s="2">
        <f t="shared" si="3"/>
        <v>2.2922500000000001</v>
      </c>
      <c r="N19" s="2">
        <f>3.7+0.0125*7</f>
        <v>3.7875000000000001</v>
      </c>
      <c r="O19" s="2">
        <f t="shared" si="4"/>
        <v>2.2922500000000001</v>
      </c>
      <c r="P19" s="2">
        <f>3.7+0.0125*1</f>
        <v>3.7125000000000004</v>
      </c>
      <c r="Q19" s="2">
        <f t="shared" si="5"/>
        <v>1.7473749999999999</v>
      </c>
      <c r="R19" s="2">
        <f>3.2+0.0125*4</f>
        <v>3.25</v>
      </c>
      <c r="S19" s="2">
        <f t="shared" si="6"/>
        <v>0.31687500000000002</v>
      </c>
      <c r="U19">
        <v>0.8</v>
      </c>
      <c r="V19" s="2">
        <f>3.7+0.0125*3</f>
        <v>3.7375000000000003</v>
      </c>
      <c r="W19" s="2">
        <f t="shared" si="7"/>
        <v>1.724375</v>
      </c>
      <c r="X19" s="2">
        <f>3.7+0.0125*3</f>
        <v>3.7375000000000003</v>
      </c>
      <c r="Y19" s="2">
        <f t="shared" si="8"/>
        <v>1.7093750000000001</v>
      </c>
      <c r="Z19" s="2">
        <f>3.5+0.0125*1</f>
        <v>3.5125000000000002</v>
      </c>
      <c r="AA19" s="2">
        <f t="shared" si="9"/>
        <v>1.190625</v>
      </c>
      <c r="AE19">
        <v>0.8</v>
      </c>
      <c r="AF19" s="2">
        <f>3.6+0.0125*3</f>
        <v>3.6375000000000002</v>
      </c>
      <c r="AG19" s="2">
        <f t="shared" si="10"/>
        <v>1.4356249999999999</v>
      </c>
      <c r="AH19" s="2">
        <f>3.6+0.0125*3</f>
        <v>3.6375000000000002</v>
      </c>
      <c r="AI19" s="2">
        <f t="shared" si="11"/>
        <v>1.4525000000000001</v>
      </c>
      <c r="AO19">
        <v>0.8</v>
      </c>
      <c r="AP19" s="2">
        <f>3.4+0.0125*7</f>
        <v>3.4874999999999998</v>
      </c>
      <c r="AQ19" s="2">
        <f t="shared" si="13"/>
        <v>1.2302500000000001</v>
      </c>
      <c r="AR19" s="2">
        <f>3.4+0.0125*7</f>
        <v>3.4874999999999998</v>
      </c>
      <c r="AS19" s="2">
        <f t="shared" si="14"/>
        <v>1.1567499999999999</v>
      </c>
    </row>
    <row r="20" spans="1:45" ht="15" customHeight="1" x14ac:dyDescent="0.25">
      <c r="A20">
        <v>0.9</v>
      </c>
      <c r="B20" s="2">
        <f>3.7+0.0125*6</f>
        <v>3.7750000000000004</v>
      </c>
      <c r="C20" s="2">
        <f t="shared" si="15"/>
        <v>1.9600000000000004</v>
      </c>
      <c r="D20" s="2">
        <f>3.7+0.0125*6</f>
        <v>3.7750000000000004</v>
      </c>
      <c r="E20" s="2">
        <f t="shared" si="0"/>
        <v>2.2087500000000002</v>
      </c>
      <c r="F20" s="12">
        <f>3.7+0.0125*3</f>
        <v>3.7375000000000003</v>
      </c>
      <c r="G20" s="12">
        <f t="shared" si="1"/>
        <v>1.6506250000000002</v>
      </c>
      <c r="H20" s="2">
        <f>3.3+0.0125*2</f>
        <v>3.3249999999999997</v>
      </c>
      <c r="I20" s="2">
        <f t="shared" si="2"/>
        <v>0.43062499999999998</v>
      </c>
      <c r="K20">
        <v>0.9</v>
      </c>
      <c r="L20" s="2">
        <f>3.7+0.0125*5</f>
        <v>3.7625000000000002</v>
      </c>
      <c r="M20" s="2">
        <f t="shared" si="3"/>
        <v>1.9147500000000002</v>
      </c>
      <c r="N20" s="2">
        <f>3.7+0.0125*5</f>
        <v>3.7625000000000002</v>
      </c>
      <c r="O20" s="2">
        <f t="shared" si="4"/>
        <v>1.9147500000000002</v>
      </c>
      <c r="P20" s="12">
        <f>3.7+0.0125*0</f>
        <v>3.7</v>
      </c>
      <c r="Q20" s="2">
        <f t="shared" si="5"/>
        <v>1.3767499999999999</v>
      </c>
      <c r="R20" s="2">
        <f>3+0.0125*7</f>
        <v>3.0874999999999999</v>
      </c>
      <c r="S20">
        <v>0</v>
      </c>
      <c r="U20">
        <v>0.9</v>
      </c>
      <c r="V20" s="2">
        <f>3.7+0.0125*1</f>
        <v>3.7125000000000004</v>
      </c>
      <c r="W20" s="2">
        <f t="shared" si="7"/>
        <v>1.3518749999999999</v>
      </c>
      <c r="X20" s="2">
        <f>3.7+0.0125*1</f>
        <v>3.7125000000000004</v>
      </c>
      <c r="Y20" s="2">
        <f t="shared" si="8"/>
        <v>1.336875</v>
      </c>
      <c r="Z20" s="9">
        <f>3.4+0.0125*6</f>
        <v>3.4750000000000001</v>
      </c>
      <c r="AA20" s="9">
        <f t="shared" si="9"/>
        <v>0.84125000000000005</v>
      </c>
      <c r="AE20">
        <v>0.9</v>
      </c>
      <c r="AF20" s="9">
        <f>3.6+0.0125*2</f>
        <v>3.625</v>
      </c>
      <c r="AG20" s="9">
        <f t="shared" si="10"/>
        <v>1.0725</v>
      </c>
      <c r="AH20" s="9">
        <f>3.6+0.0125*2</f>
        <v>3.625</v>
      </c>
      <c r="AI20" s="9">
        <f t="shared" si="11"/>
        <v>1.089375</v>
      </c>
      <c r="AO20">
        <v>0.9</v>
      </c>
      <c r="AP20" s="9">
        <f>3.4+0.0125*6</f>
        <v>3.4750000000000001</v>
      </c>
      <c r="AQ20" s="9">
        <f t="shared" si="13"/>
        <v>0.88212500000000005</v>
      </c>
      <c r="AR20" s="9">
        <f>3.4+0.0125*5</f>
        <v>3.4624999999999999</v>
      </c>
      <c r="AS20" s="9">
        <f t="shared" si="14"/>
        <v>0.80925000000000002</v>
      </c>
    </row>
    <row r="21" spans="1:45" ht="15" customHeight="1" x14ac:dyDescent="0.25">
      <c r="A21">
        <v>1</v>
      </c>
      <c r="B21" s="12">
        <f>3.7+0.0125*5</f>
        <v>3.7625000000000002</v>
      </c>
      <c r="C21" s="2">
        <f t="shared" si="15"/>
        <v>1.5831250000000003</v>
      </c>
      <c r="D21" s="2">
        <f>3.7+0.0125*5</f>
        <v>3.7625000000000002</v>
      </c>
      <c r="E21" s="2">
        <f t="shared" si="0"/>
        <v>1.8318750000000004</v>
      </c>
      <c r="F21" s="9">
        <f>3.7+0.0125*2</f>
        <v>3.7250000000000001</v>
      </c>
      <c r="G21" s="9">
        <f t="shared" si="1"/>
        <v>1.2775000000000001</v>
      </c>
      <c r="H21" s="2">
        <f>3.1+0.0125*7</f>
        <v>3.1875</v>
      </c>
      <c r="I21">
        <v>0.105</v>
      </c>
      <c r="K21">
        <v>1</v>
      </c>
      <c r="L21" s="12">
        <f>3.7+0.0125*4</f>
        <v>3.75</v>
      </c>
      <c r="M21" s="2">
        <f t="shared" si="3"/>
        <v>1.5391250000000001</v>
      </c>
      <c r="N21" s="12">
        <f>3.7+0.0125*4</f>
        <v>3.75</v>
      </c>
      <c r="O21" s="2">
        <f t="shared" si="4"/>
        <v>1.5391250000000001</v>
      </c>
      <c r="P21" s="9">
        <f>3.6+0.0125*6</f>
        <v>3.6750000000000003</v>
      </c>
      <c r="Q21" s="9">
        <f t="shared" si="5"/>
        <v>1.008</v>
      </c>
      <c r="U21">
        <v>1</v>
      </c>
      <c r="V21" s="9">
        <f>3.7+0.0125*0</f>
        <v>3.7</v>
      </c>
      <c r="W21" s="9">
        <f t="shared" si="7"/>
        <v>0.98124999999999996</v>
      </c>
      <c r="X21" s="9">
        <f>3.7+0.0125*0</f>
        <v>3.7</v>
      </c>
      <c r="Y21" s="9">
        <f t="shared" si="8"/>
        <v>0.96625000000000005</v>
      </c>
      <c r="Z21" s="2">
        <f>3.4+0.0125*2</f>
        <v>3.4249999999999998</v>
      </c>
      <c r="AA21" s="2">
        <f t="shared" si="9"/>
        <v>0.49624999999999997</v>
      </c>
      <c r="AE21">
        <v>1</v>
      </c>
      <c r="AF21" s="2">
        <f>3.5+0.0125*7</f>
        <v>3.5874999999999999</v>
      </c>
      <c r="AG21" s="2">
        <f t="shared" si="10"/>
        <v>0.71187500000000004</v>
      </c>
      <c r="AH21" s="2">
        <f>3.5+0.0125*7</f>
        <v>3.5874999999999999</v>
      </c>
      <c r="AI21" s="2">
        <f t="shared" si="11"/>
        <v>0.72875000000000001</v>
      </c>
      <c r="AO21">
        <v>1</v>
      </c>
      <c r="AP21" s="2">
        <f>3.4+0.0125*4</f>
        <v>3.4499999999999997</v>
      </c>
      <c r="AQ21" s="2">
        <f t="shared" si="13"/>
        <v>0.53587499999999999</v>
      </c>
      <c r="AR21" s="2">
        <f>3.4+0.0125*2</f>
        <v>3.4249999999999998</v>
      </c>
      <c r="AS21" s="2">
        <f t="shared" si="14"/>
        <v>0.46487500000000004</v>
      </c>
    </row>
    <row r="22" spans="1:45" ht="15" customHeight="1" x14ac:dyDescent="0.25">
      <c r="A22">
        <v>1.1000000000000001</v>
      </c>
      <c r="B22" s="9">
        <f>3.7+0.0125*2</f>
        <v>3.7250000000000001</v>
      </c>
      <c r="C22" s="9">
        <f t="shared" si="15"/>
        <v>1.2087500000000002</v>
      </c>
      <c r="D22" s="12">
        <f>3.7+0.0125*4</f>
        <v>3.75</v>
      </c>
      <c r="E22" s="12">
        <f t="shared" si="0"/>
        <v>1.4562500000000003</v>
      </c>
      <c r="F22" s="2">
        <f>3.6+0.0125*7</f>
        <v>3.6875</v>
      </c>
      <c r="G22" s="2">
        <f t="shared" si="1"/>
        <v>0.9068750000000001</v>
      </c>
      <c r="K22">
        <v>1.1000000000000001</v>
      </c>
      <c r="L22" s="9">
        <f>3.7+0.0125*3</f>
        <v>3.7375000000000003</v>
      </c>
      <c r="M22" s="9">
        <f t="shared" si="3"/>
        <v>1.16475</v>
      </c>
      <c r="N22" s="9">
        <f>3.7+0.0125*3</f>
        <v>3.7375000000000003</v>
      </c>
      <c r="O22" s="9">
        <f t="shared" si="4"/>
        <v>1.16475</v>
      </c>
      <c r="P22" s="2">
        <f>3.6+0.0125*2</f>
        <v>3.625</v>
      </c>
      <c r="Q22" s="2">
        <f t="shared" si="5"/>
        <v>0.64300000000000002</v>
      </c>
      <c r="U22">
        <v>1.1000000000000001</v>
      </c>
      <c r="V22" s="2">
        <f>3.6+0.0125*4</f>
        <v>3.65</v>
      </c>
      <c r="W22" s="2">
        <f t="shared" si="7"/>
        <v>0.61375000000000002</v>
      </c>
      <c r="X22" s="2">
        <f>3.6+0.0125*4</f>
        <v>3.65</v>
      </c>
      <c r="Y22" s="2">
        <f t="shared" si="8"/>
        <v>0.59875</v>
      </c>
      <c r="Z22" s="2">
        <f>3.3+0.0125*0</f>
        <v>3.3</v>
      </c>
      <c r="AA22">
        <v>0.16</v>
      </c>
      <c r="AE22">
        <v>1.1000000000000001</v>
      </c>
      <c r="AF22" s="2">
        <f>3.5+0.0125*4</f>
        <v>3.55</v>
      </c>
      <c r="AG22" s="2">
        <f t="shared" si="10"/>
        <v>0.35500000000000004</v>
      </c>
      <c r="AH22" s="2">
        <f>3.5+0.0125*4</f>
        <v>3.55</v>
      </c>
      <c r="AI22" s="2">
        <f t="shared" si="11"/>
        <v>0.37187500000000007</v>
      </c>
      <c r="AO22">
        <v>1.1000000000000001</v>
      </c>
      <c r="AP22" s="2">
        <f>3.3+0.0125*7</f>
        <v>3.3874999999999997</v>
      </c>
      <c r="AQ22">
        <v>0.19400000000000001</v>
      </c>
      <c r="AR22" s="2">
        <f>3.3+0.0125*1</f>
        <v>3.3125</v>
      </c>
      <c r="AS22">
        <v>0.128</v>
      </c>
    </row>
    <row r="23" spans="1:45" ht="15" customHeight="1" x14ac:dyDescent="0.25">
      <c r="A23">
        <v>1.2</v>
      </c>
      <c r="B23" s="2">
        <f>3.7+0.0125*0</f>
        <v>3.7</v>
      </c>
      <c r="C23" s="2">
        <f t="shared" si="15"/>
        <v>0.83750000000000013</v>
      </c>
      <c r="D23" s="9">
        <f>3.7+0.0125*3</f>
        <v>3.7375000000000003</v>
      </c>
      <c r="E23" s="9">
        <f t="shared" si="0"/>
        <v>1.0818750000000001</v>
      </c>
      <c r="F23" s="2">
        <f>3.6+0.0125*4</f>
        <v>3.65</v>
      </c>
      <c r="G23" s="2">
        <f t="shared" si="1"/>
        <v>0.54</v>
      </c>
      <c r="K23">
        <v>1.2</v>
      </c>
      <c r="L23" s="2">
        <f>3.7+0.0125*0</f>
        <v>3.7</v>
      </c>
      <c r="M23" s="2">
        <f t="shared" si="3"/>
        <v>0.792875</v>
      </c>
      <c r="N23" s="2">
        <f>3.7+0.0125*0</f>
        <v>3.7</v>
      </c>
      <c r="O23" s="2">
        <f t="shared" si="4"/>
        <v>0.792875</v>
      </c>
      <c r="P23" s="2">
        <f>3.5+0.0125*6</f>
        <v>3.5750000000000002</v>
      </c>
      <c r="Q23">
        <v>0.28299999999999997</v>
      </c>
      <c r="U23">
        <v>1.2</v>
      </c>
      <c r="V23" s="2">
        <f>3.6+0.0125*2</f>
        <v>3.625</v>
      </c>
      <c r="W23">
        <v>0.25</v>
      </c>
      <c r="X23" s="2">
        <f>3.6+0.0125*2</f>
        <v>3.625</v>
      </c>
      <c r="Y23">
        <v>0.23499999999999999</v>
      </c>
      <c r="AE23">
        <v>1.2</v>
      </c>
      <c r="AF23" s="2">
        <f>3.2+0.0125*4</f>
        <v>3.25</v>
      </c>
      <c r="AG23">
        <v>1.4999999999999999E-2</v>
      </c>
      <c r="AH23" s="2">
        <f>3.3+0.0125*7</f>
        <v>3.3874999999999997</v>
      </c>
      <c r="AI23">
        <v>2.5000000000000001E-2</v>
      </c>
      <c r="AO23">
        <v>1.2</v>
      </c>
    </row>
    <row r="24" spans="1:45" ht="15" customHeight="1" x14ac:dyDescent="0.25">
      <c r="A24">
        <v>1.3</v>
      </c>
      <c r="B24" s="2">
        <f>3.6+0.0125*6</f>
        <v>3.6750000000000003</v>
      </c>
      <c r="C24" s="2">
        <f t="shared" si="15"/>
        <v>0.46875000000000006</v>
      </c>
      <c r="D24" s="2">
        <f>3.6+0.0125*7</f>
        <v>3.6875</v>
      </c>
      <c r="E24" s="2">
        <f t="shared" si="0"/>
        <v>0.71062500000000006</v>
      </c>
      <c r="F24" s="2">
        <f>3.5+0.0125*4</f>
        <v>3.55</v>
      </c>
      <c r="G24">
        <v>0.18</v>
      </c>
      <c r="K24">
        <v>1.3</v>
      </c>
      <c r="L24" s="2">
        <f>3.6+0.0125*6</f>
        <v>3.6750000000000003</v>
      </c>
      <c r="M24" s="2">
        <f t="shared" si="3"/>
        <v>0.42412500000000003</v>
      </c>
      <c r="N24" s="2">
        <f>3.6+0.0125*6</f>
        <v>3.6750000000000003</v>
      </c>
      <c r="O24" s="2">
        <f t="shared" si="4"/>
        <v>0.42412500000000003</v>
      </c>
      <c r="U24">
        <v>1.3</v>
      </c>
      <c r="AE24">
        <v>1.3</v>
      </c>
      <c r="AO24">
        <v>1.3</v>
      </c>
    </row>
    <row r="25" spans="1:45" ht="15" customHeight="1" x14ac:dyDescent="0.25">
      <c r="A25">
        <v>1.4</v>
      </c>
      <c r="B25" s="2">
        <f>3.5+0.0125*0</f>
        <v>3.5</v>
      </c>
      <c r="C25">
        <v>0.11</v>
      </c>
      <c r="D25" s="2">
        <f>3.6+0.0125*6</f>
        <v>3.6750000000000003</v>
      </c>
      <c r="E25" s="2">
        <f t="shared" si="0"/>
        <v>0.34250000000000003</v>
      </c>
      <c r="K25">
        <v>1.4</v>
      </c>
      <c r="L25" s="2">
        <f>3.4+0.0125*7</f>
        <v>3.4874999999999998</v>
      </c>
      <c r="M25">
        <v>6.6000000000000003E-2</v>
      </c>
      <c r="N25" s="2">
        <f>3.4+0.0125*7</f>
        <v>3.4874999999999998</v>
      </c>
      <c r="O25">
        <v>6.6000000000000003E-2</v>
      </c>
      <c r="U25">
        <v>1.4</v>
      </c>
      <c r="AE25">
        <v>1.4</v>
      </c>
      <c r="AO25">
        <v>1.4</v>
      </c>
    </row>
    <row r="26" spans="1:45" ht="15" customHeight="1" x14ac:dyDescent="0.25">
      <c r="A26">
        <v>1.5</v>
      </c>
      <c r="C26">
        <v>0.11</v>
      </c>
      <c r="D26" s="2">
        <f>3.1+0.0125*6</f>
        <v>3.1750000000000003</v>
      </c>
      <c r="E26">
        <v>0</v>
      </c>
      <c r="K26">
        <v>1.5</v>
      </c>
      <c r="U26">
        <v>1.5</v>
      </c>
      <c r="AE26">
        <v>1.5</v>
      </c>
      <c r="AO26">
        <v>1.5</v>
      </c>
    </row>
    <row r="27" spans="1:45" ht="15" customHeight="1" x14ac:dyDescent="0.25">
      <c r="A27">
        <v>1.6</v>
      </c>
      <c r="E27">
        <v>0</v>
      </c>
      <c r="K27">
        <v>1.6</v>
      </c>
      <c r="U27">
        <v>1.6</v>
      </c>
      <c r="AE27">
        <v>1.6</v>
      </c>
      <c r="AO27">
        <v>1.6</v>
      </c>
    </row>
    <row r="28" spans="1:45" ht="15" customHeight="1" x14ac:dyDescent="0.25"/>
    <row r="29" spans="1:45" ht="15" customHeight="1" x14ac:dyDescent="0.25"/>
    <row r="30" spans="1:45" ht="15" customHeight="1" x14ac:dyDescent="0.25"/>
    <row r="31" spans="1:45" ht="15" customHeight="1" x14ac:dyDescent="0.25"/>
    <row r="32" spans="1:45"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spans="3:7" ht="15" customHeight="1" x14ac:dyDescent="0.25"/>
    <row r="66" spans="3:7" ht="15" customHeight="1" x14ac:dyDescent="0.25"/>
    <row r="67" spans="3:7" ht="15" customHeight="1" x14ac:dyDescent="0.25"/>
    <row r="68" spans="3:7" ht="15" customHeight="1" x14ac:dyDescent="0.25">
      <c r="C68" s="2"/>
      <c r="D68" s="2"/>
      <c r="E68" s="2"/>
      <c r="F68" s="2"/>
      <c r="G68" s="2"/>
    </row>
    <row r="69" spans="3:7" ht="15" customHeight="1" x14ac:dyDescent="0.25">
      <c r="C69" s="2"/>
      <c r="D69" s="2"/>
      <c r="E69" s="2"/>
      <c r="F69" s="2"/>
      <c r="G69" s="2"/>
    </row>
    <row r="70" spans="3:7" ht="15" customHeight="1" x14ac:dyDescent="0.25">
      <c r="C70" s="2"/>
      <c r="D70" s="2"/>
      <c r="E70" s="2"/>
      <c r="F70" s="2"/>
      <c r="G70" s="2"/>
    </row>
    <row r="71" spans="3:7" ht="15" customHeight="1" x14ac:dyDescent="0.25">
      <c r="C71" s="2"/>
      <c r="D71" s="2"/>
      <c r="E71" s="2"/>
      <c r="F71" s="2"/>
      <c r="G71" s="2"/>
    </row>
    <row r="72" spans="3:7" ht="15" customHeight="1" x14ac:dyDescent="0.25"/>
    <row r="73" spans="3:7" ht="15" customHeight="1" x14ac:dyDescent="0.25"/>
    <row r="74" spans="3:7" ht="15" customHeight="1" x14ac:dyDescent="0.25"/>
    <row r="75" spans="3:7" ht="15" customHeight="1" x14ac:dyDescent="0.25"/>
    <row r="76" spans="3:7" ht="15" customHeight="1" x14ac:dyDescent="0.25"/>
    <row r="77" spans="3:7" ht="15" customHeight="1" x14ac:dyDescent="0.25"/>
    <row r="78" spans="3:7" ht="15" customHeight="1" x14ac:dyDescent="0.25"/>
    <row r="79" spans="3:7" ht="15" customHeight="1" x14ac:dyDescent="0.25"/>
    <row r="80" spans="3:7"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row r="65537" ht="15" customHeight="1" x14ac:dyDescent="0.25"/>
    <row r="65538" ht="15" customHeight="1" x14ac:dyDescent="0.25"/>
    <row r="65539" ht="15" customHeight="1" x14ac:dyDescent="0.25"/>
    <row r="65540" ht="15" customHeight="1" x14ac:dyDescent="0.25"/>
    <row r="65541" ht="15" customHeight="1" x14ac:dyDescent="0.25"/>
    <row r="65542" ht="15" customHeight="1" x14ac:dyDescent="0.25"/>
    <row r="65543" ht="15" customHeight="1" x14ac:dyDescent="0.25"/>
  </sheetData>
  <mergeCells count="6">
    <mergeCell ref="AO8:AV8"/>
    <mergeCell ref="A1:I6"/>
    <mergeCell ref="A8:H8"/>
    <mergeCell ref="K8:R8"/>
    <mergeCell ref="U8:AB8"/>
    <mergeCell ref="AE8:AL8"/>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V65546"/>
  <sheetViews>
    <sheetView tabSelected="1" zoomScale="55" zoomScaleNormal="55" workbookViewId="0">
      <selection activeCell="V18" sqref="V18:AD18"/>
    </sheetView>
  </sheetViews>
  <sheetFormatPr baseColWidth="10" defaultRowHeight="15" x14ac:dyDescent="0.25"/>
  <cols>
    <col min="1" max="1" width="10.5703125"/>
    <col min="2" max="2" width="12.42578125" customWidth="1"/>
    <col min="3" max="5" width="10.5703125"/>
    <col min="6" max="11" width="11.42578125" style="2"/>
    <col min="12" max="21" width="10.5703125"/>
    <col min="22" max="27" width="11.42578125" style="2"/>
    <col min="28" max="48" width="10.5703125"/>
    <col min="65" max="130" width="10.5703125"/>
    <col min="149" max="1037" width="10.5703125"/>
  </cols>
  <sheetData>
    <row r="1" spans="1:30" s="2" customFormat="1" x14ac:dyDescent="0.25">
      <c r="A1" s="47" t="s">
        <v>69</v>
      </c>
      <c r="B1" s="47"/>
      <c r="C1" s="47"/>
      <c r="D1" s="47"/>
      <c r="E1" s="47"/>
      <c r="F1" s="47"/>
      <c r="G1" s="47"/>
      <c r="H1" s="47"/>
      <c r="I1" s="47"/>
      <c r="J1" s="47"/>
      <c r="K1" s="47"/>
      <c r="L1" s="47"/>
      <c r="M1" s="47"/>
    </row>
    <row r="2" spans="1:30" s="2" customFormat="1" x14ac:dyDescent="0.25">
      <c r="A2" s="47"/>
      <c r="B2" s="47"/>
      <c r="C2" s="47"/>
      <c r="D2" s="47"/>
      <c r="E2" s="47"/>
      <c r="F2" s="47"/>
      <c r="G2" s="47"/>
      <c r="H2" s="47"/>
      <c r="I2" s="47"/>
      <c r="J2" s="47"/>
      <c r="K2" s="47"/>
      <c r="L2" s="47"/>
      <c r="M2" s="47"/>
    </row>
    <row r="3" spans="1:30" s="2" customFormat="1" x14ac:dyDescent="0.25">
      <c r="A3" s="47"/>
      <c r="B3" s="47"/>
      <c r="C3" s="47"/>
      <c r="D3" s="47"/>
      <c r="E3" s="47"/>
      <c r="F3" s="47"/>
      <c r="G3" s="47"/>
      <c r="H3" s="47"/>
      <c r="I3" s="47"/>
      <c r="J3" s="47"/>
      <c r="K3" s="47"/>
      <c r="L3" s="47"/>
      <c r="M3" s="47"/>
    </row>
    <row r="4" spans="1:30" s="2" customFormat="1" x14ac:dyDescent="0.25">
      <c r="A4" s="47"/>
      <c r="B4" s="47"/>
      <c r="C4" s="47"/>
      <c r="D4" s="47"/>
      <c r="E4" s="47"/>
      <c r="F4" s="47"/>
      <c r="G4" s="47"/>
      <c r="H4" s="47"/>
      <c r="I4" s="47"/>
      <c r="J4" s="47"/>
      <c r="K4" s="47"/>
      <c r="L4" s="47"/>
      <c r="M4" s="47"/>
    </row>
    <row r="5" spans="1:30" s="2" customFormat="1" x14ac:dyDescent="0.25">
      <c r="A5" s="47"/>
      <c r="B5" s="47"/>
      <c r="C5" s="47"/>
      <c r="D5" s="47"/>
      <c r="E5" s="47"/>
      <c r="F5" s="47"/>
      <c r="G5" s="47"/>
      <c r="H5" s="47"/>
      <c r="I5" s="47"/>
      <c r="J5" s="47"/>
      <c r="K5" s="47"/>
      <c r="L5" s="47"/>
      <c r="M5" s="47"/>
    </row>
    <row r="6" spans="1:30" s="2" customFormat="1" x14ac:dyDescent="0.25">
      <c r="A6" s="47"/>
      <c r="B6" s="47"/>
      <c r="C6" s="47"/>
      <c r="D6" s="47"/>
      <c r="E6" s="47"/>
      <c r="F6" s="47"/>
      <c r="G6" s="47"/>
      <c r="H6" s="47"/>
      <c r="I6" s="47"/>
      <c r="J6" s="47"/>
      <c r="K6" s="47"/>
      <c r="L6" s="47"/>
      <c r="M6" s="47"/>
    </row>
    <row r="7" spans="1:30" s="2" customFormat="1" x14ac:dyDescent="0.25">
      <c r="A7" s="47"/>
      <c r="B7" s="47"/>
      <c r="C7" s="47"/>
      <c r="D7" s="47"/>
      <c r="E7" s="47"/>
      <c r="F7" s="47"/>
      <c r="G7" s="47"/>
      <c r="H7" s="47"/>
      <c r="I7" s="47"/>
      <c r="J7" s="47"/>
      <c r="K7" s="47"/>
      <c r="L7" s="47"/>
      <c r="M7" s="47"/>
    </row>
    <row r="8" spans="1:30" s="2" customFormat="1" x14ac:dyDescent="0.25">
      <c r="A8" s="47"/>
      <c r="B8" s="47"/>
      <c r="C8" s="47"/>
      <c r="D8" s="47"/>
      <c r="E8" s="47"/>
      <c r="F8" s="47"/>
      <c r="G8" s="47"/>
      <c r="H8" s="47"/>
      <c r="I8" s="47"/>
      <c r="J8" s="47"/>
      <c r="K8" s="47"/>
      <c r="L8" s="47"/>
      <c r="M8" s="47"/>
    </row>
    <row r="9" spans="1:30" s="2" customFormat="1" x14ac:dyDescent="0.25">
      <c r="A9" s="47"/>
      <c r="B9" s="47"/>
      <c r="C9" s="47"/>
      <c r="D9" s="47"/>
      <c r="E9" s="47"/>
      <c r="F9" s="47"/>
      <c r="G9" s="47"/>
      <c r="H9" s="47"/>
      <c r="I9" s="47"/>
      <c r="J9" s="47"/>
      <c r="K9" s="47"/>
      <c r="L9" s="47"/>
      <c r="M9" s="47"/>
    </row>
    <row r="10" spans="1:30" s="2" customFormat="1" x14ac:dyDescent="0.25">
      <c r="A10" s="37"/>
      <c r="B10" s="37"/>
      <c r="C10" s="37"/>
      <c r="D10" s="37"/>
      <c r="E10" s="37"/>
      <c r="F10" s="37"/>
      <c r="G10" s="37"/>
      <c r="H10" s="37"/>
      <c r="I10" s="37"/>
      <c r="J10" s="37"/>
      <c r="K10" s="37"/>
      <c r="L10" s="37"/>
      <c r="M10" s="37"/>
    </row>
    <row r="11" spans="1:30" ht="15" customHeight="1" x14ac:dyDescent="0.25">
      <c r="A11" t="s">
        <v>25</v>
      </c>
      <c r="B11" t="s">
        <v>26</v>
      </c>
      <c r="C11" t="s">
        <v>27</v>
      </c>
      <c r="F11" s="48" t="s">
        <v>72</v>
      </c>
      <c r="G11" s="48"/>
      <c r="H11" s="48"/>
      <c r="I11" s="48"/>
      <c r="O11" s="31"/>
      <c r="P11" s="31"/>
      <c r="Q11" s="31"/>
      <c r="R11" s="31"/>
      <c r="S11" s="31"/>
      <c r="T11" s="31"/>
      <c r="U11" s="31"/>
      <c r="V11" s="31"/>
      <c r="W11" s="31"/>
      <c r="X11" s="31"/>
      <c r="Y11" s="31"/>
      <c r="Z11" s="31"/>
      <c r="AA11" s="31"/>
      <c r="AB11" s="31"/>
      <c r="AC11" s="31"/>
      <c r="AD11" s="31"/>
    </row>
    <row r="12" spans="1:30" ht="15" customHeight="1" x14ac:dyDescent="0.25">
      <c r="F12" s="49" t="s">
        <v>70</v>
      </c>
      <c r="G12" s="49"/>
      <c r="H12" s="49"/>
      <c r="I12" s="49"/>
      <c r="L12" s="13"/>
      <c r="O12" s="31"/>
      <c r="P12" s="31"/>
      <c r="Q12" s="31"/>
      <c r="R12" s="31"/>
      <c r="S12" s="31"/>
      <c r="T12" s="31"/>
      <c r="U12" s="31"/>
      <c r="V12" s="31"/>
      <c r="W12" s="31"/>
      <c r="X12" s="31"/>
      <c r="Y12" s="31"/>
      <c r="Z12" s="31"/>
      <c r="AA12" s="31"/>
      <c r="AB12" s="31"/>
      <c r="AC12" s="31"/>
      <c r="AD12" s="31"/>
    </row>
    <row r="13" spans="1:30" ht="15" customHeight="1" thickBot="1" x14ac:dyDescent="0.3">
      <c r="F13" s="49" t="s">
        <v>71</v>
      </c>
      <c r="G13" s="49"/>
      <c r="H13" s="49"/>
      <c r="I13" s="49"/>
      <c r="L13" s="13"/>
      <c r="O13" s="5"/>
      <c r="P13" s="5"/>
      <c r="Q13" s="5"/>
      <c r="R13" s="5"/>
      <c r="S13" s="5"/>
      <c r="T13" s="5"/>
      <c r="U13" s="5"/>
      <c r="AB13" s="5"/>
      <c r="AC13" s="5"/>
      <c r="AD13" s="5"/>
    </row>
    <row r="14" spans="1:30" ht="15" customHeight="1" thickBot="1" x14ac:dyDescent="0.3">
      <c r="B14" s="50" t="s">
        <v>73</v>
      </c>
      <c r="C14" s="51"/>
      <c r="D14" s="51"/>
      <c r="E14" s="51"/>
      <c r="F14" s="51"/>
      <c r="G14" s="51"/>
      <c r="H14" s="51"/>
      <c r="I14" s="51"/>
      <c r="J14" s="51"/>
      <c r="K14" s="51"/>
      <c r="L14" s="51"/>
      <c r="M14" s="52"/>
      <c r="O14" s="5"/>
      <c r="P14" s="5"/>
      <c r="Q14" s="5"/>
      <c r="R14" s="5"/>
      <c r="S14" s="5"/>
      <c r="T14" s="5"/>
      <c r="U14" s="5"/>
      <c r="AB14" s="5"/>
      <c r="AC14" s="5"/>
      <c r="AD14" s="5"/>
    </row>
    <row r="15" spans="1:30" ht="15" customHeight="1" x14ac:dyDescent="0.25">
      <c r="B15" s="38" t="s">
        <v>36</v>
      </c>
      <c r="C15" s="7">
        <v>8.3333333333333301E-2</v>
      </c>
      <c r="D15" s="7">
        <v>0.125</v>
      </c>
      <c r="E15" s="7">
        <v>0.25</v>
      </c>
      <c r="F15" s="7">
        <v>0.375</v>
      </c>
      <c r="G15" s="7">
        <v>0.5</v>
      </c>
      <c r="H15" s="7">
        <v>0.625</v>
      </c>
      <c r="I15" s="7">
        <v>0.75</v>
      </c>
      <c r="J15" s="7">
        <v>0.875</v>
      </c>
      <c r="K15" s="7">
        <v>1</v>
      </c>
      <c r="L15" s="7">
        <v>1.125</v>
      </c>
      <c r="M15" s="39">
        <v>1.25</v>
      </c>
      <c r="T15" s="5"/>
      <c r="U15" s="5"/>
      <c r="AB15" s="5"/>
      <c r="AC15" s="5"/>
      <c r="AD15" s="5"/>
    </row>
    <row r="16" spans="1:30" ht="15" customHeight="1" x14ac:dyDescent="0.25">
      <c r="B16" s="38" t="s">
        <v>37</v>
      </c>
      <c r="C16" s="7">
        <f t="shared" ref="C16:E16" si="0">ROUNDUP(-(C15*1000-2926.22)/3.2,0)</f>
        <v>889</v>
      </c>
      <c r="D16" s="7">
        <f t="shared" si="0"/>
        <v>876</v>
      </c>
      <c r="E16" s="7">
        <f t="shared" si="0"/>
        <v>837</v>
      </c>
      <c r="F16" s="7">
        <f t="shared" ref="F16:M16" si="1">ROUNDUP(-(F15*1000-2926.22)/3.2,0)</f>
        <v>798</v>
      </c>
      <c r="G16" s="7">
        <f t="shared" si="1"/>
        <v>759</v>
      </c>
      <c r="H16" s="7">
        <f t="shared" si="1"/>
        <v>720</v>
      </c>
      <c r="I16" s="7">
        <f t="shared" si="1"/>
        <v>681</v>
      </c>
      <c r="J16" s="7">
        <f t="shared" si="1"/>
        <v>642</v>
      </c>
      <c r="K16" s="7">
        <f t="shared" si="1"/>
        <v>602</v>
      </c>
      <c r="L16" s="7">
        <f t="shared" si="1"/>
        <v>563</v>
      </c>
      <c r="M16" s="39">
        <f t="shared" si="1"/>
        <v>524</v>
      </c>
      <c r="T16" s="18"/>
      <c r="U16" s="18"/>
      <c r="AB16" s="18"/>
      <c r="AC16" s="18"/>
      <c r="AD16" s="18"/>
    </row>
    <row r="17" spans="1:1036" ht="15" customHeight="1" x14ac:dyDescent="0.25">
      <c r="B17" s="38"/>
      <c r="C17" s="7"/>
      <c r="D17" s="7"/>
      <c r="E17" s="7"/>
      <c r="F17" s="7"/>
      <c r="G17" s="7"/>
      <c r="H17" s="7"/>
      <c r="I17" s="7"/>
      <c r="J17" s="7"/>
      <c r="K17" s="7"/>
      <c r="L17" s="7"/>
      <c r="M17" s="39"/>
      <c r="T17" s="18"/>
      <c r="U17" s="18"/>
      <c r="AB17" s="18"/>
      <c r="AC17" s="18"/>
      <c r="AD17" s="18"/>
    </row>
    <row r="18" spans="1:1036" ht="15" customHeight="1" x14ac:dyDescent="0.25">
      <c r="B18" s="38" t="s">
        <v>38</v>
      </c>
      <c r="C18" s="7">
        <v>40</v>
      </c>
      <c r="D18" s="7">
        <v>20</v>
      </c>
      <c r="E18" s="7">
        <v>15</v>
      </c>
      <c r="F18" s="7">
        <v>10</v>
      </c>
      <c r="G18" s="7">
        <v>5</v>
      </c>
      <c r="H18" s="7">
        <v>0</v>
      </c>
      <c r="I18" s="7">
        <v>-1</v>
      </c>
      <c r="J18" s="7">
        <v>-20</v>
      </c>
      <c r="K18" s="7"/>
      <c r="L18" s="7"/>
      <c r="M18" s="39"/>
      <c r="T18" s="18"/>
      <c r="U18" s="18"/>
      <c r="AB18" s="18"/>
      <c r="AC18" s="18"/>
      <c r="AD18" s="18"/>
    </row>
    <row r="19" spans="1:1036" ht="15" customHeight="1" thickBot="1" x14ac:dyDescent="0.3">
      <c r="B19" s="40" t="s">
        <v>39</v>
      </c>
      <c r="C19" s="41">
        <f t="shared" ref="C19:E19" si="2">ROUNDUP(-(C18-110.338)/0.163,0)</f>
        <v>432</v>
      </c>
      <c r="D19" s="41">
        <f t="shared" si="2"/>
        <v>555</v>
      </c>
      <c r="E19" s="41">
        <f t="shared" si="2"/>
        <v>585</v>
      </c>
      <c r="F19" s="41">
        <f>ROUNDUP(-(F18-110.338)/0.163,0)</f>
        <v>616</v>
      </c>
      <c r="G19" s="41">
        <f>ROUNDUP(-(G18-110.338)/0.163,0)</f>
        <v>647</v>
      </c>
      <c r="H19" s="41">
        <f>ROUNDUP(-(H18-110.338)/0.163,0)</f>
        <v>677</v>
      </c>
      <c r="I19" s="41">
        <f>ROUNDUP(-(I18-110.338)/0.163,0)</f>
        <v>684</v>
      </c>
      <c r="J19" s="41">
        <f>ROUNDUP(-(J18-110.338)/0.163,0)</f>
        <v>800</v>
      </c>
      <c r="K19" s="41"/>
      <c r="L19" s="41"/>
      <c r="M19" s="42"/>
      <c r="T19" s="18"/>
      <c r="U19" s="18"/>
      <c r="AB19" s="18"/>
      <c r="AC19" s="18"/>
      <c r="AD19" s="18"/>
    </row>
    <row r="20" spans="1:1036" ht="15" customHeight="1" x14ac:dyDescent="0.25">
      <c r="O20" s="18"/>
      <c r="P20" s="18"/>
      <c r="Q20" s="18"/>
      <c r="R20" s="18"/>
      <c r="S20" s="18"/>
      <c r="T20" s="18"/>
      <c r="U20" s="18"/>
      <c r="AB20" s="18"/>
      <c r="AC20" s="18"/>
      <c r="AD20" s="18"/>
    </row>
    <row r="21" spans="1:1036" ht="15" customHeight="1" x14ac:dyDescent="0.25">
      <c r="A21" s="44" t="s">
        <v>28</v>
      </c>
      <c r="B21" s="44"/>
      <c r="C21" s="44"/>
      <c r="D21" s="44"/>
      <c r="E21" s="44"/>
      <c r="F21" s="44"/>
      <c r="G21" s="44"/>
      <c r="H21" s="44"/>
      <c r="I21" s="44"/>
      <c r="J21" s="44"/>
      <c r="K21" s="44"/>
      <c r="L21" s="44"/>
      <c r="M21" s="44"/>
      <c r="N21" s="44"/>
      <c r="O21" s="5"/>
      <c r="Q21" s="44" t="s">
        <v>29</v>
      </c>
      <c r="R21" s="44"/>
      <c r="S21" s="44"/>
      <c r="T21" s="44"/>
      <c r="U21" s="44"/>
      <c r="V21" s="44"/>
      <c r="W21" s="44"/>
      <c r="X21" s="44"/>
      <c r="Y21" s="44"/>
      <c r="Z21" s="44"/>
      <c r="AA21" s="44"/>
      <c r="AB21" s="44"/>
      <c r="AC21" s="44"/>
      <c r="AD21" s="44"/>
      <c r="AE21" s="5"/>
      <c r="AG21" s="44" t="s">
        <v>30</v>
      </c>
      <c r="AH21" s="44"/>
      <c r="AI21" s="44"/>
      <c r="AJ21" s="44"/>
      <c r="AK21" s="44"/>
      <c r="AL21" s="44"/>
      <c r="AM21" s="44"/>
      <c r="AN21" s="44"/>
      <c r="AO21" s="44"/>
      <c r="AP21" s="44"/>
      <c r="AQ21" s="44"/>
      <c r="AR21" s="44"/>
      <c r="AS21" s="44"/>
      <c r="AT21" s="44"/>
      <c r="AU21" s="5"/>
      <c r="AW21" s="44" t="s">
        <v>40</v>
      </c>
      <c r="AX21" s="44"/>
      <c r="AY21" s="44"/>
      <c r="AZ21" s="44"/>
      <c r="BA21" s="44"/>
      <c r="BB21" s="44"/>
      <c r="BC21" s="44"/>
      <c r="BD21" s="44"/>
      <c r="BE21" s="44"/>
      <c r="BF21" s="44"/>
      <c r="BG21" s="44"/>
      <c r="BH21" s="44"/>
      <c r="BI21" s="44"/>
      <c r="BJ21" s="44"/>
      <c r="BK21" s="5"/>
      <c r="BM21" s="44" t="s">
        <v>41</v>
      </c>
      <c r="BN21" s="44"/>
      <c r="BO21" s="44"/>
      <c r="BP21" s="44"/>
      <c r="BQ21" s="44"/>
      <c r="BR21" s="44"/>
      <c r="BS21" s="44"/>
      <c r="BT21" s="44"/>
      <c r="BU21" s="44"/>
      <c r="BV21" s="44"/>
      <c r="BW21" s="44"/>
      <c r="BX21" s="44"/>
      <c r="BY21" s="44"/>
      <c r="BZ21" s="44"/>
      <c r="CA21" s="5"/>
      <c r="CC21" s="44" t="s">
        <v>31</v>
      </c>
      <c r="CD21" s="44"/>
      <c r="CE21" s="44"/>
      <c r="CF21" s="44"/>
      <c r="CG21" s="44"/>
      <c r="CH21" s="44"/>
      <c r="CI21" s="44"/>
      <c r="CJ21" s="44"/>
      <c r="CK21" s="44"/>
      <c r="CL21" s="44"/>
      <c r="CM21" s="44"/>
      <c r="CN21" s="44"/>
      <c r="CO21" s="44"/>
      <c r="CP21" s="44"/>
      <c r="CQ21" s="5"/>
      <c r="CT21" s="44" t="s">
        <v>42</v>
      </c>
      <c r="CU21" s="44"/>
      <c r="CV21" s="44"/>
      <c r="CW21" s="44"/>
      <c r="CX21" s="44"/>
      <c r="CY21" s="44"/>
      <c r="CZ21" s="44"/>
      <c r="DA21" s="44"/>
      <c r="DB21" s="44"/>
      <c r="DC21" s="44"/>
      <c r="DD21" s="44"/>
      <c r="DE21" s="44"/>
      <c r="DF21" s="44"/>
      <c r="DG21" s="44"/>
      <c r="DH21" s="5"/>
      <c r="DI21" s="5"/>
      <c r="DJ21" s="5"/>
      <c r="DK21" s="44" t="s">
        <v>43</v>
      </c>
      <c r="DL21" s="44"/>
      <c r="DM21" s="44"/>
      <c r="DN21" s="44"/>
      <c r="DO21" s="44"/>
      <c r="DP21" s="44"/>
      <c r="DQ21" s="44"/>
      <c r="DR21" s="44"/>
      <c r="DS21" s="44"/>
      <c r="DT21" s="44"/>
      <c r="DU21" s="44"/>
      <c r="DV21" s="44"/>
      <c r="DW21" s="44"/>
      <c r="DX21" s="44"/>
      <c r="DY21" s="5"/>
      <c r="EA21" s="44" t="s">
        <v>44</v>
      </c>
      <c r="EB21" s="44"/>
      <c r="EC21" s="44"/>
      <c r="ED21" s="44"/>
      <c r="EE21" s="44"/>
      <c r="EF21" s="44"/>
      <c r="EG21" s="44"/>
      <c r="EH21" s="44"/>
      <c r="EI21" s="44"/>
      <c r="EJ21" s="44"/>
      <c r="EK21" s="44"/>
      <c r="EL21" s="44"/>
      <c r="EM21" s="44"/>
      <c r="EN21" s="44"/>
      <c r="EO21" s="5"/>
      <c r="ET21" s="44" t="s">
        <v>32</v>
      </c>
      <c r="EU21" s="44"/>
      <c r="EV21" s="44"/>
      <c r="EW21" s="44"/>
      <c r="EX21" s="44"/>
      <c r="EY21" s="44"/>
      <c r="EZ21" s="44"/>
      <c r="FA21" s="44"/>
      <c r="FB21" s="44"/>
      <c r="FC21" s="44"/>
      <c r="FD21" s="44"/>
      <c r="FE21" s="44"/>
      <c r="FF21" s="44"/>
      <c r="FG21" s="44"/>
    </row>
    <row r="22" spans="1:1036" s="1" customFormat="1" ht="15" customHeight="1" thickBot="1" x14ac:dyDescent="0.3">
      <c r="A22" s="6" t="s">
        <v>21</v>
      </c>
      <c r="B22" s="6" t="s">
        <v>62</v>
      </c>
      <c r="C22" s="6" t="s">
        <v>33</v>
      </c>
      <c r="D22" s="6" t="s">
        <v>63</v>
      </c>
      <c r="E22" s="6" t="s">
        <v>33</v>
      </c>
      <c r="F22" s="6" t="s">
        <v>64</v>
      </c>
      <c r="G22" s="6" t="s">
        <v>33</v>
      </c>
      <c r="H22" s="6" t="s">
        <v>65</v>
      </c>
      <c r="I22" s="6" t="s">
        <v>33</v>
      </c>
      <c r="J22" s="6" t="s">
        <v>66</v>
      </c>
      <c r="K22" s="6" t="s">
        <v>33</v>
      </c>
      <c r="L22" s="6" t="s">
        <v>67</v>
      </c>
      <c r="M22" s="6" t="s">
        <v>33</v>
      </c>
      <c r="N22" s="6" t="s">
        <v>68</v>
      </c>
      <c r="O22" s="6" t="s">
        <v>33</v>
      </c>
      <c r="P22"/>
      <c r="Q22" s="6" t="s">
        <v>21</v>
      </c>
      <c r="R22" s="6">
        <v>40</v>
      </c>
      <c r="S22" s="6" t="s">
        <v>33</v>
      </c>
      <c r="T22" s="6">
        <v>20</v>
      </c>
      <c r="U22" s="6" t="s">
        <v>33</v>
      </c>
      <c r="V22" s="6">
        <v>15</v>
      </c>
      <c r="W22" s="6" t="s">
        <v>33</v>
      </c>
      <c r="X22" s="6">
        <v>10</v>
      </c>
      <c r="Y22" s="6" t="s">
        <v>33</v>
      </c>
      <c r="Z22" s="6">
        <v>5</v>
      </c>
      <c r="AA22" s="6" t="s">
        <v>33</v>
      </c>
      <c r="AB22" s="6">
        <v>0</v>
      </c>
      <c r="AC22" s="6" t="s">
        <v>33</v>
      </c>
      <c r="AD22" s="6">
        <v>-20</v>
      </c>
      <c r="AE22" s="6" t="s">
        <v>33</v>
      </c>
      <c r="AF22"/>
      <c r="AG22" s="6" t="s">
        <v>21</v>
      </c>
      <c r="AH22" s="6">
        <v>40</v>
      </c>
      <c r="AI22" s="6" t="s">
        <v>33</v>
      </c>
      <c r="AJ22" s="6">
        <v>20</v>
      </c>
      <c r="AK22" s="6" t="s">
        <v>33</v>
      </c>
      <c r="AL22" s="6">
        <v>15</v>
      </c>
      <c r="AM22" s="6" t="s">
        <v>33</v>
      </c>
      <c r="AN22" s="6">
        <v>10</v>
      </c>
      <c r="AO22" s="6" t="s">
        <v>33</v>
      </c>
      <c r="AP22" s="6">
        <v>5</v>
      </c>
      <c r="AQ22" s="6" t="s">
        <v>33</v>
      </c>
      <c r="AR22" s="6">
        <v>0</v>
      </c>
      <c r="AS22" s="6" t="s">
        <v>33</v>
      </c>
      <c r="AT22" s="6">
        <v>-20</v>
      </c>
      <c r="AU22" s="6" t="s">
        <v>33</v>
      </c>
      <c r="AV22"/>
      <c r="AW22" s="6" t="s">
        <v>21</v>
      </c>
      <c r="AX22" s="6">
        <v>40</v>
      </c>
      <c r="AY22" s="6" t="s">
        <v>33</v>
      </c>
      <c r="AZ22" s="6">
        <v>20</v>
      </c>
      <c r="BA22" s="6" t="s">
        <v>33</v>
      </c>
      <c r="BB22" s="6">
        <v>15</v>
      </c>
      <c r="BC22" s="6" t="s">
        <v>33</v>
      </c>
      <c r="BD22" s="6">
        <v>10</v>
      </c>
      <c r="BE22" s="6" t="s">
        <v>33</v>
      </c>
      <c r="BF22" s="6">
        <v>5</v>
      </c>
      <c r="BG22" s="6" t="s">
        <v>33</v>
      </c>
      <c r="BH22" s="6">
        <v>0</v>
      </c>
      <c r="BI22" s="6" t="s">
        <v>33</v>
      </c>
      <c r="BJ22" s="6">
        <v>-20</v>
      </c>
      <c r="BK22" s="6" t="s">
        <v>33</v>
      </c>
      <c r="BL22"/>
      <c r="BM22" s="6" t="s">
        <v>21</v>
      </c>
      <c r="BN22" s="6">
        <v>40</v>
      </c>
      <c r="BO22" s="6" t="s">
        <v>33</v>
      </c>
      <c r="BP22" s="6">
        <v>20</v>
      </c>
      <c r="BQ22" s="6" t="s">
        <v>33</v>
      </c>
      <c r="BR22" s="6">
        <v>15</v>
      </c>
      <c r="BS22" s="6" t="s">
        <v>33</v>
      </c>
      <c r="BT22" s="6">
        <v>10</v>
      </c>
      <c r="BU22" s="6" t="s">
        <v>33</v>
      </c>
      <c r="BV22" s="6">
        <v>5</v>
      </c>
      <c r="BW22" s="6" t="s">
        <v>33</v>
      </c>
      <c r="BX22" s="6">
        <v>0</v>
      </c>
      <c r="BY22" s="6" t="s">
        <v>33</v>
      </c>
      <c r="BZ22" s="6">
        <v>-20</v>
      </c>
      <c r="CA22" s="6" t="s">
        <v>33</v>
      </c>
      <c r="CB22"/>
      <c r="CC22" s="6" t="s">
        <v>21</v>
      </c>
      <c r="CD22" s="6">
        <v>40</v>
      </c>
      <c r="CE22" s="6" t="s">
        <v>33</v>
      </c>
      <c r="CF22" s="6">
        <v>20</v>
      </c>
      <c r="CG22" s="6" t="s">
        <v>33</v>
      </c>
      <c r="CH22" s="6">
        <v>15</v>
      </c>
      <c r="CI22" s="6" t="s">
        <v>33</v>
      </c>
      <c r="CJ22" s="6">
        <v>10</v>
      </c>
      <c r="CK22" s="6" t="s">
        <v>33</v>
      </c>
      <c r="CL22" s="6">
        <v>5</v>
      </c>
      <c r="CM22" s="6" t="s">
        <v>33</v>
      </c>
      <c r="CN22" s="6">
        <v>0</v>
      </c>
      <c r="CO22" s="6" t="s">
        <v>33</v>
      </c>
      <c r="CP22" s="6">
        <v>-20</v>
      </c>
      <c r="CQ22" s="6" t="s">
        <v>33</v>
      </c>
      <c r="CR22"/>
      <c r="CS22"/>
      <c r="CT22" s="6" t="s">
        <v>21</v>
      </c>
      <c r="CU22" s="6">
        <v>40</v>
      </c>
      <c r="CV22" s="6" t="s">
        <v>33</v>
      </c>
      <c r="CW22" s="6">
        <v>20</v>
      </c>
      <c r="CX22" s="6" t="s">
        <v>33</v>
      </c>
      <c r="CY22" s="6">
        <v>15</v>
      </c>
      <c r="CZ22" s="6" t="s">
        <v>33</v>
      </c>
      <c r="DA22" s="6">
        <v>10</v>
      </c>
      <c r="DB22" s="6" t="s">
        <v>33</v>
      </c>
      <c r="DC22" s="6">
        <v>5</v>
      </c>
      <c r="DD22" s="6" t="s">
        <v>33</v>
      </c>
      <c r="DE22" s="6">
        <v>0</v>
      </c>
      <c r="DF22" s="6" t="s">
        <v>33</v>
      </c>
      <c r="DG22" s="6">
        <v>-20</v>
      </c>
      <c r="DH22" s="6" t="s">
        <v>33</v>
      </c>
      <c r="DI22"/>
      <c r="DJ22"/>
      <c r="DK22" s="6" t="s">
        <v>21</v>
      </c>
      <c r="DL22" s="6">
        <v>40</v>
      </c>
      <c r="DM22" s="6" t="s">
        <v>33</v>
      </c>
      <c r="DN22" s="6">
        <v>20</v>
      </c>
      <c r="DO22" s="6" t="s">
        <v>33</v>
      </c>
      <c r="DP22" s="6">
        <v>15</v>
      </c>
      <c r="DQ22" s="6" t="s">
        <v>33</v>
      </c>
      <c r="DR22" s="6">
        <v>10</v>
      </c>
      <c r="DS22" s="6" t="s">
        <v>33</v>
      </c>
      <c r="DT22" s="6">
        <v>5</v>
      </c>
      <c r="DU22" s="6" t="s">
        <v>33</v>
      </c>
      <c r="DV22" s="6">
        <v>0</v>
      </c>
      <c r="DW22" s="6" t="s">
        <v>33</v>
      </c>
      <c r="DX22" s="6">
        <v>-20</v>
      </c>
      <c r="DY22" s="6" t="s">
        <v>33</v>
      </c>
      <c r="DZ22"/>
      <c r="EA22" s="6" t="s">
        <v>21</v>
      </c>
      <c r="EB22" s="6">
        <v>40</v>
      </c>
      <c r="EC22" s="6" t="s">
        <v>33</v>
      </c>
      <c r="ED22" s="6">
        <v>20</v>
      </c>
      <c r="EE22" s="6" t="s">
        <v>33</v>
      </c>
      <c r="EF22" s="6">
        <v>15</v>
      </c>
      <c r="EG22" s="6" t="s">
        <v>33</v>
      </c>
      <c r="EH22" s="6">
        <v>10</v>
      </c>
      <c r="EI22" s="6" t="s">
        <v>33</v>
      </c>
      <c r="EJ22" s="6">
        <v>5</v>
      </c>
      <c r="EK22" s="6" t="s">
        <v>33</v>
      </c>
      <c r="EL22" s="6">
        <v>0</v>
      </c>
      <c r="EM22" s="6" t="s">
        <v>33</v>
      </c>
      <c r="EN22" s="6">
        <v>-20</v>
      </c>
      <c r="EO22" s="6" t="s">
        <v>33</v>
      </c>
      <c r="EP22"/>
      <c r="EQ22"/>
      <c r="ER22"/>
      <c r="ES22"/>
      <c r="ET22" s="6" t="s">
        <v>21</v>
      </c>
      <c r="EU22" s="6">
        <v>40</v>
      </c>
      <c r="EV22" s="6" t="s">
        <v>33</v>
      </c>
      <c r="EW22" s="6">
        <v>20</v>
      </c>
      <c r="EX22" s="6" t="s">
        <v>33</v>
      </c>
      <c r="EY22" s="6"/>
      <c r="EZ22" s="6"/>
      <c r="FA22" s="6"/>
      <c r="FB22" s="6"/>
      <c r="FC22" s="6"/>
      <c r="FD22" s="6"/>
      <c r="FE22" s="6">
        <v>0</v>
      </c>
      <c r="FF22" s="6" t="s">
        <v>33</v>
      </c>
      <c r="FG22" s="6">
        <v>-20</v>
      </c>
      <c r="FH22" s="6" t="s">
        <v>33</v>
      </c>
      <c r="FI22" s="5"/>
      <c r="FJ22" s="5"/>
      <c r="FK22" s="5"/>
      <c r="FL22" s="5"/>
      <c r="FM22" s="5"/>
      <c r="FN22" s="44" t="s">
        <v>45</v>
      </c>
      <c r="FO22" s="44"/>
      <c r="FP22" s="44"/>
      <c r="FQ22" s="44"/>
      <c r="FR22" s="44"/>
      <c r="FS22" s="18"/>
      <c r="FT22" s="18"/>
      <c r="FU22" s="18"/>
      <c r="FV22" s="18"/>
      <c r="FW22" s="18"/>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c r="AML22" s="44"/>
      <c r="AMM22" s="44"/>
      <c r="AMN22" s="44"/>
      <c r="AMO22" s="44"/>
      <c r="AMP22" s="44"/>
      <c r="AMQ22" s="44"/>
      <c r="AMR22" s="44"/>
      <c r="AMS22" s="44"/>
      <c r="AMT22" s="44"/>
      <c r="AMU22" s="44"/>
      <c r="AMV22" s="5"/>
    </row>
    <row r="23" spans="1:1036" ht="15" customHeight="1" x14ac:dyDescent="0.25">
      <c r="A23" s="14">
        <v>0</v>
      </c>
      <c r="B23" s="15">
        <f t="shared" ref="B23:B67" si="3">ROUNDUP(-(B73*2-9.791)/0.00939,0)</f>
        <v>151</v>
      </c>
      <c r="C23" s="14">
        <f>C73</f>
        <v>5.5056250000000002</v>
      </c>
      <c r="D23" s="15">
        <f t="shared" ref="D23:D67" si="4">ROUNDUP(-(D73*2-9.791)/0.00939,0)</f>
        <v>151</v>
      </c>
      <c r="E23" s="14">
        <f>E73</f>
        <v>5.7543750000000014</v>
      </c>
      <c r="F23" s="15">
        <f t="shared" ref="F23:F62" si="5">ROUNDUP(-(F73*2-9.791)/0.00939,0)</f>
        <v>153</v>
      </c>
      <c r="G23" s="27">
        <f>G73</f>
        <v>5.6001562500000013</v>
      </c>
      <c r="H23" s="15">
        <f t="shared" ref="H23:H62" si="6">ROUNDUP(-(H73*2-9.791)/0.00939,0)</f>
        <v>154</v>
      </c>
      <c r="I23" s="27">
        <f>I73</f>
        <v>5.4459375000000012</v>
      </c>
      <c r="J23" s="15">
        <f>ROUNDUP(-(J73*2-9.791)/0.00939,0)</f>
        <v>156</v>
      </c>
      <c r="K23" s="34">
        <f>K73</f>
        <v>5.2917187500000002</v>
      </c>
      <c r="L23" s="15">
        <f t="shared" ref="L23:L64" si="7">ROUNDUP(-(L73*2-9.791)/0.00939,0)</f>
        <v>159</v>
      </c>
      <c r="M23" s="14">
        <f>M73</f>
        <v>5.1375000000000002</v>
      </c>
      <c r="N23" s="15">
        <f t="shared" ref="N23:N55" si="8">ROUNDUP(-(N73*2-9.791)/0.00939,0)</f>
        <v>211</v>
      </c>
      <c r="O23" s="14">
        <f>O73</f>
        <v>3.6471250000000004</v>
      </c>
      <c r="P23" s="14"/>
      <c r="Q23" s="14">
        <v>0</v>
      </c>
      <c r="R23" s="15">
        <f t="shared" ref="R23:R67" si="9">ROUNDUP(-(R73*2-9.791)/0.00939,0)</f>
        <v>154</v>
      </c>
      <c r="S23" s="14">
        <f>S73</f>
        <v>5.4453749999999994</v>
      </c>
      <c r="T23" s="15">
        <f t="shared" ref="T23:T67" si="10">ROUNDUP(-(T73*2-9.791)/0.00939,0)</f>
        <v>154</v>
      </c>
      <c r="U23" s="14">
        <f>U73</f>
        <v>5.4453749999999994</v>
      </c>
      <c r="V23" s="15">
        <f t="shared" ref="V23:V62" si="11">ROUNDUP(-(V73*2-9.791)/0.00939,0)</f>
        <v>156</v>
      </c>
      <c r="W23" s="34">
        <f>W73</f>
        <v>5.2933749999999993</v>
      </c>
      <c r="X23" s="15">
        <f t="shared" ref="X23:X62" si="12">ROUNDUP(-(X73*2-9.791)/0.00939,0)</f>
        <v>157</v>
      </c>
      <c r="Y23" s="27">
        <f>Y73</f>
        <v>5.141375</v>
      </c>
      <c r="Z23" s="15">
        <f>ROUNDUP(-(Z73*2-9.791)/0.00939,0)</f>
        <v>159</v>
      </c>
      <c r="AA23" s="27">
        <f>AA73</f>
        <v>4.9893749999999999</v>
      </c>
      <c r="AB23" s="15">
        <f t="shared" ref="AB23:AB67" si="13">ROUNDUP(-(AB73*2-9.791)/0.00939,0)</f>
        <v>162</v>
      </c>
      <c r="AC23" s="14">
        <f>AC73</f>
        <v>4.8373749999999998</v>
      </c>
      <c r="AD23" s="15">
        <f t="shared" ref="AD23:AD67" si="14">ROUNDUP(-(AD73*2-9.791)/0.00939,0)</f>
        <v>207</v>
      </c>
      <c r="AE23" s="14">
        <f>(AD23+AD26)/2*0.1+AE26</f>
        <v>274.55</v>
      </c>
      <c r="AF23" s="14"/>
      <c r="AG23" s="14">
        <v>0</v>
      </c>
      <c r="AH23" s="15">
        <f t="shared" ref="AH23:AH67" si="15">ROUNDUP(-(AH73*2-9.791)/0.00939,0)</f>
        <v>154</v>
      </c>
      <c r="AI23" s="14">
        <f>AI73</f>
        <v>4.8525</v>
      </c>
      <c r="AJ23" s="15">
        <f t="shared" ref="AJ23:AJ67" si="16">ROUNDUP(-(AJ73*2-9.791)/0.00939,0)</f>
        <v>154</v>
      </c>
      <c r="AK23" s="14">
        <f>AK73</f>
        <v>4.8375000000000004</v>
      </c>
      <c r="AL23" s="15">
        <f t="shared" ref="AL23:AL62" si="17">ROUNDUP(-(AL73*2-9.791)/0.00939,0)</f>
        <v>159</v>
      </c>
      <c r="AM23" s="14">
        <f>AM73</f>
        <v>4.6668750000000001</v>
      </c>
      <c r="AN23" s="15">
        <f t="shared" ref="AN23:AN62" si="18">ROUNDUP(-(AN73*2-9.791)/0.00939,0)</f>
        <v>165</v>
      </c>
      <c r="AO23" s="14">
        <f>AO73</f>
        <v>4.4962499999999999</v>
      </c>
      <c r="AP23" s="15">
        <f>ROUNDUP(-(AP73*2-9.791)/0.00939,0)</f>
        <v>170</v>
      </c>
      <c r="AQ23" s="14">
        <f>AQ73</f>
        <v>4.3256250000000005</v>
      </c>
      <c r="AR23" s="15">
        <f t="shared" ref="AR23:AR62" si="19">ROUNDUP(-(AR73*2-9.791)/0.00939,0)</f>
        <v>181</v>
      </c>
      <c r="AS23" s="14">
        <f>AS73</f>
        <v>4.1550000000000002</v>
      </c>
      <c r="AT23" s="15">
        <f t="shared" ref="AT23:AT62" si="20">ROUNDUP(-(AT73*2-9.791)/0.00939,0)</f>
        <v>239</v>
      </c>
      <c r="AU23" s="14">
        <f>AU73</f>
        <v>1.6987500000000002</v>
      </c>
      <c r="AV23" s="14"/>
      <c r="AW23" s="14">
        <v>0</v>
      </c>
      <c r="AX23" s="15">
        <f t="shared" ref="AX23:AX62" si="21">ROUNDUP(-(AX73*2-9.791)/0.00939,0)</f>
        <v>157</v>
      </c>
      <c r="AY23" s="14">
        <f>AY73</f>
        <v>4.5897222222222238</v>
      </c>
      <c r="AZ23" s="15">
        <f t="shared" ref="AZ23:AZ62" si="22">ROUNDUP(-(AZ73*2-9.791)/0.00939,0)</f>
        <v>163</v>
      </c>
      <c r="BA23" s="14">
        <f>BA73</f>
        <v>4.5888888888888895</v>
      </c>
      <c r="BB23" s="15">
        <f t="shared" ref="BB23:BB62" si="23">ROUNDUP(-(BB73*2-9.791)/0.00939,0)</f>
        <v>163</v>
      </c>
      <c r="BC23" s="17">
        <f>BC73</f>
        <v>4.2318888888888893</v>
      </c>
      <c r="BD23" s="15">
        <f t="shared" ref="BD23:BD62" si="24">ROUNDUP(-(BD73*2-9.791)/0.00939,0)</f>
        <v>170</v>
      </c>
      <c r="BE23" s="14">
        <f>BE73</f>
        <v>3.8748888888888886</v>
      </c>
      <c r="BF23" s="15">
        <f t="shared" ref="BF23:BF62" si="25">ROUNDUP(-(BF73*2-9.791)/0.00939,0)</f>
        <v>177</v>
      </c>
      <c r="BG23" s="14">
        <f>BG73</f>
        <v>3.5178888888888888</v>
      </c>
      <c r="BH23" s="15">
        <f t="shared" ref="BH23:BH62" si="26">ROUNDUP(-(BH73*2-9.791)/0.00939,0)</f>
        <v>190</v>
      </c>
      <c r="BI23" s="14">
        <f>BI73</f>
        <v>3.1442222222222225</v>
      </c>
      <c r="BJ23" s="15">
        <f t="shared" ref="BJ23:BJ62" si="27">ROUNDUP(-(BJ73*2-9.791)/0.00939,0)</f>
        <v>257</v>
      </c>
      <c r="BK23" s="16">
        <f>BK73</f>
        <v>0.50152777777777779</v>
      </c>
      <c r="BL23" s="14"/>
      <c r="BM23" s="14">
        <v>0</v>
      </c>
      <c r="BN23" s="15">
        <f t="shared" ref="BN23:BN62" si="28">ROUNDUP(-(BN73*2-9.791)/0.00939,0)</f>
        <v>159</v>
      </c>
      <c r="BO23" s="14">
        <f>BO73</f>
        <v>4.5483333333333347</v>
      </c>
      <c r="BP23" s="15">
        <f t="shared" ref="BP23:BP62" si="29">ROUNDUP(-(BP73*2-9.791)/0.00939,0)</f>
        <v>172</v>
      </c>
      <c r="BQ23" s="14">
        <f>BQ73</f>
        <v>4.5545833333333334</v>
      </c>
      <c r="BR23" s="15">
        <f t="shared" ref="BR23:BR62" si="30">ROUNDUP(-(BR73*2-9.791)/0.00939,0)</f>
        <v>167</v>
      </c>
      <c r="BS23" s="14">
        <f>BS73</f>
        <v>4.1343958333333335</v>
      </c>
      <c r="BT23" s="15">
        <f t="shared" ref="BT23:BT62" si="31">ROUNDUP(-(BT73*2-9.791)/0.00939,0)</f>
        <v>175</v>
      </c>
      <c r="BU23" s="17">
        <f>BU73</f>
        <v>3.7142083333333331</v>
      </c>
      <c r="BV23" s="15">
        <f t="shared" ref="BV23:BV62" si="32">ROUNDUP(-(BV73*2-9.791)/0.00939,0)</f>
        <v>183</v>
      </c>
      <c r="BW23" s="17">
        <f>BW73</f>
        <v>3.2940208333333332</v>
      </c>
      <c r="BX23" s="15">
        <f t="shared" ref="BX23:BX62" si="33">ROUNDUP(-(BX73*2-9.791)/0.00939,0)</f>
        <v>199</v>
      </c>
      <c r="BY23" s="14">
        <f>BY73</f>
        <v>2.8638333333333335</v>
      </c>
      <c r="BZ23" s="15">
        <f t="shared" ref="BZ23:BZ62" si="34">ROUNDUP(-(BZ73*2-9.791)/0.00939,0)</f>
        <v>275</v>
      </c>
      <c r="CA23" s="16">
        <f>CA73</f>
        <v>0.35291666666666671</v>
      </c>
      <c r="CB23" s="14"/>
      <c r="CC23" s="14">
        <v>0</v>
      </c>
      <c r="CD23" s="15">
        <f t="shared" ref="CD23:CD62" si="35">ROUNDUP(-(CD73*2-9.791)/0.00939,0)</f>
        <v>165</v>
      </c>
      <c r="CE23" s="14">
        <f>CE73</f>
        <v>4.486250000000001</v>
      </c>
      <c r="CF23" s="15">
        <f t="shared" ref="CF23:CF62" si="36">ROUNDUP(-(CF73*2-9.791)/0.00939,0)</f>
        <v>165</v>
      </c>
      <c r="CG23" s="14">
        <f>CG73</f>
        <v>4.5031249999999998</v>
      </c>
      <c r="CH23" s="15">
        <f t="shared" ref="CH23:CH62" si="37">ROUNDUP(-(CH73*2-9.791)/0.00939,0)</f>
        <v>175</v>
      </c>
      <c r="CI23" s="14">
        <f>CI73</f>
        <v>3.9881562499999998</v>
      </c>
      <c r="CJ23" s="15">
        <f t="shared" ref="CJ23:CJ62" si="38">ROUNDUP(-(CJ73*2-9.791)/0.00939,0)</f>
        <v>186</v>
      </c>
      <c r="CK23" s="14">
        <f>CK73</f>
        <v>3.4731874999999999</v>
      </c>
      <c r="CL23" s="15">
        <f t="shared" ref="CL23:CL62" si="39">ROUNDUP(-(CL73*2-9.791)/0.00939,0)</f>
        <v>197</v>
      </c>
      <c r="CM23" s="14">
        <f>CM73</f>
        <v>2.9582187499999999</v>
      </c>
      <c r="CN23" s="15">
        <f t="shared" ref="CN23:CN62" si="40">ROUNDUP(-(CN73*2-9.791)/0.00939,0)</f>
        <v>218</v>
      </c>
      <c r="CO23" s="14">
        <f>CO73</f>
        <v>2.4432499999999999</v>
      </c>
      <c r="CP23" s="15">
        <f t="shared" ref="CP23:CP62" si="41">ROUNDUP(-(CP73*2-9.791)/0.00939,0)</f>
        <v>311</v>
      </c>
      <c r="CQ23" s="16">
        <f>CQ73</f>
        <v>0.13</v>
      </c>
      <c r="CR23" s="14"/>
      <c r="CS23" s="14"/>
      <c r="CT23" s="14">
        <v>0</v>
      </c>
      <c r="CU23" s="15">
        <f t="shared" ref="CU23:CU62" si="42">ROUNDUP(-(CU73*2-9.791)/0.00939,0)</f>
        <v>168</v>
      </c>
      <c r="CV23" s="14">
        <f>CV73</f>
        <v>4.4243000000000006</v>
      </c>
      <c r="CW23" s="15">
        <f t="shared" ref="CW23:CW62" si="43">ROUNDUP(-(CW73*2-9.791)/0.00939,0)</f>
        <v>168</v>
      </c>
      <c r="CX23" s="14">
        <f>CX73</f>
        <v>4.4208499999999997</v>
      </c>
      <c r="CY23" s="15">
        <f t="shared" ref="CY23:CY62" si="44">ROUNDUP(-(CY73*2-9.791)/0.00939,0)</f>
        <v>179</v>
      </c>
      <c r="CZ23" s="14">
        <f>CZ73</f>
        <v>3.8313874999999999</v>
      </c>
      <c r="DA23" s="15">
        <f t="shared" ref="DA23:DA62" si="45">ROUNDUP(-(DA73*2-9.791)/0.00939,0)</f>
        <v>189</v>
      </c>
      <c r="DB23" s="14">
        <f>DB73</f>
        <v>3.0719250000000002</v>
      </c>
      <c r="DC23" s="15">
        <f t="shared" ref="DC23:DC62" si="46">ROUNDUP(-(DC73*2-9.791)/0.00939,0)</f>
        <v>200</v>
      </c>
      <c r="DD23" s="14">
        <f>DD73</f>
        <v>2.5424625000000001</v>
      </c>
      <c r="DE23" s="15">
        <f t="shared" ref="DE23:DE62" si="47">ROUNDUP(-(DE73*2-9.791)/0.00939,0)</f>
        <v>223</v>
      </c>
      <c r="DF23" s="14">
        <f>DF73</f>
        <v>2.0629999999999997</v>
      </c>
      <c r="DG23" s="15">
        <f t="shared" ref="DG23:DG62" si="48">ROUNDUP(-(DG73*2-9.791)/0.00939,0)</f>
        <v>312</v>
      </c>
      <c r="DH23" s="16">
        <f>DH73</f>
        <v>0.11500000000000002</v>
      </c>
      <c r="DI23" s="14"/>
      <c r="DJ23" s="14"/>
      <c r="DK23" s="14">
        <v>0</v>
      </c>
      <c r="DL23" s="15">
        <f t="shared" ref="DL23:DL62" si="49">ROUNDUP(-(DL73*2-9.791)/0.00939,0)</f>
        <v>171</v>
      </c>
      <c r="DM23" s="14">
        <f>DM73</f>
        <v>4.3623500000000011</v>
      </c>
      <c r="DN23" s="15">
        <f t="shared" ref="DN23:DN62" si="50">ROUNDUP(-(DN73*2-9.791)/0.00939,0)</f>
        <v>171</v>
      </c>
      <c r="DO23" s="14">
        <f>DO73</f>
        <v>4.3385750000000005</v>
      </c>
      <c r="DP23" s="15">
        <f t="shared" ref="DP23:DP62" si="51">ROUNDUP(-(DP73*2-9.791)/0.00939,0)</f>
        <v>182</v>
      </c>
      <c r="DQ23" s="14">
        <f>DQ73</f>
        <v>3.67461875</v>
      </c>
      <c r="DR23" s="15">
        <f t="shared" ref="DR23:DR62" si="52">ROUNDUP(-(DR73*2-9.791)/0.00939,0)</f>
        <v>193</v>
      </c>
      <c r="DS23" s="14">
        <f>DS73</f>
        <v>2.6706625000000002</v>
      </c>
      <c r="DT23" s="15">
        <f t="shared" ref="DT23:DT62" si="53">ROUNDUP(-(DT73*2-9.791)/0.00939,0)</f>
        <v>204</v>
      </c>
      <c r="DU23" s="14">
        <f>DU73</f>
        <v>2.1267062499999998</v>
      </c>
      <c r="DV23" s="15">
        <f t="shared" ref="DV23:DV62" si="54">ROUNDUP(-(DV73*2-9.791)/0.00939,0)</f>
        <v>229</v>
      </c>
      <c r="DW23" s="14">
        <f>DW73</f>
        <v>1.68275</v>
      </c>
      <c r="DX23" s="15">
        <f t="shared" ref="DX23:DX62" si="55">ROUNDUP(-(DX73*2-9.791)/0.00939,0)</f>
        <v>313</v>
      </c>
      <c r="DY23" s="16">
        <f>DY73</f>
        <v>0.1</v>
      </c>
      <c r="DZ23" s="14"/>
      <c r="EA23" s="14">
        <v>0</v>
      </c>
      <c r="EB23" s="15">
        <f t="shared" ref="EB23:EB62" si="56">ROUNDUP(-(EB73*2-9.791)/0.00939,0)</f>
        <v>174</v>
      </c>
      <c r="EC23" s="17">
        <f>EC73</f>
        <v>4.3004000000000007</v>
      </c>
      <c r="ED23" s="15">
        <f t="shared" ref="ED23:ED62" si="57">ROUNDUP(-(ED73*2-9.791)/0.00939,0)</f>
        <v>174</v>
      </c>
      <c r="EE23" s="17">
        <f>EE73</f>
        <v>4.2563000000000004</v>
      </c>
      <c r="EF23" s="15">
        <f t="shared" ref="EF23:EF62" si="58">ROUNDUP(-(EF73*2-9.791)/0.00939,0)</f>
        <v>185</v>
      </c>
      <c r="EG23" s="14">
        <f>EG73</f>
        <v>3.5178500000000001</v>
      </c>
      <c r="EH23" s="15">
        <f t="shared" ref="EH23:EH62" si="59">ROUNDUP(-(EH73*2-9.791)/0.00939,0)</f>
        <v>196</v>
      </c>
      <c r="EI23" s="17">
        <f>EI73</f>
        <v>2.2694000000000001</v>
      </c>
      <c r="EJ23" s="15">
        <f t="shared" ref="EJ23:EJ62" si="60">ROUNDUP(-(EJ73*2-9.791)/0.00939,0)</f>
        <v>207</v>
      </c>
      <c r="EK23" s="17">
        <f>EK73</f>
        <v>1.71095</v>
      </c>
      <c r="EL23" s="15">
        <f t="shared" ref="EL23:EL62" si="61">ROUNDUP(-(EL73*2-9.791)/0.00939,0)</f>
        <v>234</v>
      </c>
      <c r="EM23" s="14">
        <f>EM73</f>
        <v>1.3025</v>
      </c>
      <c r="EN23" s="15">
        <f t="shared" ref="EN23:EN62" si="62">ROUNDUP(-(EN73*2-9.791)/0.00939,0)</f>
        <v>314</v>
      </c>
      <c r="EO23" s="16">
        <f>EO73</f>
        <v>8.5000000000000006E-2</v>
      </c>
      <c r="EP23" s="14"/>
      <c r="EQ23" s="14"/>
      <c r="ER23" s="14"/>
      <c r="ES23" s="14"/>
      <c r="ET23" s="14">
        <v>0</v>
      </c>
      <c r="EU23" s="15">
        <f t="shared" ref="EU23:EU57" si="63">ROUNDUP(-(EU73*2-9.791)/0.00939,0)</f>
        <v>189</v>
      </c>
      <c r="EV23" s="14">
        <f>EV73</f>
        <v>4.1764999999999999</v>
      </c>
      <c r="EW23" s="15">
        <f t="shared" ref="EW23:EW57" si="64">ROUNDUP(-(EW73*2-9.791)/0.00939,0)</f>
        <v>189</v>
      </c>
      <c r="EX23" s="14">
        <f>EX73</f>
        <v>4.0917500000000002</v>
      </c>
      <c r="EY23" s="15">
        <f t="shared" ref="EY23:EY57" si="65">ROUNDUP(-(EY73*2-9.791)/0.00939,0)</f>
        <v>200</v>
      </c>
      <c r="EZ23" s="17">
        <f>EZ73</f>
        <v>3.2043125000000003</v>
      </c>
      <c r="FA23" s="15">
        <f t="shared" ref="FA23:FA57" si="66">ROUNDUP(-(FA73*2-9.791)/0.00939,0)</f>
        <v>212</v>
      </c>
      <c r="FB23" s="14">
        <f>FB73</f>
        <v>1.4668750000000004</v>
      </c>
      <c r="FC23" s="15">
        <f t="shared" ref="FC23:FC57" si="67">ROUNDUP(-(FC73*2-9.791)/0.00939,0)</f>
        <v>223</v>
      </c>
      <c r="FD23" s="14">
        <f>FD73</f>
        <v>0.87943750000000009</v>
      </c>
      <c r="FE23" s="15">
        <f t="shared" ref="FE23:FE57" si="68">ROUNDUP(-(FE73*2-9.791)/0.00939,0)</f>
        <v>258</v>
      </c>
      <c r="FF23" s="16">
        <f>FF73</f>
        <v>0.54200000000000004</v>
      </c>
      <c r="FG23" s="15">
        <f t="shared" ref="FG23:FG57" si="69">ROUNDUP(-(FG73*2-9.791)/0.00939,0)</f>
        <v>319</v>
      </c>
      <c r="FH23" s="16">
        <f>FH73</f>
        <v>5.5E-2</v>
      </c>
      <c r="FN23" t="s">
        <v>35</v>
      </c>
      <c r="FO23" t="s">
        <v>29</v>
      </c>
      <c r="FP23" t="s">
        <v>30</v>
      </c>
      <c r="FQ23" t="s">
        <v>31</v>
      </c>
      <c r="FR23" t="s">
        <v>32</v>
      </c>
    </row>
    <row r="24" spans="1:1036" ht="15" customHeight="1" x14ac:dyDescent="0.25">
      <c r="A24" s="14">
        <f>(A26-A23)/3+A23</f>
        <v>3.3333333333333333E-2</v>
      </c>
      <c r="B24" s="15">
        <f t="shared" si="3"/>
        <v>157</v>
      </c>
      <c r="C24" s="14">
        <f t="shared" ref="C24:E63" si="70">C74</f>
        <v>5.3672916666666666</v>
      </c>
      <c r="D24" s="15">
        <f t="shared" si="4"/>
        <v>157</v>
      </c>
      <c r="E24" s="14">
        <f t="shared" si="70"/>
        <v>5.6160416666666677</v>
      </c>
      <c r="F24" s="15">
        <f>ROUNDUP(-(F74*2-9.791)/0.00939,0)</f>
        <v>159</v>
      </c>
      <c r="G24" s="27">
        <f t="shared" ref="G24" si="71">G74</f>
        <v>5.4612673750000011</v>
      </c>
      <c r="H24" s="15">
        <f t="shared" si="6"/>
        <v>161</v>
      </c>
      <c r="I24" s="34">
        <f t="shared" ref="I24" si="72">I74</f>
        <v>5.3073264027500011</v>
      </c>
      <c r="J24" s="15">
        <f t="shared" ref="J24:J62" si="73">ROUNDUP(-(J74*2-9.791)/0.00939,0)</f>
        <v>162</v>
      </c>
      <c r="K24" s="35">
        <f t="shared" ref="K24" si="74">K74</f>
        <v>5.1533854305000002</v>
      </c>
      <c r="L24" s="15">
        <f t="shared" si="7"/>
        <v>166</v>
      </c>
      <c r="M24" s="14">
        <f t="shared" ref="M24" si="75">M74</f>
        <v>5.0008333333333335</v>
      </c>
      <c r="N24" s="15">
        <f t="shared" si="8"/>
        <v>222</v>
      </c>
      <c r="O24" s="14">
        <f t="shared" ref="O24" si="76">O74</f>
        <v>3.5193333333333339</v>
      </c>
      <c r="P24" s="14"/>
      <c r="Q24" s="14">
        <f>(Q26-Q23)/3+Q23</f>
        <v>3.3333333333333333E-2</v>
      </c>
      <c r="R24" s="15">
        <f t="shared" si="9"/>
        <v>160</v>
      </c>
      <c r="S24" s="17">
        <f t="shared" ref="S24" si="77">S74</f>
        <v>5.3076666666666661</v>
      </c>
      <c r="T24" s="15">
        <f t="shared" si="10"/>
        <v>160</v>
      </c>
      <c r="U24" s="17">
        <f t="shared" ref="U24" si="78">U74</f>
        <v>5.3076666666666661</v>
      </c>
      <c r="V24" s="15">
        <f t="shared" si="11"/>
        <v>162</v>
      </c>
      <c r="W24" s="27">
        <f t="shared" ref="W24" si="79">W74</f>
        <v>5.1549583471749996</v>
      </c>
      <c r="X24" s="15">
        <f t="shared" si="12"/>
        <v>164</v>
      </c>
      <c r="Y24" s="27">
        <f t="shared" ref="Y24" si="80">Y74</f>
        <v>5.0032222360374998</v>
      </c>
      <c r="Z24" s="15">
        <f t="shared" ref="Z24:Z62" si="81">ROUNDUP(-(Z74*2-9.791)/0.00939,0)</f>
        <v>165</v>
      </c>
      <c r="AA24" s="27">
        <f t="shared" ref="AA24" si="82">AA74</f>
        <v>4.8514861249000001</v>
      </c>
      <c r="AB24" s="15">
        <f t="shared" si="13"/>
        <v>169</v>
      </c>
      <c r="AC24" s="17">
        <f t="shared" ref="AC24" si="83">AC74</f>
        <v>4.7011250000000002</v>
      </c>
      <c r="AD24" s="15">
        <f t="shared" si="14"/>
        <v>224</v>
      </c>
      <c r="AE24" s="14">
        <f>(AE26-AE23)/3+AE23</f>
        <v>266.8</v>
      </c>
      <c r="AF24" s="14"/>
      <c r="AG24" s="14">
        <f>(AG26-AG23)/3+AG23</f>
        <v>3.3333333333333333E-2</v>
      </c>
      <c r="AH24" s="15">
        <f t="shared" si="15"/>
        <v>161</v>
      </c>
      <c r="AI24" s="17">
        <f t="shared" ref="AI24" si="84">AI74</f>
        <v>4.7149999999999999</v>
      </c>
      <c r="AJ24" s="15">
        <f t="shared" si="16"/>
        <v>161</v>
      </c>
      <c r="AK24" s="17">
        <f t="shared" ref="AK24" si="85">AK74</f>
        <v>4.7</v>
      </c>
      <c r="AL24" s="15">
        <f t="shared" si="17"/>
        <v>167</v>
      </c>
      <c r="AM24" s="14">
        <f t="shared" ref="AM24" si="86">AM74</f>
        <v>4.5291527915500005</v>
      </c>
      <c r="AN24" s="15">
        <f t="shared" si="18"/>
        <v>173</v>
      </c>
      <c r="AO24" s="14">
        <f t="shared" ref="AO24" si="87">AO74</f>
        <v>4.3594166803499999</v>
      </c>
      <c r="AP24" s="15">
        <f t="shared" ref="AP24:AP62" si="88">ROUNDUP(-(AP74*2-9.791)/0.00939,0)</f>
        <v>179</v>
      </c>
      <c r="AQ24" s="14">
        <f t="shared" ref="AQ24" si="89">AQ74</f>
        <v>4.1896805691500001</v>
      </c>
      <c r="AR24" s="15">
        <f t="shared" si="19"/>
        <v>191</v>
      </c>
      <c r="AS24" s="14">
        <f t="shared" ref="AS24" si="90">AS74</f>
        <v>4.0225</v>
      </c>
      <c r="AT24" s="15">
        <f t="shared" si="20"/>
        <v>262</v>
      </c>
      <c r="AU24" s="14">
        <f t="shared" ref="AU24" si="91">AU74</f>
        <v>1.5783333333333336</v>
      </c>
      <c r="AV24" s="14"/>
      <c r="AW24" s="14">
        <f>(AW26-AW23)/3+AW23</f>
        <v>3.3333333333333333E-2</v>
      </c>
      <c r="AX24" s="15">
        <f t="shared" si="21"/>
        <v>164</v>
      </c>
      <c r="AY24" s="14">
        <f t="shared" ref="AY24" si="92">AY74</f>
        <v>4.4515798749253488</v>
      </c>
      <c r="AZ24" s="15">
        <f t="shared" si="22"/>
        <v>171</v>
      </c>
      <c r="BA24" s="14">
        <f t="shared" ref="BA24" si="93">BA74</f>
        <v>4.4517465414920148</v>
      </c>
      <c r="BB24" s="15">
        <f t="shared" si="23"/>
        <v>172</v>
      </c>
      <c r="BC24" s="14">
        <f t="shared" ref="BC24" si="94">BC74</f>
        <v>4.0948576525920144</v>
      </c>
      <c r="BD24" s="15">
        <f t="shared" si="24"/>
        <v>179</v>
      </c>
      <c r="BE24" s="17">
        <f t="shared" ref="BE24" si="95">BE74</f>
        <v>3.7389687635920135</v>
      </c>
      <c r="BF24" s="15">
        <f t="shared" si="25"/>
        <v>187</v>
      </c>
      <c r="BG24" s="14">
        <f t="shared" ref="BG24" si="96">BG74</f>
        <v>3.3830798745920139</v>
      </c>
      <c r="BH24" s="15">
        <f t="shared" si="26"/>
        <v>202</v>
      </c>
      <c r="BI24" s="14">
        <f t="shared" ref="BI24" si="97">BI74</f>
        <v>3.0116354299253474</v>
      </c>
      <c r="BJ24" s="15">
        <f t="shared" si="27"/>
        <v>285</v>
      </c>
      <c r="BK24" s="14">
        <f t="shared" ref="BK24" si="98">BK74</f>
        <v>0.38071528985902781</v>
      </c>
      <c r="BL24" s="14"/>
      <c r="BM24" s="14">
        <f>(BM26-BM23)/3+BM23</f>
        <v>3.3333333333333333E-2</v>
      </c>
      <c r="BN24" s="15">
        <f t="shared" si="28"/>
        <v>168</v>
      </c>
      <c r="BO24" s="14">
        <f t="shared" ref="BO24" si="99">BO74</f>
        <v>4.4106597359895847</v>
      </c>
      <c r="BP24" s="15">
        <f t="shared" si="29"/>
        <v>180</v>
      </c>
      <c r="BQ24" s="14">
        <f t="shared" ref="BQ24" si="100">BQ74</f>
        <v>4.4189097357895832</v>
      </c>
      <c r="BR24" s="15">
        <f t="shared" si="30"/>
        <v>177</v>
      </c>
      <c r="BS24" s="14">
        <f t="shared" ref="BS24" si="101">BS74</f>
        <v>3.9980555691895834</v>
      </c>
      <c r="BT24" s="15">
        <f t="shared" si="31"/>
        <v>186</v>
      </c>
      <c r="BU24" s="14">
        <f t="shared" ref="BU24" si="102">BU74</f>
        <v>3.5792014023895833</v>
      </c>
      <c r="BV24" s="15">
        <f t="shared" si="32"/>
        <v>195</v>
      </c>
      <c r="BW24" s="14">
        <f t="shared" ref="BW24" si="103">BW74</f>
        <v>3.1603472355895832</v>
      </c>
      <c r="BX24" s="15">
        <f t="shared" si="33"/>
        <v>213</v>
      </c>
      <c r="BY24" s="17">
        <f t="shared" ref="BY24" si="104">BY74</f>
        <v>2.7328264019895836</v>
      </c>
      <c r="BZ24" s="15">
        <f t="shared" si="34"/>
        <v>298</v>
      </c>
      <c r="CA24" s="14">
        <f t="shared" ref="CA24" si="105">CA74</f>
        <v>0.2345139007291667</v>
      </c>
      <c r="CB24" s="14"/>
      <c r="CC24" s="14">
        <f>(CC26-CC23)/3+CC23</f>
        <v>3.3333333333333333E-2</v>
      </c>
      <c r="CD24" s="15">
        <f t="shared" si="35"/>
        <v>174</v>
      </c>
      <c r="CE24" s="14">
        <f t="shared" ref="CE24" si="106">CE74</f>
        <v>4.351041666666668</v>
      </c>
      <c r="CF24" s="15">
        <f t="shared" si="36"/>
        <v>174</v>
      </c>
      <c r="CG24" s="14">
        <f t="shared" ref="CG24" si="107">CG74</f>
        <v>4.3679166666666669</v>
      </c>
      <c r="CH24" s="15">
        <f t="shared" si="37"/>
        <v>186</v>
      </c>
      <c r="CI24" s="14">
        <f t="shared" ref="CI24" si="108">CI74</f>
        <v>3.8531979301624997</v>
      </c>
      <c r="CJ24" s="15">
        <f t="shared" si="38"/>
        <v>199</v>
      </c>
      <c r="CK24" s="14">
        <f t="shared" ref="CK24" si="109">CK74</f>
        <v>3.3400069577624998</v>
      </c>
      <c r="CL24" s="15">
        <f t="shared" si="39"/>
        <v>211</v>
      </c>
      <c r="CM24" s="14">
        <f t="shared" ref="CM24" si="110">CM74</f>
        <v>2.8268159853624999</v>
      </c>
      <c r="CN24" s="15">
        <f t="shared" si="40"/>
        <v>235</v>
      </c>
      <c r="CO24" s="17">
        <f t="shared" ref="CO24" si="111">CO74</f>
        <v>2.3180416666666668</v>
      </c>
      <c r="CP24" s="15">
        <f t="shared" si="41"/>
        <v>555</v>
      </c>
      <c r="CQ24" s="14">
        <f t="shared" ref="CQ24" si="112">CQ74</f>
        <v>8.666666666666667E-2</v>
      </c>
      <c r="CR24" s="14"/>
      <c r="CS24" s="14"/>
      <c r="CT24" s="14">
        <f>(CT26-CT23)/3+CT23</f>
        <v>3.3333333333333333E-2</v>
      </c>
      <c r="CU24" s="15">
        <f t="shared" si="42"/>
        <v>178</v>
      </c>
      <c r="CV24" s="17">
        <f t="shared" ref="CV24" si="113">CV74</f>
        <v>4.2880639025125005</v>
      </c>
      <c r="CW24" s="15">
        <f t="shared" si="43"/>
        <v>178</v>
      </c>
      <c r="CX24" s="17">
        <f t="shared" ref="CX24" si="114">CX74</f>
        <v>4.2846324210291664</v>
      </c>
      <c r="CY24" s="15">
        <f t="shared" si="44"/>
        <v>190</v>
      </c>
      <c r="CZ24" s="17">
        <f t="shared" ref="CZ24" si="115">CZ74</f>
        <v>3.6969776368977776</v>
      </c>
      <c r="DA24" s="15">
        <f t="shared" si="45"/>
        <v>202</v>
      </c>
      <c r="DB24" s="14">
        <f t="shared" ref="DB24" si="116">DB74</f>
        <v>2.9393228527663893</v>
      </c>
      <c r="DC24" s="15">
        <f t="shared" si="46"/>
        <v>215</v>
      </c>
      <c r="DD24" s="14">
        <f t="shared" ref="DD24" si="117">DD74</f>
        <v>2.4116680686350001</v>
      </c>
      <c r="DE24" s="15">
        <f t="shared" si="47"/>
        <v>241</v>
      </c>
      <c r="DF24" s="14">
        <f t="shared" ref="DF24" si="118">DF74</f>
        <v>1.9360879756541665</v>
      </c>
      <c r="DG24" s="15">
        <f t="shared" si="48"/>
        <v>556</v>
      </c>
      <c r="DH24" s="14">
        <f t="shared" ref="DH24" si="119">DH74</f>
        <v>1.9680565087500004E-2</v>
      </c>
      <c r="DI24" s="14"/>
      <c r="DJ24" s="14"/>
      <c r="DK24" s="14">
        <f>(DK26-DK23)/3+DK23</f>
        <v>3.3333333333333333E-2</v>
      </c>
      <c r="DL24" s="15">
        <f t="shared" si="49"/>
        <v>181</v>
      </c>
      <c r="DM24" s="17">
        <f t="shared" ref="DM24" si="120">DM74</f>
        <v>4.2266139024625007</v>
      </c>
      <c r="DN24" s="15">
        <f t="shared" si="50"/>
        <v>181</v>
      </c>
      <c r="DO24" s="17">
        <f t="shared" ref="DO24" si="121">DO74</f>
        <v>4.2028759394958337</v>
      </c>
      <c r="DP24" s="15">
        <f t="shared" si="51"/>
        <v>194</v>
      </c>
      <c r="DQ24" s="14">
        <f t="shared" ref="DQ24" si="122">DQ74</f>
        <v>3.5407573436330555</v>
      </c>
      <c r="DR24" s="15">
        <f t="shared" si="52"/>
        <v>206</v>
      </c>
      <c r="DS24" s="14">
        <f t="shared" ref="DS24" si="123">DS74</f>
        <v>2.5386387477702779</v>
      </c>
      <c r="DT24" s="15">
        <f t="shared" si="53"/>
        <v>219</v>
      </c>
      <c r="DU24" s="14">
        <f t="shared" ref="DU24" si="124">DU74</f>
        <v>1.9965201519074998</v>
      </c>
      <c r="DV24" s="15">
        <f t="shared" si="54"/>
        <v>248</v>
      </c>
      <c r="DW24" s="14">
        <f t="shared" ref="DW24" si="125">DW74</f>
        <v>1.5567731607458333</v>
      </c>
      <c r="DX24" s="15">
        <f t="shared" si="55"/>
        <v>557</v>
      </c>
      <c r="DY24" s="14">
        <f t="shared" ref="DY24" si="126">DY74</f>
        <v>4.847231737499999E-3</v>
      </c>
      <c r="DZ24" s="14"/>
      <c r="EA24" s="14">
        <f>(EA26-EA23)/3+EA23</f>
        <v>3.3333333333333333E-2</v>
      </c>
      <c r="EB24" s="15">
        <f t="shared" si="56"/>
        <v>184</v>
      </c>
      <c r="EC24" s="14">
        <f t="shared" ref="EC24" si="127">EC74</f>
        <v>4.1651639024125009</v>
      </c>
      <c r="ED24" s="15">
        <f t="shared" si="57"/>
        <v>185</v>
      </c>
      <c r="EE24" s="14">
        <f t="shared" ref="EE24" si="128">EE74</f>
        <v>4.1211194579625001</v>
      </c>
      <c r="EF24" s="15">
        <f t="shared" si="58"/>
        <v>198</v>
      </c>
      <c r="EG24" s="14">
        <f t="shared" ref="EG24" si="129">EG74</f>
        <v>3.3845370503683334</v>
      </c>
      <c r="EH24" s="15">
        <f t="shared" si="59"/>
        <v>210</v>
      </c>
      <c r="EI24" s="14">
        <f t="shared" ref="EI24" si="130">EI74</f>
        <v>2.1379546427741669</v>
      </c>
      <c r="EJ24" s="15">
        <f t="shared" si="60"/>
        <v>223</v>
      </c>
      <c r="EK24" s="14">
        <f t="shared" ref="EK24" si="131">EK74</f>
        <v>1.5813722351799999</v>
      </c>
      <c r="EL24" s="15">
        <f t="shared" si="61"/>
        <v>255</v>
      </c>
      <c r="EM24" s="17">
        <f t="shared" ref="EM24" si="132">EM74</f>
        <v>1.1774583458375001</v>
      </c>
      <c r="EN24" s="15">
        <f t="shared" si="62"/>
        <v>557</v>
      </c>
      <c r="EO24" s="14">
        <f t="shared" ref="EO24" si="133">EO74</f>
        <v>-1.0069434937499996E-2</v>
      </c>
      <c r="EP24" s="14"/>
      <c r="EQ24" s="14"/>
      <c r="ER24" s="14"/>
      <c r="ES24" s="14"/>
      <c r="ET24" s="14">
        <f>(ET26-ET23)/3+ET23</f>
        <v>3.3333333333333333E-2</v>
      </c>
      <c r="EU24" s="15">
        <f t="shared" si="63"/>
        <v>198</v>
      </c>
      <c r="EV24" s="14">
        <f t="shared" ref="EV24" si="134">EV74</f>
        <v>4.0450416666666662</v>
      </c>
      <c r="EW24" s="15">
        <f t="shared" si="64"/>
        <v>200</v>
      </c>
      <c r="EX24" s="14">
        <f t="shared" ref="EX24" si="135">EX74</f>
        <v>3.9607083333333333</v>
      </c>
      <c r="EY24" s="15">
        <f t="shared" si="65"/>
        <v>214</v>
      </c>
      <c r="EZ24" s="14">
        <f t="shared" ref="EZ24" si="136">EZ74</f>
        <v>3.0734676056770835</v>
      </c>
      <c r="FA24" s="15">
        <f t="shared" si="66"/>
        <v>228</v>
      </c>
      <c r="FB24" s="14">
        <f t="shared" ref="FB24" si="137">FB74</f>
        <v>1.3380324202916669</v>
      </c>
      <c r="FC24" s="15">
        <f t="shared" si="67"/>
        <v>242</v>
      </c>
      <c r="FD24" s="16">
        <f t="shared" ref="FD24" si="138">FD74</f>
        <v>0.75259723490625008</v>
      </c>
      <c r="FE24" s="15">
        <f t="shared" si="68"/>
        <v>284</v>
      </c>
      <c r="FF24" s="14">
        <f t="shared" ref="FF24" si="139">FF74</f>
        <v>0.42533333333333334</v>
      </c>
      <c r="FG24" s="15">
        <f t="shared" si="69"/>
        <v>560</v>
      </c>
      <c r="FH24" s="14">
        <f t="shared" ref="FH24" si="140">FH74</f>
        <v>3.6666666666666667E-2</v>
      </c>
      <c r="FM24">
        <v>40</v>
      </c>
      <c r="FN24">
        <v>1.4370000000000001</v>
      </c>
      <c r="FO24">
        <v>1.4350000000000001</v>
      </c>
      <c r="FP24">
        <v>1.2829999999999999</v>
      </c>
      <c r="FQ24">
        <v>1.208</v>
      </c>
      <c r="FR24">
        <v>1.171</v>
      </c>
    </row>
    <row r="25" spans="1:1036" ht="15" customHeight="1" x14ac:dyDescent="0.25">
      <c r="A25" s="14">
        <f>(A26-A23)*2/3+A23</f>
        <v>6.6666666666666666E-2</v>
      </c>
      <c r="B25" s="15">
        <f t="shared" si="3"/>
        <v>162</v>
      </c>
      <c r="C25" s="17">
        <f>C75</f>
        <v>5.2289583333333338</v>
      </c>
      <c r="D25" s="15">
        <f t="shared" si="4"/>
        <v>162</v>
      </c>
      <c r="E25" s="14">
        <f>E75</f>
        <v>5.477708333333335</v>
      </c>
      <c r="F25" s="15">
        <f t="shared" si="5"/>
        <v>164</v>
      </c>
      <c r="G25" s="34">
        <f>G75</f>
        <v>5.3232673888000015</v>
      </c>
      <c r="H25" s="15">
        <f t="shared" si="6"/>
        <v>167</v>
      </c>
      <c r="I25" s="27">
        <f>I75</f>
        <v>5.169659749850001</v>
      </c>
      <c r="J25" s="15">
        <f t="shared" si="73"/>
        <v>169</v>
      </c>
      <c r="K25" s="27">
        <f>K75</f>
        <v>5.0160521109000005</v>
      </c>
      <c r="L25" s="15">
        <f t="shared" si="7"/>
        <v>173</v>
      </c>
      <c r="M25" s="14">
        <f>M75</f>
        <v>4.8641666666666667</v>
      </c>
      <c r="N25" s="15">
        <f t="shared" si="8"/>
        <v>232</v>
      </c>
      <c r="O25" s="14">
        <f>O75</f>
        <v>3.3915416666666669</v>
      </c>
      <c r="P25" s="14"/>
      <c r="Q25" s="14">
        <f>(Q26-Q23)*2/3+Q23</f>
        <v>6.6666666666666666E-2</v>
      </c>
      <c r="R25" s="15">
        <f t="shared" si="9"/>
        <v>166</v>
      </c>
      <c r="S25" s="14">
        <f>S75</f>
        <v>5.1699583333333328</v>
      </c>
      <c r="T25" s="15">
        <f t="shared" si="10"/>
        <v>166</v>
      </c>
      <c r="U25" s="14">
        <f>U75</f>
        <v>5.1699583333333328</v>
      </c>
      <c r="V25" s="15">
        <f t="shared" si="11"/>
        <v>168</v>
      </c>
      <c r="W25" s="27">
        <f>W75</f>
        <v>5.0175416942499993</v>
      </c>
      <c r="X25" s="15">
        <f t="shared" si="12"/>
        <v>170</v>
      </c>
      <c r="Y25" s="27">
        <f>Y75</f>
        <v>4.8660972497500001</v>
      </c>
      <c r="Z25" s="15">
        <f t="shared" si="81"/>
        <v>172</v>
      </c>
      <c r="AA25" s="34">
        <f>AA75</f>
        <v>4.7146528052500001</v>
      </c>
      <c r="AB25" s="15">
        <f t="shared" si="13"/>
        <v>176</v>
      </c>
      <c r="AC25" s="14">
        <f>AC75</f>
        <v>4.5648749999999998</v>
      </c>
      <c r="AD25" s="15">
        <f t="shared" si="14"/>
        <v>241</v>
      </c>
      <c r="AE25" s="14">
        <f>(AE26-AE23)*2/3+AE23</f>
        <v>259.05</v>
      </c>
      <c r="AF25" s="14"/>
      <c r="AG25" s="14">
        <f>(AG26-AG23)*2/3+AG23</f>
        <v>6.6666666666666666E-2</v>
      </c>
      <c r="AH25" s="15">
        <f t="shared" si="15"/>
        <v>168</v>
      </c>
      <c r="AI25" s="14">
        <f>AI75</f>
        <v>4.5775000000000006</v>
      </c>
      <c r="AJ25" s="15">
        <f t="shared" si="16"/>
        <v>168</v>
      </c>
      <c r="AK25" s="14">
        <f>AK75</f>
        <v>4.5625000000000009</v>
      </c>
      <c r="AL25" s="15">
        <f t="shared" si="17"/>
        <v>175</v>
      </c>
      <c r="AM25" s="14">
        <f>AM75</f>
        <v>4.3926528052000009</v>
      </c>
      <c r="AN25" s="15">
        <f t="shared" si="18"/>
        <v>182</v>
      </c>
      <c r="AO25" s="17">
        <f>AO75</f>
        <v>4.2239166938999997</v>
      </c>
      <c r="AP25" s="15">
        <f t="shared" si="88"/>
        <v>188</v>
      </c>
      <c r="AQ25" s="14">
        <f>AQ75</f>
        <v>4.0551805826000002</v>
      </c>
      <c r="AR25" s="15">
        <f t="shared" si="19"/>
        <v>202</v>
      </c>
      <c r="AS25" s="14">
        <f>AS75</f>
        <v>3.89</v>
      </c>
      <c r="AT25" s="15">
        <f t="shared" si="20"/>
        <v>285</v>
      </c>
      <c r="AU25" s="14">
        <f>AU75</f>
        <v>1.4579166666666667</v>
      </c>
      <c r="AV25" s="14"/>
      <c r="AW25" s="14">
        <f>(AW26-AW23)*2/3+AW23</f>
        <v>6.6666666666666666E-2</v>
      </c>
      <c r="AX25" s="15">
        <f t="shared" si="21"/>
        <v>172</v>
      </c>
      <c r="AY25" s="17">
        <f>AY75</f>
        <v>4.3146528052847239</v>
      </c>
      <c r="AZ25" s="15">
        <f t="shared" si="22"/>
        <v>179</v>
      </c>
      <c r="BA25" s="17">
        <f>BA75</f>
        <v>4.3158194717513894</v>
      </c>
      <c r="BB25" s="15">
        <f t="shared" si="23"/>
        <v>181</v>
      </c>
      <c r="BC25" s="14">
        <f>BC75</f>
        <v>3.9591805828263893</v>
      </c>
      <c r="BD25" s="15">
        <f t="shared" si="24"/>
        <v>189</v>
      </c>
      <c r="BE25" s="14">
        <f>BE75</f>
        <v>3.6045416937013885</v>
      </c>
      <c r="BF25" s="15">
        <f t="shared" si="25"/>
        <v>197</v>
      </c>
      <c r="BG25" s="17">
        <f>BG75</f>
        <v>3.2499028045763887</v>
      </c>
      <c r="BH25" s="15">
        <f t="shared" si="26"/>
        <v>214</v>
      </c>
      <c r="BI25" s="14">
        <f>BI75</f>
        <v>2.8809583596597226</v>
      </c>
      <c r="BJ25" s="15">
        <f t="shared" si="27"/>
        <v>314</v>
      </c>
      <c r="BK25" s="14">
        <f>BK75</f>
        <v>0.26431946816527779</v>
      </c>
      <c r="BL25" s="14"/>
      <c r="BM25" s="14">
        <f>(BM26-BM23)*2/3+BM23</f>
        <v>6.6666666666666666E-2</v>
      </c>
      <c r="BN25" s="15">
        <f t="shared" si="28"/>
        <v>176</v>
      </c>
      <c r="BO25" s="17">
        <f>BO75</f>
        <v>4.274305582958335</v>
      </c>
      <c r="BP25" s="15">
        <f t="shared" si="29"/>
        <v>189</v>
      </c>
      <c r="BQ25" s="17">
        <f>BQ75</f>
        <v>4.2845555825583332</v>
      </c>
      <c r="BR25" s="15">
        <f t="shared" si="30"/>
        <v>186</v>
      </c>
      <c r="BS25" s="14">
        <f>BS75</f>
        <v>3.8632014160083332</v>
      </c>
      <c r="BT25" s="15">
        <f t="shared" si="31"/>
        <v>196</v>
      </c>
      <c r="BU25" s="14">
        <f>BU75</f>
        <v>3.4458472490583332</v>
      </c>
      <c r="BV25" s="15">
        <f t="shared" si="32"/>
        <v>206</v>
      </c>
      <c r="BW25" s="14">
        <f>BW75</f>
        <v>3.0284930821083331</v>
      </c>
      <c r="BX25" s="15">
        <f t="shared" si="33"/>
        <v>227</v>
      </c>
      <c r="BY25" s="14">
        <f>BY75</f>
        <v>2.6039722482083336</v>
      </c>
      <c r="BZ25" s="15">
        <f t="shared" si="34"/>
        <v>321</v>
      </c>
      <c r="CA25" s="14">
        <f>CA75</f>
        <v>0.1197222455416667</v>
      </c>
      <c r="CB25" s="14"/>
      <c r="CC25" s="14">
        <f>(CC26-CC23)*2/3+CC23</f>
        <v>6.6666666666666666E-2</v>
      </c>
      <c r="CD25" s="15">
        <f t="shared" si="35"/>
        <v>184</v>
      </c>
      <c r="CE25" s="17">
        <f>CE75</f>
        <v>4.2158333333333342</v>
      </c>
      <c r="CF25" s="15">
        <f t="shared" si="36"/>
        <v>184</v>
      </c>
      <c r="CG25" s="17">
        <f>CG75</f>
        <v>4.2327083333333331</v>
      </c>
      <c r="CH25" s="15">
        <f t="shared" si="37"/>
        <v>198</v>
      </c>
      <c r="CI25" s="17">
        <f>CI75</f>
        <v>3.7199896101499998</v>
      </c>
      <c r="CJ25" s="15">
        <f t="shared" si="38"/>
        <v>211</v>
      </c>
      <c r="CK25" s="17">
        <f>CK75</f>
        <v>3.2087986375499997</v>
      </c>
      <c r="CL25" s="15">
        <f t="shared" si="39"/>
        <v>225</v>
      </c>
      <c r="CM25" s="17">
        <f>CM75</f>
        <v>2.69760766495</v>
      </c>
      <c r="CN25" s="15">
        <f t="shared" si="40"/>
        <v>252</v>
      </c>
      <c r="CO25" s="14">
        <f>CO75</f>
        <v>2.1928333333333332</v>
      </c>
      <c r="CP25" s="15">
        <f t="shared" si="41"/>
        <v>799</v>
      </c>
      <c r="CQ25" s="14">
        <f>CQ75</f>
        <v>4.3333333333333335E-2</v>
      </c>
      <c r="CR25" s="14"/>
      <c r="CS25" s="14"/>
      <c r="CT25" s="14">
        <f>(CT26-CT23)*2/3+CT23</f>
        <v>6.6666666666666666E-2</v>
      </c>
      <c r="CU25" s="15">
        <f t="shared" si="42"/>
        <v>187</v>
      </c>
      <c r="CV25" s="14">
        <f>CV75</f>
        <v>4.1533555826500006</v>
      </c>
      <c r="CW25" s="15">
        <f t="shared" si="43"/>
        <v>188</v>
      </c>
      <c r="CX25" s="14">
        <f>CX75</f>
        <v>4.149979656716666</v>
      </c>
      <c r="CY25" s="15">
        <f t="shared" si="44"/>
        <v>202</v>
      </c>
      <c r="CZ25" s="14">
        <f>CZ75</f>
        <v>3.5643776501577777</v>
      </c>
      <c r="DA25" s="15">
        <f t="shared" si="45"/>
        <v>216</v>
      </c>
      <c r="DB25" s="14">
        <f>DB75</f>
        <v>2.8087756435988891</v>
      </c>
      <c r="DC25" s="15">
        <f t="shared" si="46"/>
        <v>230</v>
      </c>
      <c r="DD25" s="17">
        <f>DD75</f>
        <v>2.28317363704</v>
      </c>
      <c r="DE25" s="15">
        <f t="shared" si="47"/>
        <v>260</v>
      </c>
      <c r="DF25" s="14">
        <f>DF75</f>
        <v>1.8120185436166665</v>
      </c>
      <c r="DG25" s="15">
        <f t="shared" si="48"/>
        <v>800</v>
      </c>
      <c r="DH25" s="14">
        <f>DH75</f>
        <v>-3.7444429200000011E-2</v>
      </c>
      <c r="DI25" s="14"/>
      <c r="DJ25" s="14"/>
      <c r="DK25" s="14">
        <f>(DK26-DK23)*2/3+DK23</f>
        <v>6.6666666666666666E-2</v>
      </c>
      <c r="DL25" s="15">
        <f t="shared" si="49"/>
        <v>191</v>
      </c>
      <c r="DM25" s="14">
        <f>DM75</f>
        <v>4.0924055825500005</v>
      </c>
      <c r="DN25" s="15">
        <f t="shared" si="50"/>
        <v>191</v>
      </c>
      <c r="DO25" s="14">
        <f>DO75</f>
        <v>4.0687787306833334</v>
      </c>
      <c r="DP25" s="15">
        <f t="shared" si="51"/>
        <v>206</v>
      </c>
      <c r="DQ25" s="14">
        <f>DQ75</f>
        <v>3.4087656901655556</v>
      </c>
      <c r="DR25" s="15">
        <f t="shared" si="52"/>
        <v>220</v>
      </c>
      <c r="DS25" s="14">
        <f>DS75</f>
        <v>2.408752649647778</v>
      </c>
      <c r="DT25" s="15">
        <f t="shared" si="53"/>
        <v>234</v>
      </c>
      <c r="DU25" s="14">
        <f>DU75</f>
        <v>1.8687396091299997</v>
      </c>
      <c r="DV25" s="15">
        <f t="shared" si="54"/>
        <v>267</v>
      </c>
      <c r="DW25" s="14">
        <f>DW75</f>
        <v>1.4338426174833332</v>
      </c>
      <c r="DX25" s="15">
        <f t="shared" si="55"/>
        <v>801</v>
      </c>
      <c r="DY25" s="14">
        <f>DY75</f>
        <v>-5.2111095900000001E-2</v>
      </c>
      <c r="DZ25" s="14"/>
      <c r="EA25" s="14">
        <f>(EA26-EA23)*2/3+EA23</f>
        <v>6.6666666666666666E-2</v>
      </c>
      <c r="EB25" s="15">
        <f t="shared" si="56"/>
        <v>194</v>
      </c>
      <c r="EC25" s="14">
        <f>EC75</f>
        <v>4.0314555824500005</v>
      </c>
      <c r="ED25" s="15">
        <f t="shared" si="57"/>
        <v>195</v>
      </c>
      <c r="EE25" s="14">
        <f>EE75</f>
        <v>3.9875778046500003</v>
      </c>
      <c r="EF25" s="15">
        <f t="shared" si="58"/>
        <v>210</v>
      </c>
      <c r="EG25" s="17">
        <f>EG75</f>
        <v>3.2531537301733335</v>
      </c>
      <c r="EH25" s="15">
        <f t="shared" si="59"/>
        <v>225</v>
      </c>
      <c r="EI25" s="14">
        <f>EI75</f>
        <v>2.0087296556966669</v>
      </c>
      <c r="EJ25" s="15">
        <f t="shared" si="60"/>
        <v>239</v>
      </c>
      <c r="EK25" s="14">
        <f>EK75</f>
        <v>1.4543055812199999</v>
      </c>
      <c r="EL25" s="15">
        <f t="shared" si="61"/>
        <v>275</v>
      </c>
      <c r="EM25" s="14">
        <f>EM75</f>
        <v>1.0556666913500001</v>
      </c>
      <c r="EN25" s="15">
        <f t="shared" si="62"/>
        <v>800</v>
      </c>
      <c r="EO25" s="14">
        <f>EO75</f>
        <v>-6.7111095900000001E-2</v>
      </c>
      <c r="EP25" s="14"/>
      <c r="EQ25" s="14"/>
      <c r="ER25" s="14"/>
      <c r="ES25" s="14"/>
      <c r="ET25" s="14">
        <f>(ET26-ET23)*2/3+ET23</f>
        <v>6.6666666666666666E-2</v>
      </c>
      <c r="EU25" s="15">
        <f t="shared" si="63"/>
        <v>208</v>
      </c>
      <c r="EV25" s="14">
        <f>EV75</f>
        <v>3.9135833333333334</v>
      </c>
      <c r="EW25" s="15">
        <f t="shared" si="64"/>
        <v>212</v>
      </c>
      <c r="EX25" s="17">
        <f>EX75</f>
        <v>3.8296666666666668</v>
      </c>
      <c r="EY25" s="15">
        <f t="shared" si="65"/>
        <v>228</v>
      </c>
      <c r="EZ25" s="14">
        <f>EZ75</f>
        <v>2.9448217852083336</v>
      </c>
      <c r="FA25" s="15">
        <f t="shared" si="66"/>
        <v>245</v>
      </c>
      <c r="FB25" s="17">
        <f>FB75</f>
        <v>1.2117824329166669</v>
      </c>
      <c r="FC25" s="15">
        <f t="shared" si="67"/>
        <v>261</v>
      </c>
      <c r="FD25" s="14">
        <f>FD75</f>
        <v>0.62874308062500006</v>
      </c>
      <c r="FE25" s="15">
        <f t="shared" si="68"/>
        <v>311</v>
      </c>
      <c r="FF25" s="14">
        <f>FF75</f>
        <v>0.30866666666666664</v>
      </c>
      <c r="FG25" s="15">
        <f t="shared" si="69"/>
        <v>802</v>
      </c>
      <c r="FH25" s="14">
        <f>FH75</f>
        <v>1.8333333333333333E-2</v>
      </c>
      <c r="FM25">
        <v>20</v>
      </c>
      <c r="FN25">
        <v>1.5009999999999999</v>
      </c>
      <c r="FO25">
        <v>1.43</v>
      </c>
      <c r="FP25">
        <v>1.276</v>
      </c>
      <c r="FQ25">
        <v>1.226</v>
      </c>
      <c r="FR25">
        <v>1.145</v>
      </c>
    </row>
    <row r="26" spans="1:1036" ht="15" customHeight="1" x14ac:dyDescent="0.25">
      <c r="A26" s="14">
        <v>0.1</v>
      </c>
      <c r="B26" s="15">
        <f t="shared" si="3"/>
        <v>167</v>
      </c>
      <c r="C26" s="14">
        <f t="shared" si="70"/>
        <v>5.0906250000000002</v>
      </c>
      <c r="D26" s="15">
        <f t="shared" si="4"/>
        <v>167</v>
      </c>
      <c r="E26" s="14">
        <f t="shared" si="70"/>
        <v>5.3393750000000013</v>
      </c>
      <c r="F26" s="15">
        <f t="shared" si="5"/>
        <v>170</v>
      </c>
      <c r="G26" s="27">
        <f t="shared" ref="G26" si="141">G76</f>
        <v>5.1861562914000015</v>
      </c>
      <c r="H26" s="15">
        <f t="shared" si="6"/>
        <v>173</v>
      </c>
      <c r="I26" s="27">
        <f t="shared" ref="I26" si="142">I76</f>
        <v>5.0329375413000008</v>
      </c>
      <c r="J26" s="15">
        <f t="shared" si="73"/>
        <v>175</v>
      </c>
      <c r="K26" s="27">
        <f t="shared" ref="K26" si="143">K76</f>
        <v>4.8797187912000002</v>
      </c>
      <c r="L26" s="15">
        <f t="shared" si="7"/>
        <v>181</v>
      </c>
      <c r="M26" s="17">
        <f t="shared" ref="M26" si="144">M76</f>
        <v>4.7275</v>
      </c>
      <c r="N26" s="15">
        <f t="shared" si="8"/>
        <v>242</v>
      </c>
      <c r="O26" s="17">
        <f t="shared" ref="O26" si="145">O76</f>
        <v>3.2637500000000004</v>
      </c>
      <c r="P26" s="14"/>
      <c r="Q26" s="14">
        <v>0.1</v>
      </c>
      <c r="R26" s="15">
        <f t="shared" si="9"/>
        <v>173</v>
      </c>
      <c r="S26" s="14">
        <f t="shared" ref="S26" si="146">S76</f>
        <v>5.0322499999999994</v>
      </c>
      <c r="T26" s="15">
        <f t="shared" si="10"/>
        <v>173</v>
      </c>
      <c r="U26" s="14">
        <f t="shared" ref="U26" si="147">U76</f>
        <v>5.0322499999999994</v>
      </c>
      <c r="V26" s="15">
        <f t="shared" si="11"/>
        <v>175</v>
      </c>
      <c r="W26" s="27">
        <f t="shared" ref="W26" si="148">W76</f>
        <v>4.8811250412249994</v>
      </c>
      <c r="X26" s="15">
        <f t="shared" si="12"/>
        <v>177</v>
      </c>
      <c r="Y26" s="34">
        <f t="shared" ref="Y26" si="149">Y76</f>
        <v>4.7300000411375001</v>
      </c>
      <c r="Z26" s="15">
        <f t="shared" si="81"/>
        <v>179</v>
      </c>
      <c r="AA26" s="27">
        <f t="shared" ref="AA26" si="150">AA76</f>
        <v>4.5788750410499999</v>
      </c>
      <c r="AB26" s="15">
        <f t="shared" si="13"/>
        <v>183</v>
      </c>
      <c r="AC26" s="14">
        <f t="shared" ref="AC26" si="151">AC76</f>
        <v>4.4286250000000003</v>
      </c>
      <c r="AD26" s="15">
        <f t="shared" si="14"/>
        <v>258</v>
      </c>
      <c r="AE26" s="17">
        <f>(AD26+AD29)/2*0.1+AE29</f>
        <v>251.3</v>
      </c>
      <c r="AF26" s="14"/>
      <c r="AG26" s="14">
        <v>0.1</v>
      </c>
      <c r="AH26" s="15">
        <f t="shared" si="15"/>
        <v>175</v>
      </c>
      <c r="AI26" s="14">
        <f t="shared" ref="AI26" si="152">AI76</f>
        <v>4.4400000000000004</v>
      </c>
      <c r="AJ26" s="15">
        <f t="shared" si="16"/>
        <v>175</v>
      </c>
      <c r="AK26" s="14">
        <f t="shared" ref="AK26" si="153">AK76</f>
        <v>4.4250000000000007</v>
      </c>
      <c r="AL26" s="15">
        <f t="shared" si="17"/>
        <v>183</v>
      </c>
      <c r="AM26" s="17">
        <f t="shared" ref="AM26" si="154">AM76</f>
        <v>4.2573750409500013</v>
      </c>
      <c r="AN26" s="15">
        <f t="shared" si="18"/>
        <v>190</v>
      </c>
      <c r="AO26" s="14">
        <f t="shared" ref="AO26" si="155">AO76</f>
        <v>4.0897500406499994</v>
      </c>
      <c r="AP26" s="15">
        <f t="shared" si="88"/>
        <v>198</v>
      </c>
      <c r="AQ26" s="14">
        <f t="shared" ref="AQ26" si="156">AQ76</f>
        <v>3.9221250403500001</v>
      </c>
      <c r="AR26" s="15">
        <f t="shared" si="19"/>
        <v>213</v>
      </c>
      <c r="AS26" s="17">
        <f t="shared" ref="AS26" si="157">AS76</f>
        <v>3.7575000000000003</v>
      </c>
      <c r="AT26" s="15">
        <f t="shared" si="20"/>
        <v>308</v>
      </c>
      <c r="AU26" s="14">
        <f t="shared" ref="AU26" si="158">AU76</f>
        <v>1.3375000000000001</v>
      </c>
      <c r="AV26" s="14"/>
      <c r="AW26" s="14">
        <v>0.1</v>
      </c>
      <c r="AX26" s="15">
        <f t="shared" si="21"/>
        <v>180</v>
      </c>
      <c r="AY26" s="14">
        <f t="shared" ref="AY26" si="159">AY76</f>
        <v>4.1789410133003493</v>
      </c>
      <c r="AZ26" s="15">
        <f t="shared" si="22"/>
        <v>186</v>
      </c>
      <c r="BA26" s="14">
        <f t="shared" ref="BA26" si="160">BA76</f>
        <v>4.1811076796670141</v>
      </c>
      <c r="BB26" s="15">
        <f t="shared" si="23"/>
        <v>189</v>
      </c>
      <c r="BC26" s="17">
        <f t="shared" ref="BC26" si="161">BC76</f>
        <v>3.8248576795920144</v>
      </c>
      <c r="BD26" s="15">
        <f t="shared" si="24"/>
        <v>199</v>
      </c>
      <c r="BE26" s="14">
        <f t="shared" ref="BE26" si="162">BE76</f>
        <v>3.4716076792170134</v>
      </c>
      <c r="BF26" s="15">
        <f t="shared" si="25"/>
        <v>208</v>
      </c>
      <c r="BG26" s="14">
        <f t="shared" ref="BG26" si="163">BG76</f>
        <v>3.1183576788420138</v>
      </c>
      <c r="BH26" s="15">
        <f t="shared" si="26"/>
        <v>227</v>
      </c>
      <c r="BI26" s="17">
        <f t="shared" ref="BI26" si="164">BI76</f>
        <v>2.7521910114253476</v>
      </c>
      <c r="BJ26" s="15">
        <f t="shared" si="27"/>
        <v>337</v>
      </c>
      <c r="BK26" s="14">
        <f t="shared" ref="BK26" si="165">BK76</f>
        <v>0.15193753495902779</v>
      </c>
      <c r="BL26" s="14"/>
      <c r="BM26" s="14">
        <v>0.1</v>
      </c>
      <c r="BN26" s="15">
        <f t="shared" si="28"/>
        <v>185</v>
      </c>
      <c r="BO26" s="14">
        <f t="shared" ref="BO26" si="166">BO76</f>
        <v>4.1392708742395854</v>
      </c>
      <c r="BP26" s="15">
        <f t="shared" si="29"/>
        <v>197</v>
      </c>
      <c r="BQ26" s="14">
        <f t="shared" ref="BQ26" si="167">BQ76</f>
        <v>4.1515208736395834</v>
      </c>
      <c r="BR26" s="15">
        <f t="shared" si="30"/>
        <v>196</v>
      </c>
      <c r="BS26" s="17">
        <f t="shared" ref="BS26" si="168">BS76</f>
        <v>3.729833373789583</v>
      </c>
      <c r="BT26" s="15">
        <f t="shared" si="31"/>
        <v>207</v>
      </c>
      <c r="BU26" s="14">
        <f t="shared" ref="BU26" si="169">BU76</f>
        <v>3.3141458733395832</v>
      </c>
      <c r="BV26" s="15">
        <f t="shared" si="32"/>
        <v>218</v>
      </c>
      <c r="BW26" s="14">
        <f t="shared" ref="BW26" si="170">BW76</f>
        <v>2.898458372889583</v>
      </c>
      <c r="BX26" s="15">
        <f t="shared" si="33"/>
        <v>240</v>
      </c>
      <c r="BY26" s="14">
        <f t="shared" ref="BY26" si="171">BY76</f>
        <v>2.4772708719895835</v>
      </c>
      <c r="BZ26" s="15">
        <f t="shared" si="34"/>
        <v>1043</v>
      </c>
      <c r="CA26" s="14">
        <f t="shared" ref="CA26" si="172">CA76</f>
        <v>0</v>
      </c>
      <c r="CB26" s="14"/>
      <c r="CC26" s="14">
        <v>0.1</v>
      </c>
      <c r="CD26" s="15">
        <f t="shared" si="35"/>
        <v>194</v>
      </c>
      <c r="CE26" s="14">
        <f t="shared" ref="CE26" si="173">CE76</f>
        <v>4.0806250000000013</v>
      </c>
      <c r="CF26" s="15">
        <f t="shared" si="36"/>
        <v>194</v>
      </c>
      <c r="CG26" s="14">
        <f t="shared" ref="CG26" si="174">CG76</f>
        <v>4.0975000000000001</v>
      </c>
      <c r="CH26" s="15">
        <f t="shared" si="37"/>
        <v>209</v>
      </c>
      <c r="CI26" s="14">
        <f t="shared" ref="CI26" si="175">CI76</f>
        <v>3.5885312899624999</v>
      </c>
      <c r="CJ26" s="15">
        <f t="shared" si="38"/>
        <v>224</v>
      </c>
      <c r="CK26" s="14">
        <f t="shared" ref="CK26" si="176">CK76</f>
        <v>3.0795625393624997</v>
      </c>
      <c r="CL26" s="15">
        <f t="shared" si="39"/>
        <v>239</v>
      </c>
      <c r="CM26" s="14">
        <f t="shared" ref="CM26" si="177">CM76</f>
        <v>2.5705937887624999</v>
      </c>
      <c r="CN26" s="15">
        <f t="shared" si="40"/>
        <v>268</v>
      </c>
      <c r="CO26" s="14">
        <f t="shared" ref="CO26" si="178">CO76</f>
        <v>2.067625</v>
      </c>
      <c r="CP26" s="15">
        <f t="shared" si="41"/>
        <v>1043</v>
      </c>
      <c r="CQ26" s="14">
        <f t="shared" ref="CQ26" si="179">CQ76</f>
        <v>0</v>
      </c>
      <c r="CR26" s="14"/>
      <c r="CS26" s="14"/>
      <c r="CT26" s="14">
        <v>0.1</v>
      </c>
      <c r="CU26" s="15">
        <f t="shared" si="42"/>
        <v>197</v>
      </c>
      <c r="CV26" s="14">
        <f t="shared" ref="CV26" si="180">CV76</f>
        <v>4.020175040412501</v>
      </c>
      <c r="CW26" s="15">
        <f t="shared" si="43"/>
        <v>198</v>
      </c>
      <c r="CX26" s="14">
        <f t="shared" ref="CX26" si="181">CX76</f>
        <v>4.0168917070624994</v>
      </c>
      <c r="CY26" s="15">
        <f t="shared" si="44"/>
        <v>213</v>
      </c>
      <c r="CZ26" s="14">
        <f t="shared" ref="CZ26" si="182">CZ76</f>
        <v>3.43358753978</v>
      </c>
      <c r="DA26" s="15">
        <f t="shared" si="45"/>
        <v>229</v>
      </c>
      <c r="DB26" s="17">
        <f t="shared" ref="DB26" si="183">DB76</f>
        <v>2.6802833724975001</v>
      </c>
      <c r="DC26" s="15">
        <f t="shared" si="46"/>
        <v>244</v>
      </c>
      <c r="DD26" s="14">
        <f t="shared" ref="DD26" si="184">DD76</f>
        <v>2.1569792052149999</v>
      </c>
      <c r="DE26" s="15">
        <f t="shared" si="47"/>
        <v>278</v>
      </c>
      <c r="DF26" s="17">
        <f t="shared" ref="DF26" si="185">DF76</f>
        <v>1.6907917038874998</v>
      </c>
      <c r="DG26" s="15">
        <f t="shared" si="48"/>
        <v>1043</v>
      </c>
      <c r="DH26" s="14">
        <f t="shared" ref="DH26" si="186">DH76</f>
        <v>0</v>
      </c>
      <c r="DI26" s="14"/>
      <c r="DJ26" s="14"/>
      <c r="DK26" s="14">
        <v>0.1</v>
      </c>
      <c r="DL26" s="15">
        <f t="shared" si="49"/>
        <v>200</v>
      </c>
      <c r="DM26" s="14">
        <f t="shared" ref="DM26" si="187">DM76</f>
        <v>3.9597250402625006</v>
      </c>
      <c r="DN26" s="15">
        <f t="shared" si="50"/>
        <v>202</v>
      </c>
      <c r="DO26" s="14">
        <f t="shared" ref="DO26" si="188">DO76</f>
        <v>3.9362833735625</v>
      </c>
      <c r="DP26" s="15">
        <f t="shared" si="51"/>
        <v>218</v>
      </c>
      <c r="DQ26" s="17">
        <f t="shared" ref="DQ26" si="189">DQ76</f>
        <v>3.2786437895975</v>
      </c>
      <c r="DR26" s="15">
        <f t="shared" si="52"/>
        <v>234</v>
      </c>
      <c r="DS26" s="17">
        <f t="shared" ref="DS26" si="190">DS76</f>
        <v>2.2810042056325002</v>
      </c>
      <c r="DT26" s="15">
        <f t="shared" si="53"/>
        <v>250</v>
      </c>
      <c r="DU26" s="17">
        <f t="shared" ref="DU26" si="191">DU76</f>
        <v>1.7433646216674996</v>
      </c>
      <c r="DV26" s="15">
        <f t="shared" si="54"/>
        <v>287</v>
      </c>
      <c r="DW26" s="14">
        <f t="shared" ref="DW26" si="192">DW76</f>
        <v>1.3139583702124997</v>
      </c>
      <c r="DX26" s="15">
        <f t="shared" si="55"/>
        <v>1043</v>
      </c>
      <c r="DY26" s="14">
        <f t="shared" ref="DY26" si="193">DY76</f>
        <v>0</v>
      </c>
      <c r="DZ26" s="14"/>
      <c r="EA26" s="14">
        <v>0.1</v>
      </c>
      <c r="EB26" s="15">
        <f t="shared" si="56"/>
        <v>203</v>
      </c>
      <c r="EC26" s="14">
        <f t="shared" ref="EC26" si="194">EC76</f>
        <v>3.8992750401125003</v>
      </c>
      <c r="ED26" s="15">
        <f t="shared" si="57"/>
        <v>206</v>
      </c>
      <c r="EE26" s="14">
        <f t="shared" ref="EE26" si="195">EE76</f>
        <v>3.8556750400625002</v>
      </c>
      <c r="EF26" s="15">
        <f t="shared" si="58"/>
        <v>222</v>
      </c>
      <c r="EG26" s="14">
        <f t="shared" ref="EG26" si="196">EG76</f>
        <v>3.1237000394150001</v>
      </c>
      <c r="EH26" s="15">
        <f t="shared" si="59"/>
        <v>239</v>
      </c>
      <c r="EI26" s="14">
        <f t="shared" ref="EI26" si="197">EI76</f>
        <v>1.8817250387675002</v>
      </c>
      <c r="EJ26" s="15">
        <f t="shared" si="60"/>
        <v>255</v>
      </c>
      <c r="EK26" s="14">
        <f t="shared" ref="EK26" si="198">EK76</f>
        <v>1.3297500381199998</v>
      </c>
      <c r="EL26" s="15">
        <f t="shared" si="61"/>
        <v>296</v>
      </c>
      <c r="EM26" s="14">
        <f t="shared" ref="EM26" si="199">EM76</f>
        <v>0.93712503653750012</v>
      </c>
      <c r="EN26" s="15">
        <f t="shared" si="62"/>
        <v>1043</v>
      </c>
      <c r="EO26" s="14">
        <f t="shared" ref="EO26" si="200">EO76</f>
        <v>0</v>
      </c>
      <c r="EP26" s="14"/>
      <c r="EQ26" s="14"/>
      <c r="ER26" s="14"/>
      <c r="ES26" s="14"/>
      <c r="ET26" s="14">
        <v>0.1</v>
      </c>
      <c r="EU26" s="15">
        <f t="shared" si="63"/>
        <v>218</v>
      </c>
      <c r="EV26" s="17">
        <f t="shared" ref="EV26" si="201">EV76</f>
        <v>3.7821250000000002</v>
      </c>
      <c r="EW26" s="15">
        <f t="shared" si="64"/>
        <v>223</v>
      </c>
      <c r="EX26" s="14">
        <f t="shared" ref="EX26" si="202">EX76</f>
        <v>3.6986249999999998</v>
      </c>
      <c r="EY26" s="15">
        <f t="shared" si="65"/>
        <v>242</v>
      </c>
      <c r="EZ26" s="14">
        <f t="shared" ref="EZ26" si="203">EZ76</f>
        <v>2.81837503859375</v>
      </c>
      <c r="FA26" s="15">
        <f t="shared" si="66"/>
        <v>261</v>
      </c>
      <c r="FB26" s="14">
        <f t="shared" ref="FB26" si="204">FB76</f>
        <v>1.0881250378750003</v>
      </c>
      <c r="FC26" s="15">
        <f t="shared" si="67"/>
        <v>280</v>
      </c>
      <c r="FD26" s="14">
        <f t="shared" ref="FD26" si="205">FD76</f>
        <v>0.50787503715625004</v>
      </c>
      <c r="FE26" s="15">
        <f t="shared" si="68"/>
        <v>338</v>
      </c>
      <c r="FF26" s="14">
        <f t="shared" ref="FF26" si="206">FF76</f>
        <v>0.192</v>
      </c>
      <c r="FG26" s="15">
        <f t="shared" si="69"/>
        <v>1043</v>
      </c>
      <c r="FH26" s="14">
        <f t="shared" ref="FH26" si="207">FH76</f>
        <v>0</v>
      </c>
      <c r="FM26">
        <v>0</v>
      </c>
      <c r="FN26">
        <v>1.3580000000000001</v>
      </c>
      <c r="FO26">
        <v>1.294</v>
      </c>
      <c r="FP26">
        <v>1.161</v>
      </c>
      <c r="FQ26">
        <v>0.71599999999999997</v>
      </c>
      <c r="FR26">
        <v>0.182</v>
      </c>
    </row>
    <row r="27" spans="1:1036" ht="15" customHeight="1" x14ac:dyDescent="0.25">
      <c r="A27" s="14">
        <f>(A29-A26)/3+A26</f>
        <v>0.13333333333333333</v>
      </c>
      <c r="B27" s="15">
        <f t="shared" si="3"/>
        <v>171</v>
      </c>
      <c r="C27" s="14">
        <f t="shared" si="70"/>
        <v>4.9543749999999998</v>
      </c>
      <c r="D27" s="15">
        <f t="shared" si="4"/>
        <v>171</v>
      </c>
      <c r="E27" s="17">
        <f t="shared" si="70"/>
        <v>5.2031250000000009</v>
      </c>
      <c r="F27" s="15">
        <f t="shared" si="5"/>
        <v>174</v>
      </c>
      <c r="G27" s="27">
        <f t="shared" ref="G27" si="208">G77</f>
        <v>5.0498090828125015</v>
      </c>
      <c r="H27" s="15">
        <f t="shared" si="6"/>
        <v>177</v>
      </c>
      <c r="I27" s="27">
        <f t="shared" ref="I27" si="209">I77</f>
        <v>4.8970486660000008</v>
      </c>
      <c r="J27" s="15">
        <f t="shared" si="73"/>
        <v>180</v>
      </c>
      <c r="K27" s="34">
        <f t="shared" ref="K27" si="210">K77</f>
        <v>4.7442882491875</v>
      </c>
      <c r="L27" s="15">
        <f t="shared" si="7"/>
        <v>187</v>
      </c>
      <c r="M27" s="14">
        <f t="shared" ref="M27" si="211">M77</f>
        <v>4.5939583333333331</v>
      </c>
      <c r="N27" s="15">
        <f t="shared" si="8"/>
        <v>247</v>
      </c>
      <c r="O27" s="14">
        <f t="shared" ref="O27" si="212">O77</f>
        <v>3.1395833333333338</v>
      </c>
      <c r="P27" s="14"/>
      <c r="Q27" s="14">
        <f>(Q29-Q26)/3+Q26</f>
        <v>0.13333333333333333</v>
      </c>
      <c r="R27" s="15">
        <f t="shared" si="9"/>
        <v>176</v>
      </c>
      <c r="S27" s="14">
        <f t="shared" ref="S27" si="213">S77</f>
        <v>4.8968333333333325</v>
      </c>
      <c r="T27" s="15">
        <f t="shared" si="10"/>
        <v>176</v>
      </c>
      <c r="U27" s="14">
        <f t="shared" ref="U27" si="214">U77</f>
        <v>4.8968333333333325</v>
      </c>
      <c r="V27" s="15">
        <f t="shared" si="11"/>
        <v>179</v>
      </c>
      <c r="W27" s="34">
        <f t="shared" ref="W27" si="215">W77</f>
        <v>4.7455417214499995</v>
      </c>
      <c r="X27" s="15">
        <f t="shared" si="12"/>
        <v>182</v>
      </c>
      <c r="Y27" s="27">
        <f t="shared" ref="Y27" si="216">Y77</f>
        <v>4.5948056102125001</v>
      </c>
      <c r="Z27" s="15">
        <f t="shared" si="81"/>
        <v>185</v>
      </c>
      <c r="AA27" s="27">
        <f t="shared" ref="AA27" si="217">AA77</f>
        <v>4.4440694989749998</v>
      </c>
      <c r="AB27" s="15">
        <f t="shared" si="13"/>
        <v>190</v>
      </c>
      <c r="AC27" s="17">
        <f t="shared" ref="AC27" si="218">AC77</f>
        <v>4.2957083333333337</v>
      </c>
      <c r="AD27" s="15">
        <f t="shared" si="14"/>
        <v>264</v>
      </c>
      <c r="AE27" s="14">
        <f>(AE29-AE26)/3+AE26</f>
        <v>242.4</v>
      </c>
      <c r="AF27" s="14"/>
      <c r="AG27" s="14">
        <f>(AG29-AG26)/3+AG26</f>
        <v>0.13333333333333333</v>
      </c>
      <c r="AH27" s="15">
        <f t="shared" si="15"/>
        <v>179</v>
      </c>
      <c r="AI27" s="17">
        <f t="shared" ref="AI27" si="219">AI77</f>
        <v>4.3050000000000006</v>
      </c>
      <c r="AJ27" s="15">
        <f t="shared" si="16"/>
        <v>179</v>
      </c>
      <c r="AK27" s="17">
        <f t="shared" ref="AK27" si="220">AK77</f>
        <v>4.2900000000000009</v>
      </c>
      <c r="AL27" s="15">
        <f t="shared" si="17"/>
        <v>187</v>
      </c>
      <c r="AM27" s="14">
        <f t="shared" ref="AM27" si="221">AM77</f>
        <v>4.1230556099375013</v>
      </c>
      <c r="AN27" s="15">
        <f t="shared" si="18"/>
        <v>195</v>
      </c>
      <c r="AO27" s="14">
        <f t="shared" ref="AO27" si="222">AO77</f>
        <v>3.9566667206249995</v>
      </c>
      <c r="AP27" s="15">
        <f t="shared" si="88"/>
        <v>204</v>
      </c>
      <c r="AQ27" s="17">
        <f t="shared" ref="AQ27" si="223">AQ77</f>
        <v>3.7902778313125003</v>
      </c>
      <c r="AR27" s="15">
        <f t="shared" si="19"/>
        <v>221</v>
      </c>
      <c r="AS27" s="14">
        <f t="shared" ref="AS27" si="224">AS77</f>
        <v>3.6293750000000005</v>
      </c>
      <c r="AT27" s="15">
        <f t="shared" si="20"/>
        <v>316</v>
      </c>
      <c r="AU27" s="17">
        <f t="shared" ref="AU27" si="225">AU77</f>
        <v>1.2243750000000002</v>
      </c>
      <c r="AV27" s="14"/>
      <c r="AW27" s="14">
        <f>(AW29-AW26)/3+AW26</f>
        <v>0.13333333333333333</v>
      </c>
      <c r="AX27" s="15">
        <f t="shared" si="21"/>
        <v>184</v>
      </c>
      <c r="AY27" s="14">
        <f t="shared" ref="AY27" si="226">AY77</f>
        <v>4.0441493601128489</v>
      </c>
      <c r="AZ27" s="15">
        <f t="shared" si="22"/>
        <v>190</v>
      </c>
      <c r="BA27" s="14">
        <f t="shared" ref="BA27" si="227">BA77</f>
        <v>4.047316026379514</v>
      </c>
      <c r="BB27" s="15">
        <f t="shared" si="23"/>
        <v>194</v>
      </c>
      <c r="BC27" s="14">
        <f t="shared" ref="BC27" si="228">BC77</f>
        <v>3.6915903318076393</v>
      </c>
      <c r="BD27" s="15">
        <f t="shared" si="24"/>
        <v>204</v>
      </c>
      <c r="BE27" s="14">
        <f t="shared" ref="BE27" si="229">BE77</f>
        <v>3.3398646368357632</v>
      </c>
      <c r="BF27" s="15">
        <f t="shared" si="25"/>
        <v>214</v>
      </c>
      <c r="BG27" s="14">
        <f t="shared" ref="BG27" si="230">BG77</f>
        <v>2.9881389418638888</v>
      </c>
      <c r="BH27" s="15">
        <f t="shared" si="26"/>
        <v>235</v>
      </c>
      <c r="BI27" s="14">
        <f t="shared" ref="BI27" si="231">BI77</f>
        <v>2.6250208852534724</v>
      </c>
      <c r="BJ27" s="15">
        <f t="shared" si="27"/>
        <v>1043</v>
      </c>
      <c r="BK27" s="14">
        <f t="shared" ref="BK27" si="232">BK77</f>
        <v>0</v>
      </c>
      <c r="BL27" s="14"/>
      <c r="BM27" s="14">
        <f>(BM29-BM26)/3+BM26</f>
        <v>0.13333333333333333</v>
      </c>
      <c r="BN27" s="15">
        <f t="shared" si="28"/>
        <v>189</v>
      </c>
      <c r="BO27" s="14">
        <f t="shared" ref="BO27" si="233">BO77</f>
        <v>4.0052431098645851</v>
      </c>
      <c r="BP27" s="15">
        <f t="shared" si="29"/>
        <v>202</v>
      </c>
      <c r="BQ27" s="14">
        <f t="shared" ref="BQ27" si="234">BQ77</f>
        <v>4.0194931090645838</v>
      </c>
      <c r="BR27" s="15">
        <f t="shared" si="30"/>
        <v>201</v>
      </c>
      <c r="BS27" s="14">
        <f t="shared" ref="BS27" si="235">BS77</f>
        <v>3.5976181092333333</v>
      </c>
      <c r="BT27" s="15">
        <f t="shared" si="31"/>
        <v>213</v>
      </c>
      <c r="BU27" s="17">
        <f t="shared" ref="BU27" si="236">BU77</f>
        <v>3.1837431086020831</v>
      </c>
      <c r="BV27" s="15">
        <f t="shared" si="32"/>
        <v>225</v>
      </c>
      <c r="BW27" s="17">
        <f t="shared" ref="BW27" si="237">BW77</f>
        <v>2.7698681079708329</v>
      </c>
      <c r="BX27" s="15">
        <f t="shared" si="33"/>
        <v>249</v>
      </c>
      <c r="BY27" s="14">
        <f t="shared" ref="BY27" si="238">BY77</f>
        <v>2.3523056067083337</v>
      </c>
      <c r="BZ27" s="15">
        <f t="shared" si="34"/>
        <v>1043</v>
      </c>
      <c r="CA27" s="14">
        <f t="shared" ref="CA27" si="239">CA77</f>
        <v>0</v>
      </c>
      <c r="CB27" s="14"/>
      <c r="CC27" s="14">
        <f>(CC29-CC26)/3+CC26</f>
        <v>0.13333333333333333</v>
      </c>
      <c r="CD27" s="15">
        <f t="shared" si="35"/>
        <v>199</v>
      </c>
      <c r="CE27" s="14">
        <f t="shared" ref="CE27" si="240">CE77</f>
        <v>3.9489583333333345</v>
      </c>
      <c r="CF27" s="15">
        <f t="shared" si="36"/>
        <v>199</v>
      </c>
      <c r="CG27" s="14">
        <f t="shared" ref="CG27" si="241">CG77</f>
        <v>3.9658333333333338</v>
      </c>
      <c r="CH27" s="15">
        <f t="shared" si="37"/>
        <v>215</v>
      </c>
      <c r="CI27" s="14">
        <f t="shared" ref="CI27" si="242">CI77</f>
        <v>3.4584201918624999</v>
      </c>
      <c r="CJ27" s="15">
        <f t="shared" si="38"/>
        <v>230</v>
      </c>
      <c r="CK27" s="14">
        <f t="shared" ref="CK27" si="243">CK77</f>
        <v>2.9518403299124998</v>
      </c>
      <c r="CL27" s="15">
        <f t="shared" si="39"/>
        <v>246</v>
      </c>
      <c r="CM27" s="14">
        <f t="shared" ref="CM27" si="244">CM77</f>
        <v>2.4452604679625001</v>
      </c>
      <c r="CN27" s="15">
        <f t="shared" si="40"/>
        <v>277</v>
      </c>
      <c r="CO27" s="14">
        <f t="shared" ref="CO27" si="245">CO77</f>
        <v>1.9484583333333334</v>
      </c>
      <c r="CP27" s="15">
        <f t="shared" si="41"/>
        <v>1043</v>
      </c>
      <c r="CQ27" s="14">
        <f t="shared" ref="CQ27" si="246">CQ77</f>
        <v>0</v>
      </c>
      <c r="CR27" s="14"/>
      <c r="CS27" s="14"/>
      <c r="CT27" s="14">
        <f>(CT29-CT26)/3+CT26</f>
        <v>0.13333333333333333</v>
      </c>
      <c r="CU27" s="15">
        <f t="shared" si="42"/>
        <v>203</v>
      </c>
      <c r="CV27" s="14">
        <f t="shared" ref="CV27" si="247">CV77</f>
        <v>3.8881843128708344</v>
      </c>
      <c r="CW27" s="15">
        <f t="shared" si="43"/>
        <v>203</v>
      </c>
      <c r="CX27" s="14">
        <f t="shared" ref="CX27" si="248">CX77</f>
        <v>3.8850120906208327</v>
      </c>
      <c r="CY27" s="15">
        <f t="shared" si="44"/>
        <v>220</v>
      </c>
      <c r="CZ27" s="14">
        <f t="shared" ref="CZ27" si="249">CZ77</f>
        <v>3.3042144045691666</v>
      </c>
      <c r="DA27" s="15">
        <f t="shared" si="45"/>
        <v>236</v>
      </c>
      <c r="DB27" s="14">
        <f t="shared" ref="DB27" si="250">DB77</f>
        <v>2.5534167185175001</v>
      </c>
      <c r="DC27" s="15">
        <f t="shared" si="46"/>
        <v>253</v>
      </c>
      <c r="DD27" s="14">
        <f t="shared" ref="DD27" si="251">DD77</f>
        <v>2.0326190324658331</v>
      </c>
      <c r="DE27" s="15">
        <f t="shared" si="47"/>
        <v>287</v>
      </c>
      <c r="DF27" s="14">
        <f t="shared" ref="DF27" si="252">DF77</f>
        <v>1.5716806046874998</v>
      </c>
      <c r="DG27" s="15">
        <f t="shared" si="48"/>
        <v>1043</v>
      </c>
      <c r="DH27" s="14">
        <f t="shared" ref="DH27" si="253">DH77</f>
        <v>0</v>
      </c>
      <c r="DI27" s="14"/>
      <c r="DJ27" s="14"/>
      <c r="DK27" s="14">
        <f>(DK29-DK26)/3+DK26</f>
        <v>0.13333333333333333</v>
      </c>
      <c r="DL27" s="15">
        <f t="shared" si="49"/>
        <v>206</v>
      </c>
      <c r="DM27" s="14">
        <f t="shared" ref="DM27" si="254">DM77</f>
        <v>3.8282435719291672</v>
      </c>
      <c r="DN27" s="15">
        <f t="shared" si="50"/>
        <v>207</v>
      </c>
      <c r="DO27" s="14">
        <f t="shared" ref="DO27" si="255">DO77</f>
        <v>3.8050241274291667</v>
      </c>
      <c r="DP27" s="15">
        <f t="shared" si="51"/>
        <v>225</v>
      </c>
      <c r="DQ27" s="14">
        <f t="shared" ref="DQ27" si="256">DQ77</f>
        <v>3.1500086172758333</v>
      </c>
      <c r="DR27" s="15">
        <f t="shared" si="52"/>
        <v>242</v>
      </c>
      <c r="DS27" s="14">
        <f t="shared" ref="DS27" si="257">DS77</f>
        <v>2.1549931071225004</v>
      </c>
      <c r="DT27" s="15">
        <f t="shared" si="53"/>
        <v>260</v>
      </c>
      <c r="DU27" s="14">
        <f t="shared" ref="DU27" si="258">DU77</f>
        <v>1.6199775969691663</v>
      </c>
      <c r="DV27" s="15">
        <f t="shared" si="54"/>
        <v>296</v>
      </c>
      <c r="DW27" s="17">
        <f t="shared" ref="DW27" si="259">DW77</f>
        <v>1.1962917153124997</v>
      </c>
      <c r="DX27" s="15">
        <f t="shared" si="55"/>
        <v>1043</v>
      </c>
      <c r="DY27" s="14">
        <f t="shared" ref="DY27" si="260">DY77</f>
        <v>0</v>
      </c>
      <c r="DZ27" s="14"/>
      <c r="EA27" s="14">
        <f>(EA29-EA26)/3+EA26</f>
        <v>0.13333333333333333</v>
      </c>
      <c r="EB27" s="15">
        <f t="shared" si="56"/>
        <v>209</v>
      </c>
      <c r="EC27" s="17">
        <f t="shared" ref="EC27" si="261">EC77</f>
        <v>3.7683028309875004</v>
      </c>
      <c r="ED27" s="15">
        <f t="shared" si="57"/>
        <v>211</v>
      </c>
      <c r="EE27" s="17">
        <f t="shared" ref="EE27" si="262">EE77</f>
        <v>3.7250361642375003</v>
      </c>
      <c r="EF27" s="15">
        <f t="shared" si="58"/>
        <v>230</v>
      </c>
      <c r="EG27" s="14">
        <f t="shared" ref="EG27" si="263">EG77</f>
        <v>2.9958028299824999</v>
      </c>
      <c r="EH27" s="15">
        <f t="shared" si="59"/>
        <v>248</v>
      </c>
      <c r="EI27" s="17">
        <f t="shared" ref="EI27" si="264">EI77</f>
        <v>1.7565694957275002</v>
      </c>
      <c r="EJ27" s="15">
        <f t="shared" si="60"/>
        <v>267</v>
      </c>
      <c r="EK27" s="17">
        <f t="shared" ref="EK27" si="265">EK77</f>
        <v>1.2073361614724998</v>
      </c>
      <c r="EL27" s="15">
        <f t="shared" si="61"/>
        <v>305</v>
      </c>
      <c r="EM27" s="14">
        <f t="shared" ref="EM27" si="266">EM77</f>
        <v>0.82090282593750008</v>
      </c>
      <c r="EN27" s="15">
        <f t="shared" si="62"/>
        <v>1043</v>
      </c>
      <c r="EO27" s="14">
        <f t="shared" ref="EO27" si="267">EO77</f>
        <v>0</v>
      </c>
      <c r="EP27" s="14"/>
      <c r="EQ27" s="14"/>
      <c r="ER27" s="14"/>
      <c r="ES27" s="14"/>
      <c r="ET27" s="14">
        <f>(ET29-ET26)/3+ET26</f>
        <v>0.13333333333333333</v>
      </c>
      <c r="EU27" s="15">
        <f t="shared" si="63"/>
        <v>224</v>
      </c>
      <c r="EV27" s="14">
        <f t="shared" ref="EV27" si="268">EV77</f>
        <v>3.6544166666666666</v>
      </c>
      <c r="EW27" s="15">
        <f t="shared" si="64"/>
        <v>229</v>
      </c>
      <c r="EX27" s="14">
        <f t="shared" ref="EX27" si="269">EX77</f>
        <v>3.5717499999999998</v>
      </c>
      <c r="EY27" s="15">
        <f t="shared" si="65"/>
        <v>252</v>
      </c>
      <c r="EZ27" s="17">
        <f t="shared" ref="EZ27" si="270">EZ77</f>
        <v>2.6937986621625001</v>
      </c>
      <c r="FA27" s="15">
        <f t="shared" si="66"/>
        <v>275</v>
      </c>
      <c r="FB27" s="14">
        <f t="shared" ref="FB27" si="271">FB77</f>
        <v>0.96681949445000026</v>
      </c>
      <c r="FC27" s="15">
        <f t="shared" si="67"/>
        <v>298</v>
      </c>
      <c r="FD27" s="14">
        <f t="shared" ref="FD27" si="272">FD77</f>
        <v>0.38984032673750002</v>
      </c>
      <c r="FE27" s="15">
        <f t="shared" si="68"/>
        <v>573</v>
      </c>
      <c r="FF27" s="14">
        <f t="shared" ref="FF27" si="273">FF77</f>
        <v>0.128</v>
      </c>
      <c r="FG27" s="15">
        <f t="shared" si="69"/>
        <v>1043</v>
      </c>
      <c r="FH27" s="14">
        <f t="shared" ref="FH27" si="274">FH77</f>
        <v>0</v>
      </c>
      <c r="FM27">
        <v>-20</v>
      </c>
      <c r="FN27">
        <v>1.0549999999999999</v>
      </c>
      <c r="FO27">
        <v>0.91400000000000003</v>
      </c>
      <c r="FP27">
        <v>0.56799999999999995</v>
      </c>
      <c r="FQ27">
        <v>4.3999999999999997E-2</v>
      </c>
      <c r="FR27">
        <v>2.5999999999999999E-2</v>
      </c>
    </row>
    <row r="28" spans="1:1036" ht="15" customHeight="1" x14ac:dyDescent="0.25">
      <c r="A28" s="14">
        <f>(A29-A26)*2/3+A26</f>
        <v>0.16666666666666669</v>
      </c>
      <c r="B28" s="15">
        <f t="shared" si="3"/>
        <v>174</v>
      </c>
      <c r="C28" s="17">
        <f t="shared" si="70"/>
        <v>4.8181250000000002</v>
      </c>
      <c r="D28" s="15">
        <f t="shared" si="4"/>
        <v>174</v>
      </c>
      <c r="E28" s="14">
        <f t="shared" si="70"/>
        <v>5.0668750000000014</v>
      </c>
      <c r="F28" s="15">
        <f t="shared" si="5"/>
        <v>178</v>
      </c>
      <c r="G28" s="27">
        <f t="shared" ref="G28" si="275">G78</f>
        <v>4.9141007630500013</v>
      </c>
      <c r="H28" s="15">
        <f t="shared" si="6"/>
        <v>182</v>
      </c>
      <c r="I28" s="34">
        <f t="shared" ref="I28" si="276">I78</f>
        <v>4.761882012850001</v>
      </c>
      <c r="J28" s="15">
        <f t="shared" si="73"/>
        <v>186</v>
      </c>
      <c r="K28" s="27">
        <f t="shared" ref="K28" si="277">K78</f>
        <v>4.6096632626499998</v>
      </c>
      <c r="L28" s="15">
        <f t="shared" si="7"/>
        <v>193</v>
      </c>
      <c r="M28" s="14">
        <f t="shared" ref="M28" si="278">M78</f>
        <v>4.4604166666666671</v>
      </c>
      <c r="N28" s="15">
        <f t="shared" si="8"/>
        <v>252</v>
      </c>
      <c r="O28" s="14">
        <f t="shared" ref="O28" si="279">O78</f>
        <v>3.0154166666666669</v>
      </c>
      <c r="P28" s="14"/>
      <c r="Q28" s="14">
        <f>(Q29-Q26)*2/3+Q26</f>
        <v>0.16666666666666669</v>
      </c>
      <c r="R28" s="15">
        <f t="shared" si="9"/>
        <v>180</v>
      </c>
      <c r="S28" s="17">
        <f t="shared" ref="S28" si="280">S78</f>
        <v>4.7614166666666664</v>
      </c>
      <c r="T28" s="15">
        <f t="shared" si="10"/>
        <v>180</v>
      </c>
      <c r="U28" s="17">
        <f t="shared" ref="U28" si="281">U78</f>
        <v>4.7614166666666664</v>
      </c>
      <c r="V28" s="15">
        <f t="shared" si="11"/>
        <v>183</v>
      </c>
      <c r="W28" s="27">
        <f t="shared" ref="W28" si="282">W78</f>
        <v>4.6106250682749996</v>
      </c>
      <c r="X28" s="15">
        <f t="shared" si="12"/>
        <v>187</v>
      </c>
      <c r="Y28" s="27">
        <f t="shared" ref="Y28" si="283">Y78</f>
        <v>4.4603889569874999</v>
      </c>
      <c r="Z28" s="15">
        <f t="shared" si="81"/>
        <v>190</v>
      </c>
      <c r="AA28" s="34">
        <f t="shared" ref="AA28" si="284">AA78</f>
        <v>4.3101528456999993</v>
      </c>
      <c r="AB28" s="15">
        <f t="shared" si="13"/>
        <v>197</v>
      </c>
      <c r="AC28" s="14">
        <f t="shared" ref="AC28" si="285">AC78</f>
        <v>4.1627916666666671</v>
      </c>
      <c r="AD28" s="15">
        <f t="shared" si="14"/>
        <v>270</v>
      </c>
      <c r="AE28" s="14">
        <f>(AE29-AE26)*2/3+AE26</f>
        <v>233.50000000000003</v>
      </c>
      <c r="AF28" s="14"/>
      <c r="AG28" s="14">
        <f>(AG29-AG26)*2/3+AG26</f>
        <v>0.16666666666666669</v>
      </c>
      <c r="AH28" s="15">
        <f t="shared" si="15"/>
        <v>182</v>
      </c>
      <c r="AI28" s="14">
        <f t="shared" ref="AI28" si="286">AI78</f>
        <v>4.17</v>
      </c>
      <c r="AJ28" s="15">
        <f t="shared" si="16"/>
        <v>182</v>
      </c>
      <c r="AK28" s="14">
        <f t="shared" ref="AK28" si="287">AK78</f>
        <v>4.1550000000000002</v>
      </c>
      <c r="AL28" s="15">
        <f t="shared" si="17"/>
        <v>192</v>
      </c>
      <c r="AM28" s="14">
        <f t="shared" ref="AM28" si="288">AM78</f>
        <v>3.9894306233000014</v>
      </c>
      <c r="AN28" s="15">
        <f t="shared" si="18"/>
        <v>201</v>
      </c>
      <c r="AO28" s="14">
        <f t="shared" ref="AO28" si="289">AO78</f>
        <v>3.8244167338499993</v>
      </c>
      <c r="AP28" s="15">
        <f t="shared" si="88"/>
        <v>210</v>
      </c>
      <c r="AQ28" s="14">
        <f t="shared" ref="AQ28" si="290">AQ78</f>
        <v>3.6594028444000002</v>
      </c>
      <c r="AR28" s="15">
        <f t="shared" si="19"/>
        <v>229</v>
      </c>
      <c r="AS28" s="14">
        <f t="shared" ref="AS28" si="291">AS78</f>
        <v>3.5012500000000002</v>
      </c>
      <c r="AT28" s="15">
        <f t="shared" si="20"/>
        <v>324</v>
      </c>
      <c r="AU28" s="14">
        <f t="shared" ref="AU28" si="292">AU78</f>
        <v>1.1112500000000001</v>
      </c>
      <c r="AV28" s="14"/>
      <c r="AW28" s="14">
        <f>(AW29-AW26)*2/3+AW26</f>
        <v>0.16666666666666669</v>
      </c>
      <c r="AX28" s="15">
        <f t="shared" si="21"/>
        <v>188</v>
      </c>
      <c r="AY28" s="14">
        <f t="shared" ref="AY28" si="293">AY78</f>
        <v>3.909982706862849</v>
      </c>
      <c r="AZ28" s="15">
        <f t="shared" si="22"/>
        <v>194</v>
      </c>
      <c r="BA28" s="14">
        <f t="shared" ref="BA28" si="294">BA78</f>
        <v>3.914149373029514</v>
      </c>
      <c r="BB28" s="15">
        <f t="shared" si="23"/>
        <v>199</v>
      </c>
      <c r="BC28" s="14">
        <f t="shared" ref="BC28" si="295">BC78</f>
        <v>3.5590799283920145</v>
      </c>
      <c r="BD28" s="15">
        <f t="shared" si="24"/>
        <v>210</v>
      </c>
      <c r="BE28" s="17">
        <f t="shared" ref="BE28" si="296">BE78</f>
        <v>3.209010483254513</v>
      </c>
      <c r="BF28" s="15">
        <f t="shared" si="25"/>
        <v>221</v>
      </c>
      <c r="BG28" s="14">
        <f t="shared" ref="BG28" si="297">BG78</f>
        <v>2.8589410381170137</v>
      </c>
      <c r="BH28" s="15">
        <f t="shared" si="26"/>
        <v>243</v>
      </c>
      <c r="BI28" s="14">
        <f t="shared" ref="BI28" si="298">BI78</f>
        <v>2.4991354811753475</v>
      </c>
      <c r="BJ28" s="15">
        <f t="shared" si="27"/>
        <v>1043</v>
      </c>
      <c r="BK28" s="14">
        <f t="shared" ref="BK28" si="299">BK78</f>
        <v>0</v>
      </c>
      <c r="BL28" s="14"/>
      <c r="BM28" s="14">
        <f>(BM29-BM26)*2/3+BM26</f>
        <v>0.16666666666666669</v>
      </c>
      <c r="BN28" s="15">
        <f t="shared" si="28"/>
        <v>193</v>
      </c>
      <c r="BO28" s="14">
        <f t="shared" ref="BO28" si="300">BO78</f>
        <v>3.8719097898645849</v>
      </c>
      <c r="BP28" s="15">
        <f t="shared" si="29"/>
        <v>206</v>
      </c>
      <c r="BQ28" s="14">
        <f t="shared" ref="BQ28" si="301">BQ78</f>
        <v>3.8881597888645838</v>
      </c>
      <c r="BR28" s="15">
        <f t="shared" si="30"/>
        <v>206</v>
      </c>
      <c r="BS28" s="14">
        <f t="shared" ref="BS28" si="302">BS78</f>
        <v>3.4662222890395831</v>
      </c>
      <c r="BT28" s="15">
        <f t="shared" si="31"/>
        <v>219</v>
      </c>
      <c r="BU28" s="14">
        <f t="shared" ref="BU28" si="303">BU78</f>
        <v>3.0542847882145829</v>
      </c>
      <c r="BV28" s="15">
        <f t="shared" si="32"/>
        <v>232</v>
      </c>
      <c r="BW28" s="14">
        <f t="shared" ref="BW28" si="304">BW78</f>
        <v>2.6423472873895828</v>
      </c>
      <c r="BX28" s="15">
        <f t="shared" si="33"/>
        <v>257</v>
      </c>
      <c r="BY28" s="17">
        <f t="shared" ref="BY28" si="305">BY78</f>
        <v>2.2286597857395836</v>
      </c>
      <c r="BZ28" s="15">
        <f t="shared" si="34"/>
        <v>1043</v>
      </c>
      <c r="CA28" s="14">
        <f t="shared" ref="CA28" si="306">CA78</f>
        <v>0</v>
      </c>
      <c r="CB28" s="14"/>
      <c r="CC28" s="14">
        <f>(CC29-CC26)*2/3+CC26</f>
        <v>0.16666666666666669</v>
      </c>
      <c r="CD28" s="15">
        <f t="shared" si="35"/>
        <v>205</v>
      </c>
      <c r="CE28" s="17">
        <f t="shared" ref="CE28" si="307">CE78</f>
        <v>3.8172916666666676</v>
      </c>
      <c r="CF28" s="15">
        <f t="shared" si="36"/>
        <v>205</v>
      </c>
      <c r="CG28" s="14">
        <f t="shared" ref="CG28" si="308">CG78</f>
        <v>3.8341666666666669</v>
      </c>
      <c r="CH28" s="15">
        <f t="shared" si="37"/>
        <v>221</v>
      </c>
      <c r="CI28" s="14">
        <f t="shared" ref="CI28" si="309">CI78</f>
        <v>3.3292535381124999</v>
      </c>
      <c r="CJ28" s="15">
        <f t="shared" si="38"/>
        <v>237</v>
      </c>
      <c r="CK28" s="14">
        <f t="shared" ref="CK28" si="310">CK78</f>
        <v>2.8251736759124997</v>
      </c>
      <c r="CL28" s="15">
        <f t="shared" si="39"/>
        <v>254</v>
      </c>
      <c r="CM28" s="14">
        <f t="shared" ref="CM28" si="311">CM78</f>
        <v>2.3210938137124999</v>
      </c>
      <c r="CN28" s="15">
        <f t="shared" si="40"/>
        <v>286</v>
      </c>
      <c r="CO28" s="14">
        <f t="shared" ref="CO28" si="312">CO78</f>
        <v>1.8292916666666668</v>
      </c>
      <c r="CP28" s="15">
        <f t="shared" si="41"/>
        <v>1043</v>
      </c>
      <c r="CQ28" s="14">
        <f t="shared" ref="CQ28" si="313">CQ78</f>
        <v>0</v>
      </c>
      <c r="CR28" s="14"/>
      <c r="CS28" s="14"/>
      <c r="CT28" s="14">
        <f>(CT29-CT26)*2/3+CT26</f>
        <v>0.16666666666666669</v>
      </c>
      <c r="CU28" s="15">
        <f t="shared" si="42"/>
        <v>208</v>
      </c>
      <c r="CV28" s="17">
        <f t="shared" ref="CV28" si="314">CV78</f>
        <v>3.7570454370958344</v>
      </c>
      <c r="CW28" s="15">
        <f t="shared" si="43"/>
        <v>209</v>
      </c>
      <c r="CX28" s="17">
        <f t="shared" ref="CX28" si="315">CX78</f>
        <v>3.753984325945833</v>
      </c>
      <c r="CY28" s="15">
        <f t="shared" si="44"/>
        <v>226</v>
      </c>
      <c r="CZ28" s="17">
        <f t="shared" ref="CZ28" si="316">CZ78</f>
        <v>3.1758236766675001</v>
      </c>
      <c r="DA28" s="15">
        <f t="shared" si="45"/>
        <v>244</v>
      </c>
      <c r="DB28" s="14">
        <f t="shared" ref="DB28" si="317">DB78</f>
        <v>2.4277296940491668</v>
      </c>
      <c r="DC28" s="15">
        <f t="shared" si="46"/>
        <v>262</v>
      </c>
      <c r="DD28" s="14">
        <f t="shared" ref="DD28" si="318">DD78</f>
        <v>1.909624600320833</v>
      </c>
      <c r="DE28" s="15">
        <f t="shared" si="47"/>
        <v>295</v>
      </c>
      <c r="DF28" s="14">
        <f t="shared" ref="DF28" si="319">DF78</f>
        <v>1.4539583942374998</v>
      </c>
      <c r="DG28" s="15">
        <f t="shared" si="48"/>
        <v>1043</v>
      </c>
      <c r="DH28" s="14">
        <f t="shared" ref="DH28" si="320">DH78</f>
        <v>0</v>
      </c>
      <c r="DI28" s="14"/>
      <c r="DJ28" s="14"/>
      <c r="DK28" s="14">
        <f>(DK29-DK26)*2/3+DK26</f>
        <v>0.16666666666666669</v>
      </c>
      <c r="DL28" s="15">
        <f t="shared" si="49"/>
        <v>211</v>
      </c>
      <c r="DM28" s="17">
        <f t="shared" ref="DM28" si="321">DM78</f>
        <v>3.697632473879167</v>
      </c>
      <c r="DN28" s="15">
        <f t="shared" si="50"/>
        <v>213</v>
      </c>
      <c r="DO28" s="17">
        <f t="shared" ref="DO28" si="322">DO78</f>
        <v>3.6746352515791667</v>
      </c>
      <c r="DP28" s="15">
        <f t="shared" si="51"/>
        <v>231</v>
      </c>
      <c r="DQ28" s="14">
        <f t="shared" ref="DQ28" si="323">DQ78</f>
        <v>3.0223938152224998</v>
      </c>
      <c r="DR28" s="15">
        <f t="shared" si="52"/>
        <v>250</v>
      </c>
      <c r="DS28" s="14">
        <f t="shared" ref="DS28" si="324">DS78</f>
        <v>2.0302857121858335</v>
      </c>
      <c r="DT28" s="15">
        <f t="shared" si="53"/>
        <v>270</v>
      </c>
      <c r="DU28" s="14">
        <f t="shared" ref="DU28" si="325">DU78</f>
        <v>1.4981553869291664</v>
      </c>
      <c r="DV28" s="15">
        <f t="shared" si="54"/>
        <v>305</v>
      </c>
      <c r="DW28" s="14">
        <f t="shared" ref="DW28" si="326">DW78</f>
        <v>1.0800139491624996</v>
      </c>
      <c r="DX28" s="15">
        <f t="shared" si="55"/>
        <v>1043</v>
      </c>
      <c r="DY28" s="14">
        <f t="shared" ref="DY28" si="327">DY78</f>
        <v>0</v>
      </c>
      <c r="DZ28" s="14"/>
      <c r="EA28" s="14">
        <f>(EA29-EA26)*2/3+EA26</f>
        <v>0.16666666666666669</v>
      </c>
      <c r="EB28" s="15">
        <f t="shared" si="56"/>
        <v>215</v>
      </c>
      <c r="EC28" s="14">
        <f t="shared" ref="EC28" si="328">EC78</f>
        <v>3.6382195106625006</v>
      </c>
      <c r="ED28" s="15">
        <f t="shared" si="57"/>
        <v>217</v>
      </c>
      <c r="EE28" s="14">
        <f t="shared" ref="EE28" si="329">EE78</f>
        <v>3.5952861772125004</v>
      </c>
      <c r="EF28" s="15">
        <f t="shared" si="58"/>
        <v>236</v>
      </c>
      <c r="EG28" s="14">
        <f t="shared" ref="EG28" si="330">EG78</f>
        <v>2.8689639537775</v>
      </c>
      <c r="EH28" s="15">
        <f t="shared" si="59"/>
        <v>257</v>
      </c>
      <c r="EI28" s="14">
        <f t="shared" ref="EI28" si="331">EI78</f>
        <v>1.6328417303225002</v>
      </c>
      <c r="EJ28" s="15">
        <f t="shared" si="60"/>
        <v>278</v>
      </c>
      <c r="EK28" s="14">
        <f t="shared" ref="EK28" si="332">EK78</f>
        <v>1.0866861735374997</v>
      </c>
      <c r="EL28" s="15">
        <f t="shared" si="61"/>
        <v>314</v>
      </c>
      <c r="EM28" s="16">
        <f t="shared" ref="EM28" si="333">EM78</f>
        <v>0.70606950408750002</v>
      </c>
      <c r="EN28" s="15">
        <f t="shared" si="62"/>
        <v>1043</v>
      </c>
      <c r="EO28" s="14">
        <f t="shared" ref="EO28" si="334">EO78</f>
        <v>0</v>
      </c>
      <c r="EP28" s="14"/>
      <c r="EQ28" s="14"/>
      <c r="ER28" s="14"/>
      <c r="ES28" s="14"/>
      <c r="ET28" s="14">
        <f>(ET29-ET26)*2/3+ET26</f>
        <v>0.16666666666666669</v>
      </c>
      <c r="EU28" s="15">
        <f t="shared" si="63"/>
        <v>230</v>
      </c>
      <c r="EV28" s="14">
        <f t="shared" ref="EV28" si="335">EV78</f>
        <v>3.5267083333333336</v>
      </c>
      <c r="EW28" s="15">
        <f t="shared" si="64"/>
        <v>236</v>
      </c>
      <c r="EX28" s="14">
        <f t="shared" ref="EX28" si="336">EX78</f>
        <v>3.4448750000000001</v>
      </c>
      <c r="EY28" s="15">
        <f t="shared" si="65"/>
        <v>258</v>
      </c>
      <c r="EZ28" s="14">
        <f t="shared" ref="EZ28" si="337">EZ78</f>
        <v>2.5704514522749999</v>
      </c>
      <c r="FA28" s="15">
        <f t="shared" si="66"/>
        <v>287</v>
      </c>
      <c r="FB28" s="14">
        <f t="shared" ref="FB28" si="338">FB78</f>
        <v>0.84750006193750027</v>
      </c>
      <c r="FC28" s="15">
        <f t="shared" si="67"/>
        <v>314</v>
      </c>
      <c r="FD28" s="14">
        <f t="shared" ref="FD28" si="339">FD78</f>
        <v>0.27446533827500003</v>
      </c>
      <c r="FE28" s="15">
        <f t="shared" si="68"/>
        <v>808</v>
      </c>
      <c r="FF28" s="14">
        <f t="shared" ref="FF28" si="340">FF78</f>
        <v>6.4000000000000001E-2</v>
      </c>
      <c r="FG28" s="15">
        <f t="shared" si="69"/>
        <v>1043</v>
      </c>
      <c r="FH28" s="14">
        <f t="shared" ref="FH28" si="341">FH78</f>
        <v>0</v>
      </c>
    </row>
    <row r="29" spans="1:1036" ht="15" customHeight="1" x14ac:dyDescent="0.25">
      <c r="A29" s="14">
        <v>0.2</v>
      </c>
      <c r="B29" s="15">
        <f t="shared" si="3"/>
        <v>178</v>
      </c>
      <c r="C29" s="14">
        <f t="shared" si="70"/>
        <v>4.6818749999999998</v>
      </c>
      <c r="D29" s="15">
        <f t="shared" si="4"/>
        <v>178</v>
      </c>
      <c r="E29" s="14">
        <f t="shared" si="70"/>
        <v>4.9306250000000009</v>
      </c>
      <c r="F29" s="15">
        <f t="shared" si="5"/>
        <v>182</v>
      </c>
      <c r="G29" s="34">
        <f t="shared" ref="G29" si="342">G79</f>
        <v>4.7790313321125018</v>
      </c>
      <c r="H29" s="15">
        <f t="shared" si="6"/>
        <v>186</v>
      </c>
      <c r="I29" s="27">
        <f t="shared" ref="I29" si="343">I79</f>
        <v>4.6274375818500006</v>
      </c>
      <c r="J29" s="15">
        <f t="shared" si="73"/>
        <v>191</v>
      </c>
      <c r="K29" s="27">
        <f t="shared" ref="K29" si="344">K79</f>
        <v>4.4758438315874995</v>
      </c>
      <c r="L29" s="15">
        <f t="shared" si="7"/>
        <v>199</v>
      </c>
      <c r="M29" s="17">
        <f t="shared" ref="M29" si="345">M79</f>
        <v>4.3268750000000002</v>
      </c>
      <c r="N29" s="15">
        <f t="shared" si="8"/>
        <v>258</v>
      </c>
      <c r="O29" s="14">
        <f t="shared" ref="O29" si="346">O79</f>
        <v>2.8912500000000003</v>
      </c>
      <c r="P29" s="14"/>
      <c r="Q29" s="14">
        <v>0.2</v>
      </c>
      <c r="R29" s="15">
        <f t="shared" si="9"/>
        <v>183</v>
      </c>
      <c r="S29" s="14">
        <f t="shared" ref="S29" si="347">S79</f>
        <v>4.6259999999999994</v>
      </c>
      <c r="T29" s="15">
        <f t="shared" si="10"/>
        <v>183</v>
      </c>
      <c r="U29" s="14">
        <f t="shared" ref="U29" si="348">U79</f>
        <v>4.6259999999999994</v>
      </c>
      <c r="V29" s="15">
        <f t="shared" si="11"/>
        <v>188</v>
      </c>
      <c r="W29" s="27">
        <f t="shared" ref="W29" si="349">W79</f>
        <v>4.4763750816999996</v>
      </c>
      <c r="X29" s="15">
        <f t="shared" si="12"/>
        <v>192</v>
      </c>
      <c r="Y29" s="34">
        <f t="shared" ref="Y29" si="350">Y79</f>
        <v>4.3267500814624995</v>
      </c>
      <c r="Z29" s="15">
        <f t="shared" si="81"/>
        <v>196</v>
      </c>
      <c r="AA29" s="27">
        <f t="shared" ref="AA29" si="351">AA79</f>
        <v>4.1771250812249994</v>
      </c>
      <c r="AB29" s="15">
        <f t="shared" si="13"/>
        <v>205</v>
      </c>
      <c r="AC29" s="14">
        <f t="shared" ref="AC29" si="352">AC79</f>
        <v>4.0298750000000005</v>
      </c>
      <c r="AD29" s="15">
        <f t="shared" si="14"/>
        <v>276</v>
      </c>
      <c r="AE29" s="14">
        <f>(AD29+AD32)/2*0.1+AE32</f>
        <v>224.60000000000002</v>
      </c>
      <c r="AF29" s="14"/>
      <c r="AG29" s="14">
        <v>0.2</v>
      </c>
      <c r="AH29" s="15">
        <f t="shared" si="15"/>
        <v>186</v>
      </c>
      <c r="AI29" s="14">
        <f t="shared" ref="AI29" si="353">AI79</f>
        <v>4.0350000000000001</v>
      </c>
      <c r="AJ29" s="15">
        <f t="shared" si="16"/>
        <v>186</v>
      </c>
      <c r="AK29" s="14">
        <f t="shared" ref="AK29" si="354">AK79</f>
        <v>4.0200000000000005</v>
      </c>
      <c r="AL29" s="15">
        <f t="shared" si="17"/>
        <v>196</v>
      </c>
      <c r="AM29" s="14">
        <f t="shared" ref="AM29" si="355">AM79</f>
        <v>3.8565000810375016</v>
      </c>
      <c r="AN29" s="15">
        <f t="shared" si="18"/>
        <v>206</v>
      </c>
      <c r="AO29" s="17">
        <f t="shared" ref="AO29" si="356">AO79</f>
        <v>3.6930000803249992</v>
      </c>
      <c r="AP29" s="15">
        <f t="shared" si="88"/>
        <v>216</v>
      </c>
      <c r="AQ29" s="14">
        <f t="shared" ref="AQ29" si="357">AQ79</f>
        <v>3.5295000796125002</v>
      </c>
      <c r="AR29" s="15">
        <f t="shared" si="19"/>
        <v>236</v>
      </c>
      <c r="AS29" s="14">
        <f t="shared" ref="AS29" si="358">AS79</f>
        <v>3.3731250000000004</v>
      </c>
      <c r="AT29" s="15">
        <f t="shared" si="20"/>
        <v>332</v>
      </c>
      <c r="AU29" s="14">
        <f t="shared" ref="AU29" si="359">AU79</f>
        <v>0.99812500000000015</v>
      </c>
      <c r="AV29" s="14"/>
      <c r="AW29" s="14">
        <v>0.2</v>
      </c>
      <c r="AX29" s="15">
        <f t="shared" si="21"/>
        <v>192</v>
      </c>
      <c r="AY29" s="17">
        <f t="shared" ref="AY29" si="360">AY79</f>
        <v>3.7764410535503492</v>
      </c>
      <c r="AZ29" s="15">
        <f t="shared" si="22"/>
        <v>198</v>
      </c>
      <c r="BA29" s="17">
        <f t="shared" ref="BA29" si="361">BA79</f>
        <v>3.7816077196170141</v>
      </c>
      <c r="BB29" s="15">
        <f t="shared" si="23"/>
        <v>204</v>
      </c>
      <c r="BC29" s="14">
        <f t="shared" ref="BC29" si="362">BC79</f>
        <v>3.4273264693451395</v>
      </c>
      <c r="BD29" s="15">
        <f t="shared" si="24"/>
        <v>216</v>
      </c>
      <c r="BE29" s="14">
        <f t="shared" ref="BE29" si="363">BE79</f>
        <v>3.0790452184732628</v>
      </c>
      <c r="BF29" s="15">
        <f t="shared" si="25"/>
        <v>227</v>
      </c>
      <c r="BG29" s="17">
        <f t="shared" ref="BG29" si="364">BG79</f>
        <v>2.7307639676013888</v>
      </c>
      <c r="BH29" s="15">
        <f t="shared" si="26"/>
        <v>251</v>
      </c>
      <c r="BI29" s="14">
        <f t="shared" ref="BI29" si="365">BI79</f>
        <v>2.3745347991909727</v>
      </c>
      <c r="BJ29" s="15">
        <f t="shared" si="27"/>
        <v>1043</v>
      </c>
      <c r="BK29" s="14">
        <f t="shared" ref="BK29" si="366">BK79</f>
        <v>0</v>
      </c>
      <c r="BL29" s="14"/>
      <c r="BM29" s="14">
        <v>0.2</v>
      </c>
      <c r="BN29" s="15">
        <f t="shared" si="28"/>
        <v>198</v>
      </c>
      <c r="BO29" s="17">
        <f t="shared" ref="BO29" si="367">BO79</f>
        <v>3.7392709142395848</v>
      </c>
      <c r="BP29" s="15">
        <f t="shared" si="29"/>
        <v>211</v>
      </c>
      <c r="BQ29" s="17">
        <f t="shared" ref="BQ29" si="368">BQ79</f>
        <v>3.7575209130395839</v>
      </c>
      <c r="BR29" s="15">
        <f t="shared" si="30"/>
        <v>211</v>
      </c>
      <c r="BS29" s="14">
        <f t="shared" ref="BS29" si="369">BS79</f>
        <v>3.3356459132083329</v>
      </c>
      <c r="BT29" s="15">
        <f t="shared" si="31"/>
        <v>225</v>
      </c>
      <c r="BU29" s="14">
        <f t="shared" ref="BU29" si="370">BU79</f>
        <v>2.9257709121770827</v>
      </c>
      <c r="BV29" s="15">
        <f t="shared" si="32"/>
        <v>239</v>
      </c>
      <c r="BW29" s="14">
        <f t="shared" ref="BW29" si="371">BW79</f>
        <v>2.515895911145833</v>
      </c>
      <c r="BX29" s="15">
        <f t="shared" si="33"/>
        <v>266</v>
      </c>
      <c r="BY29" s="14">
        <f t="shared" ref="BY29" si="372">BY79</f>
        <v>2.1063334090833337</v>
      </c>
      <c r="BZ29" s="15">
        <f t="shared" si="34"/>
        <v>1043</v>
      </c>
      <c r="CA29" s="14">
        <f t="shared" ref="CA29" si="373">CA79</f>
        <v>0</v>
      </c>
      <c r="CB29" s="14"/>
      <c r="CC29" s="14">
        <v>0.2</v>
      </c>
      <c r="CD29" s="15">
        <f t="shared" si="35"/>
        <v>210</v>
      </c>
      <c r="CE29" s="14">
        <f t="shared" ref="CE29" si="374">CE79</f>
        <v>3.6856250000000008</v>
      </c>
      <c r="CF29" s="15">
        <f t="shared" si="36"/>
        <v>210</v>
      </c>
      <c r="CG29" s="17">
        <f t="shared" ref="CG29" si="375">CG79</f>
        <v>3.7025000000000006</v>
      </c>
      <c r="CH29" s="15">
        <f t="shared" si="37"/>
        <v>227</v>
      </c>
      <c r="CI29" s="17">
        <f t="shared" ref="CI29" si="376">CI79</f>
        <v>3.2010313287124998</v>
      </c>
      <c r="CJ29" s="15">
        <f t="shared" si="38"/>
        <v>244</v>
      </c>
      <c r="CK29" s="17">
        <f t="shared" ref="CK29" si="377">CK79</f>
        <v>2.6995625773624998</v>
      </c>
      <c r="CL29" s="15">
        <f t="shared" si="39"/>
        <v>261</v>
      </c>
      <c r="CM29" s="17">
        <f t="shared" ref="CM29" si="378">CM79</f>
        <v>2.1980938260124998</v>
      </c>
      <c r="CN29" s="15">
        <f t="shared" si="40"/>
        <v>295</v>
      </c>
      <c r="CO29" s="17">
        <f t="shared" ref="CO29" si="379">CO79</f>
        <v>1.7101250000000001</v>
      </c>
      <c r="CP29" s="15">
        <f t="shared" si="41"/>
        <v>1043</v>
      </c>
      <c r="CQ29" s="14">
        <f t="shared" ref="CQ29" si="380">CQ79</f>
        <v>0</v>
      </c>
      <c r="CR29" s="14"/>
      <c r="CS29" s="14"/>
      <c r="CT29" s="14">
        <v>0.2</v>
      </c>
      <c r="CU29" s="15">
        <f t="shared" si="42"/>
        <v>213</v>
      </c>
      <c r="CV29" s="14">
        <f t="shared" ref="CV29" si="381">CV79</f>
        <v>3.6267584130875012</v>
      </c>
      <c r="CW29" s="15">
        <f t="shared" si="43"/>
        <v>214</v>
      </c>
      <c r="CX29" s="14">
        <f t="shared" ref="CX29" si="382">CX79</f>
        <v>3.6238084130374997</v>
      </c>
      <c r="CY29" s="15">
        <f t="shared" si="44"/>
        <v>232</v>
      </c>
      <c r="CZ29" s="14">
        <f t="shared" ref="CZ29" si="383">CZ79</f>
        <v>3.0483773931158336</v>
      </c>
      <c r="DA29" s="15">
        <f t="shared" si="45"/>
        <v>250</v>
      </c>
      <c r="DB29" s="14">
        <f t="shared" ref="DB29" si="384">DB79</f>
        <v>2.303146373174167</v>
      </c>
      <c r="DC29" s="15">
        <f t="shared" si="46"/>
        <v>269</v>
      </c>
      <c r="DD29" s="17">
        <f t="shared" ref="DD29" si="385">DD79</f>
        <v>1.7878949828641664</v>
      </c>
      <c r="DE29" s="15">
        <f t="shared" si="47"/>
        <v>304</v>
      </c>
      <c r="DF29" s="14">
        <f t="shared" ref="DF29" si="386">DF79</f>
        <v>1.3376250725374998</v>
      </c>
      <c r="DG29" s="15">
        <f t="shared" si="48"/>
        <v>1043</v>
      </c>
      <c r="DH29" s="14">
        <f t="shared" ref="DH29" si="387">DH79</f>
        <v>0</v>
      </c>
      <c r="DI29" s="14"/>
      <c r="DJ29" s="14"/>
      <c r="DK29" s="14">
        <v>0.2</v>
      </c>
      <c r="DL29" s="15">
        <f t="shared" si="49"/>
        <v>217</v>
      </c>
      <c r="DM29" s="14">
        <f t="shared" ref="DM29" si="388">DM79</f>
        <v>3.5678917461125002</v>
      </c>
      <c r="DN29" s="15">
        <f t="shared" si="50"/>
        <v>218</v>
      </c>
      <c r="DO29" s="14">
        <f t="shared" ref="DO29" si="389">DO79</f>
        <v>3.5451167460124999</v>
      </c>
      <c r="DP29" s="15">
        <f t="shared" si="51"/>
        <v>237</v>
      </c>
      <c r="DQ29" s="14">
        <f t="shared" ref="DQ29" si="390">DQ79</f>
        <v>2.8957234575191664</v>
      </c>
      <c r="DR29" s="15">
        <f t="shared" si="52"/>
        <v>257</v>
      </c>
      <c r="DS29" s="14">
        <f t="shared" ref="DS29" si="391">DS79</f>
        <v>1.9067301689858336</v>
      </c>
      <c r="DT29" s="15">
        <f t="shared" si="53"/>
        <v>277</v>
      </c>
      <c r="DU29" s="14">
        <f t="shared" ref="DU29" si="392">DU79</f>
        <v>1.3776961397158329</v>
      </c>
      <c r="DV29" s="15">
        <f t="shared" si="54"/>
        <v>314</v>
      </c>
      <c r="DW29" s="14">
        <f t="shared" ref="DW29" si="393">DW79</f>
        <v>0.96512507176249962</v>
      </c>
      <c r="DX29" s="15">
        <f t="shared" si="55"/>
        <v>1043</v>
      </c>
      <c r="DY29" s="14">
        <f t="shared" ref="DY29" si="394">DY79</f>
        <v>0</v>
      </c>
      <c r="DZ29" s="14"/>
      <c r="EA29" s="14">
        <v>0.2</v>
      </c>
      <c r="EB29" s="15">
        <f t="shared" si="56"/>
        <v>221</v>
      </c>
      <c r="EC29" s="14">
        <f t="shared" ref="EC29" si="395">EC79</f>
        <v>3.5090250791375004</v>
      </c>
      <c r="ED29" s="15">
        <f t="shared" si="57"/>
        <v>223</v>
      </c>
      <c r="EE29" s="14">
        <f t="shared" ref="EE29" si="396">EE79</f>
        <v>3.4664250789875006</v>
      </c>
      <c r="EF29" s="15">
        <f t="shared" si="58"/>
        <v>242</v>
      </c>
      <c r="EG29" s="17">
        <f t="shared" ref="EG29" si="397">EG79</f>
        <v>2.7430695219225001</v>
      </c>
      <c r="EH29" s="15">
        <f t="shared" si="59"/>
        <v>264</v>
      </c>
      <c r="EI29" s="14">
        <f t="shared" ref="EI29" si="398">EI79</f>
        <v>1.5103139647975001</v>
      </c>
      <c r="EJ29" s="15">
        <f t="shared" si="60"/>
        <v>285</v>
      </c>
      <c r="EK29" s="14">
        <f t="shared" ref="EK29" si="399">EK79</f>
        <v>0.96749729656749972</v>
      </c>
      <c r="EL29" s="15">
        <f t="shared" si="61"/>
        <v>323</v>
      </c>
      <c r="EM29" s="14">
        <f t="shared" ref="EM29" si="400">EM79</f>
        <v>0.59262507098750006</v>
      </c>
      <c r="EN29" s="15">
        <f t="shared" si="62"/>
        <v>1043</v>
      </c>
      <c r="EO29" s="14">
        <f t="shared" ref="EO29" si="401">EO79</f>
        <v>0</v>
      </c>
      <c r="EP29" s="14"/>
      <c r="EQ29" s="14"/>
      <c r="ER29" s="14"/>
      <c r="ES29" s="14"/>
      <c r="ET29" s="14">
        <v>0.2</v>
      </c>
      <c r="EU29" s="15">
        <f t="shared" si="63"/>
        <v>236</v>
      </c>
      <c r="EV29" s="14">
        <f t="shared" ref="EV29" si="402">EV79</f>
        <v>3.399</v>
      </c>
      <c r="EW29" s="15">
        <f t="shared" si="64"/>
        <v>242</v>
      </c>
      <c r="EX29" s="17">
        <f t="shared" ref="EX29" si="403">EX79</f>
        <v>3.3180000000000001</v>
      </c>
      <c r="EY29" s="15">
        <f t="shared" si="65"/>
        <v>264</v>
      </c>
      <c r="EZ29" s="14">
        <f t="shared" ref="EZ29" si="404">EZ79</f>
        <v>2.4480486867374998</v>
      </c>
      <c r="FA29" s="15">
        <f t="shared" si="66"/>
        <v>293</v>
      </c>
      <c r="FB29" s="16">
        <f t="shared" ref="FB29" si="405">FB79</f>
        <v>0.72959729595000022</v>
      </c>
      <c r="FC29" s="15">
        <f t="shared" si="67"/>
        <v>1043</v>
      </c>
      <c r="FD29" s="14">
        <f t="shared" ref="FD29" si="406">FD79</f>
        <v>0</v>
      </c>
      <c r="FE29" s="15">
        <f t="shared" si="68"/>
        <v>1043</v>
      </c>
      <c r="FF29" s="14">
        <f t="shared" ref="FF29" si="407">FF79</f>
        <v>0</v>
      </c>
      <c r="FG29" s="15">
        <f t="shared" si="69"/>
        <v>1043</v>
      </c>
      <c r="FH29" s="14">
        <f t="shared" ref="FH29" si="408">FH79</f>
        <v>0</v>
      </c>
    </row>
    <row r="30" spans="1:1036" ht="15" customHeight="1" x14ac:dyDescent="0.25">
      <c r="A30" s="14">
        <f>(A32-A29)/3+A29</f>
        <v>0.23333333333333334</v>
      </c>
      <c r="B30" s="15">
        <f t="shared" si="3"/>
        <v>184</v>
      </c>
      <c r="C30" s="14">
        <f t="shared" si="70"/>
        <v>4.5479166666666666</v>
      </c>
      <c r="D30" s="15">
        <f t="shared" si="4"/>
        <v>184</v>
      </c>
      <c r="E30" s="17">
        <f t="shared" si="70"/>
        <v>4.7966666666666677</v>
      </c>
      <c r="F30" s="15">
        <f t="shared" si="5"/>
        <v>188</v>
      </c>
      <c r="G30" s="27">
        <f t="shared" ref="G30" si="409">G80</f>
        <v>4.6447257899875014</v>
      </c>
      <c r="H30" s="15">
        <f t="shared" si="6"/>
        <v>192</v>
      </c>
      <c r="I30" s="27">
        <f t="shared" ref="I30" si="410">I80</f>
        <v>4.4937570396625004</v>
      </c>
      <c r="J30" s="15">
        <f t="shared" si="73"/>
        <v>195</v>
      </c>
      <c r="K30" s="27">
        <f t="shared" ref="K30" si="411">K80</f>
        <v>4.3427882893374994</v>
      </c>
      <c r="L30" s="15">
        <f t="shared" si="7"/>
        <v>203</v>
      </c>
      <c r="M30" s="14">
        <f t="shared" ref="M30" si="412">M80</f>
        <v>4.1956250000000006</v>
      </c>
      <c r="N30" s="15">
        <f t="shared" si="8"/>
        <v>262</v>
      </c>
      <c r="O30" s="17">
        <f t="shared" ref="O30" si="413">O80</f>
        <v>2.7693750000000001</v>
      </c>
      <c r="P30" s="14"/>
      <c r="Q30" s="14">
        <f>(Q32-Q29)/3+Q29</f>
        <v>0.23333333333333334</v>
      </c>
      <c r="R30" s="15">
        <f t="shared" si="9"/>
        <v>188</v>
      </c>
      <c r="S30" s="14">
        <f t="shared" ref="S30" si="414">S80</f>
        <v>4.4924583333333326</v>
      </c>
      <c r="T30" s="15">
        <f t="shared" si="10"/>
        <v>188</v>
      </c>
      <c r="U30" s="14">
        <f t="shared" ref="U30" si="415">U80</f>
        <v>4.4924583333333326</v>
      </c>
      <c r="V30" s="15">
        <f t="shared" si="11"/>
        <v>192</v>
      </c>
      <c r="W30" s="27">
        <f t="shared" ref="W30" si="416">W80</f>
        <v>4.3428056506124992</v>
      </c>
      <c r="X30" s="15">
        <f t="shared" si="12"/>
        <v>196</v>
      </c>
      <c r="Y30" s="27">
        <f t="shared" ref="Y30" si="417">Y80</f>
        <v>4.1938473169749999</v>
      </c>
      <c r="Z30" s="15">
        <f t="shared" si="81"/>
        <v>200</v>
      </c>
      <c r="AA30" s="27">
        <f t="shared" ref="AA30" si="418">AA80</f>
        <v>4.0448889833374997</v>
      </c>
      <c r="AB30" s="15">
        <f t="shared" si="13"/>
        <v>209</v>
      </c>
      <c r="AC30" s="14">
        <f t="shared" ref="AC30" si="419">AC80</f>
        <v>3.8996666666666671</v>
      </c>
      <c r="AD30" s="15">
        <f t="shared" si="14"/>
        <v>281</v>
      </c>
      <c r="AE30" s="17">
        <f>(AE32-AE29)/3+AE29</f>
        <v>215.16666666666669</v>
      </c>
      <c r="AF30" s="14"/>
      <c r="AG30" s="14">
        <f>(AG32-AG29)/3+AG29</f>
        <v>0.23333333333333334</v>
      </c>
      <c r="AH30" s="15">
        <f t="shared" si="15"/>
        <v>192</v>
      </c>
      <c r="AI30" s="14">
        <f t="shared" ref="AI30" si="420">AI80</f>
        <v>3.9022916666666667</v>
      </c>
      <c r="AJ30" s="15">
        <f t="shared" si="16"/>
        <v>192</v>
      </c>
      <c r="AK30" s="14">
        <f t="shared" ref="AK30" si="421">AK80</f>
        <v>3.887291666666667</v>
      </c>
      <c r="AL30" s="15">
        <f t="shared" si="17"/>
        <v>202</v>
      </c>
      <c r="AM30" s="17">
        <f t="shared" ref="AM30" si="422">AM80</f>
        <v>3.7243750942500018</v>
      </c>
      <c r="AN30" s="15">
        <f t="shared" si="18"/>
        <v>212</v>
      </c>
      <c r="AO30" s="14">
        <f t="shared" ref="AO30" si="423">AO80</f>
        <v>3.5624306489374993</v>
      </c>
      <c r="AP30" s="15">
        <f t="shared" si="88"/>
        <v>221</v>
      </c>
      <c r="AQ30" s="14">
        <f t="shared" ref="AQ30" si="424">AQ80</f>
        <v>3.4004862036250003</v>
      </c>
      <c r="AR30" s="15">
        <f t="shared" si="19"/>
        <v>241</v>
      </c>
      <c r="AS30" s="17">
        <f t="shared" ref="AS30" si="425">AS80</f>
        <v>3.2479166666666672</v>
      </c>
      <c r="AT30" s="15">
        <f t="shared" si="20"/>
        <v>338</v>
      </c>
      <c r="AU30" s="14">
        <f t="shared" ref="AU30" si="426">AU80</f>
        <v>0.88812500000000016</v>
      </c>
      <c r="AV30" s="14"/>
      <c r="AW30" s="14">
        <f>(AW32-AW29)/3+AW29</f>
        <v>0.23333333333333334</v>
      </c>
      <c r="AX30" s="15">
        <f t="shared" si="21"/>
        <v>198</v>
      </c>
      <c r="AY30" s="14">
        <f t="shared" ref="AY30" si="427">AY80</f>
        <v>3.6436806501597241</v>
      </c>
      <c r="AZ30" s="15">
        <f t="shared" si="22"/>
        <v>204</v>
      </c>
      <c r="BA30" s="14">
        <f t="shared" ref="BA30" si="428">BA80</f>
        <v>3.6498473161263894</v>
      </c>
      <c r="BB30" s="15">
        <f t="shared" si="23"/>
        <v>210</v>
      </c>
      <c r="BC30" s="17">
        <f t="shared" ref="BC30" si="429">BC80</f>
        <v>3.2964028713263893</v>
      </c>
      <c r="BD30" s="15">
        <f t="shared" si="24"/>
        <v>221</v>
      </c>
      <c r="BE30" s="14">
        <f t="shared" ref="BE30" si="430">BE80</f>
        <v>2.949958425826388</v>
      </c>
      <c r="BF30" s="15">
        <f t="shared" si="25"/>
        <v>233</v>
      </c>
      <c r="BG30" s="14">
        <f t="shared" ref="BG30" si="431">BG80</f>
        <v>2.6035139803263889</v>
      </c>
      <c r="BH30" s="15">
        <f t="shared" si="26"/>
        <v>256</v>
      </c>
      <c r="BI30" s="17">
        <f t="shared" ref="BI30" si="432">BI80</f>
        <v>2.2509584226597226</v>
      </c>
      <c r="BJ30" s="15">
        <f t="shared" si="27"/>
        <v>1043</v>
      </c>
      <c r="BK30" s="14">
        <f t="shared" ref="BK30" si="433">BK80</f>
        <v>0</v>
      </c>
      <c r="BL30" s="14"/>
      <c r="BM30" s="14">
        <f>(BM32-BM29)/3+BM29</f>
        <v>0.23333333333333334</v>
      </c>
      <c r="BN30" s="15">
        <f t="shared" si="28"/>
        <v>204</v>
      </c>
      <c r="BO30" s="14">
        <f t="shared" ref="BO30" si="434">BO80</f>
        <v>3.6074306496458348</v>
      </c>
      <c r="BP30" s="15">
        <f t="shared" si="29"/>
        <v>216</v>
      </c>
      <c r="BQ30" s="14">
        <f t="shared" ref="BQ30" si="435">BQ80</f>
        <v>3.6276806482458337</v>
      </c>
      <c r="BR30" s="15">
        <f t="shared" si="30"/>
        <v>217</v>
      </c>
      <c r="BS30" s="17">
        <f t="shared" ref="BS30" si="436">BS80</f>
        <v>3.2059237039583328</v>
      </c>
      <c r="BT30" s="15">
        <f t="shared" si="31"/>
        <v>231</v>
      </c>
      <c r="BU30" s="14">
        <f t="shared" ref="BU30" si="437">BU80</f>
        <v>2.7981667582708329</v>
      </c>
      <c r="BV30" s="15">
        <f t="shared" si="32"/>
        <v>244</v>
      </c>
      <c r="BW30" s="14">
        <f t="shared" ref="BW30" si="438">BW80</f>
        <v>2.3904098125833331</v>
      </c>
      <c r="BX30" s="15">
        <f t="shared" si="33"/>
        <v>271</v>
      </c>
      <c r="BY30" s="14">
        <f t="shared" ref="BY30" si="439">BY80</f>
        <v>1.9850834212083337</v>
      </c>
      <c r="BZ30" s="15">
        <f t="shared" si="34"/>
        <v>1043</v>
      </c>
      <c r="CA30" s="14">
        <f t="shared" ref="CA30" si="440">CA80</f>
        <v>0</v>
      </c>
      <c r="CB30" s="14"/>
      <c r="CC30" s="14">
        <f>(CC32-CC29)/3+CC29</f>
        <v>0.23333333333333334</v>
      </c>
      <c r="CD30" s="15">
        <f t="shared" si="35"/>
        <v>215</v>
      </c>
      <c r="CE30" s="14">
        <f t="shared" ref="CE30" si="441">CE80</f>
        <v>3.5564583333333339</v>
      </c>
      <c r="CF30" s="15">
        <f t="shared" si="36"/>
        <v>215</v>
      </c>
      <c r="CG30" s="14">
        <f t="shared" ref="CG30" si="442">CG80</f>
        <v>3.5733333333333337</v>
      </c>
      <c r="CH30" s="15">
        <f t="shared" si="37"/>
        <v>232</v>
      </c>
      <c r="CI30" s="14">
        <f t="shared" ref="CI30" si="443">CI80</f>
        <v>3.0737118969999999</v>
      </c>
      <c r="CJ30" s="15">
        <f t="shared" si="38"/>
        <v>250</v>
      </c>
      <c r="CK30" s="14">
        <f t="shared" ref="CK30" si="444">CK80</f>
        <v>2.5749237009374997</v>
      </c>
      <c r="CL30" s="15">
        <f t="shared" si="39"/>
        <v>267</v>
      </c>
      <c r="CM30" s="14">
        <f t="shared" ref="CM30" si="445">CM80</f>
        <v>2.0761355048749999</v>
      </c>
      <c r="CN30" s="15">
        <f t="shared" si="40"/>
        <v>301</v>
      </c>
      <c r="CO30" s="14">
        <f t="shared" ref="CO30" si="446">CO80</f>
        <v>1.5945</v>
      </c>
      <c r="CP30" s="15">
        <f t="shared" si="41"/>
        <v>1043</v>
      </c>
      <c r="CQ30" s="14">
        <f t="shared" ref="CQ30" si="447">CQ80</f>
        <v>0</v>
      </c>
      <c r="CR30" s="14"/>
      <c r="CS30" s="14"/>
      <c r="CT30" s="14">
        <f>(CT32-CT29)/3+CT29</f>
        <v>0.23333333333333334</v>
      </c>
      <c r="CU30" s="15">
        <f t="shared" si="42"/>
        <v>219</v>
      </c>
      <c r="CV30" s="14">
        <f t="shared" ref="CV30" si="448">CV80</f>
        <v>3.4973139815875012</v>
      </c>
      <c r="CW30" s="15">
        <f t="shared" si="43"/>
        <v>219</v>
      </c>
      <c r="CX30" s="14">
        <f t="shared" ref="CX30" si="449">CX80</f>
        <v>3.4944750926374999</v>
      </c>
      <c r="CY30" s="15">
        <f t="shared" si="44"/>
        <v>237</v>
      </c>
      <c r="CZ30" s="14">
        <f t="shared" ref="CZ30" si="450">CZ80</f>
        <v>2.9218338872516667</v>
      </c>
      <c r="DA30" s="15">
        <f t="shared" si="45"/>
        <v>256</v>
      </c>
      <c r="DB30" s="17">
        <f t="shared" ref="DB30" si="451">DB80</f>
        <v>2.1795260151658336</v>
      </c>
      <c r="DC30" s="15">
        <f t="shared" si="46"/>
        <v>275</v>
      </c>
      <c r="DD30" s="14">
        <f t="shared" ref="DD30" si="452">DD80</f>
        <v>1.6672070319699996</v>
      </c>
      <c r="DE30" s="15">
        <f t="shared" si="47"/>
        <v>311</v>
      </c>
      <c r="DF30" s="17">
        <f t="shared" ref="DF30" si="453">DF80</f>
        <v>1.2224723062749998</v>
      </c>
      <c r="DG30" s="15">
        <f t="shared" si="48"/>
        <v>1043</v>
      </c>
      <c r="DH30" s="14">
        <f t="shared" ref="DH30" si="454">DH80</f>
        <v>0</v>
      </c>
      <c r="DI30" s="14"/>
      <c r="DJ30" s="14"/>
      <c r="DK30" s="14">
        <f>(DK32-DK29)/3+DK29</f>
        <v>0.23333333333333334</v>
      </c>
      <c r="DL30" s="15">
        <f t="shared" si="49"/>
        <v>222</v>
      </c>
      <c r="DM30" s="14">
        <f t="shared" ref="DM30" si="455">DM80</f>
        <v>3.4390028701125002</v>
      </c>
      <c r="DN30" s="15">
        <f t="shared" si="50"/>
        <v>224</v>
      </c>
      <c r="DO30" s="14">
        <f t="shared" ref="DO30" si="456">DO80</f>
        <v>3.4164500922125001</v>
      </c>
      <c r="DP30" s="15">
        <f t="shared" si="51"/>
        <v>242</v>
      </c>
      <c r="DQ30" s="17">
        <f t="shared" ref="DQ30" si="457">DQ80</f>
        <v>2.7699558775033331</v>
      </c>
      <c r="DR30" s="15">
        <f t="shared" si="52"/>
        <v>263</v>
      </c>
      <c r="DS30" s="17">
        <f t="shared" ref="DS30" si="458">DS80</f>
        <v>1.784128329394167</v>
      </c>
      <c r="DT30" s="15">
        <f t="shared" si="53"/>
        <v>283</v>
      </c>
      <c r="DU30" s="17">
        <f t="shared" ref="DU30" si="459">DU80</f>
        <v>1.2582785590649996</v>
      </c>
      <c r="DV30" s="15">
        <f t="shared" si="54"/>
        <v>320</v>
      </c>
      <c r="DW30" s="14">
        <f t="shared" ref="DW30" si="460">DW80</f>
        <v>0.85141674979999959</v>
      </c>
      <c r="DX30" s="15">
        <f t="shared" si="55"/>
        <v>1043</v>
      </c>
      <c r="DY30" s="14">
        <f t="shared" ref="DY30" si="461">DY80</f>
        <v>0</v>
      </c>
      <c r="DZ30" s="14"/>
      <c r="EA30" s="14">
        <f>(EA32-EA29)/3+EA29</f>
        <v>0.23333333333333334</v>
      </c>
      <c r="EB30" s="15">
        <f t="shared" si="56"/>
        <v>226</v>
      </c>
      <c r="EC30" s="14">
        <f t="shared" ref="EC30" si="462">EC80</f>
        <v>3.3806917586375005</v>
      </c>
      <c r="ED30" s="15">
        <f t="shared" si="57"/>
        <v>228</v>
      </c>
      <c r="EE30" s="14">
        <f t="shared" ref="EE30" si="463">EE80</f>
        <v>3.3384250917875007</v>
      </c>
      <c r="EF30" s="15">
        <f t="shared" si="58"/>
        <v>247</v>
      </c>
      <c r="EG30" s="14">
        <f t="shared" ref="EG30" si="464">EG80</f>
        <v>2.6180778677550003</v>
      </c>
      <c r="EH30" s="15">
        <f t="shared" si="59"/>
        <v>269</v>
      </c>
      <c r="EI30" s="14">
        <f t="shared" ref="EI30" si="465">EI80</f>
        <v>1.3887306436225002</v>
      </c>
      <c r="EJ30" s="15">
        <f t="shared" si="60"/>
        <v>291</v>
      </c>
      <c r="EK30" s="14">
        <f t="shared" ref="EK30" si="466">EK80</f>
        <v>0.84935008615999974</v>
      </c>
      <c r="EL30" s="15">
        <f t="shared" si="61"/>
        <v>329</v>
      </c>
      <c r="EM30" s="14">
        <f t="shared" ref="EM30" si="467">EM80</f>
        <v>0.48036119332500005</v>
      </c>
      <c r="EN30" s="15">
        <f t="shared" si="62"/>
        <v>1043</v>
      </c>
      <c r="EO30" s="14">
        <f t="shared" ref="EO30" si="468">EO80</f>
        <v>0</v>
      </c>
      <c r="EP30" s="14"/>
      <c r="EQ30" s="14"/>
      <c r="ER30" s="14"/>
      <c r="ES30" s="14"/>
      <c r="ET30" s="14">
        <f>(ET32-ET29)/3+ET29</f>
        <v>0.23333333333333334</v>
      </c>
      <c r="EU30" s="15">
        <f t="shared" si="63"/>
        <v>242</v>
      </c>
      <c r="EV30" s="17">
        <f t="shared" ref="EV30" si="469">EV80</f>
        <v>3.274</v>
      </c>
      <c r="EW30" s="15">
        <f t="shared" si="64"/>
        <v>247</v>
      </c>
      <c r="EX30" s="14">
        <f t="shared" ref="EX30" si="470">EX80</f>
        <v>3.1938333333333335</v>
      </c>
      <c r="EY30" s="15">
        <f t="shared" si="65"/>
        <v>270</v>
      </c>
      <c r="EZ30" s="14">
        <f t="shared" ref="EZ30" si="471">EZ80</f>
        <v>2.3265486988874997</v>
      </c>
      <c r="FA30" s="15">
        <f t="shared" si="66"/>
        <v>298</v>
      </c>
      <c r="FB30" s="14">
        <f t="shared" ref="FB30" si="472">FB80</f>
        <v>0.6125973076500002</v>
      </c>
      <c r="FC30" s="15">
        <f t="shared" si="67"/>
        <v>1043</v>
      </c>
      <c r="FD30" s="14">
        <f t="shared" ref="FD30" si="473">FD80</f>
        <v>0</v>
      </c>
      <c r="FE30" s="15">
        <f t="shared" si="68"/>
        <v>1043</v>
      </c>
      <c r="FF30" s="14">
        <f t="shared" ref="FF30" si="474">FF80</f>
        <v>0</v>
      </c>
      <c r="FG30" s="15">
        <f t="shared" si="69"/>
        <v>1043</v>
      </c>
      <c r="FH30" s="14">
        <f t="shared" ref="FH30" si="475">FH80</f>
        <v>0</v>
      </c>
    </row>
    <row r="31" spans="1:1036" ht="15" customHeight="1" x14ac:dyDescent="0.25">
      <c r="A31" s="14">
        <f>(A32-A29)*2/3+A29</f>
        <v>0.26666666666666666</v>
      </c>
      <c r="B31" s="15">
        <f t="shared" si="3"/>
        <v>190</v>
      </c>
      <c r="C31" s="14">
        <f t="shared" si="70"/>
        <v>4.4139583333333334</v>
      </c>
      <c r="D31" s="15">
        <f t="shared" si="4"/>
        <v>190</v>
      </c>
      <c r="E31" s="14">
        <f t="shared" si="70"/>
        <v>4.6627083333333337</v>
      </c>
      <c r="F31" s="15">
        <f t="shared" si="5"/>
        <v>194</v>
      </c>
      <c r="G31" s="27">
        <f t="shared" ref="G31" si="476">G81</f>
        <v>4.5113091366625016</v>
      </c>
      <c r="H31" s="15">
        <f t="shared" si="6"/>
        <v>197</v>
      </c>
      <c r="I31" s="27">
        <f t="shared" ref="I31" si="477">I81</f>
        <v>4.3608820529500001</v>
      </c>
      <c r="J31" s="15">
        <f t="shared" si="73"/>
        <v>200</v>
      </c>
      <c r="K31" s="34">
        <f t="shared" ref="K31" si="478">K81</f>
        <v>4.2104549692374995</v>
      </c>
      <c r="L31" s="15">
        <f t="shared" si="7"/>
        <v>206</v>
      </c>
      <c r="M31" s="14">
        <f t="shared" ref="M31" si="479">M81</f>
        <v>4.0643750000000001</v>
      </c>
      <c r="N31" s="15">
        <f t="shared" si="8"/>
        <v>267</v>
      </c>
      <c r="O31" s="14">
        <f t="shared" ref="O31" si="480">O81</f>
        <v>2.6475000000000004</v>
      </c>
      <c r="P31" s="14"/>
      <c r="Q31" s="14">
        <f>(Q32-Q29)*2/3+Q29</f>
        <v>0.26666666666666666</v>
      </c>
      <c r="R31" s="15">
        <f t="shared" si="9"/>
        <v>192</v>
      </c>
      <c r="S31" s="14">
        <f t="shared" ref="S31" si="481">S81</f>
        <v>4.3589166666666666</v>
      </c>
      <c r="T31" s="15">
        <f t="shared" si="10"/>
        <v>192</v>
      </c>
      <c r="U31" s="14">
        <f t="shared" ref="U31" si="482">U81</f>
        <v>4.3589166666666666</v>
      </c>
      <c r="V31" s="15">
        <f t="shared" si="11"/>
        <v>196</v>
      </c>
      <c r="W31" s="34">
        <f t="shared" ref="W31" si="483">W81</f>
        <v>4.2099306638999989</v>
      </c>
      <c r="X31" s="15">
        <f t="shared" si="12"/>
        <v>201</v>
      </c>
      <c r="Y31" s="27">
        <f t="shared" ref="Y31" si="484">Y81</f>
        <v>4.0616389968624995</v>
      </c>
      <c r="Z31" s="15">
        <f t="shared" si="81"/>
        <v>205</v>
      </c>
      <c r="AA31" s="27">
        <f t="shared" ref="AA31" si="485">AA81</f>
        <v>3.9133473298249997</v>
      </c>
      <c r="AB31" s="15">
        <f t="shared" si="13"/>
        <v>213</v>
      </c>
      <c r="AC31" s="17">
        <f t="shared" ref="AC31" si="486">AC81</f>
        <v>3.7694583333333336</v>
      </c>
      <c r="AD31" s="15">
        <f t="shared" si="14"/>
        <v>285</v>
      </c>
      <c r="AE31" s="14">
        <f>(AE32-AE29)*2/3+AE29</f>
        <v>205.73333333333335</v>
      </c>
      <c r="AF31" s="14"/>
      <c r="AG31" s="14">
        <f>(AG32-AG29)*2/3+AG29</f>
        <v>0.26666666666666666</v>
      </c>
      <c r="AH31" s="15">
        <f t="shared" si="15"/>
        <v>198</v>
      </c>
      <c r="AI31" s="17">
        <f t="shared" ref="AI31" si="487">AI81</f>
        <v>3.7695833333333333</v>
      </c>
      <c r="AJ31" s="15">
        <f t="shared" si="16"/>
        <v>198</v>
      </c>
      <c r="AK31" s="17">
        <f t="shared" ref="AK31" si="488">AK81</f>
        <v>3.7545833333333336</v>
      </c>
      <c r="AL31" s="15">
        <f t="shared" si="17"/>
        <v>208</v>
      </c>
      <c r="AM31" s="14">
        <f t="shared" ref="AM31" si="489">AM81</f>
        <v>3.5931667740375017</v>
      </c>
      <c r="AN31" s="15">
        <f t="shared" si="18"/>
        <v>217</v>
      </c>
      <c r="AO31" s="14">
        <f t="shared" ref="AO31" si="490">AO81</f>
        <v>3.4327223285749993</v>
      </c>
      <c r="AP31" s="15">
        <f t="shared" si="88"/>
        <v>227</v>
      </c>
      <c r="AQ31" s="17">
        <f t="shared" ref="AQ31" si="491">AQ81</f>
        <v>3.2722778831125003</v>
      </c>
      <c r="AR31" s="15">
        <f t="shared" si="19"/>
        <v>245</v>
      </c>
      <c r="AS31" s="14">
        <f t="shared" ref="AS31" si="492">AS81</f>
        <v>3.1227083333333336</v>
      </c>
      <c r="AT31" s="15">
        <f t="shared" si="20"/>
        <v>343</v>
      </c>
      <c r="AU31" s="16">
        <f t="shared" ref="AU31" si="493">AU81</f>
        <v>0.77812500000000007</v>
      </c>
      <c r="AV31" s="14"/>
      <c r="AW31" s="14">
        <f>(AW32-AW29)*2/3+AW29</f>
        <v>0.26666666666666666</v>
      </c>
      <c r="AX31" s="15">
        <f t="shared" si="21"/>
        <v>204</v>
      </c>
      <c r="AY31" s="14">
        <f t="shared" ref="AY31" si="494">AY81</f>
        <v>3.5118577466753491</v>
      </c>
      <c r="AZ31" s="15">
        <f t="shared" si="22"/>
        <v>210</v>
      </c>
      <c r="BA31" s="14">
        <f t="shared" ref="BA31" si="495">BA81</f>
        <v>3.5190244125420143</v>
      </c>
      <c r="BB31" s="15">
        <f t="shared" si="23"/>
        <v>215</v>
      </c>
      <c r="BC31" s="14">
        <f t="shared" ref="BC31" si="496">BC81</f>
        <v>3.1663820509951393</v>
      </c>
      <c r="BD31" s="15">
        <f t="shared" si="24"/>
        <v>227</v>
      </c>
      <c r="BE31" s="14">
        <f t="shared" ref="BE31" si="497">BE81</f>
        <v>2.8217396886482629</v>
      </c>
      <c r="BF31" s="15">
        <f t="shared" si="25"/>
        <v>238</v>
      </c>
      <c r="BG31" s="14">
        <f t="shared" ref="BG31" si="498">BG81</f>
        <v>2.4770973263013891</v>
      </c>
      <c r="BH31" s="15">
        <f t="shared" si="26"/>
        <v>261</v>
      </c>
      <c r="BI31" s="14">
        <f t="shared" ref="BI31" si="499">BI81</f>
        <v>2.1281459349409726</v>
      </c>
      <c r="BJ31" s="15">
        <f t="shared" si="27"/>
        <v>1043</v>
      </c>
      <c r="BK31" s="14">
        <f t="shared" ref="BK31" si="500">BK81</f>
        <v>0</v>
      </c>
      <c r="BL31" s="14"/>
      <c r="BM31" s="14">
        <f>(BM32-BM29)*2/3+BM29</f>
        <v>0.26666666666666666</v>
      </c>
      <c r="BN31" s="15">
        <f t="shared" si="28"/>
        <v>209</v>
      </c>
      <c r="BO31" s="14">
        <f t="shared" ref="BO31" si="501">BO81</f>
        <v>3.476493162739585</v>
      </c>
      <c r="BP31" s="15">
        <f t="shared" si="29"/>
        <v>222</v>
      </c>
      <c r="BQ31" s="14">
        <f t="shared" ref="BQ31" si="502">BQ81</f>
        <v>3.4987431611395836</v>
      </c>
      <c r="BR31" s="15">
        <f t="shared" si="30"/>
        <v>223</v>
      </c>
      <c r="BS31" s="14">
        <f t="shared" ref="BS31" si="503">BS81</f>
        <v>3.0770903835083327</v>
      </c>
      <c r="BT31" s="15">
        <f t="shared" si="31"/>
        <v>236</v>
      </c>
      <c r="BU31" s="17">
        <f t="shared" ref="BU31" si="504">BU81</f>
        <v>2.6714376042770831</v>
      </c>
      <c r="BV31" s="15">
        <f t="shared" si="32"/>
        <v>250</v>
      </c>
      <c r="BW31" s="17">
        <f t="shared" ref="BW31" si="505">BW81</f>
        <v>2.265784825045833</v>
      </c>
      <c r="BX31" s="15">
        <f t="shared" si="33"/>
        <v>276</v>
      </c>
      <c r="BY31" s="14">
        <f t="shared" ref="BY31" si="506">BY81</f>
        <v>1.8646667665833336</v>
      </c>
      <c r="BZ31" s="15">
        <f t="shared" si="34"/>
        <v>1043</v>
      </c>
      <c r="CA31" s="14">
        <f t="shared" ref="CA31" si="507">CA81</f>
        <v>0</v>
      </c>
      <c r="CB31" s="14"/>
      <c r="CC31" s="14">
        <f>(CC32-CC29)*2/3+CC29</f>
        <v>0.26666666666666666</v>
      </c>
      <c r="CD31" s="15">
        <f t="shared" si="35"/>
        <v>221</v>
      </c>
      <c r="CE31" s="14">
        <f t="shared" ref="CE31" si="508">CE81</f>
        <v>3.4272916666666675</v>
      </c>
      <c r="CF31" s="15">
        <f t="shared" si="36"/>
        <v>221</v>
      </c>
      <c r="CG31" s="14">
        <f t="shared" ref="CG31" si="509">CG81</f>
        <v>3.4441666666666673</v>
      </c>
      <c r="CH31" s="15">
        <f t="shared" si="37"/>
        <v>238</v>
      </c>
      <c r="CI31" s="14">
        <f t="shared" ref="CI31" si="510">CI81</f>
        <v>2.9472535763124998</v>
      </c>
      <c r="CJ31" s="15">
        <f t="shared" si="38"/>
        <v>255</v>
      </c>
      <c r="CK31" s="14">
        <f t="shared" ref="CK31" si="511">CK81</f>
        <v>2.4511737133124996</v>
      </c>
      <c r="CL31" s="15">
        <f t="shared" si="39"/>
        <v>273</v>
      </c>
      <c r="CM31" s="14">
        <f t="shared" ref="CM31" si="512">CM81</f>
        <v>1.9550938503124999</v>
      </c>
      <c r="CN31" s="15">
        <f t="shared" si="40"/>
        <v>307</v>
      </c>
      <c r="CO31" s="14">
        <f t="shared" ref="CO31" si="513">CO81</f>
        <v>1.4788750000000002</v>
      </c>
      <c r="CP31" s="15">
        <f t="shared" si="41"/>
        <v>1043</v>
      </c>
      <c r="CQ31" s="14">
        <f t="shared" ref="CQ31" si="514">CQ81</f>
        <v>0</v>
      </c>
      <c r="CR31" s="14"/>
      <c r="CS31" s="14"/>
      <c r="CT31" s="14">
        <f>(CT32-CT29)*2/3+CT29</f>
        <v>0.26666666666666666</v>
      </c>
      <c r="CU31" s="15">
        <f t="shared" si="42"/>
        <v>224</v>
      </c>
      <c r="CV31" s="14">
        <f t="shared" ref="CV31" si="515">CV81</f>
        <v>3.3687028833375012</v>
      </c>
      <c r="CW31" s="15">
        <f t="shared" si="43"/>
        <v>225</v>
      </c>
      <c r="CX31" s="14">
        <f t="shared" ref="CX31" si="516">CX81</f>
        <v>3.3659751054874998</v>
      </c>
      <c r="CY31" s="15">
        <f t="shared" si="44"/>
        <v>243</v>
      </c>
      <c r="CZ31" s="14">
        <f t="shared" ref="CZ31" si="517">CZ81</f>
        <v>2.7961477887091668</v>
      </c>
      <c r="DA31" s="15">
        <f t="shared" si="45"/>
        <v>262</v>
      </c>
      <c r="DB31" s="14">
        <f t="shared" ref="DB31" si="518">DB81</f>
        <v>2.0567871385508334</v>
      </c>
      <c r="DC31" s="15">
        <f t="shared" si="46"/>
        <v>281</v>
      </c>
      <c r="DD31" s="14">
        <f t="shared" ref="DD31" si="519">DD81</f>
        <v>1.5474357476508329</v>
      </c>
      <c r="DE31" s="15">
        <f t="shared" si="47"/>
        <v>317</v>
      </c>
      <c r="DF31" s="14">
        <f t="shared" ref="DF31" si="520">DF81</f>
        <v>1.1082917621374997</v>
      </c>
      <c r="DG31" s="15">
        <f t="shared" si="48"/>
        <v>1043</v>
      </c>
      <c r="DH31" s="14">
        <f t="shared" ref="DH31" si="521">DH81</f>
        <v>0</v>
      </c>
      <c r="DI31" s="14"/>
      <c r="DJ31" s="14"/>
      <c r="DK31" s="14">
        <f>(DK32-DK29)*2/3+DK29</f>
        <v>0.26666666666666666</v>
      </c>
      <c r="DL31" s="15">
        <f t="shared" si="49"/>
        <v>228</v>
      </c>
      <c r="DM31" s="14">
        <f t="shared" ref="DM31" si="522">DM81</f>
        <v>3.3109473273625003</v>
      </c>
      <c r="DN31" s="15">
        <f t="shared" si="50"/>
        <v>229</v>
      </c>
      <c r="DO31" s="14">
        <f t="shared" ref="DO31" si="523">DO81</f>
        <v>3.2886167716624999</v>
      </c>
      <c r="DP31" s="15">
        <f t="shared" si="51"/>
        <v>248</v>
      </c>
      <c r="DQ31" s="14">
        <f t="shared" ref="DQ31" si="524">DQ81</f>
        <v>2.6450420011058329</v>
      </c>
      <c r="DR31" s="15">
        <f t="shared" si="52"/>
        <v>268</v>
      </c>
      <c r="DS31" s="14">
        <f t="shared" ref="DS31" si="525">DS81</f>
        <v>1.662400563789167</v>
      </c>
      <c r="DT31" s="15">
        <f t="shared" si="53"/>
        <v>289</v>
      </c>
      <c r="DU31" s="14">
        <f t="shared" ref="DU31" si="526">DU81</f>
        <v>1.1397776449891663</v>
      </c>
      <c r="DV31" s="15">
        <f t="shared" si="54"/>
        <v>326</v>
      </c>
      <c r="DW31" s="16">
        <f t="shared" ref="DW31" si="527">DW81</f>
        <v>0.7386806499624996</v>
      </c>
      <c r="DX31" s="15">
        <f t="shared" si="55"/>
        <v>1043</v>
      </c>
      <c r="DY31" s="14">
        <f t="shared" ref="DY31" si="528">DY81</f>
        <v>0</v>
      </c>
      <c r="DZ31" s="14"/>
      <c r="EA31" s="14">
        <f>(EA32-EA29)*2/3+EA29</f>
        <v>0.26666666666666666</v>
      </c>
      <c r="EB31" s="15">
        <f t="shared" si="56"/>
        <v>231</v>
      </c>
      <c r="EC31" s="17">
        <f t="shared" ref="EC31" si="529">EC81</f>
        <v>3.2531917713875007</v>
      </c>
      <c r="ED31" s="15">
        <f t="shared" si="57"/>
        <v>233</v>
      </c>
      <c r="EE31" s="17">
        <f t="shared" ref="EE31" si="530">EE81</f>
        <v>3.2112584378375009</v>
      </c>
      <c r="EF31" s="15">
        <f t="shared" si="58"/>
        <v>253</v>
      </c>
      <c r="EG31" s="14">
        <f t="shared" ref="EG31" si="531">EG81</f>
        <v>2.4939362135025003</v>
      </c>
      <c r="EH31" s="15">
        <f t="shared" si="59"/>
        <v>275</v>
      </c>
      <c r="EI31" s="17">
        <f t="shared" ref="EI31" si="532">EI81</f>
        <v>1.2680139890275002</v>
      </c>
      <c r="EJ31" s="15">
        <f t="shared" si="60"/>
        <v>297</v>
      </c>
      <c r="EK31" s="16">
        <f t="shared" ref="EK31" si="533">EK81</f>
        <v>0.73211954232749976</v>
      </c>
      <c r="EL31" s="15">
        <f t="shared" si="61"/>
        <v>335</v>
      </c>
      <c r="EM31" s="14">
        <f t="shared" ref="EM31" si="534">EM81</f>
        <v>0.36906953778750007</v>
      </c>
      <c r="EN31" s="15">
        <f t="shared" si="62"/>
        <v>1043</v>
      </c>
      <c r="EO31" s="14">
        <f t="shared" ref="EO31" si="535">EO81</f>
        <v>0</v>
      </c>
      <c r="EP31" s="14"/>
      <c r="EQ31" s="14"/>
      <c r="ER31" s="14"/>
      <c r="ES31" s="14"/>
      <c r="ET31" s="14">
        <f>(ET32-ET29)*2/3+ET29</f>
        <v>0.26666666666666666</v>
      </c>
      <c r="EU31" s="15">
        <f t="shared" si="63"/>
        <v>247</v>
      </c>
      <c r="EV31" s="14">
        <f t="shared" ref="EV31" si="536">EV81</f>
        <v>3.149</v>
      </c>
      <c r="EW31" s="15">
        <f t="shared" si="64"/>
        <v>252</v>
      </c>
      <c r="EX31" s="14">
        <f t="shared" ref="EX31" si="537">EX81</f>
        <v>3.0696666666666665</v>
      </c>
      <c r="EY31" s="15">
        <f t="shared" si="65"/>
        <v>275</v>
      </c>
      <c r="EZ31" s="17">
        <f t="shared" ref="EZ31" si="538">EZ81</f>
        <v>2.2058820442874998</v>
      </c>
      <c r="FA31" s="15">
        <f t="shared" si="66"/>
        <v>304</v>
      </c>
      <c r="FB31" s="14">
        <f t="shared" ref="FB31" si="539">FB81</f>
        <v>0.49643065260000019</v>
      </c>
      <c r="FC31" s="15">
        <f t="shared" si="67"/>
        <v>1043</v>
      </c>
      <c r="FD31" s="14">
        <f t="shared" ref="FD31" si="540">FD81</f>
        <v>0</v>
      </c>
      <c r="FE31" s="15">
        <f t="shared" si="68"/>
        <v>1043</v>
      </c>
      <c r="FF31" s="14">
        <f t="shared" ref="FF31" si="541">FF81</f>
        <v>0</v>
      </c>
      <c r="FG31" s="15">
        <f t="shared" si="69"/>
        <v>1043</v>
      </c>
      <c r="FH31" s="14">
        <f t="shared" ref="FH31" si="542">FH81</f>
        <v>0</v>
      </c>
    </row>
    <row r="32" spans="1:1036" ht="15" customHeight="1" x14ac:dyDescent="0.25">
      <c r="A32" s="14">
        <v>0.3</v>
      </c>
      <c r="B32" s="15">
        <f t="shared" si="3"/>
        <v>197</v>
      </c>
      <c r="C32" s="17">
        <f t="shared" si="70"/>
        <v>4.28</v>
      </c>
      <c r="D32" s="15">
        <f t="shared" si="4"/>
        <v>197</v>
      </c>
      <c r="E32" s="14">
        <f t="shared" si="70"/>
        <v>4.5287500000000005</v>
      </c>
      <c r="F32" s="15">
        <f t="shared" si="5"/>
        <v>199</v>
      </c>
      <c r="G32" s="27">
        <f t="shared" ref="G32" si="543">G82</f>
        <v>4.3787813721375013</v>
      </c>
      <c r="H32" s="15">
        <f t="shared" si="6"/>
        <v>202</v>
      </c>
      <c r="I32" s="34">
        <f t="shared" ref="I32" si="544">I82</f>
        <v>4.2288126217124997</v>
      </c>
      <c r="J32" s="15">
        <f t="shared" si="73"/>
        <v>205</v>
      </c>
      <c r="K32" s="27">
        <f t="shared" ref="K32" si="545">K82</f>
        <v>4.0788438712874999</v>
      </c>
      <c r="L32" s="15">
        <f t="shared" si="7"/>
        <v>210</v>
      </c>
      <c r="M32" s="14">
        <f t="shared" ref="M32" si="546">M82</f>
        <v>3.9331250000000004</v>
      </c>
      <c r="N32" s="15">
        <f t="shared" si="8"/>
        <v>271</v>
      </c>
      <c r="O32" s="14">
        <f t="shared" ref="O32" si="547">O82</f>
        <v>2.5256250000000002</v>
      </c>
      <c r="P32" s="14"/>
      <c r="Q32" s="14">
        <v>0.3</v>
      </c>
      <c r="R32" s="15">
        <f t="shared" si="9"/>
        <v>197</v>
      </c>
      <c r="S32" s="17">
        <f t="shared" ref="S32" si="548">S82</f>
        <v>4.2253749999999997</v>
      </c>
      <c r="T32" s="15">
        <f t="shared" si="10"/>
        <v>197</v>
      </c>
      <c r="U32" s="17">
        <f t="shared" ref="U32" si="549">U82</f>
        <v>4.2253749999999997</v>
      </c>
      <c r="V32" s="15">
        <f t="shared" si="11"/>
        <v>201</v>
      </c>
      <c r="W32" s="27">
        <f t="shared" ref="W32" si="550">W82</f>
        <v>4.0777501215624987</v>
      </c>
      <c r="X32" s="15">
        <f t="shared" si="12"/>
        <v>205</v>
      </c>
      <c r="Y32" s="27">
        <f t="shared" ref="Y32" si="551">Y82</f>
        <v>3.9301251211249997</v>
      </c>
      <c r="Z32" s="15">
        <f t="shared" si="81"/>
        <v>209</v>
      </c>
      <c r="AA32" s="34">
        <f t="shared" ref="AA32" si="552">AA82</f>
        <v>3.7825001206874997</v>
      </c>
      <c r="AB32" s="15">
        <f t="shared" si="13"/>
        <v>218</v>
      </c>
      <c r="AC32" s="14">
        <f t="shared" ref="AC32" si="553">AC82</f>
        <v>3.6392500000000001</v>
      </c>
      <c r="AD32" s="15">
        <f t="shared" si="14"/>
        <v>290</v>
      </c>
      <c r="AE32" s="14">
        <f>(AD32+AD35)/2*0.1+AE35</f>
        <v>196.3</v>
      </c>
      <c r="AF32" s="14"/>
      <c r="AG32" s="14">
        <v>0.3</v>
      </c>
      <c r="AH32" s="15">
        <f t="shared" si="15"/>
        <v>205</v>
      </c>
      <c r="AI32" s="14">
        <f t="shared" ref="AI32" si="554">AI82</f>
        <v>3.6368749999999999</v>
      </c>
      <c r="AJ32" s="15">
        <f t="shared" si="16"/>
        <v>205</v>
      </c>
      <c r="AK32" s="14">
        <f t="shared" ref="AK32" si="555">AK82</f>
        <v>3.6218750000000002</v>
      </c>
      <c r="AL32" s="15">
        <f t="shared" si="17"/>
        <v>214</v>
      </c>
      <c r="AM32" s="14">
        <f t="shared" ref="AM32" si="556">AM82</f>
        <v>3.4628751204000019</v>
      </c>
      <c r="AN32" s="15">
        <f t="shared" si="18"/>
        <v>223</v>
      </c>
      <c r="AO32" s="17">
        <f t="shared" ref="AO32" si="557">AO82</f>
        <v>3.3038751192374991</v>
      </c>
      <c r="AP32" s="15">
        <f t="shared" si="88"/>
        <v>232</v>
      </c>
      <c r="AQ32" s="14">
        <f t="shared" ref="AQ32" si="558">AQ82</f>
        <v>3.1448751180750003</v>
      </c>
      <c r="AR32" s="15">
        <f t="shared" si="19"/>
        <v>250</v>
      </c>
      <c r="AS32" s="14">
        <f t="shared" ref="AS32" si="559">AS82</f>
        <v>2.9975000000000005</v>
      </c>
      <c r="AT32" s="15">
        <f t="shared" si="20"/>
        <v>348</v>
      </c>
      <c r="AU32" s="14">
        <f t="shared" ref="AU32" si="560">AU82</f>
        <v>0.66812500000000008</v>
      </c>
      <c r="AV32" s="14"/>
      <c r="AW32" s="14">
        <v>0.3</v>
      </c>
      <c r="AX32" s="15">
        <f t="shared" si="21"/>
        <v>210</v>
      </c>
      <c r="AY32" s="14">
        <f t="shared" ref="AY32" si="561">AY82</f>
        <v>3.3809723430972243</v>
      </c>
      <c r="AZ32" s="15">
        <f t="shared" si="22"/>
        <v>216</v>
      </c>
      <c r="BA32" s="14">
        <f t="shared" ref="BA32" si="562">BA82</f>
        <v>3.3891390088638893</v>
      </c>
      <c r="BB32" s="15">
        <f t="shared" si="23"/>
        <v>221</v>
      </c>
      <c r="BC32" s="14">
        <f t="shared" ref="BC32" si="563">BC82</f>
        <v>3.0372640083513893</v>
      </c>
      <c r="BD32" s="15">
        <f t="shared" si="24"/>
        <v>232</v>
      </c>
      <c r="BE32" s="17">
        <f t="shared" ref="BE32" si="564">BE82</f>
        <v>2.6943890069388878</v>
      </c>
      <c r="BF32" s="15">
        <f t="shared" si="25"/>
        <v>243</v>
      </c>
      <c r="BG32" s="14">
        <f t="shared" ref="BG32" si="565">BG82</f>
        <v>2.351514005526389</v>
      </c>
      <c r="BH32" s="15">
        <f t="shared" si="26"/>
        <v>266</v>
      </c>
      <c r="BI32" s="14">
        <f t="shared" ref="BI32" si="566">BI82</f>
        <v>2.0060973360347227</v>
      </c>
      <c r="BJ32" s="15">
        <f t="shared" si="27"/>
        <v>1043</v>
      </c>
      <c r="BK32" s="14">
        <f t="shared" ref="BK32" si="567">BK82</f>
        <v>0</v>
      </c>
      <c r="BL32" s="14"/>
      <c r="BM32" s="14">
        <v>0.3</v>
      </c>
      <c r="BN32" s="15">
        <f t="shared" si="28"/>
        <v>215</v>
      </c>
      <c r="BO32" s="14">
        <f t="shared" ref="BO32" si="568">BO82</f>
        <v>3.3464584535208348</v>
      </c>
      <c r="BP32" s="15">
        <f t="shared" si="29"/>
        <v>228</v>
      </c>
      <c r="BQ32" s="14">
        <f t="shared" ref="BQ32" si="569">BQ82</f>
        <v>3.3707084517208337</v>
      </c>
      <c r="BR32" s="15">
        <f t="shared" si="30"/>
        <v>229</v>
      </c>
      <c r="BS32" s="14">
        <f t="shared" ref="BS32" si="570">BS82</f>
        <v>2.9491459518583327</v>
      </c>
      <c r="BT32" s="15">
        <f t="shared" si="31"/>
        <v>242</v>
      </c>
      <c r="BU32" s="14">
        <f t="shared" ref="BU32" si="571">BU82</f>
        <v>2.5455834501958332</v>
      </c>
      <c r="BV32" s="15">
        <f t="shared" si="32"/>
        <v>255</v>
      </c>
      <c r="BW32" s="14">
        <f t="shared" ref="BW32" si="572">BW82</f>
        <v>2.1420209485333328</v>
      </c>
      <c r="BX32" s="15">
        <f t="shared" si="33"/>
        <v>282</v>
      </c>
      <c r="BY32" s="17">
        <f t="shared" ref="BY32" si="573">BY82</f>
        <v>1.7450834452083337</v>
      </c>
      <c r="BZ32" s="15">
        <f t="shared" si="34"/>
        <v>1043</v>
      </c>
      <c r="CA32" s="14">
        <f t="shared" ref="CA32" si="574">CA82</f>
        <v>0</v>
      </c>
      <c r="CB32" s="14"/>
      <c r="CC32" s="14">
        <v>0.3</v>
      </c>
      <c r="CD32" s="15">
        <f t="shared" si="35"/>
        <v>226</v>
      </c>
      <c r="CE32" s="17">
        <f t="shared" ref="CE32" si="575">CE82</f>
        <v>3.2981250000000006</v>
      </c>
      <c r="CF32" s="15">
        <f t="shared" si="36"/>
        <v>226</v>
      </c>
      <c r="CG32" s="17">
        <f t="shared" ref="CG32" si="576">CG82</f>
        <v>3.3150000000000004</v>
      </c>
      <c r="CH32" s="15">
        <f t="shared" si="37"/>
        <v>243</v>
      </c>
      <c r="CI32" s="14">
        <f t="shared" ref="CI32" si="577">CI82</f>
        <v>2.8216563666500001</v>
      </c>
      <c r="CJ32" s="15">
        <f t="shared" si="38"/>
        <v>261</v>
      </c>
      <c r="CK32" s="14">
        <f t="shared" ref="CK32" si="578">CK82</f>
        <v>2.3283126144874995</v>
      </c>
      <c r="CL32" s="15">
        <f t="shared" si="39"/>
        <v>279</v>
      </c>
      <c r="CM32" s="14">
        <f t="shared" ref="CM32" si="579">CM82</f>
        <v>1.834968862325</v>
      </c>
      <c r="CN32" s="15">
        <f t="shared" si="40"/>
        <v>314</v>
      </c>
      <c r="CO32" s="14">
        <f t="shared" ref="CO32" si="580">CO82</f>
        <v>1.3632500000000001</v>
      </c>
      <c r="CP32" s="15">
        <f t="shared" si="41"/>
        <v>1043</v>
      </c>
      <c r="CQ32" s="14">
        <f t="shared" ref="CQ32" si="581">CQ82</f>
        <v>0</v>
      </c>
      <c r="CR32" s="14"/>
      <c r="CS32" s="14"/>
      <c r="CT32" s="14">
        <v>0.3</v>
      </c>
      <c r="CU32" s="15">
        <f t="shared" si="42"/>
        <v>229</v>
      </c>
      <c r="CV32" s="17">
        <f t="shared" ref="CV32" si="582">CV82</f>
        <v>3.2409251183375014</v>
      </c>
      <c r="CW32" s="15">
        <f t="shared" si="43"/>
        <v>230</v>
      </c>
      <c r="CX32" s="17">
        <f t="shared" ref="CX32" si="583">CX82</f>
        <v>3.2383084515874998</v>
      </c>
      <c r="CY32" s="15">
        <f t="shared" si="44"/>
        <v>248</v>
      </c>
      <c r="CZ32" s="17">
        <f t="shared" ref="CZ32" si="584">CZ82</f>
        <v>2.6713190974883334</v>
      </c>
      <c r="DA32" s="15">
        <f t="shared" si="45"/>
        <v>267</v>
      </c>
      <c r="DB32" s="14">
        <f t="shared" ref="DB32" si="585">DB82</f>
        <v>1.9349297433291668</v>
      </c>
      <c r="DC32" s="15">
        <f t="shared" si="46"/>
        <v>287</v>
      </c>
      <c r="DD32" s="14">
        <f t="shared" ref="DD32" si="586">DD82</f>
        <v>1.4285811299066662</v>
      </c>
      <c r="DE32" s="15">
        <f t="shared" si="47"/>
        <v>323</v>
      </c>
      <c r="DF32" s="14">
        <f t="shared" ref="DF32" si="587">DF82</f>
        <v>0.99508344012499972</v>
      </c>
      <c r="DG32" s="15">
        <f t="shared" si="48"/>
        <v>1043</v>
      </c>
      <c r="DH32" s="14">
        <f t="shared" ref="DH32" si="588">DH82</f>
        <v>0</v>
      </c>
      <c r="DI32" s="14"/>
      <c r="DJ32" s="14"/>
      <c r="DK32" s="14">
        <v>0.3</v>
      </c>
      <c r="DL32" s="15">
        <f t="shared" si="49"/>
        <v>233</v>
      </c>
      <c r="DM32" s="17">
        <f t="shared" ref="DM32" si="589">DM82</f>
        <v>3.1837251178625001</v>
      </c>
      <c r="DN32" s="15">
        <f t="shared" si="50"/>
        <v>234</v>
      </c>
      <c r="DO32" s="17">
        <f t="shared" ref="DO32" si="590">DO82</f>
        <v>3.1616167843624998</v>
      </c>
      <c r="DP32" s="15">
        <f t="shared" si="51"/>
        <v>253</v>
      </c>
      <c r="DQ32" s="14">
        <f t="shared" ref="DQ32" si="591">DQ82</f>
        <v>2.5209818283266663</v>
      </c>
      <c r="DR32" s="15">
        <f t="shared" si="52"/>
        <v>274</v>
      </c>
      <c r="DS32" s="14">
        <f t="shared" ref="DS32" si="592">DS82</f>
        <v>1.5415468721708336</v>
      </c>
      <c r="DT32" s="15">
        <f t="shared" si="53"/>
        <v>295</v>
      </c>
      <c r="DU32" s="14">
        <f t="shared" ref="DU32" si="593">DU82</f>
        <v>1.022193397488333</v>
      </c>
      <c r="DV32" s="15">
        <f t="shared" si="54"/>
        <v>332</v>
      </c>
      <c r="DW32" s="14">
        <f t="shared" ref="DW32" si="594">DW82</f>
        <v>0.62691677224999964</v>
      </c>
      <c r="DX32" s="15">
        <f t="shared" si="55"/>
        <v>1043</v>
      </c>
      <c r="DY32" s="14">
        <f t="shared" ref="DY32" si="595">DY82</f>
        <v>0</v>
      </c>
      <c r="DZ32" s="14"/>
      <c r="EA32" s="14">
        <v>0.3</v>
      </c>
      <c r="EB32" s="15">
        <f t="shared" si="56"/>
        <v>236</v>
      </c>
      <c r="EC32" s="14">
        <f t="shared" ref="EC32" si="596">EC82</f>
        <v>3.1265251173875006</v>
      </c>
      <c r="ED32" s="15">
        <f t="shared" si="57"/>
        <v>239</v>
      </c>
      <c r="EE32" s="14">
        <f t="shared" ref="EE32" si="597">EE82</f>
        <v>3.0849251171375007</v>
      </c>
      <c r="EF32" s="15">
        <f t="shared" si="58"/>
        <v>258</v>
      </c>
      <c r="EG32" s="14">
        <f t="shared" ref="EG32" si="598">EG82</f>
        <v>2.3706445591650001</v>
      </c>
      <c r="EH32" s="15">
        <f t="shared" si="59"/>
        <v>280</v>
      </c>
      <c r="EI32" s="14">
        <f t="shared" ref="EI32" si="599">EI82</f>
        <v>1.1481640010125003</v>
      </c>
      <c r="EJ32" s="15">
        <f t="shared" si="60"/>
        <v>303</v>
      </c>
      <c r="EK32" s="14">
        <f t="shared" ref="EK32" si="600">EK82</f>
        <v>0.61580566506999979</v>
      </c>
      <c r="EL32" s="15">
        <f t="shared" si="61"/>
        <v>341</v>
      </c>
      <c r="EM32" s="14">
        <f t="shared" ref="EM32" si="601">EM82</f>
        <v>0.25875010437500007</v>
      </c>
      <c r="EN32" s="15">
        <f t="shared" si="62"/>
        <v>1043</v>
      </c>
      <c r="EO32" s="14">
        <f t="shared" ref="EO32" si="602">EO82</f>
        <v>0</v>
      </c>
      <c r="EP32" s="14"/>
      <c r="EQ32" s="14"/>
      <c r="ER32" s="14"/>
      <c r="ES32" s="14"/>
      <c r="ET32" s="14">
        <v>0.3</v>
      </c>
      <c r="EU32" s="15">
        <f t="shared" si="63"/>
        <v>252</v>
      </c>
      <c r="EV32" s="14">
        <f t="shared" ref="EV32" si="603">EV82</f>
        <v>3.024</v>
      </c>
      <c r="EW32" s="15">
        <f t="shared" si="64"/>
        <v>258</v>
      </c>
      <c r="EX32" s="14">
        <f t="shared" ref="EX32" si="604">EX82</f>
        <v>2.9455</v>
      </c>
      <c r="EY32" s="15">
        <f t="shared" si="65"/>
        <v>280</v>
      </c>
      <c r="EZ32" s="14">
        <f t="shared" ref="EZ32" si="605">EZ82</f>
        <v>2.0860487229375</v>
      </c>
      <c r="FA32" s="15">
        <f t="shared" si="66"/>
        <v>309</v>
      </c>
      <c r="FB32" s="14">
        <f t="shared" ref="FB32" si="606">FB82</f>
        <v>0.38109733080000019</v>
      </c>
      <c r="FC32" s="15">
        <f t="shared" si="67"/>
        <v>1043</v>
      </c>
      <c r="FD32" s="14">
        <f t="shared" ref="FD32" si="607">FD82</f>
        <v>0</v>
      </c>
      <c r="FE32" s="15">
        <f t="shared" si="68"/>
        <v>1043</v>
      </c>
      <c r="FF32" s="14">
        <f t="shared" ref="FF32" si="608">FF82</f>
        <v>0</v>
      </c>
      <c r="FG32" s="15">
        <f t="shared" si="69"/>
        <v>1043</v>
      </c>
      <c r="FH32" s="14">
        <f t="shared" ref="FH32" si="609">FH82</f>
        <v>0</v>
      </c>
    </row>
    <row r="33" spans="1:164" ht="15" customHeight="1" x14ac:dyDescent="0.25">
      <c r="A33" s="14">
        <f>(A35-A32)/3+A32</f>
        <v>0.33333333333333331</v>
      </c>
      <c r="B33" s="15">
        <f t="shared" si="3"/>
        <v>198</v>
      </c>
      <c r="C33" s="14">
        <f t="shared" si="70"/>
        <v>4.1479166666666671</v>
      </c>
      <c r="D33" s="15">
        <f t="shared" si="4"/>
        <v>198</v>
      </c>
      <c r="E33" s="14">
        <f t="shared" si="70"/>
        <v>4.3966666666666674</v>
      </c>
      <c r="F33" s="15">
        <f t="shared" si="5"/>
        <v>201</v>
      </c>
      <c r="G33" s="34">
        <f t="shared" ref="G33" si="610">G83</f>
        <v>4.2468508297750009</v>
      </c>
      <c r="H33" s="15">
        <f t="shared" si="6"/>
        <v>204</v>
      </c>
      <c r="I33" s="27">
        <f t="shared" ref="I33" si="611">I83</f>
        <v>4.0973126348625</v>
      </c>
      <c r="J33" s="15">
        <f t="shared" si="73"/>
        <v>207</v>
      </c>
      <c r="K33" s="27">
        <f t="shared" ref="K33" si="612">K83</f>
        <v>3.9477744399499999</v>
      </c>
      <c r="L33" s="15">
        <f t="shared" si="7"/>
        <v>213</v>
      </c>
      <c r="M33" s="17">
        <f t="shared" ref="M33" si="613">M83</f>
        <v>3.8033333333333337</v>
      </c>
      <c r="N33" s="15">
        <f t="shared" si="8"/>
        <v>274</v>
      </c>
      <c r="O33" s="14">
        <f t="shared" ref="O33" si="614">O83</f>
        <v>2.405416666666667</v>
      </c>
      <c r="P33" s="14"/>
      <c r="Q33" s="14">
        <f>(Q35-Q32)/3+Q32</f>
        <v>0.33333333333333331</v>
      </c>
      <c r="R33" s="15">
        <f t="shared" si="9"/>
        <v>200</v>
      </c>
      <c r="S33" s="14">
        <f t="shared" ref="S33" si="615">S83</f>
        <v>4.0937083333333328</v>
      </c>
      <c r="T33" s="15">
        <f t="shared" si="10"/>
        <v>200</v>
      </c>
      <c r="U33" s="14">
        <f t="shared" ref="U33" si="616">U83</f>
        <v>4.0937083333333328</v>
      </c>
      <c r="V33" s="15">
        <f t="shared" si="11"/>
        <v>204</v>
      </c>
      <c r="W33" s="27">
        <f t="shared" ref="W33" si="617">W83</f>
        <v>3.9461806902749985</v>
      </c>
      <c r="X33" s="15">
        <f t="shared" si="12"/>
        <v>208</v>
      </c>
      <c r="Y33" s="34">
        <f t="shared" ref="Y33" si="618">Y83</f>
        <v>3.7992084675499997</v>
      </c>
      <c r="Z33" s="15">
        <f t="shared" si="81"/>
        <v>212</v>
      </c>
      <c r="AA33" s="27">
        <f t="shared" ref="AA33" si="619">AA83</f>
        <v>3.6522362448249996</v>
      </c>
      <c r="AB33" s="15">
        <f t="shared" si="13"/>
        <v>221</v>
      </c>
      <c r="AC33" s="14">
        <f t="shared" ref="AC33" si="620">AC83</f>
        <v>3.5107083333333335</v>
      </c>
      <c r="AD33" s="15">
        <f t="shared" si="14"/>
        <v>294</v>
      </c>
      <c r="AE33" s="14">
        <f>(AE35-AE32)/3+AE32</f>
        <v>186.41666666666669</v>
      </c>
      <c r="AF33" s="14"/>
      <c r="AG33" s="14">
        <f>(AG35-AG32)/3+AG32</f>
        <v>0.33333333333333331</v>
      </c>
      <c r="AH33" s="15">
        <f t="shared" si="15"/>
        <v>208</v>
      </c>
      <c r="AI33" s="14">
        <f t="shared" ref="AI33" si="621">AI83</f>
        <v>3.5064583333333332</v>
      </c>
      <c r="AJ33" s="15">
        <f t="shared" si="16"/>
        <v>208</v>
      </c>
      <c r="AK33" s="14">
        <f t="shared" ref="AK33" si="622">AK83</f>
        <v>3.4914583333333336</v>
      </c>
      <c r="AL33" s="15">
        <f t="shared" si="17"/>
        <v>217</v>
      </c>
      <c r="AM33" s="14">
        <f t="shared" ref="AM33" si="623">AM83</f>
        <v>3.333319577800002</v>
      </c>
      <c r="AN33" s="15">
        <f t="shared" si="18"/>
        <v>226</v>
      </c>
      <c r="AO33" s="14">
        <f t="shared" ref="AO33" si="624">AO83</f>
        <v>3.1757362431624991</v>
      </c>
      <c r="AP33" s="15">
        <f t="shared" si="88"/>
        <v>235</v>
      </c>
      <c r="AQ33" s="14">
        <f t="shared" ref="AQ33" si="625">AQ83</f>
        <v>3.0181529085250003</v>
      </c>
      <c r="AR33" s="15">
        <f t="shared" si="19"/>
        <v>253</v>
      </c>
      <c r="AS33" s="14">
        <f t="shared" ref="AS33" si="626">AS83</f>
        <v>2.874166666666667</v>
      </c>
      <c r="AT33" s="15">
        <f t="shared" si="20"/>
        <v>354</v>
      </c>
      <c r="AU33" s="14">
        <f t="shared" ref="AU33" si="627">AU83</f>
        <v>0.56062500000000004</v>
      </c>
      <c r="AV33" s="14"/>
      <c r="AW33" s="14">
        <f>(AW35-AW32)/3+AW32</f>
        <v>0.33333333333333331</v>
      </c>
      <c r="AX33" s="15">
        <f t="shared" si="21"/>
        <v>213</v>
      </c>
      <c r="AY33" s="17">
        <f t="shared" ref="AY33" si="628">AY83</f>
        <v>3.2508334672222241</v>
      </c>
      <c r="AZ33" s="15">
        <f t="shared" si="22"/>
        <v>220</v>
      </c>
      <c r="BA33" s="17">
        <f t="shared" ref="BA33" si="629">BA83</f>
        <v>3.2600001328888895</v>
      </c>
      <c r="BB33" s="15">
        <f t="shared" si="23"/>
        <v>225</v>
      </c>
      <c r="BC33" s="14">
        <f t="shared" ref="BC33" si="630">BC83</f>
        <v>2.9088786045232644</v>
      </c>
      <c r="BD33" s="15">
        <f t="shared" si="24"/>
        <v>236</v>
      </c>
      <c r="BE33" s="14">
        <f t="shared" ref="BE33" si="631">BE83</f>
        <v>2.5677570751576377</v>
      </c>
      <c r="BF33" s="15">
        <f t="shared" si="25"/>
        <v>247</v>
      </c>
      <c r="BG33" s="17">
        <f t="shared" ref="BG33" si="632">BG83</f>
        <v>2.2266355457920142</v>
      </c>
      <c r="BH33" s="15">
        <f t="shared" si="26"/>
        <v>270</v>
      </c>
      <c r="BI33" s="14">
        <f t="shared" ref="BI33" si="633">BI83</f>
        <v>1.8847258203940978</v>
      </c>
      <c r="BJ33" s="15">
        <f t="shared" si="27"/>
        <v>1043</v>
      </c>
      <c r="BK33" s="14">
        <f t="shared" ref="BK33" si="634">BK83</f>
        <v>0</v>
      </c>
      <c r="BL33" s="14"/>
      <c r="BM33" s="14">
        <f>(BM35-BM32)/3+BM32</f>
        <v>0.33333333333333331</v>
      </c>
      <c r="BN33" s="15">
        <f t="shared" si="28"/>
        <v>219</v>
      </c>
      <c r="BO33" s="17">
        <f t="shared" ref="BO33" si="635">BO83</f>
        <v>3.2171529108958348</v>
      </c>
      <c r="BP33" s="15">
        <f t="shared" si="29"/>
        <v>232</v>
      </c>
      <c r="BQ33" s="17">
        <f t="shared" ref="BQ33" si="636">BQ83</f>
        <v>3.2434029088958338</v>
      </c>
      <c r="BR33" s="15">
        <f t="shared" si="30"/>
        <v>232</v>
      </c>
      <c r="BS33" s="14">
        <f t="shared" ref="BS33" si="637">BS83</f>
        <v>2.8219306868020828</v>
      </c>
      <c r="BT33" s="15">
        <f t="shared" si="31"/>
        <v>246</v>
      </c>
      <c r="BU33" s="14">
        <f t="shared" ref="BU33" si="638">BU83</f>
        <v>2.420458462708333</v>
      </c>
      <c r="BV33" s="15">
        <f t="shared" si="32"/>
        <v>259</v>
      </c>
      <c r="BW33" s="14">
        <f t="shared" ref="BW33" si="639">BW83</f>
        <v>2.0189862386145827</v>
      </c>
      <c r="BX33" s="15">
        <f t="shared" si="33"/>
        <v>286</v>
      </c>
      <c r="BY33" s="14">
        <f t="shared" ref="BY33" si="640">BY83</f>
        <v>1.6262292904270836</v>
      </c>
      <c r="BZ33" s="15">
        <f t="shared" si="34"/>
        <v>1043</v>
      </c>
      <c r="CA33" s="14">
        <f t="shared" ref="CA33" si="641">CA83</f>
        <v>0</v>
      </c>
      <c r="CB33" s="14"/>
      <c r="CC33" s="14">
        <f>(CC35-CC32)/3+CC32</f>
        <v>0.33333333333333331</v>
      </c>
      <c r="CD33" s="15">
        <f t="shared" si="35"/>
        <v>229</v>
      </c>
      <c r="CE33" s="14">
        <f t="shared" ref="CE33" si="642">CE83</f>
        <v>3.1710416666666674</v>
      </c>
      <c r="CF33" s="15">
        <f t="shared" si="36"/>
        <v>229</v>
      </c>
      <c r="CG33" s="14">
        <f t="shared" ref="CG33" si="643">CG83</f>
        <v>3.1879166666666672</v>
      </c>
      <c r="CH33" s="15">
        <f t="shared" si="37"/>
        <v>247</v>
      </c>
      <c r="CI33" s="17">
        <f t="shared" ref="CI33" si="644">CI83</f>
        <v>2.6967813791375002</v>
      </c>
      <c r="CJ33" s="15">
        <f t="shared" si="38"/>
        <v>265</v>
      </c>
      <c r="CK33" s="17">
        <f t="shared" ref="CK33" si="645">CK83</f>
        <v>2.2062015155874994</v>
      </c>
      <c r="CL33" s="15">
        <f t="shared" si="39"/>
        <v>283</v>
      </c>
      <c r="CM33" s="17">
        <f t="shared" ref="CM33" si="646">CM83</f>
        <v>1.7156216520375001</v>
      </c>
      <c r="CN33" s="15">
        <f t="shared" si="40"/>
        <v>318</v>
      </c>
      <c r="CO33" s="17">
        <f t="shared" ref="CO33" si="647">CO83</f>
        <v>1.2501250000000002</v>
      </c>
      <c r="CP33" s="15">
        <f t="shared" si="41"/>
        <v>1043</v>
      </c>
      <c r="CQ33" s="14">
        <f t="shared" ref="CQ33" si="648">CQ83</f>
        <v>0</v>
      </c>
      <c r="CR33" s="14"/>
      <c r="CS33" s="14"/>
      <c r="CT33" s="14">
        <f>(CT35-CT32)/3+CT32</f>
        <v>0.33333333333333331</v>
      </c>
      <c r="CU33" s="15">
        <f t="shared" si="42"/>
        <v>233</v>
      </c>
      <c r="CV33" s="14">
        <f t="shared" ref="CV33" si="649">CV83</f>
        <v>3.1138510569708346</v>
      </c>
      <c r="CW33" s="15">
        <f t="shared" si="43"/>
        <v>234</v>
      </c>
      <c r="CX33" s="14">
        <f t="shared" ref="CX33" si="650">CX83</f>
        <v>3.1113362420624999</v>
      </c>
      <c r="CY33" s="15">
        <f t="shared" si="44"/>
        <v>252</v>
      </c>
      <c r="CZ33" s="14">
        <f t="shared" ref="CZ33" si="651">CZ83</f>
        <v>2.5472089247141669</v>
      </c>
      <c r="DA33" s="15">
        <f t="shared" si="45"/>
        <v>271</v>
      </c>
      <c r="DB33" s="14">
        <f t="shared" ref="DB33" si="652">DB83</f>
        <v>1.8138149406258335</v>
      </c>
      <c r="DC33" s="15">
        <f t="shared" si="46"/>
        <v>291</v>
      </c>
      <c r="DD33" s="14">
        <f t="shared" ref="DD33" si="653">DD83</f>
        <v>1.3105042898624994</v>
      </c>
      <c r="DE33" s="15">
        <f t="shared" si="47"/>
        <v>327</v>
      </c>
      <c r="DF33" s="14">
        <f t="shared" ref="DF33" si="654">DF83</f>
        <v>0.88270845136249976</v>
      </c>
      <c r="DG33" s="15">
        <f t="shared" si="48"/>
        <v>1043</v>
      </c>
      <c r="DH33" s="14">
        <f t="shared" ref="DH33" si="655">DH83</f>
        <v>0</v>
      </c>
      <c r="DI33" s="14"/>
      <c r="DJ33" s="14"/>
      <c r="DK33" s="14">
        <f>(DK35-DK32)/3+DK32</f>
        <v>0.33333333333333331</v>
      </c>
      <c r="DL33" s="15">
        <f t="shared" si="49"/>
        <v>237</v>
      </c>
      <c r="DM33" s="14">
        <f t="shared" ref="DM33" si="656">DM83</f>
        <v>3.0572158712541668</v>
      </c>
      <c r="DN33" s="15">
        <f t="shared" si="50"/>
        <v>238</v>
      </c>
      <c r="DO33" s="14">
        <f t="shared" ref="DO33" si="657">DO83</f>
        <v>3.0353112414374999</v>
      </c>
      <c r="DP33" s="15">
        <f t="shared" si="51"/>
        <v>257</v>
      </c>
      <c r="DQ33" s="14">
        <f t="shared" ref="DQ33" si="658">DQ83</f>
        <v>2.3976364702908328</v>
      </c>
      <c r="DR33" s="15">
        <f t="shared" si="52"/>
        <v>278</v>
      </c>
      <c r="DS33" s="14">
        <f t="shared" ref="DS33" si="659">DS83</f>
        <v>1.4214283656641671</v>
      </c>
      <c r="DT33" s="15">
        <f t="shared" si="53"/>
        <v>299</v>
      </c>
      <c r="DU33" s="14">
        <f t="shared" ref="DU33" si="660">DU83</f>
        <v>0.90538692768749973</v>
      </c>
      <c r="DV33" s="15">
        <f t="shared" si="54"/>
        <v>337</v>
      </c>
      <c r="DW33" s="14">
        <f t="shared" ref="DW33" si="661">DW83</f>
        <v>0.51598622778749959</v>
      </c>
      <c r="DX33" s="15">
        <f t="shared" si="55"/>
        <v>1043</v>
      </c>
      <c r="DY33" s="14">
        <f t="shared" ref="DY33" si="662">DY83</f>
        <v>0</v>
      </c>
      <c r="DZ33" s="14"/>
      <c r="EA33" s="14">
        <f>(EA35-EA32)/3+EA32</f>
        <v>0.33333333333333331</v>
      </c>
      <c r="EB33" s="15">
        <f t="shared" si="56"/>
        <v>240</v>
      </c>
      <c r="EC33" s="14">
        <f t="shared" ref="EC33" si="663">EC83</f>
        <v>3.0005806855375008</v>
      </c>
      <c r="ED33" s="15">
        <f t="shared" si="57"/>
        <v>242</v>
      </c>
      <c r="EE33" s="14">
        <f t="shared" ref="EE33" si="664">EE83</f>
        <v>2.9592862408125007</v>
      </c>
      <c r="EF33" s="15">
        <f t="shared" si="58"/>
        <v>262</v>
      </c>
      <c r="EG33" s="17">
        <f t="shared" ref="EG33" si="665">EG83</f>
        <v>2.2480640158675</v>
      </c>
      <c r="EH33" s="15">
        <f t="shared" si="59"/>
        <v>284</v>
      </c>
      <c r="EI33" s="14">
        <f t="shared" ref="EI33" si="666">EI83</f>
        <v>1.0290417907025002</v>
      </c>
      <c r="EJ33" s="15">
        <f t="shared" si="60"/>
        <v>307</v>
      </c>
      <c r="EK33" s="14">
        <f t="shared" ref="EK33" si="667">EK83</f>
        <v>0.50026956551249979</v>
      </c>
      <c r="EL33" s="15">
        <f t="shared" si="61"/>
        <v>346</v>
      </c>
      <c r="EM33" s="14">
        <f t="shared" ref="EM33" si="668">EM83</f>
        <v>0.14926400421250008</v>
      </c>
      <c r="EN33" s="15">
        <f t="shared" si="62"/>
        <v>1043</v>
      </c>
      <c r="EO33" s="14">
        <f t="shared" ref="EO33" si="669">EO83</f>
        <v>0</v>
      </c>
      <c r="EP33" s="14"/>
      <c r="EQ33" s="14"/>
      <c r="ER33" s="14"/>
      <c r="ES33" s="14"/>
      <c r="ET33" s="14">
        <f>(ET35-ET32)/3+ET32</f>
        <v>0.33333333333333331</v>
      </c>
      <c r="EU33" s="15">
        <f t="shared" si="63"/>
        <v>257</v>
      </c>
      <c r="EV33" s="14">
        <f t="shared" ref="EV33" si="670">EV83</f>
        <v>2.9012916666666668</v>
      </c>
      <c r="EW33" s="15">
        <f t="shared" si="64"/>
        <v>261</v>
      </c>
      <c r="EX33" s="14">
        <f t="shared" ref="EX33" si="671">EX83</f>
        <v>2.8234166666666667</v>
      </c>
      <c r="EY33" s="15">
        <f t="shared" si="65"/>
        <v>284</v>
      </c>
      <c r="EZ33" s="14">
        <f t="shared" ref="EZ33" si="672">EZ83</f>
        <v>1.9669098459625001</v>
      </c>
      <c r="FA33" s="15">
        <f t="shared" si="66"/>
        <v>312</v>
      </c>
      <c r="FB33" s="14">
        <f t="shared" ref="FB33" si="673">FB83</f>
        <v>0.26645845337500018</v>
      </c>
      <c r="FC33" s="15">
        <f t="shared" si="67"/>
        <v>1043</v>
      </c>
      <c r="FD33" s="14">
        <f t="shared" ref="FD33" si="674">FD83</f>
        <v>0</v>
      </c>
      <c r="FE33" s="15">
        <f t="shared" si="68"/>
        <v>1043</v>
      </c>
      <c r="FF33" s="14">
        <f t="shared" ref="FF33" si="675">FF83</f>
        <v>0</v>
      </c>
      <c r="FG33" s="15">
        <f t="shared" si="69"/>
        <v>1043</v>
      </c>
      <c r="FH33" s="14">
        <f t="shared" ref="FH33" si="676">FH83</f>
        <v>0</v>
      </c>
    </row>
    <row r="34" spans="1:164" ht="15" customHeight="1" x14ac:dyDescent="0.25">
      <c r="A34" s="14">
        <f>(A35-A32)*2/3+A32</f>
        <v>0.3666666666666667</v>
      </c>
      <c r="B34" s="15">
        <f t="shared" si="3"/>
        <v>200</v>
      </c>
      <c r="C34" s="14">
        <f t="shared" si="70"/>
        <v>4.015833333333334</v>
      </c>
      <c r="D34" s="15">
        <f t="shared" si="4"/>
        <v>200</v>
      </c>
      <c r="E34" s="17">
        <f t="shared" si="70"/>
        <v>4.2645833333333334</v>
      </c>
      <c r="F34" s="15">
        <f t="shared" si="5"/>
        <v>203</v>
      </c>
      <c r="G34" s="27">
        <f t="shared" ref="G34" si="677">G84</f>
        <v>4.1152258429375008</v>
      </c>
      <c r="H34" s="15">
        <f t="shared" si="6"/>
        <v>206</v>
      </c>
      <c r="I34" s="27">
        <f t="shared" ref="I34" si="678">I84</f>
        <v>3.9661459813124997</v>
      </c>
      <c r="J34" s="15">
        <f t="shared" si="73"/>
        <v>209</v>
      </c>
      <c r="K34" s="34">
        <f t="shared" ref="K34" si="679">K84</f>
        <v>3.8170661196875</v>
      </c>
      <c r="L34" s="15">
        <f t="shared" si="7"/>
        <v>215</v>
      </c>
      <c r="M34" s="14">
        <f t="shared" ref="M34" si="680">M84</f>
        <v>3.6735416666666669</v>
      </c>
      <c r="N34" s="15">
        <f t="shared" si="8"/>
        <v>276</v>
      </c>
      <c r="O34" s="17">
        <f t="shared" ref="O34" si="681">O84</f>
        <v>2.2852083333333333</v>
      </c>
      <c r="P34" s="14"/>
      <c r="Q34" s="14">
        <f>(Q35-Q32)*2/3+Q32</f>
        <v>0.3666666666666667</v>
      </c>
      <c r="R34" s="15">
        <f t="shared" si="9"/>
        <v>204</v>
      </c>
      <c r="S34" s="14">
        <f t="shared" ref="S34" si="682">S84</f>
        <v>3.9620416666666665</v>
      </c>
      <c r="T34" s="15">
        <f t="shared" si="10"/>
        <v>204</v>
      </c>
      <c r="U34" s="14">
        <f t="shared" ref="U34" si="683">U84</f>
        <v>3.9620416666666665</v>
      </c>
      <c r="V34" s="15">
        <f t="shared" si="11"/>
        <v>208</v>
      </c>
      <c r="W34" s="34">
        <f t="shared" ref="W34" si="684">W84</f>
        <v>3.8151390367124987</v>
      </c>
      <c r="X34" s="15">
        <f t="shared" si="12"/>
        <v>211</v>
      </c>
      <c r="Y34" s="27">
        <f t="shared" ref="Y34" si="685">Y84</f>
        <v>3.668791813925</v>
      </c>
      <c r="Z34" s="15">
        <f t="shared" si="81"/>
        <v>215</v>
      </c>
      <c r="AA34" s="27">
        <f t="shared" ref="AA34" si="686">AA84</f>
        <v>3.5224445911374995</v>
      </c>
      <c r="AB34" s="15">
        <f t="shared" si="13"/>
        <v>223</v>
      </c>
      <c r="AC34" s="14">
        <f t="shared" ref="AC34" si="687">AC84</f>
        <v>3.3821666666666665</v>
      </c>
      <c r="AD34" s="15">
        <f t="shared" si="14"/>
        <v>299</v>
      </c>
      <c r="AE34" s="17">
        <f>(AE35-AE32)*2/3+AE32</f>
        <v>176.53333333333333</v>
      </c>
      <c r="AF34" s="14"/>
      <c r="AG34" s="14">
        <f>(AG35-AG32)*2/3+AG32</f>
        <v>0.3666666666666667</v>
      </c>
      <c r="AH34" s="15">
        <f t="shared" si="15"/>
        <v>212</v>
      </c>
      <c r="AI34" s="14">
        <f t="shared" ref="AI34" si="688">AI84</f>
        <v>3.3760416666666666</v>
      </c>
      <c r="AJ34" s="15">
        <f t="shared" si="16"/>
        <v>212</v>
      </c>
      <c r="AK34" s="14">
        <f t="shared" ref="AK34" si="689">AK84</f>
        <v>3.3610416666666669</v>
      </c>
      <c r="AL34" s="15">
        <f t="shared" si="17"/>
        <v>221</v>
      </c>
      <c r="AM34" s="17">
        <f t="shared" ref="AM34" si="690">AM84</f>
        <v>3.2043195907000022</v>
      </c>
      <c r="AN34" s="15">
        <f t="shared" si="18"/>
        <v>230</v>
      </c>
      <c r="AO34" s="14">
        <f t="shared" ref="AO34" si="691">AO84</f>
        <v>3.0481529225874993</v>
      </c>
      <c r="AP34" s="15">
        <f t="shared" si="88"/>
        <v>239</v>
      </c>
      <c r="AQ34" s="14">
        <f t="shared" ref="AQ34" si="692">AQ84</f>
        <v>2.8919862544750004</v>
      </c>
      <c r="AR34" s="15">
        <f t="shared" si="19"/>
        <v>257</v>
      </c>
      <c r="AS34" s="17">
        <f t="shared" ref="AS34" si="693">AS84</f>
        <v>2.7508333333333339</v>
      </c>
      <c r="AT34" s="15">
        <f t="shared" si="20"/>
        <v>359</v>
      </c>
      <c r="AU34" s="14">
        <f t="shared" ref="AU34" si="694">AU84</f>
        <v>0.45312500000000011</v>
      </c>
      <c r="AV34" s="14"/>
      <c r="AW34" s="14">
        <f>(AW35-AW32)*2/3+AW32</f>
        <v>0.3666666666666667</v>
      </c>
      <c r="AX34" s="15">
        <f t="shared" si="21"/>
        <v>217</v>
      </c>
      <c r="AY34" s="14">
        <f t="shared" ref="AY34" si="695">AY84</f>
        <v>3.121250146847224</v>
      </c>
      <c r="AZ34" s="15">
        <f t="shared" si="22"/>
        <v>223</v>
      </c>
      <c r="BA34" s="14">
        <f t="shared" ref="BA34" si="696">BA84</f>
        <v>3.1314168124138893</v>
      </c>
      <c r="BB34" s="15">
        <f t="shared" si="23"/>
        <v>228</v>
      </c>
      <c r="BC34" s="17">
        <f t="shared" ref="BC34" si="697">BC84</f>
        <v>2.7810557006388894</v>
      </c>
      <c r="BD34" s="15">
        <f t="shared" si="24"/>
        <v>240</v>
      </c>
      <c r="BE34" s="14">
        <f t="shared" ref="BE34" si="698">BE84</f>
        <v>2.4416945877638878</v>
      </c>
      <c r="BF34" s="15">
        <f t="shared" si="25"/>
        <v>251</v>
      </c>
      <c r="BG34" s="14">
        <f t="shared" ref="BG34" si="699">BG84</f>
        <v>2.1023334748888893</v>
      </c>
      <c r="BH34" s="15">
        <f t="shared" si="26"/>
        <v>273</v>
      </c>
      <c r="BI34" s="17">
        <f t="shared" ref="BI34" si="700">BI84</f>
        <v>1.7639445824722229</v>
      </c>
      <c r="BJ34" s="15">
        <f t="shared" si="27"/>
        <v>1043</v>
      </c>
      <c r="BK34" s="14">
        <f t="shared" ref="BK34" si="701">BK84</f>
        <v>0</v>
      </c>
      <c r="BL34" s="14"/>
      <c r="BM34" s="14">
        <f>(BM35-BM32)*2/3+BM32</f>
        <v>0.3666666666666667</v>
      </c>
      <c r="BN34" s="15">
        <f t="shared" si="28"/>
        <v>222</v>
      </c>
      <c r="BO34" s="14">
        <f t="shared" ref="BO34" si="702">BO84</f>
        <v>3.0884029237708348</v>
      </c>
      <c r="BP34" s="15">
        <f t="shared" si="29"/>
        <v>235</v>
      </c>
      <c r="BQ34" s="14">
        <f t="shared" ref="BQ34" si="703">BQ84</f>
        <v>3.1166529215708336</v>
      </c>
      <c r="BR34" s="15">
        <f t="shared" si="30"/>
        <v>236</v>
      </c>
      <c r="BS34" s="17">
        <f t="shared" ref="BS34" si="704">BS84</f>
        <v>2.6952848661333326</v>
      </c>
      <c r="BT34" s="15">
        <f t="shared" si="31"/>
        <v>249</v>
      </c>
      <c r="BU34" s="14">
        <f t="shared" ref="BU34" si="705">BU84</f>
        <v>2.295916808495833</v>
      </c>
      <c r="BV34" s="15">
        <f t="shared" si="32"/>
        <v>263</v>
      </c>
      <c r="BW34" s="14">
        <f t="shared" ref="BW34" si="706">BW84</f>
        <v>1.8965487508583327</v>
      </c>
      <c r="BX34" s="15">
        <f t="shared" si="33"/>
        <v>290</v>
      </c>
      <c r="BY34" s="14">
        <f t="shared" ref="BY34" si="707">BY84</f>
        <v>1.5080001355833337</v>
      </c>
      <c r="BZ34" s="15">
        <f t="shared" si="34"/>
        <v>1043</v>
      </c>
      <c r="CA34" s="14">
        <f t="shared" ref="CA34" si="708">CA84</f>
        <v>0</v>
      </c>
      <c r="CB34" s="14"/>
      <c r="CC34" s="14">
        <f>(CC35-CC32)*2/3+CC32</f>
        <v>0.3666666666666667</v>
      </c>
      <c r="CD34" s="15">
        <f t="shared" si="35"/>
        <v>233</v>
      </c>
      <c r="CE34" s="14">
        <f t="shared" ref="CE34" si="709">CE84</f>
        <v>3.0439583333333338</v>
      </c>
      <c r="CF34" s="15">
        <f t="shared" si="36"/>
        <v>233</v>
      </c>
      <c r="CG34" s="14">
        <f t="shared" ref="CG34" si="710">CG84</f>
        <v>3.0608333333333335</v>
      </c>
      <c r="CH34" s="15">
        <f t="shared" si="37"/>
        <v>251</v>
      </c>
      <c r="CI34" s="14">
        <f t="shared" ref="CI34" si="711">CI84</f>
        <v>2.5724897249000001</v>
      </c>
      <c r="CJ34" s="15">
        <f t="shared" si="38"/>
        <v>269</v>
      </c>
      <c r="CK34" s="14">
        <f t="shared" ref="CK34" si="712">CK84</f>
        <v>2.0847015277374994</v>
      </c>
      <c r="CL34" s="15">
        <f t="shared" si="39"/>
        <v>287</v>
      </c>
      <c r="CM34" s="14">
        <f t="shared" ref="CM34" si="713">CM84</f>
        <v>1.5969133305750001</v>
      </c>
      <c r="CN34" s="15">
        <f t="shared" si="40"/>
        <v>323</v>
      </c>
      <c r="CO34" s="14">
        <f t="shared" ref="CO34" si="714">CO84</f>
        <v>1.137</v>
      </c>
      <c r="CP34" s="15">
        <f t="shared" si="41"/>
        <v>1043</v>
      </c>
      <c r="CQ34" s="14">
        <f t="shared" ref="CQ34" si="715">CQ84</f>
        <v>0</v>
      </c>
      <c r="CR34" s="14"/>
      <c r="CS34" s="14"/>
      <c r="CT34" s="14">
        <f>(CT35-CT32)*2/3+CT32</f>
        <v>0.3666666666666667</v>
      </c>
      <c r="CU34" s="15">
        <f t="shared" si="42"/>
        <v>237</v>
      </c>
      <c r="CV34" s="14">
        <f t="shared" ref="CV34" si="716">CV84</f>
        <v>2.9873510696208347</v>
      </c>
      <c r="CW34" s="15">
        <f t="shared" si="43"/>
        <v>237</v>
      </c>
      <c r="CX34" s="14">
        <f t="shared" ref="CX34" si="717">CX84</f>
        <v>2.9849195880375001</v>
      </c>
      <c r="CY34" s="15">
        <f t="shared" si="44"/>
        <v>256</v>
      </c>
      <c r="CZ34" s="14">
        <f t="shared" ref="CZ34" si="718">CZ84</f>
        <v>2.4236783815116669</v>
      </c>
      <c r="DA34" s="15">
        <f t="shared" si="45"/>
        <v>275</v>
      </c>
      <c r="DB34" s="17">
        <f t="shared" ref="DB34" si="719">DB84</f>
        <v>1.6933038415658335</v>
      </c>
      <c r="DC34" s="15">
        <f t="shared" si="46"/>
        <v>295</v>
      </c>
      <c r="DD34" s="17">
        <f t="shared" ref="DD34" si="720">DD84</f>
        <v>1.1930663386433329</v>
      </c>
      <c r="DE34" s="15">
        <f t="shared" si="47"/>
        <v>332</v>
      </c>
      <c r="DF34" s="16">
        <f t="shared" ref="DF34" si="721">DF84</f>
        <v>0.77102790697499979</v>
      </c>
      <c r="DG34" s="15">
        <f t="shared" si="48"/>
        <v>1043</v>
      </c>
      <c r="DH34" s="14">
        <f t="shared" ref="DH34" si="722">DH84</f>
        <v>0</v>
      </c>
      <c r="DI34" s="14"/>
      <c r="DJ34" s="14"/>
      <c r="DK34" s="14">
        <f>(DK35-DK32)*2/3+DK32</f>
        <v>0.3666666666666667</v>
      </c>
      <c r="DL34" s="15">
        <f t="shared" si="49"/>
        <v>241</v>
      </c>
      <c r="DM34" s="14">
        <f t="shared" ref="DM34" si="723">DM84</f>
        <v>2.9312992171791667</v>
      </c>
      <c r="DN34" s="15">
        <f t="shared" si="50"/>
        <v>241</v>
      </c>
      <c r="DO34" s="14">
        <f t="shared" ref="DO34" si="724">DO84</f>
        <v>2.9095612540125</v>
      </c>
      <c r="DP34" s="15">
        <f t="shared" si="51"/>
        <v>261</v>
      </c>
      <c r="DQ34" s="17">
        <f t="shared" ref="DQ34" si="725">DQ84</f>
        <v>2.2748670381233329</v>
      </c>
      <c r="DR34" s="15">
        <f t="shared" si="52"/>
        <v>281</v>
      </c>
      <c r="DS34" s="14">
        <f t="shared" ref="DS34" si="726">DS84</f>
        <v>1.3019061553941671</v>
      </c>
      <c r="DT34" s="15">
        <f t="shared" si="53"/>
        <v>303</v>
      </c>
      <c r="DU34" s="16">
        <f t="shared" ref="DU34" si="727">DU84</f>
        <v>0.78921934671166638</v>
      </c>
      <c r="DV34" s="15">
        <f t="shared" si="54"/>
        <v>341</v>
      </c>
      <c r="DW34" s="14">
        <f t="shared" ref="DW34" si="728">DW84</f>
        <v>0.40575012769999957</v>
      </c>
      <c r="DX34" s="15">
        <f t="shared" si="55"/>
        <v>1043</v>
      </c>
      <c r="DY34" s="14">
        <f t="shared" ref="DY34" si="729">DY84</f>
        <v>0</v>
      </c>
      <c r="DZ34" s="14"/>
      <c r="EA34" s="14">
        <f>(EA35-EA32)*2/3+EA32</f>
        <v>0.3666666666666667</v>
      </c>
      <c r="EB34" s="15">
        <f t="shared" si="56"/>
        <v>244</v>
      </c>
      <c r="EC34" s="14">
        <f t="shared" ref="EC34" si="730">EC84</f>
        <v>2.875247364737501</v>
      </c>
      <c r="ED34" s="15">
        <f t="shared" si="57"/>
        <v>246</v>
      </c>
      <c r="EE34" s="14">
        <f t="shared" ref="EE34" si="731">EE84</f>
        <v>2.8342029199875007</v>
      </c>
      <c r="EF34" s="15">
        <f t="shared" si="58"/>
        <v>265</v>
      </c>
      <c r="EG34" s="14">
        <f t="shared" ref="EG34" si="732">EG84</f>
        <v>2.1260556947350002</v>
      </c>
      <c r="EH34" s="15">
        <f t="shared" si="59"/>
        <v>288</v>
      </c>
      <c r="EI34" s="14">
        <f t="shared" ref="EI34" si="733">EI84</f>
        <v>0.91050846922250028</v>
      </c>
      <c r="EJ34" s="15">
        <f t="shared" si="60"/>
        <v>311</v>
      </c>
      <c r="EK34" s="14">
        <f t="shared" ref="EK34" si="734">EK84</f>
        <v>0.38537235477999976</v>
      </c>
      <c r="EL34" s="15">
        <f t="shared" si="61"/>
        <v>1043</v>
      </c>
      <c r="EM34" s="14">
        <f t="shared" ref="EM34" si="735">EM84</f>
        <v>0</v>
      </c>
      <c r="EN34" s="15">
        <f t="shared" si="62"/>
        <v>1043</v>
      </c>
      <c r="EO34" s="14">
        <f t="shared" ref="EO34" si="736">EO84</f>
        <v>0</v>
      </c>
      <c r="EP34" s="14"/>
      <c r="EQ34" s="14"/>
      <c r="ER34" s="14"/>
      <c r="ES34" s="14"/>
      <c r="ET34" s="14">
        <f>(ET35-ET32)*2/3+ET32</f>
        <v>0.3666666666666667</v>
      </c>
      <c r="EU34" s="15">
        <f t="shared" si="63"/>
        <v>261</v>
      </c>
      <c r="EV34" s="17">
        <f t="shared" ref="EV34" si="737">EV84</f>
        <v>2.7785833333333332</v>
      </c>
      <c r="EW34" s="15">
        <f t="shared" si="64"/>
        <v>265</v>
      </c>
      <c r="EX34" s="17">
        <f t="shared" ref="EX34" si="738">EX84</f>
        <v>2.7013333333333334</v>
      </c>
      <c r="EY34" s="15">
        <f t="shared" si="65"/>
        <v>287</v>
      </c>
      <c r="EZ34" s="14">
        <f t="shared" ref="EZ34" si="739">EZ84</f>
        <v>1.8483265244875</v>
      </c>
      <c r="FA34" s="15">
        <f t="shared" si="66"/>
        <v>316</v>
      </c>
      <c r="FB34" s="14">
        <f t="shared" ref="FB34" si="740">FB84</f>
        <v>0.1523751314500002</v>
      </c>
      <c r="FC34" s="15">
        <f t="shared" si="67"/>
        <v>1043</v>
      </c>
      <c r="FD34" s="14">
        <f t="shared" ref="FD34" si="741">FD84</f>
        <v>0</v>
      </c>
      <c r="FE34" s="15">
        <f t="shared" si="68"/>
        <v>1043</v>
      </c>
      <c r="FF34" s="14">
        <f t="shared" ref="FF34" si="742">FF84</f>
        <v>0</v>
      </c>
      <c r="FG34" s="15">
        <f t="shared" si="69"/>
        <v>1043</v>
      </c>
      <c r="FH34" s="14">
        <f t="shared" ref="FH34" si="743">FH84</f>
        <v>0</v>
      </c>
    </row>
    <row r="35" spans="1:164" ht="15" customHeight="1" x14ac:dyDescent="0.25">
      <c r="A35" s="14">
        <v>0.4</v>
      </c>
      <c r="B35" s="15">
        <f t="shared" si="3"/>
        <v>202</v>
      </c>
      <c r="C35" s="14">
        <f t="shared" si="70"/>
        <v>3.8837500000000005</v>
      </c>
      <c r="D35" s="15">
        <f t="shared" si="4"/>
        <v>202</v>
      </c>
      <c r="E35" s="14">
        <f t="shared" si="70"/>
        <v>4.1325000000000003</v>
      </c>
      <c r="F35" s="15">
        <f t="shared" si="5"/>
        <v>205</v>
      </c>
      <c r="G35" s="27">
        <f t="shared" ref="G35" si="744">G85</f>
        <v>3.9839064116250009</v>
      </c>
      <c r="H35" s="15">
        <f t="shared" si="6"/>
        <v>208</v>
      </c>
      <c r="I35" s="27">
        <f t="shared" ref="I35" si="745">I85</f>
        <v>3.8353126610624999</v>
      </c>
      <c r="J35" s="15">
        <f t="shared" si="73"/>
        <v>211</v>
      </c>
      <c r="K35" s="27">
        <f t="shared" ref="K35" si="746">K85</f>
        <v>3.6867189104999998</v>
      </c>
      <c r="L35" s="15">
        <f t="shared" si="7"/>
        <v>218</v>
      </c>
      <c r="M35" s="14">
        <f t="shared" ref="M35" si="747">M85</f>
        <v>3.5437500000000002</v>
      </c>
      <c r="N35" s="15">
        <f t="shared" si="8"/>
        <v>279</v>
      </c>
      <c r="O35" s="14">
        <f t="shared" ref="O35" si="748">O85</f>
        <v>2.165</v>
      </c>
      <c r="P35" s="14"/>
      <c r="Q35" s="14">
        <v>0.4</v>
      </c>
      <c r="R35" s="15">
        <f t="shared" si="9"/>
        <v>207</v>
      </c>
      <c r="S35" s="14">
        <f t="shared" ref="S35" si="749">S85</f>
        <v>3.8303750000000001</v>
      </c>
      <c r="T35" s="15">
        <f t="shared" si="10"/>
        <v>207</v>
      </c>
      <c r="U35" s="14">
        <f t="shared" ref="U35" si="750">U85</f>
        <v>3.8303750000000001</v>
      </c>
      <c r="V35" s="15">
        <f t="shared" si="11"/>
        <v>211</v>
      </c>
      <c r="W35" s="27">
        <f t="shared" ref="W35" si="751">W85</f>
        <v>3.6846251608749987</v>
      </c>
      <c r="X35" s="15">
        <f t="shared" si="12"/>
        <v>215</v>
      </c>
      <c r="Y35" s="27">
        <f t="shared" ref="Y35" si="752">Y85</f>
        <v>3.5388751602499999</v>
      </c>
      <c r="Z35" s="15">
        <f t="shared" si="81"/>
        <v>218</v>
      </c>
      <c r="AA35" s="27">
        <f t="shared" ref="AA35" si="753">AA85</f>
        <v>3.3931251596249994</v>
      </c>
      <c r="AB35" s="15">
        <f t="shared" si="13"/>
        <v>226</v>
      </c>
      <c r="AC35" s="17">
        <f t="shared" ref="AC35" si="754">AC85</f>
        <v>3.253625</v>
      </c>
      <c r="AD35" s="15">
        <f t="shared" si="14"/>
        <v>303</v>
      </c>
      <c r="AE35" s="14">
        <f>(AD35+AD38)/2*0.1+AE38</f>
        <v>166.65</v>
      </c>
      <c r="AF35" s="14"/>
      <c r="AG35" s="14">
        <v>0.4</v>
      </c>
      <c r="AH35" s="15">
        <f t="shared" si="15"/>
        <v>215</v>
      </c>
      <c r="AI35" s="17">
        <f t="shared" ref="AI35" si="755">AI85</f>
        <v>3.245625</v>
      </c>
      <c r="AJ35" s="15">
        <f t="shared" si="16"/>
        <v>215</v>
      </c>
      <c r="AK35" s="17">
        <f t="shared" ref="AK35" si="756">AK85</f>
        <v>3.2306250000000003</v>
      </c>
      <c r="AL35" s="15">
        <f t="shared" si="17"/>
        <v>224</v>
      </c>
      <c r="AM35" s="14">
        <f t="shared" ref="AM35" si="757">AM85</f>
        <v>3.075875159100002</v>
      </c>
      <c r="AN35" s="15">
        <f t="shared" si="18"/>
        <v>233</v>
      </c>
      <c r="AO35" s="14">
        <f t="shared" ref="AO35" si="758">AO85</f>
        <v>2.921125157512499</v>
      </c>
      <c r="AP35" s="15">
        <f t="shared" si="88"/>
        <v>242</v>
      </c>
      <c r="AQ35" s="17">
        <f t="shared" ref="AQ35" si="759">AQ85</f>
        <v>2.7663751559250005</v>
      </c>
      <c r="AR35" s="15">
        <f t="shared" si="19"/>
        <v>260</v>
      </c>
      <c r="AS35" s="14">
        <f t="shared" ref="AS35" si="760">AS85</f>
        <v>2.6275000000000004</v>
      </c>
      <c r="AT35" s="15">
        <f t="shared" si="20"/>
        <v>364</v>
      </c>
      <c r="AU35" s="14">
        <f t="shared" ref="AU35" si="761">AU85</f>
        <v>0.34562500000000007</v>
      </c>
      <c r="AV35" s="14"/>
      <c r="AW35" s="14">
        <v>0.4</v>
      </c>
      <c r="AX35" s="15">
        <f t="shared" si="21"/>
        <v>221</v>
      </c>
      <c r="AY35" s="14">
        <f t="shared" ref="AY35" si="762">AY85</f>
        <v>2.992222381972224</v>
      </c>
      <c r="AZ35" s="15">
        <f t="shared" si="22"/>
        <v>227</v>
      </c>
      <c r="BA35" s="14">
        <f t="shared" ref="BA35" si="763">BA85</f>
        <v>3.0033890474388891</v>
      </c>
      <c r="BB35" s="15">
        <f t="shared" si="23"/>
        <v>232</v>
      </c>
      <c r="BC35" s="14">
        <f t="shared" ref="BC35" si="764">BC85</f>
        <v>2.6537952966982643</v>
      </c>
      <c r="BD35" s="15">
        <f t="shared" si="24"/>
        <v>243</v>
      </c>
      <c r="BE35" s="14">
        <f t="shared" ref="BE35" si="765">BE85</f>
        <v>2.3162015447576376</v>
      </c>
      <c r="BF35" s="15">
        <f t="shared" si="25"/>
        <v>254</v>
      </c>
      <c r="BG35" s="14">
        <f t="shared" ref="BG35" si="766">BG85</f>
        <v>1.9786077928170143</v>
      </c>
      <c r="BH35" s="15">
        <f t="shared" si="26"/>
        <v>277</v>
      </c>
      <c r="BI35" s="14">
        <f t="shared" ref="BI35" si="767">BI85</f>
        <v>1.6437536222690978</v>
      </c>
      <c r="BJ35" s="15">
        <f t="shared" si="27"/>
        <v>1043</v>
      </c>
      <c r="BK35" s="14">
        <f t="shared" ref="BK35" si="768">BK85</f>
        <v>0</v>
      </c>
      <c r="BL35" s="14"/>
      <c r="BM35" s="14">
        <v>0.4</v>
      </c>
      <c r="BN35" s="15">
        <f t="shared" si="28"/>
        <v>226</v>
      </c>
      <c r="BO35" s="14">
        <f t="shared" ref="BO35" si="769">BO85</f>
        <v>2.9602084921458349</v>
      </c>
      <c r="BP35" s="15">
        <f t="shared" si="29"/>
        <v>239</v>
      </c>
      <c r="BQ35" s="14">
        <f t="shared" ref="BQ35" si="770">BQ85</f>
        <v>2.9904584897458335</v>
      </c>
      <c r="BR35" s="15">
        <f t="shared" si="30"/>
        <v>239</v>
      </c>
      <c r="BS35" s="14">
        <f t="shared" ref="BS35" si="771">BS85</f>
        <v>2.5692084898520826</v>
      </c>
      <c r="BT35" s="15">
        <f t="shared" si="31"/>
        <v>253</v>
      </c>
      <c r="BU35" s="17">
        <f t="shared" ref="BU35" si="772">BU85</f>
        <v>2.1719584875583329</v>
      </c>
      <c r="BV35" s="15">
        <f t="shared" si="32"/>
        <v>267</v>
      </c>
      <c r="BW35" s="17">
        <f t="shared" ref="BW35" si="773">BW85</f>
        <v>1.7747084852645827</v>
      </c>
      <c r="BX35" s="15">
        <f t="shared" si="33"/>
        <v>294</v>
      </c>
      <c r="BY35" s="14">
        <f t="shared" ref="BY35" si="774">BY85</f>
        <v>1.3903959806770836</v>
      </c>
      <c r="BZ35" s="15">
        <f t="shared" si="34"/>
        <v>1043</v>
      </c>
      <c r="CA35" s="14">
        <f t="shared" ref="CA35" si="775">CA85</f>
        <v>0</v>
      </c>
      <c r="CB35" s="14"/>
      <c r="CC35" s="14">
        <v>0.4</v>
      </c>
      <c r="CD35" s="15">
        <f t="shared" si="35"/>
        <v>236</v>
      </c>
      <c r="CE35" s="14">
        <f t="shared" ref="CE35" si="776">CE85</f>
        <v>2.9168750000000006</v>
      </c>
      <c r="CF35" s="15">
        <f t="shared" si="36"/>
        <v>236</v>
      </c>
      <c r="CG35" s="14">
        <f t="shared" ref="CG35" si="777">CG85</f>
        <v>2.9337500000000003</v>
      </c>
      <c r="CH35" s="15">
        <f t="shared" si="37"/>
        <v>255</v>
      </c>
      <c r="CI35" s="14">
        <f t="shared" ref="CI35" si="778">CI85</f>
        <v>2.4487814039375002</v>
      </c>
      <c r="CJ35" s="15">
        <f t="shared" si="38"/>
        <v>273</v>
      </c>
      <c r="CK35" s="14">
        <f t="shared" ref="CK35" si="779">CK85</f>
        <v>1.9638126509374993</v>
      </c>
      <c r="CL35" s="15">
        <f t="shared" si="39"/>
        <v>291</v>
      </c>
      <c r="CM35" s="14">
        <f t="shared" ref="CM35" si="780">CM85</f>
        <v>1.4788438979375</v>
      </c>
      <c r="CN35" s="15">
        <f t="shared" si="40"/>
        <v>327</v>
      </c>
      <c r="CO35" s="14">
        <f t="shared" ref="CO35" si="781">CO85</f>
        <v>1.0238750000000001</v>
      </c>
      <c r="CP35" s="15">
        <f t="shared" si="41"/>
        <v>1043</v>
      </c>
      <c r="CQ35" s="14">
        <f t="shared" ref="CQ35" si="782">CQ85</f>
        <v>0</v>
      </c>
      <c r="CR35" s="14"/>
      <c r="CS35" s="14"/>
      <c r="CT35" s="14">
        <v>0.4</v>
      </c>
      <c r="CU35" s="15">
        <f t="shared" si="42"/>
        <v>240</v>
      </c>
      <c r="CV35" s="14">
        <f t="shared" ref="CV35" si="783">CV85</f>
        <v>2.8614251562875013</v>
      </c>
      <c r="CW35" s="15">
        <f t="shared" si="43"/>
        <v>241</v>
      </c>
      <c r="CX35" s="14">
        <f t="shared" ref="CX35" si="784">CX85</f>
        <v>2.8590584895125</v>
      </c>
      <c r="CY35" s="15">
        <f t="shared" si="44"/>
        <v>259</v>
      </c>
      <c r="CZ35" s="14">
        <f t="shared" ref="CZ35" si="785">CZ85</f>
        <v>2.3007274678808334</v>
      </c>
      <c r="DA35" s="15">
        <f t="shared" si="45"/>
        <v>279</v>
      </c>
      <c r="DB35" s="14">
        <f t="shared" ref="DB35" si="786">DB85</f>
        <v>1.5734001498525001</v>
      </c>
      <c r="DC35" s="15">
        <f t="shared" si="46"/>
        <v>299</v>
      </c>
      <c r="DD35" s="14">
        <f t="shared" ref="DD35" si="787">DD85</f>
        <v>1.0762672762491663</v>
      </c>
      <c r="DE35" s="15">
        <f t="shared" si="47"/>
        <v>336</v>
      </c>
      <c r="DF35" s="14">
        <f t="shared" ref="DF35" si="788">DF85</f>
        <v>0.66004180696249981</v>
      </c>
      <c r="DG35" s="15">
        <f t="shared" si="48"/>
        <v>1043</v>
      </c>
      <c r="DH35" s="14">
        <f t="shared" ref="DH35" si="789">DH85</f>
        <v>0</v>
      </c>
      <c r="DI35" s="14"/>
      <c r="DJ35" s="14"/>
      <c r="DK35" s="14">
        <v>0.4</v>
      </c>
      <c r="DL35" s="15">
        <f t="shared" si="49"/>
        <v>244</v>
      </c>
      <c r="DM35" s="14">
        <f t="shared" ref="DM35" si="790">DM85</f>
        <v>2.8059751556374999</v>
      </c>
      <c r="DN35" s="15">
        <f t="shared" si="50"/>
        <v>245</v>
      </c>
      <c r="DO35" s="14">
        <f t="shared" ref="DO35" si="791">DO85</f>
        <v>2.7843668220874997</v>
      </c>
      <c r="DP35" s="15">
        <f t="shared" si="51"/>
        <v>264</v>
      </c>
      <c r="DQ35" s="14">
        <f t="shared" ref="DQ35" si="792">DQ85</f>
        <v>2.1526735318241661</v>
      </c>
      <c r="DR35" s="15">
        <f t="shared" si="52"/>
        <v>285</v>
      </c>
      <c r="DS35" s="17">
        <f t="shared" ref="DS35" si="793">DS85</f>
        <v>1.1829876487675004</v>
      </c>
      <c r="DT35" s="15">
        <f t="shared" si="53"/>
        <v>307</v>
      </c>
      <c r="DU35" s="14">
        <f t="shared" ref="DU35" si="794">DU85</f>
        <v>0.67369065456083299</v>
      </c>
      <c r="DV35" s="15">
        <f t="shared" si="54"/>
        <v>345</v>
      </c>
      <c r="DW35" s="14">
        <f t="shared" ref="DW35" si="795">DW85</f>
        <v>0.29620847198749956</v>
      </c>
      <c r="DX35" s="15">
        <f t="shared" si="55"/>
        <v>1043</v>
      </c>
      <c r="DY35" s="14">
        <f t="shared" ref="DY35" si="796">DY85</f>
        <v>0</v>
      </c>
      <c r="DZ35" s="14"/>
      <c r="EA35" s="14">
        <v>0.4</v>
      </c>
      <c r="EB35" s="15">
        <f t="shared" si="56"/>
        <v>248</v>
      </c>
      <c r="EC35" s="17">
        <f t="shared" ref="EC35" si="797">EC85</f>
        <v>2.7505251549875012</v>
      </c>
      <c r="ED35" s="15">
        <f t="shared" si="57"/>
        <v>249</v>
      </c>
      <c r="EE35" s="17">
        <f t="shared" ref="EE35" si="798">EE85</f>
        <v>2.7096751546625009</v>
      </c>
      <c r="EF35" s="15">
        <f t="shared" si="58"/>
        <v>269</v>
      </c>
      <c r="EG35" s="14">
        <f t="shared" ref="EG35" si="799">EG85</f>
        <v>2.0046195957675002</v>
      </c>
      <c r="EH35" s="15">
        <f t="shared" si="59"/>
        <v>292</v>
      </c>
      <c r="EI35" s="16">
        <f t="shared" ref="EI35" si="800">EI85</f>
        <v>0.79257514768250026</v>
      </c>
      <c r="EJ35" s="15">
        <f t="shared" si="60"/>
        <v>315</v>
      </c>
      <c r="EK35" s="14">
        <f t="shared" ref="EK35" si="801">EK85</f>
        <v>0.2711140328724998</v>
      </c>
      <c r="EL35" s="15">
        <f t="shared" si="61"/>
        <v>1043</v>
      </c>
      <c r="EM35" s="14">
        <f t="shared" ref="EM35" si="802">EM85</f>
        <v>0</v>
      </c>
      <c r="EN35" s="15">
        <f t="shared" si="62"/>
        <v>1043</v>
      </c>
      <c r="EO35" s="14">
        <f t="shared" ref="EO35" si="803">EO85</f>
        <v>0</v>
      </c>
      <c r="EP35" s="14"/>
      <c r="EQ35" s="14"/>
      <c r="ER35" s="14"/>
      <c r="ES35" s="14"/>
      <c r="ET35" s="14">
        <v>0.4</v>
      </c>
      <c r="EU35" s="15">
        <f t="shared" si="63"/>
        <v>266</v>
      </c>
      <c r="EV35" s="14">
        <f t="shared" ref="EV35" si="804">EV85</f>
        <v>2.655875</v>
      </c>
      <c r="EW35" s="15">
        <f t="shared" si="64"/>
        <v>268</v>
      </c>
      <c r="EX35" s="14">
        <f t="shared" ref="EX35" si="805">EX85</f>
        <v>2.57925</v>
      </c>
      <c r="EY35" s="15">
        <f t="shared" si="65"/>
        <v>291</v>
      </c>
      <c r="EZ35" s="17">
        <f t="shared" ref="EZ35" si="806">EZ85</f>
        <v>1.7302987585125</v>
      </c>
      <c r="FA35" s="15">
        <f t="shared" si="66"/>
        <v>1043</v>
      </c>
      <c r="FB35" s="14">
        <f t="shared" ref="FB35" si="807">FB85</f>
        <v>0</v>
      </c>
      <c r="FC35" s="15">
        <f t="shared" si="67"/>
        <v>1043</v>
      </c>
      <c r="FD35" s="14">
        <f t="shared" ref="FD35" si="808">FD85</f>
        <v>0</v>
      </c>
      <c r="FE35" s="15">
        <f t="shared" si="68"/>
        <v>1043</v>
      </c>
      <c r="FF35" s="14">
        <f t="shared" ref="FF35" si="809">FF85</f>
        <v>0</v>
      </c>
      <c r="FG35" s="15">
        <f t="shared" si="69"/>
        <v>1043</v>
      </c>
      <c r="FH35" s="14">
        <f t="shared" ref="FH35" si="810">FH85</f>
        <v>0</v>
      </c>
    </row>
    <row r="36" spans="1:164" ht="15" customHeight="1" x14ac:dyDescent="0.25">
      <c r="A36" s="14">
        <f>(A38-A35)/3+A35</f>
        <v>0.43333333333333335</v>
      </c>
      <c r="B36" s="15">
        <f t="shared" si="3"/>
        <v>205</v>
      </c>
      <c r="C36" s="17">
        <f t="shared" si="70"/>
        <v>3.7529166666666671</v>
      </c>
      <c r="D36" s="15">
        <f t="shared" si="4"/>
        <v>205</v>
      </c>
      <c r="E36" s="14">
        <f t="shared" si="70"/>
        <v>4.0016666666666669</v>
      </c>
      <c r="F36" s="15">
        <f t="shared" si="5"/>
        <v>209</v>
      </c>
      <c r="G36" s="27">
        <f t="shared" ref="G36" si="811">G86</f>
        <v>3.8530175358250007</v>
      </c>
      <c r="H36" s="15">
        <f t="shared" si="6"/>
        <v>212</v>
      </c>
      <c r="I36" s="34">
        <f t="shared" ref="I36" si="812">I86</f>
        <v>3.7049237852124999</v>
      </c>
      <c r="J36" s="15">
        <f t="shared" si="73"/>
        <v>215</v>
      </c>
      <c r="K36" s="27">
        <f t="shared" ref="K36" si="813">K86</f>
        <v>3.5568300345999999</v>
      </c>
      <c r="L36" s="15">
        <f t="shared" si="7"/>
        <v>221</v>
      </c>
      <c r="M36" s="14">
        <f t="shared" ref="M36" si="814">M86</f>
        <v>3.4154166666666668</v>
      </c>
      <c r="N36" s="15">
        <f t="shared" si="8"/>
        <v>283</v>
      </c>
      <c r="O36" s="14">
        <f t="shared" ref="O36" si="815">O86</f>
        <v>2.0462500000000001</v>
      </c>
      <c r="P36" s="14"/>
      <c r="Q36" s="14">
        <f>(Q38-Q35)/3+Q35</f>
        <v>0.43333333333333335</v>
      </c>
      <c r="R36" s="15">
        <f t="shared" si="9"/>
        <v>210</v>
      </c>
      <c r="S36" s="17">
        <f t="shared" ref="S36" si="816">S86</f>
        <v>3.7001666666666666</v>
      </c>
      <c r="T36" s="15">
        <f t="shared" si="10"/>
        <v>210</v>
      </c>
      <c r="U36" s="17">
        <f t="shared" ref="U36" si="817">U86</f>
        <v>3.7001666666666666</v>
      </c>
      <c r="V36" s="15">
        <f t="shared" si="11"/>
        <v>214</v>
      </c>
      <c r="W36" s="27">
        <f t="shared" ref="W36" si="818">W86</f>
        <v>3.5545973960999988</v>
      </c>
      <c r="X36" s="15">
        <f t="shared" si="12"/>
        <v>218</v>
      </c>
      <c r="Y36" s="27">
        <f t="shared" ref="Y36" si="819">Y86</f>
        <v>3.4094446176375</v>
      </c>
      <c r="Z36" s="15">
        <f t="shared" si="81"/>
        <v>222</v>
      </c>
      <c r="AA36" s="34">
        <f t="shared" ref="AA36" si="820">AA86</f>
        <v>3.2642918391749993</v>
      </c>
      <c r="AB36" s="15">
        <f t="shared" si="13"/>
        <v>229</v>
      </c>
      <c r="AC36" s="14">
        <f t="shared" ref="AC36" si="821">AC86</f>
        <v>3.1265416666666668</v>
      </c>
      <c r="AD36" s="15">
        <f t="shared" si="14"/>
        <v>307</v>
      </c>
      <c r="AE36" s="14">
        <f>(AE38-AE35)/3+AE35</f>
        <v>156.36666666666667</v>
      </c>
      <c r="AF36" s="14"/>
      <c r="AG36" s="14">
        <f>(AG38-AG35)/3+AG35</f>
        <v>0.43333333333333335</v>
      </c>
      <c r="AH36" s="15">
        <f t="shared" si="15"/>
        <v>219</v>
      </c>
      <c r="AI36" s="14">
        <f t="shared" ref="AI36" si="822">AI86</f>
        <v>3.1168749999999998</v>
      </c>
      <c r="AJ36" s="15">
        <f t="shared" si="16"/>
        <v>219</v>
      </c>
      <c r="AK36" s="14">
        <f t="shared" ref="AK36" si="823">AK86</f>
        <v>3.1018750000000002</v>
      </c>
      <c r="AL36" s="15">
        <f t="shared" si="17"/>
        <v>228</v>
      </c>
      <c r="AM36" s="14">
        <f t="shared" ref="AM36" si="824">AM86</f>
        <v>2.9479723941125018</v>
      </c>
      <c r="AN36" s="15">
        <f t="shared" si="18"/>
        <v>236</v>
      </c>
      <c r="AO36" s="17">
        <f t="shared" ref="AO36" si="825">AO86</f>
        <v>2.7946251701624991</v>
      </c>
      <c r="AP36" s="15">
        <f t="shared" si="88"/>
        <v>245</v>
      </c>
      <c r="AQ36" s="14">
        <f t="shared" ref="AQ36" si="826">AQ86</f>
        <v>2.6412779462125004</v>
      </c>
      <c r="AR36" s="15">
        <f t="shared" si="19"/>
        <v>263</v>
      </c>
      <c r="AS36" s="14">
        <f t="shared" ref="AS36" si="827">AS86</f>
        <v>2.5056250000000002</v>
      </c>
      <c r="AT36" s="15">
        <f t="shared" si="20"/>
        <v>369</v>
      </c>
      <c r="AU36" s="14">
        <f t="shared" ref="AU36" si="828">AU86</f>
        <v>0.24041666666666672</v>
      </c>
      <c r="AV36" s="14"/>
      <c r="AW36" s="14">
        <f>(AW38-AW35)/3+AW35</f>
        <v>0.43333333333333335</v>
      </c>
      <c r="AX36" s="15">
        <f t="shared" si="21"/>
        <v>224</v>
      </c>
      <c r="AY36" s="14">
        <f t="shared" ref="AY36" si="829">AY86</f>
        <v>2.8637501725972241</v>
      </c>
      <c r="AZ36" s="15">
        <f t="shared" si="22"/>
        <v>230</v>
      </c>
      <c r="BA36" s="14">
        <f t="shared" ref="BA36" si="830">BA86</f>
        <v>2.8759168379638891</v>
      </c>
      <c r="BB36" s="15">
        <f t="shared" si="23"/>
        <v>235</v>
      </c>
      <c r="BC36" s="14">
        <f t="shared" ref="BC36" si="831">BC86</f>
        <v>2.5270904482576393</v>
      </c>
      <c r="BD36" s="15">
        <f t="shared" si="24"/>
        <v>247</v>
      </c>
      <c r="BE36" s="17">
        <f t="shared" ref="BE36" si="832">BE86</f>
        <v>2.1912640572513875</v>
      </c>
      <c r="BF36" s="15">
        <f t="shared" si="25"/>
        <v>258</v>
      </c>
      <c r="BG36" s="14">
        <f t="shared" ref="BG36" si="833">BG86</f>
        <v>1.8554376662451393</v>
      </c>
      <c r="BH36" s="15">
        <f t="shared" si="26"/>
        <v>280</v>
      </c>
      <c r="BI36" s="14">
        <f t="shared" ref="BI36" si="834">BI86</f>
        <v>1.5241182175659729</v>
      </c>
      <c r="BJ36" s="15">
        <f t="shared" si="27"/>
        <v>1043</v>
      </c>
      <c r="BK36" s="14">
        <f t="shared" ref="BK36" si="835">BK86</f>
        <v>0</v>
      </c>
      <c r="BL36" s="14"/>
      <c r="BM36" s="14">
        <f>(BM38-BM35)/3+BM35</f>
        <v>0.43333333333333335</v>
      </c>
      <c r="BN36" s="15">
        <f t="shared" si="28"/>
        <v>229</v>
      </c>
      <c r="BO36" s="14">
        <f t="shared" ref="BO36" si="836">BO86</f>
        <v>2.8325696160208351</v>
      </c>
      <c r="BP36" s="15">
        <f t="shared" si="29"/>
        <v>242</v>
      </c>
      <c r="BQ36" s="14">
        <f t="shared" ref="BQ36" si="837">BQ86</f>
        <v>2.8648196134208335</v>
      </c>
      <c r="BR36" s="15">
        <f t="shared" si="30"/>
        <v>243</v>
      </c>
      <c r="BS36" s="14">
        <f t="shared" ref="BS36" si="838">BS86</f>
        <v>2.4437015579583328</v>
      </c>
      <c r="BT36" s="15">
        <f t="shared" si="31"/>
        <v>257</v>
      </c>
      <c r="BU36" s="14">
        <f t="shared" ref="BU36" si="839">BU86</f>
        <v>2.048583499895833</v>
      </c>
      <c r="BV36" s="15">
        <f t="shared" si="32"/>
        <v>270</v>
      </c>
      <c r="BW36" s="14">
        <f t="shared" ref="BW36" si="840">BW86</f>
        <v>1.6534654418333328</v>
      </c>
      <c r="BX36" s="15">
        <f t="shared" si="33"/>
        <v>298</v>
      </c>
      <c r="BY36" s="17">
        <f t="shared" ref="BY36" si="841">BY86</f>
        <v>1.2734168257083336</v>
      </c>
      <c r="BZ36" s="15">
        <f t="shared" si="34"/>
        <v>1043</v>
      </c>
      <c r="CA36" s="14">
        <f t="shared" ref="CA36" si="842">CA86</f>
        <v>0</v>
      </c>
      <c r="CB36" s="14"/>
      <c r="CC36" s="14">
        <f>(CC38-CC35)/3+CC35</f>
        <v>0.43333333333333335</v>
      </c>
      <c r="CD36" s="15">
        <f t="shared" si="35"/>
        <v>240</v>
      </c>
      <c r="CE36" s="17">
        <f t="shared" ref="CE36" si="843">CE86</f>
        <v>2.7914583333333338</v>
      </c>
      <c r="CF36" s="15">
        <f t="shared" si="36"/>
        <v>240</v>
      </c>
      <c r="CG36" s="17">
        <f t="shared" ref="CG36" si="844">CG86</f>
        <v>2.8083333333333336</v>
      </c>
      <c r="CH36" s="15">
        <f t="shared" si="37"/>
        <v>259</v>
      </c>
      <c r="CI36" s="14">
        <f t="shared" ref="CI36" si="845">CI86</f>
        <v>2.3256703051375003</v>
      </c>
      <c r="CJ36" s="15">
        <f t="shared" si="38"/>
        <v>277</v>
      </c>
      <c r="CK36" s="14">
        <f t="shared" ref="CK36" si="846">CK86</f>
        <v>1.8435626629624993</v>
      </c>
      <c r="CL36" s="15">
        <f t="shared" si="39"/>
        <v>295</v>
      </c>
      <c r="CM36" s="14">
        <f t="shared" ref="CM36" si="847">CM86</f>
        <v>1.3614550207875</v>
      </c>
      <c r="CN36" s="15">
        <f t="shared" si="40"/>
        <v>332</v>
      </c>
      <c r="CO36" s="14">
        <f t="shared" ref="CO36" si="848">CO86</f>
        <v>0.91304166666666675</v>
      </c>
      <c r="CP36" s="15">
        <f t="shared" si="41"/>
        <v>1043</v>
      </c>
      <c r="CQ36" s="14">
        <f t="shared" ref="CQ36" si="849">CQ86</f>
        <v>0</v>
      </c>
      <c r="CR36" s="14"/>
      <c r="CS36" s="14"/>
      <c r="CT36" s="14">
        <f>(CT38-CT35)/3+CT35</f>
        <v>0.43333333333333335</v>
      </c>
      <c r="CU36" s="15">
        <f t="shared" si="42"/>
        <v>244</v>
      </c>
      <c r="CV36" s="17">
        <f t="shared" ref="CV36" si="850">CV86</f>
        <v>2.7360640577125013</v>
      </c>
      <c r="CW36" s="15">
        <f t="shared" si="43"/>
        <v>244</v>
      </c>
      <c r="CX36" s="17">
        <f t="shared" ref="CX36" si="851">CX86</f>
        <v>2.7337529464874999</v>
      </c>
      <c r="CY36" s="15">
        <f t="shared" si="44"/>
        <v>263</v>
      </c>
      <c r="CZ36" s="17">
        <f t="shared" ref="CZ36" si="852">CZ86</f>
        <v>2.1783682208575001</v>
      </c>
      <c r="DA36" s="15">
        <f t="shared" si="45"/>
        <v>283</v>
      </c>
      <c r="DB36" s="14">
        <f t="shared" ref="DB36" si="853">DB86</f>
        <v>1.4541353469641667</v>
      </c>
      <c r="DC36" s="15">
        <f t="shared" si="46"/>
        <v>304</v>
      </c>
      <c r="DD36" s="14">
        <f t="shared" ref="DD36" si="854">DD86</f>
        <v>0.9601487693424996</v>
      </c>
      <c r="DE36" s="15">
        <f t="shared" si="47"/>
        <v>342</v>
      </c>
      <c r="DF36" s="14">
        <f t="shared" ref="DF36" si="855">DF86</f>
        <v>0.54981959576249984</v>
      </c>
      <c r="DG36" s="15">
        <f t="shared" si="48"/>
        <v>1043</v>
      </c>
      <c r="DH36" s="14">
        <f t="shared" ref="DH36" si="856">DH86</f>
        <v>0</v>
      </c>
      <c r="DI36" s="14"/>
      <c r="DJ36" s="14"/>
      <c r="DK36" s="14">
        <f>(DK38-DK35)/3+DK35</f>
        <v>0.43333333333333335</v>
      </c>
      <c r="DL36" s="15">
        <f t="shared" si="49"/>
        <v>248</v>
      </c>
      <c r="DM36" s="17">
        <f t="shared" ref="DM36" si="857">DM86</f>
        <v>2.6812251681124999</v>
      </c>
      <c r="DN36" s="15">
        <f t="shared" si="50"/>
        <v>249</v>
      </c>
      <c r="DO36" s="17">
        <f t="shared" ref="DO36" si="858">DO86</f>
        <v>2.6597279456624996</v>
      </c>
      <c r="DP36" s="15">
        <f t="shared" si="51"/>
        <v>268</v>
      </c>
      <c r="DQ36" s="14">
        <f t="shared" ref="DQ36" si="859">DQ86</f>
        <v>2.0310661365774996</v>
      </c>
      <c r="DR36" s="15">
        <f t="shared" si="52"/>
        <v>290</v>
      </c>
      <c r="DS36" s="14">
        <f t="shared" ref="DS36" si="860">DS86</f>
        <v>1.0647080309658337</v>
      </c>
      <c r="DT36" s="15">
        <f t="shared" si="53"/>
        <v>312</v>
      </c>
      <c r="DU36" s="14">
        <f t="shared" ref="DU36" si="861">DU86</f>
        <v>0.55884251789749961</v>
      </c>
      <c r="DV36" s="15">
        <f t="shared" si="54"/>
        <v>351</v>
      </c>
      <c r="DW36" s="14">
        <f t="shared" ref="DW36" si="862">DW86</f>
        <v>0.18743070508749954</v>
      </c>
      <c r="DX36" s="15">
        <f t="shared" si="55"/>
        <v>1043</v>
      </c>
      <c r="DY36" s="14">
        <f t="shared" ref="DY36" si="863">DY86</f>
        <v>0</v>
      </c>
      <c r="DZ36" s="14"/>
      <c r="EA36" s="14">
        <f>(EA38-EA35)/3+EA35</f>
        <v>0.43333333333333335</v>
      </c>
      <c r="EB36" s="15">
        <f t="shared" si="56"/>
        <v>252</v>
      </c>
      <c r="EC36" s="14">
        <f t="shared" ref="EC36" si="864">EC86</f>
        <v>2.6263862785125012</v>
      </c>
      <c r="ED36" s="15">
        <f t="shared" si="57"/>
        <v>253</v>
      </c>
      <c r="EE36" s="14">
        <f t="shared" ref="EE36" si="865">EE86</f>
        <v>2.5857029448375011</v>
      </c>
      <c r="EF36" s="15">
        <f t="shared" si="58"/>
        <v>273</v>
      </c>
      <c r="EG36" s="14">
        <f t="shared" ref="EG36" si="866">EG86</f>
        <v>1.8837640522975001</v>
      </c>
      <c r="EH36" s="15">
        <f t="shared" si="59"/>
        <v>296</v>
      </c>
      <c r="EI36" s="14">
        <f t="shared" ref="EI36" si="867">EI86</f>
        <v>0.6752807149675002</v>
      </c>
      <c r="EJ36" s="15">
        <f t="shared" si="60"/>
        <v>320</v>
      </c>
      <c r="EK36" s="14">
        <f t="shared" ref="EK36" si="868">EK86</f>
        <v>0.1575362664524998</v>
      </c>
      <c r="EL36" s="15">
        <f t="shared" si="61"/>
        <v>1043</v>
      </c>
      <c r="EM36" s="14">
        <f t="shared" ref="EM36" si="869">EM86</f>
        <v>0</v>
      </c>
      <c r="EN36" s="15">
        <f t="shared" si="62"/>
        <v>1043</v>
      </c>
      <c r="EO36" s="14">
        <f t="shared" ref="EO36" si="870">EO86</f>
        <v>0</v>
      </c>
      <c r="EP36" s="14"/>
      <c r="EQ36" s="14"/>
      <c r="ER36" s="14"/>
      <c r="ES36" s="14"/>
      <c r="ET36" s="14">
        <f>(ET38-ET35)/3+ET35</f>
        <v>0.43333333333333335</v>
      </c>
      <c r="EU36" s="15">
        <f t="shared" si="63"/>
        <v>269</v>
      </c>
      <c r="EV36" s="14">
        <f t="shared" ref="EV36" si="871">EV86</f>
        <v>2.5350416666666669</v>
      </c>
      <c r="EW36" s="15">
        <f t="shared" si="64"/>
        <v>272</v>
      </c>
      <c r="EX36" s="14">
        <f t="shared" ref="EX36" si="872">EX86</f>
        <v>2.4588333333333332</v>
      </c>
      <c r="EY36" s="15">
        <f t="shared" si="65"/>
        <v>294</v>
      </c>
      <c r="EZ36" s="14">
        <f t="shared" ref="EZ36" si="873">EZ86</f>
        <v>1.6128265480374999</v>
      </c>
      <c r="FA36" s="15">
        <f t="shared" si="66"/>
        <v>1043</v>
      </c>
      <c r="FB36" s="14">
        <f t="shared" ref="FB36" si="874">FB86</f>
        <v>0</v>
      </c>
      <c r="FC36" s="15">
        <f t="shared" si="67"/>
        <v>1043</v>
      </c>
      <c r="FD36" s="14">
        <f t="shared" ref="FD36" si="875">FD86</f>
        <v>0</v>
      </c>
      <c r="FE36" s="15">
        <f t="shared" si="68"/>
        <v>1043</v>
      </c>
      <c r="FF36" s="14">
        <f t="shared" ref="FF36" si="876">FF86</f>
        <v>0</v>
      </c>
      <c r="FG36" s="15">
        <f t="shared" si="69"/>
        <v>1043</v>
      </c>
      <c r="FH36" s="14">
        <f t="shared" ref="FH36" si="877">FH86</f>
        <v>0</v>
      </c>
    </row>
    <row r="37" spans="1:164" ht="15" customHeight="1" x14ac:dyDescent="0.25">
      <c r="A37" s="14">
        <f>(A38-A35)*2/3+A35</f>
        <v>0.46666666666666667</v>
      </c>
      <c r="B37" s="15">
        <f t="shared" si="3"/>
        <v>209</v>
      </c>
      <c r="C37" s="14">
        <f t="shared" si="70"/>
        <v>3.6220833333333338</v>
      </c>
      <c r="D37" s="15">
        <f t="shared" si="4"/>
        <v>209</v>
      </c>
      <c r="E37" s="14">
        <f t="shared" si="70"/>
        <v>3.870833333333334</v>
      </c>
      <c r="F37" s="15">
        <f t="shared" si="5"/>
        <v>212</v>
      </c>
      <c r="G37" s="34">
        <f t="shared" ref="G37" si="878">G87</f>
        <v>3.7226842155250006</v>
      </c>
      <c r="H37" s="15">
        <f t="shared" si="6"/>
        <v>215</v>
      </c>
      <c r="I37" s="27">
        <f t="shared" ref="I37" si="879">I87</f>
        <v>3.5750904648624999</v>
      </c>
      <c r="J37" s="15">
        <f t="shared" si="73"/>
        <v>219</v>
      </c>
      <c r="K37" s="27">
        <f t="shared" ref="K37" si="880">K87</f>
        <v>3.4274967142000001</v>
      </c>
      <c r="L37" s="15">
        <f t="shared" si="7"/>
        <v>225</v>
      </c>
      <c r="M37" s="17">
        <f t="shared" ref="M37" si="881">M87</f>
        <v>3.2870833333333338</v>
      </c>
      <c r="N37" s="15">
        <f t="shared" si="8"/>
        <v>286</v>
      </c>
      <c r="O37" s="14">
        <f t="shared" ref="O37" si="882">O87</f>
        <v>1.9275</v>
      </c>
      <c r="P37" s="14"/>
      <c r="Q37" s="14">
        <f>(Q38-Q35)*2/3+Q35</f>
        <v>0.46666666666666667</v>
      </c>
      <c r="R37" s="15">
        <f t="shared" si="9"/>
        <v>213</v>
      </c>
      <c r="S37" s="14">
        <f t="shared" ref="S37" si="883">S87</f>
        <v>3.5699583333333336</v>
      </c>
      <c r="T37" s="15">
        <f t="shared" si="10"/>
        <v>213</v>
      </c>
      <c r="U37" s="14">
        <f t="shared" ref="U37" si="884">U87</f>
        <v>3.5699583333333336</v>
      </c>
      <c r="V37" s="15">
        <f t="shared" si="11"/>
        <v>217</v>
      </c>
      <c r="W37" s="27">
        <f t="shared" ref="W37" si="885">W87</f>
        <v>3.4250140757249987</v>
      </c>
      <c r="X37" s="15">
        <f t="shared" si="12"/>
        <v>221</v>
      </c>
      <c r="Y37" s="34">
        <f t="shared" ref="Y37" si="886">Y87</f>
        <v>3.2804862972</v>
      </c>
      <c r="Z37" s="15">
        <f t="shared" si="81"/>
        <v>225</v>
      </c>
      <c r="AA37" s="27">
        <f t="shared" ref="AA37" si="887">AA87</f>
        <v>3.1359585186749994</v>
      </c>
      <c r="AB37" s="15">
        <f t="shared" si="13"/>
        <v>233</v>
      </c>
      <c r="AC37" s="14">
        <f t="shared" ref="AC37" si="888">AC87</f>
        <v>2.9994583333333331</v>
      </c>
      <c r="AD37" s="15">
        <f t="shared" si="14"/>
        <v>310</v>
      </c>
      <c r="AE37" s="14">
        <f>(AE38-AE35)*2/3+AE35</f>
        <v>146.08333333333334</v>
      </c>
      <c r="AF37" s="14"/>
      <c r="AG37" s="14">
        <f>(AG38-AG35)*2/3+AG35</f>
        <v>0.46666666666666667</v>
      </c>
      <c r="AH37" s="15">
        <f t="shared" si="15"/>
        <v>222</v>
      </c>
      <c r="AI37" s="14">
        <f t="shared" ref="AI37" si="889">AI87</f>
        <v>2.9881250000000001</v>
      </c>
      <c r="AJ37" s="15">
        <f t="shared" si="16"/>
        <v>222</v>
      </c>
      <c r="AK37" s="14">
        <f t="shared" ref="AK37" si="890">AK87</f>
        <v>2.9731250000000005</v>
      </c>
      <c r="AL37" s="15">
        <f t="shared" si="17"/>
        <v>231</v>
      </c>
      <c r="AM37" s="14">
        <f t="shared" ref="AM37" si="891">AM87</f>
        <v>2.8205974068500019</v>
      </c>
      <c r="AN37" s="15">
        <f t="shared" si="18"/>
        <v>240</v>
      </c>
      <c r="AO37" s="14">
        <f t="shared" ref="AO37" si="892">AO87</f>
        <v>2.6686251827624989</v>
      </c>
      <c r="AP37" s="15">
        <f t="shared" si="88"/>
        <v>248</v>
      </c>
      <c r="AQ37" s="14">
        <f t="shared" ref="AQ37" si="893">AQ87</f>
        <v>2.5166529586750004</v>
      </c>
      <c r="AR37" s="15">
        <f t="shared" si="19"/>
        <v>266</v>
      </c>
      <c r="AS37" s="14">
        <f t="shared" ref="AS37" si="894">AS87</f>
        <v>2.3837500000000005</v>
      </c>
      <c r="AT37" s="15">
        <f t="shared" si="20"/>
        <v>373</v>
      </c>
      <c r="AU37" s="14">
        <f t="shared" ref="AU37" si="895">AU87</f>
        <v>0.13520833333333337</v>
      </c>
      <c r="AV37" s="14"/>
      <c r="AW37" s="14">
        <f>(AW38-AW35)*2/3+AW35</f>
        <v>0.46666666666666667</v>
      </c>
      <c r="AX37" s="15">
        <f t="shared" si="21"/>
        <v>228</v>
      </c>
      <c r="AY37" s="17">
        <f t="shared" ref="AY37" si="896">AY87</f>
        <v>2.7358335187222242</v>
      </c>
      <c r="AZ37" s="15">
        <f t="shared" si="22"/>
        <v>234</v>
      </c>
      <c r="BA37" s="17">
        <f t="shared" ref="BA37" si="897">BA87</f>
        <v>2.7490001839888891</v>
      </c>
      <c r="BB37" s="15">
        <f t="shared" si="23"/>
        <v>239</v>
      </c>
      <c r="BC37" s="14">
        <f t="shared" ref="BC37" si="898">BC87</f>
        <v>2.4009342108732641</v>
      </c>
      <c r="BD37" s="15">
        <f t="shared" si="24"/>
        <v>250</v>
      </c>
      <c r="BE37" s="14">
        <f t="shared" ref="BE37" si="899">BE87</f>
        <v>2.0668682363576374</v>
      </c>
      <c r="BF37" s="15">
        <f t="shared" si="25"/>
        <v>261</v>
      </c>
      <c r="BG37" s="17">
        <f t="shared" ref="BG37" si="900">BG87</f>
        <v>1.7328022618420142</v>
      </c>
      <c r="BH37" s="15">
        <f t="shared" si="26"/>
        <v>284</v>
      </c>
      <c r="BI37" s="14">
        <f t="shared" ref="BI37" si="901">BI87</f>
        <v>1.4050036461440978</v>
      </c>
      <c r="BJ37" s="15">
        <f t="shared" si="27"/>
        <v>1043</v>
      </c>
      <c r="BK37" s="14">
        <f t="shared" ref="BK37" si="902">BK87</f>
        <v>0</v>
      </c>
      <c r="BL37" s="14"/>
      <c r="BM37" s="14">
        <f>(BM38-BM35)*2/3+BM35</f>
        <v>0.46666666666666667</v>
      </c>
      <c r="BN37" s="15">
        <f t="shared" si="28"/>
        <v>233</v>
      </c>
      <c r="BO37" s="17">
        <f t="shared" ref="BO37" si="903">BO87</f>
        <v>2.705486295395835</v>
      </c>
      <c r="BP37" s="15">
        <f t="shared" si="29"/>
        <v>246</v>
      </c>
      <c r="BQ37" s="17">
        <f t="shared" ref="BQ37" si="904">BQ87</f>
        <v>2.7397362925958335</v>
      </c>
      <c r="BR37" s="15">
        <f t="shared" si="30"/>
        <v>247</v>
      </c>
      <c r="BS37" s="14">
        <f t="shared" ref="BS37" si="905">BS87</f>
        <v>2.3187640704520827</v>
      </c>
      <c r="BT37" s="15">
        <f t="shared" si="31"/>
        <v>260</v>
      </c>
      <c r="BU37" s="14">
        <f t="shared" ref="BU37" si="906">BU87</f>
        <v>1.9257918455083329</v>
      </c>
      <c r="BV37" s="15">
        <f t="shared" si="32"/>
        <v>274</v>
      </c>
      <c r="BW37" s="14">
        <f t="shared" ref="BW37" si="907">BW87</f>
        <v>1.5328196205645828</v>
      </c>
      <c r="BX37" s="15">
        <f t="shared" si="33"/>
        <v>302</v>
      </c>
      <c r="BY37" s="14">
        <f t="shared" ref="BY37" si="908">BY87</f>
        <v>1.1570626706770837</v>
      </c>
      <c r="BZ37" s="15">
        <f t="shared" si="34"/>
        <v>1043</v>
      </c>
      <c r="CA37" s="14">
        <f t="shared" ref="CA37" si="909">CA87</f>
        <v>0</v>
      </c>
      <c r="CB37" s="14"/>
      <c r="CC37" s="14">
        <f>(CC38-CC35)*2/3+CC35</f>
        <v>0.46666666666666667</v>
      </c>
      <c r="CD37" s="15">
        <f t="shared" si="35"/>
        <v>244</v>
      </c>
      <c r="CE37" s="14">
        <f t="shared" ref="CE37" si="910">CE87</f>
        <v>2.6660416666666671</v>
      </c>
      <c r="CF37" s="15">
        <f t="shared" si="36"/>
        <v>244</v>
      </c>
      <c r="CG37" s="14">
        <f t="shared" ref="CG37" si="911">CG87</f>
        <v>2.6829166666666668</v>
      </c>
      <c r="CH37" s="15">
        <f t="shared" si="37"/>
        <v>262</v>
      </c>
      <c r="CI37" s="17">
        <f t="shared" ref="CI37" si="912">CI87</f>
        <v>2.2031703173875004</v>
      </c>
      <c r="CJ37" s="15">
        <f t="shared" si="38"/>
        <v>281</v>
      </c>
      <c r="CK37" s="17">
        <f t="shared" ref="CK37" si="913">CK87</f>
        <v>1.7239793415874993</v>
      </c>
      <c r="CL37" s="15">
        <f t="shared" si="39"/>
        <v>300</v>
      </c>
      <c r="CM37" s="17">
        <f t="shared" ref="CM37" si="914">CM87</f>
        <v>1.2447883657875001</v>
      </c>
      <c r="CN37" s="15">
        <f t="shared" si="40"/>
        <v>338</v>
      </c>
      <c r="CO37" s="16">
        <f t="shared" ref="CO37" si="915">CO87</f>
        <v>0.80220833333333341</v>
      </c>
      <c r="CP37" s="15">
        <f t="shared" si="41"/>
        <v>1043</v>
      </c>
      <c r="CQ37" s="14">
        <f t="shared" ref="CQ37" si="916">CQ87</f>
        <v>0</v>
      </c>
      <c r="CR37" s="14"/>
      <c r="CS37" s="14"/>
      <c r="CT37" s="14">
        <f>(CT38-CT35)*2/3+CT35</f>
        <v>0.46666666666666667</v>
      </c>
      <c r="CU37" s="15">
        <f t="shared" si="42"/>
        <v>248</v>
      </c>
      <c r="CV37" s="14">
        <f t="shared" ref="CV37" si="917">CV87</f>
        <v>2.6112585146375014</v>
      </c>
      <c r="CW37" s="15">
        <f t="shared" si="43"/>
        <v>248</v>
      </c>
      <c r="CX37" s="14">
        <f t="shared" ref="CX37" si="918">CX87</f>
        <v>2.6090029589624999</v>
      </c>
      <c r="CY37" s="15">
        <f t="shared" si="44"/>
        <v>267</v>
      </c>
      <c r="CZ37" s="14">
        <f t="shared" ref="CZ37" si="919">CZ87</f>
        <v>2.0566126774775002</v>
      </c>
      <c r="DA37" s="15">
        <f t="shared" si="45"/>
        <v>288</v>
      </c>
      <c r="DB37" s="14">
        <f t="shared" ref="DB37" si="920">DB87</f>
        <v>1.3355372106758334</v>
      </c>
      <c r="DC37" s="15">
        <f t="shared" si="46"/>
        <v>308</v>
      </c>
      <c r="DD37" s="14">
        <f t="shared" ref="DD37" si="921">DD87</f>
        <v>0.84475248458583296</v>
      </c>
      <c r="DE37" s="15">
        <f t="shared" si="47"/>
        <v>347</v>
      </c>
      <c r="DF37" s="14">
        <f t="shared" ref="DF37" si="922">DF87</f>
        <v>0.44043071781249987</v>
      </c>
      <c r="DG37" s="15">
        <f t="shared" si="48"/>
        <v>1043</v>
      </c>
      <c r="DH37" s="14">
        <f t="shared" ref="DH37" si="923">DH87</f>
        <v>0</v>
      </c>
      <c r="DI37" s="14"/>
      <c r="DJ37" s="14"/>
      <c r="DK37" s="14">
        <f>(DK38-DK35)*2/3+DK35</f>
        <v>0.46666666666666667</v>
      </c>
      <c r="DL37" s="15">
        <f t="shared" si="49"/>
        <v>251</v>
      </c>
      <c r="DM37" s="14">
        <f t="shared" ref="DM37" si="924">DM87</f>
        <v>2.5570307360875</v>
      </c>
      <c r="DN37" s="15">
        <f t="shared" si="50"/>
        <v>252</v>
      </c>
      <c r="DO37" s="14">
        <f t="shared" ref="DO37" si="925">DO87</f>
        <v>2.5356446247374995</v>
      </c>
      <c r="DP37" s="15">
        <f t="shared" si="51"/>
        <v>272</v>
      </c>
      <c r="DQ37" s="14">
        <f t="shared" ref="DQ37" si="926">DQ87</f>
        <v>1.9100550375674996</v>
      </c>
      <c r="DR37" s="15">
        <f t="shared" si="52"/>
        <v>294</v>
      </c>
      <c r="DS37" s="14">
        <f t="shared" ref="DS37" si="927">DS87</f>
        <v>0.94709507976416696</v>
      </c>
      <c r="DT37" s="15">
        <f t="shared" si="53"/>
        <v>316</v>
      </c>
      <c r="DU37" s="14">
        <f t="shared" ref="DU37" si="928">DU87</f>
        <v>0.4447166033841663</v>
      </c>
      <c r="DV37" s="15">
        <f t="shared" si="54"/>
        <v>1043</v>
      </c>
      <c r="DW37" s="14">
        <f t="shared" ref="DW37" si="929">DW87</f>
        <v>0</v>
      </c>
      <c r="DX37" s="15">
        <f t="shared" si="55"/>
        <v>1043</v>
      </c>
      <c r="DY37" s="14">
        <f t="shared" ref="DY37" si="930">DY87</f>
        <v>0</v>
      </c>
      <c r="DZ37" s="14"/>
      <c r="EA37" s="14">
        <f>(EA38-EA35)*2/3+EA35</f>
        <v>0.46666666666666667</v>
      </c>
      <c r="EB37" s="15">
        <f t="shared" si="56"/>
        <v>255</v>
      </c>
      <c r="EC37" s="14">
        <f t="shared" ref="EC37" si="931">EC87</f>
        <v>2.5028029575375013</v>
      </c>
      <c r="ED37" s="15">
        <f t="shared" si="57"/>
        <v>256</v>
      </c>
      <c r="EE37" s="14">
        <f t="shared" ref="EE37" si="932">EE87</f>
        <v>2.4622862905125009</v>
      </c>
      <c r="EF37" s="15">
        <f t="shared" si="58"/>
        <v>277</v>
      </c>
      <c r="EG37" s="17">
        <f t="shared" ref="EG37" si="933">EG87</f>
        <v>1.7634973976575001</v>
      </c>
      <c r="EH37" s="15">
        <f t="shared" si="59"/>
        <v>300</v>
      </c>
      <c r="EI37" s="14">
        <f t="shared" ref="EI37" si="934">EI87</f>
        <v>0.55865294885250016</v>
      </c>
      <c r="EJ37" s="15">
        <f t="shared" si="60"/>
        <v>1043</v>
      </c>
      <c r="EK37" s="14">
        <f t="shared" ref="EK37" si="935">EK87</f>
        <v>0</v>
      </c>
      <c r="EL37" s="15">
        <f t="shared" si="61"/>
        <v>1043</v>
      </c>
      <c r="EM37" s="14">
        <f t="shared" ref="EM37" si="936">EM87</f>
        <v>0</v>
      </c>
      <c r="EN37" s="15">
        <f t="shared" si="62"/>
        <v>1043</v>
      </c>
      <c r="EO37" s="14">
        <f t="shared" ref="EO37" si="937">EO87</f>
        <v>0</v>
      </c>
      <c r="EP37" s="14"/>
      <c r="EQ37" s="14"/>
      <c r="ER37" s="14"/>
      <c r="ES37" s="14"/>
      <c r="ET37" s="14">
        <f>(ET38-ET35)*2/3+ET35</f>
        <v>0.46666666666666667</v>
      </c>
      <c r="EU37" s="15">
        <f t="shared" si="63"/>
        <v>273</v>
      </c>
      <c r="EV37" s="14">
        <f t="shared" ref="EV37" si="938">EV87</f>
        <v>2.4142083333333333</v>
      </c>
      <c r="EW37" s="15">
        <f t="shared" si="64"/>
        <v>276</v>
      </c>
      <c r="EX37" s="14">
        <f t="shared" ref="EX37" si="939">EX87</f>
        <v>2.3384166666666668</v>
      </c>
      <c r="EY37" s="15">
        <f t="shared" si="65"/>
        <v>298</v>
      </c>
      <c r="EZ37" s="14">
        <f t="shared" ref="EZ37" si="940">EZ87</f>
        <v>1.4959098930624999</v>
      </c>
      <c r="FA37" s="15">
        <f t="shared" si="66"/>
        <v>1043</v>
      </c>
      <c r="FB37" s="14">
        <f t="shared" ref="FB37" si="941">FB87</f>
        <v>0</v>
      </c>
      <c r="FC37" s="15">
        <f t="shared" si="67"/>
        <v>1043</v>
      </c>
      <c r="FD37" s="14">
        <f t="shared" ref="FD37" si="942">FD87</f>
        <v>0</v>
      </c>
      <c r="FE37" s="15">
        <f t="shared" si="68"/>
        <v>1043</v>
      </c>
      <c r="FF37" s="14">
        <f t="shared" ref="FF37" si="943">FF87</f>
        <v>0</v>
      </c>
      <c r="FG37" s="15">
        <f t="shared" si="69"/>
        <v>1043</v>
      </c>
      <c r="FH37" s="14">
        <f t="shared" ref="FH37" si="944">FH87</f>
        <v>0</v>
      </c>
    </row>
    <row r="38" spans="1:164" ht="15" customHeight="1" x14ac:dyDescent="0.25">
      <c r="A38" s="14">
        <v>0.5</v>
      </c>
      <c r="B38" s="15">
        <f t="shared" si="3"/>
        <v>213</v>
      </c>
      <c r="C38" s="14">
        <f t="shared" si="70"/>
        <v>3.4912500000000004</v>
      </c>
      <c r="D38" s="15">
        <f t="shared" si="4"/>
        <v>213</v>
      </c>
      <c r="E38" s="17">
        <f t="shared" si="70"/>
        <v>3.7400000000000007</v>
      </c>
      <c r="F38" s="15">
        <f t="shared" si="5"/>
        <v>216</v>
      </c>
      <c r="G38" s="27">
        <f t="shared" ref="G38" si="945">G88</f>
        <v>3.5929064507250006</v>
      </c>
      <c r="H38" s="15">
        <f t="shared" si="6"/>
        <v>219</v>
      </c>
      <c r="I38" s="27">
        <f t="shared" ref="I38" si="946">I88</f>
        <v>3.4458127000125001</v>
      </c>
      <c r="J38" s="15">
        <f t="shared" si="73"/>
        <v>222</v>
      </c>
      <c r="K38" s="34">
        <f t="shared" ref="K38" si="947">K88</f>
        <v>3.2987189493</v>
      </c>
      <c r="L38" s="15">
        <f t="shared" si="7"/>
        <v>229</v>
      </c>
      <c r="M38" s="14">
        <f t="shared" ref="M38" si="948">M88</f>
        <v>3.1587500000000004</v>
      </c>
      <c r="N38" s="15">
        <f t="shared" si="8"/>
        <v>290</v>
      </c>
      <c r="O38" s="17">
        <f t="shared" ref="O38" si="949">O88</f>
        <v>1.8087499999999999</v>
      </c>
      <c r="P38" s="14"/>
      <c r="Q38" s="14">
        <v>0.5</v>
      </c>
      <c r="R38" s="15">
        <f t="shared" si="9"/>
        <v>215</v>
      </c>
      <c r="S38" s="14">
        <f t="shared" ref="S38" si="950">S88</f>
        <v>3.4397500000000001</v>
      </c>
      <c r="T38" s="15">
        <f t="shared" si="10"/>
        <v>215</v>
      </c>
      <c r="U38" s="14">
        <f t="shared" ref="U38" si="951">U88</f>
        <v>3.4397500000000001</v>
      </c>
      <c r="V38" s="15">
        <f t="shared" si="11"/>
        <v>219</v>
      </c>
      <c r="W38" s="34">
        <f t="shared" ref="W38" si="952">W88</f>
        <v>3.2958751997499989</v>
      </c>
      <c r="X38" s="15">
        <f t="shared" si="12"/>
        <v>224</v>
      </c>
      <c r="Y38" s="27">
        <f t="shared" ref="Y38" si="953">Y88</f>
        <v>3.1520001989374999</v>
      </c>
      <c r="Z38" s="15">
        <f t="shared" si="81"/>
        <v>228</v>
      </c>
      <c r="AA38" s="27">
        <f t="shared" ref="AA38" si="954">AA88</f>
        <v>3.0081251981249992</v>
      </c>
      <c r="AB38" s="15">
        <f t="shared" si="13"/>
        <v>236</v>
      </c>
      <c r="AC38" s="14">
        <f t="shared" ref="AC38" si="955">AC88</f>
        <v>2.8723749999999999</v>
      </c>
      <c r="AD38" s="15">
        <f t="shared" si="14"/>
        <v>314</v>
      </c>
      <c r="AE38" s="14">
        <f>(AD38+AD41)/2*0.1+AE41</f>
        <v>135.80000000000001</v>
      </c>
      <c r="AF38" s="14"/>
      <c r="AG38" s="14">
        <v>0.5</v>
      </c>
      <c r="AH38" s="15">
        <f t="shared" si="15"/>
        <v>226</v>
      </c>
      <c r="AI38" s="14">
        <f t="shared" ref="AI38" si="956">AI88</f>
        <v>2.859375</v>
      </c>
      <c r="AJ38" s="15">
        <f t="shared" si="16"/>
        <v>226</v>
      </c>
      <c r="AK38" s="14">
        <f t="shared" ref="AK38" si="957">AK88</f>
        <v>2.8443750000000003</v>
      </c>
      <c r="AL38" s="15">
        <f t="shared" si="17"/>
        <v>234</v>
      </c>
      <c r="AM38" s="17">
        <f t="shared" ref="AM38" si="958">AM88</f>
        <v>2.693750197312502</v>
      </c>
      <c r="AN38" s="15">
        <f t="shared" si="18"/>
        <v>243</v>
      </c>
      <c r="AO38" s="14">
        <f t="shared" ref="AO38" si="959">AO88</f>
        <v>2.5431251953124989</v>
      </c>
      <c r="AP38" s="15">
        <f t="shared" si="88"/>
        <v>251</v>
      </c>
      <c r="AQ38" s="14">
        <f t="shared" ref="AQ38" si="960">AQ88</f>
        <v>2.3925001933125003</v>
      </c>
      <c r="AR38" s="15">
        <f t="shared" si="19"/>
        <v>268</v>
      </c>
      <c r="AS38" s="17">
        <f t="shared" ref="AS38" si="961">AS88</f>
        <v>2.2618750000000003</v>
      </c>
      <c r="AT38" s="15">
        <f t="shared" si="20"/>
        <v>378</v>
      </c>
      <c r="AU38" s="14">
        <f t="shared" ref="AU38" si="962">AU88</f>
        <v>0.03</v>
      </c>
      <c r="AV38" s="14"/>
      <c r="AW38" s="14">
        <v>0.5</v>
      </c>
      <c r="AX38" s="15">
        <f t="shared" si="21"/>
        <v>231</v>
      </c>
      <c r="AY38" s="14">
        <f t="shared" ref="AY38" si="963">AY88</f>
        <v>2.608472420347224</v>
      </c>
      <c r="AZ38" s="15">
        <f t="shared" si="22"/>
        <v>238</v>
      </c>
      <c r="BA38" s="14">
        <f t="shared" ref="BA38" si="964">BA88</f>
        <v>2.6226390855138892</v>
      </c>
      <c r="BB38" s="15">
        <f t="shared" si="23"/>
        <v>242</v>
      </c>
      <c r="BC38" s="17">
        <f t="shared" ref="BC38" si="965">BC88</f>
        <v>2.2753265845451391</v>
      </c>
      <c r="BD38" s="15">
        <f t="shared" si="24"/>
        <v>254</v>
      </c>
      <c r="BE38" s="14">
        <f t="shared" ref="BE38" si="966">BE88</f>
        <v>1.9430140820763873</v>
      </c>
      <c r="BF38" s="15">
        <f t="shared" si="25"/>
        <v>265</v>
      </c>
      <c r="BG38" s="14">
        <f t="shared" ref="BG38" si="967">BG88</f>
        <v>1.6107015796076392</v>
      </c>
      <c r="BH38" s="15">
        <f t="shared" si="26"/>
        <v>287</v>
      </c>
      <c r="BI38" s="17">
        <f t="shared" ref="BI38" si="968">BI88</f>
        <v>1.2864099080034728</v>
      </c>
      <c r="BJ38" s="15">
        <f t="shared" si="27"/>
        <v>1043</v>
      </c>
      <c r="BK38" s="14">
        <f t="shared" ref="BK38" si="969">BK88</f>
        <v>0</v>
      </c>
      <c r="BL38" s="14"/>
      <c r="BM38" s="14">
        <v>0.5</v>
      </c>
      <c r="BN38" s="15">
        <f t="shared" si="28"/>
        <v>236</v>
      </c>
      <c r="BO38" s="14">
        <f t="shared" ref="BO38" si="970">BO88</f>
        <v>2.5789585302708349</v>
      </c>
      <c r="BP38" s="15">
        <f t="shared" si="29"/>
        <v>249</v>
      </c>
      <c r="BQ38" s="14">
        <f t="shared" ref="BQ38" si="971">BQ88</f>
        <v>2.6152085272708336</v>
      </c>
      <c r="BR38" s="15">
        <f t="shared" si="30"/>
        <v>250</v>
      </c>
      <c r="BS38" s="17">
        <f t="shared" ref="BS38" si="972">BS88</f>
        <v>2.1943960273333327</v>
      </c>
      <c r="BT38" s="15">
        <f t="shared" si="31"/>
        <v>264</v>
      </c>
      <c r="BU38" s="14">
        <f t="shared" ref="BU38" si="973">BU88</f>
        <v>1.8035835243958329</v>
      </c>
      <c r="BV38" s="15">
        <f t="shared" si="32"/>
        <v>278</v>
      </c>
      <c r="BW38" s="14">
        <f t="shared" ref="BW38" si="974">BW88</f>
        <v>1.4127710214583327</v>
      </c>
      <c r="BX38" s="15">
        <f t="shared" si="33"/>
        <v>306</v>
      </c>
      <c r="BY38" s="14">
        <f t="shared" ref="BY38" si="975">BY88</f>
        <v>1.0413335155833336</v>
      </c>
      <c r="BZ38" s="15">
        <f t="shared" si="34"/>
        <v>1043</v>
      </c>
      <c r="CA38" s="14">
        <f t="shared" ref="CA38" si="976">CA88</f>
        <v>0</v>
      </c>
      <c r="CB38" s="14"/>
      <c r="CC38" s="14">
        <v>0.5</v>
      </c>
      <c r="CD38" s="15">
        <f t="shared" si="35"/>
        <v>247</v>
      </c>
      <c r="CE38" s="14">
        <f t="shared" ref="CE38" si="977">CE88</f>
        <v>2.5406250000000004</v>
      </c>
      <c r="CF38" s="15">
        <f t="shared" si="36"/>
        <v>247</v>
      </c>
      <c r="CG38" s="14">
        <f t="shared" ref="CG38" si="978">CG88</f>
        <v>2.5575000000000001</v>
      </c>
      <c r="CH38" s="15">
        <f t="shared" si="37"/>
        <v>266</v>
      </c>
      <c r="CI38" s="14">
        <f t="shared" ref="CI38" si="979">CI88</f>
        <v>2.0812814406875004</v>
      </c>
      <c r="CJ38" s="15">
        <f t="shared" si="38"/>
        <v>285</v>
      </c>
      <c r="CK38" s="14">
        <f t="shared" ref="CK38" si="980">CK88</f>
        <v>1.6050626868124993</v>
      </c>
      <c r="CL38" s="15">
        <f t="shared" si="39"/>
        <v>305</v>
      </c>
      <c r="CM38" s="14">
        <f t="shared" ref="CM38" si="981">CM88</f>
        <v>1.1288439329375</v>
      </c>
      <c r="CN38" s="15">
        <f t="shared" si="40"/>
        <v>343</v>
      </c>
      <c r="CO38" s="14">
        <f t="shared" ref="CO38" si="982">CO88</f>
        <v>0.69137500000000007</v>
      </c>
      <c r="CP38" s="15">
        <f t="shared" si="41"/>
        <v>1043</v>
      </c>
      <c r="CQ38" s="14">
        <f t="shared" ref="CQ38" si="983">CQ88</f>
        <v>0</v>
      </c>
      <c r="CR38" s="14"/>
      <c r="CS38" s="14"/>
      <c r="CT38" s="14">
        <v>0.5</v>
      </c>
      <c r="CU38" s="15">
        <f t="shared" si="42"/>
        <v>251</v>
      </c>
      <c r="CV38" s="14">
        <f t="shared" ref="CV38" si="984">CV88</f>
        <v>2.4870085270625015</v>
      </c>
      <c r="CW38" s="15">
        <f t="shared" si="43"/>
        <v>251</v>
      </c>
      <c r="CX38" s="14">
        <f t="shared" ref="CX38" si="985">CX88</f>
        <v>2.4848085269375</v>
      </c>
      <c r="CY38" s="15">
        <f t="shared" si="44"/>
        <v>271</v>
      </c>
      <c r="CZ38" s="14">
        <f t="shared" ref="CZ38" si="986">CZ88</f>
        <v>1.9354608377408336</v>
      </c>
      <c r="DA38" s="15">
        <f t="shared" si="45"/>
        <v>292</v>
      </c>
      <c r="DB38" s="17">
        <f t="shared" ref="DB38" si="987">DB88</f>
        <v>1.2176057409875001</v>
      </c>
      <c r="DC38" s="15">
        <f t="shared" si="46"/>
        <v>313</v>
      </c>
      <c r="DD38" s="16">
        <f t="shared" ref="DD38" si="988">DD88</f>
        <v>0.73007842197916628</v>
      </c>
      <c r="DE38" s="15">
        <f t="shared" si="47"/>
        <v>352</v>
      </c>
      <c r="DF38" s="14">
        <f t="shared" ref="DF38" si="989">DF88</f>
        <v>0.33187517311249987</v>
      </c>
      <c r="DG38" s="15">
        <f t="shared" si="48"/>
        <v>1043</v>
      </c>
      <c r="DH38" s="14">
        <f t="shared" ref="DH38" si="990">DH88</f>
        <v>0</v>
      </c>
      <c r="DI38" s="14"/>
      <c r="DJ38" s="14"/>
      <c r="DK38" s="14">
        <v>0.5</v>
      </c>
      <c r="DL38" s="15">
        <f t="shared" si="49"/>
        <v>255</v>
      </c>
      <c r="DM38" s="14">
        <f t="shared" ref="DM38" si="991">DM88</f>
        <v>2.4333918595625001</v>
      </c>
      <c r="DN38" s="15">
        <f t="shared" si="50"/>
        <v>256</v>
      </c>
      <c r="DO38" s="14">
        <f t="shared" ref="DO38" si="992">DO88</f>
        <v>2.4121168593124995</v>
      </c>
      <c r="DP38" s="15">
        <f t="shared" si="51"/>
        <v>276</v>
      </c>
      <c r="DQ38" s="17">
        <f t="shared" ref="DQ38" si="993">DQ88</f>
        <v>1.7896402347941662</v>
      </c>
      <c r="DR38" s="15">
        <f t="shared" si="52"/>
        <v>298</v>
      </c>
      <c r="DS38" s="14">
        <f t="shared" ref="DS38" si="994">DS88</f>
        <v>0.83014879516250029</v>
      </c>
      <c r="DT38" s="15">
        <f t="shared" si="53"/>
        <v>321</v>
      </c>
      <c r="DU38" s="14">
        <f t="shared" ref="DU38" si="995">DU88</f>
        <v>0.33131291102083293</v>
      </c>
      <c r="DV38" s="15">
        <f t="shared" si="54"/>
        <v>1043</v>
      </c>
      <c r="DW38" s="14">
        <f t="shared" ref="DW38" si="996">DW88</f>
        <v>0</v>
      </c>
      <c r="DX38" s="15">
        <f t="shared" si="55"/>
        <v>1043</v>
      </c>
      <c r="DY38" s="14">
        <f t="shared" ref="DY38" si="997">DY88</f>
        <v>0</v>
      </c>
      <c r="DZ38" s="14"/>
      <c r="EA38" s="14">
        <v>0.5</v>
      </c>
      <c r="EB38" s="15">
        <f t="shared" si="56"/>
        <v>259</v>
      </c>
      <c r="EC38" s="14">
        <f t="shared" ref="EC38" si="998">EC88</f>
        <v>2.3797751920625014</v>
      </c>
      <c r="ED38" s="15">
        <f t="shared" si="57"/>
        <v>260</v>
      </c>
      <c r="EE38" s="14">
        <f t="shared" ref="EE38" si="999">EE88</f>
        <v>2.3394251916875008</v>
      </c>
      <c r="EF38" s="15">
        <f t="shared" si="58"/>
        <v>280</v>
      </c>
      <c r="EG38" s="14">
        <f t="shared" ref="EG38" si="1000">EG88</f>
        <v>1.6438196318475</v>
      </c>
      <c r="EH38" s="15">
        <f t="shared" si="59"/>
        <v>304</v>
      </c>
      <c r="EI38" s="14">
        <f t="shared" ref="EI38" si="1001">EI88</f>
        <v>0.44269184933750017</v>
      </c>
      <c r="EJ38" s="15">
        <f t="shared" si="60"/>
        <v>1043</v>
      </c>
      <c r="EK38" s="14">
        <f t="shared" ref="EK38" si="1002">EK88</f>
        <v>0</v>
      </c>
      <c r="EL38" s="15">
        <f t="shared" si="61"/>
        <v>1043</v>
      </c>
      <c r="EM38" s="14">
        <f t="shared" ref="EM38" si="1003">EM88</f>
        <v>0</v>
      </c>
      <c r="EN38" s="15">
        <f t="shared" si="62"/>
        <v>1043</v>
      </c>
      <c r="EO38" s="14">
        <f t="shared" ref="EO38" si="1004">EO88</f>
        <v>0</v>
      </c>
      <c r="EP38" s="14"/>
      <c r="EQ38" s="14"/>
      <c r="ER38" s="14"/>
      <c r="ES38" s="14"/>
      <c r="ET38" s="14">
        <v>0.5</v>
      </c>
      <c r="EU38" s="15">
        <f t="shared" si="63"/>
        <v>276</v>
      </c>
      <c r="EV38" s="17">
        <f t="shared" ref="EV38" si="1005">EV88</f>
        <v>2.2933750000000002</v>
      </c>
      <c r="EW38" s="15">
        <f t="shared" si="64"/>
        <v>279</v>
      </c>
      <c r="EX38" s="17">
        <f t="shared" ref="EX38" si="1006">EX88</f>
        <v>2.218</v>
      </c>
      <c r="EY38" s="15">
        <f t="shared" si="65"/>
        <v>301</v>
      </c>
      <c r="EZ38" s="14">
        <f t="shared" ref="EZ38" si="1007">EZ88</f>
        <v>1.3795487935874999</v>
      </c>
      <c r="FA38" s="15">
        <f t="shared" si="66"/>
        <v>1043</v>
      </c>
      <c r="FB38" s="14">
        <f t="shared" ref="FB38" si="1008">FB88</f>
        <v>0</v>
      </c>
      <c r="FC38" s="15">
        <f t="shared" si="67"/>
        <v>1043</v>
      </c>
      <c r="FD38" s="14">
        <f t="shared" ref="FD38" si="1009">FD88</f>
        <v>0</v>
      </c>
      <c r="FE38" s="15">
        <f t="shared" si="68"/>
        <v>1043</v>
      </c>
      <c r="FF38" s="14">
        <f t="shared" ref="FF38" si="1010">FF88</f>
        <v>0</v>
      </c>
      <c r="FG38" s="15">
        <f t="shared" si="69"/>
        <v>1043</v>
      </c>
      <c r="FH38" s="14">
        <f t="shared" ref="FH38" si="1011">FH88</f>
        <v>0</v>
      </c>
    </row>
    <row r="39" spans="1:164" ht="15" customHeight="1" x14ac:dyDescent="0.25">
      <c r="A39" s="14">
        <f>(A41-A38)/3+A38</f>
        <v>0.53333333333333333</v>
      </c>
      <c r="B39" s="15">
        <f t="shared" si="3"/>
        <v>215</v>
      </c>
      <c r="C39" s="14">
        <f t="shared" si="70"/>
        <v>3.3618750000000004</v>
      </c>
      <c r="D39" s="15">
        <f t="shared" si="4"/>
        <v>215</v>
      </c>
      <c r="E39" s="14">
        <f t="shared" si="70"/>
        <v>3.6106250000000006</v>
      </c>
      <c r="F39" s="15">
        <f t="shared" si="5"/>
        <v>218</v>
      </c>
      <c r="G39" s="27">
        <f t="shared" ref="G39" si="1012">G89</f>
        <v>3.4636147969875006</v>
      </c>
      <c r="H39" s="15">
        <f t="shared" si="6"/>
        <v>222</v>
      </c>
      <c r="I39" s="34">
        <f t="shared" ref="I39" si="1013">I89</f>
        <v>3.3170210462250003</v>
      </c>
      <c r="J39" s="15">
        <f t="shared" si="73"/>
        <v>225</v>
      </c>
      <c r="K39" s="27">
        <f t="shared" ref="K39" si="1014">K89</f>
        <v>3.1704272954624999</v>
      </c>
      <c r="L39" s="15">
        <f t="shared" si="7"/>
        <v>231</v>
      </c>
      <c r="M39" s="14">
        <f t="shared" ref="M39" si="1015">M89</f>
        <v>3.0318750000000003</v>
      </c>
      <c r="N39" s="15">
        <f t="shared" si="8"/>
        <v>292</v>
      </c>
      <c r="O39" s="14">
        <f t="shared" ref="O39" si="1016">O89</f>
        <v>1.6914583333333333</v>
      </c>
      <c r="P39" s="14"/>
      <c r="Q39" s="14">
        <f>(Q41-Q38)/3+Q38</f>
        <v>0.53333333333333333</v>
      </c>
      <c r="R39" s="15">
        <f t="shared" si="9"/>
        <v>219</v>
      </c>
      <c r="S39" s="17">
        <f t="shared" ref="S39" si="1017">S89</f>
        <v>3.3109999999999999</v>
      </c>
      <c r="T39" s="15">
        <f t="shared" si="10"/>
        <v>219</v>
      </c>
      <c r="U39" s="17">
        <f t="shared" ref="U39" si="1018">U89</f>
        <v>3.3109999999999999</v>
      </c>
      <c r="V39" s="15">
        <f t="shared" si="11"/>
        <v>223</v>
      </c>
      <c r="W39" s="27">
        <f t="shared" ref="W39" si="1019">W89</f>
        <v>3.167208545949999</v>
      </c>
      <c r="X39" s="15">
        <f t="shared" si="12"/>
        <v>227</v>
      </c>
      <c r="Y39" s="27">
        <f t="shared" ref="Y39" si="1020">Y89</f>
        <v>3.0239724339624998</v>
      </c>
      <c r="Z39" s="15">
        <f t="shared" si="81"/>
        <v>230</v>
      </c>
      <c r="AA39" s="27">
        <f t="shared" ref="AA39" si="1021">AA89</f>
        <v>2.8807363219749993</v>
      </c>
      <c r="AB39" s="15">
        <f t="shared" si="13"/>
        <v>238</v>
      </c>
      <c r="AC39" s="17">
        <f t="shared" ref="AC39" si="1022">AC89</f>
        <v>2.7465416666666664</v>
      </c>
      <c r="AD39" s="15">
        <f t="shared" si="14"/>
        <v>316</v>
      </c>
      <c r="AE39" s="17">
        <f>(AE41-AE38)/3+AE38</f>
        <v>125.2</v>
      </c>
      <c r="AF39" s="14"/>
      <c r="AG39" s="14">
        <f>(AG41-AG38)/3+AG38</f>
        <v>0.53333333333333333</v>
      </c>
      <c r="AH39" s="15">
        <f t="shared" si="15"/>
        <v>229</v>
      </c>
      <c r="AI39" s="17">
        <f t="shared" ref="AI39" si="1023">AI89</f>
        <v>2.7320833333333332</v>
      </c>
      <c r="AJ39" s="15">
        <f t="shared" si="16"/>
        <v>229</v>
      </c>
      <c r="AK39" s="17">
        <f t="shared" ref="AK39" si="1024">AK89</f>
        <v>2.7170833333333335</v>
      </c>
      <c r="AL39" s="15">
        <f t="shared" si="17"/>
        <v>237</v>
      </c>
      <c r="AM39" s="14">
        <f t="shared" ref="AM39" si="1025">AM89</f>
        <v>2.5673890988375021</v>
      </c>
      <c r="AN39" s="15">
        <f t="shared" si="18"/>
        <v>246</v>
      </c>
      <c r="AO39" s="14">
        <f t="shared" ref="AO39" si="1026">AO89</f>
        <v>2.418111318924999</v>
      </c>
      <c r="AP39" s="15">
        <f t="shared" si="88"/>
        <v>255</v>
      </c>
      <c r="AQ39" s="17">
        <f t="shared" ref="AQ39" si="1027">AQ89</f>
        <v>2.2688335390125003</v>
      </c>
      <c r="AR39" s="15">
        <f t="shared" si="19"/>
        <v>272</v>
      </c>
      <c r="AS39" s="14">
        <f t="shared" ref="AS39" si="1028">AS89</f>
        <v>2.1414583333333335</v>
      </c>
      <c r="AT39" s="15">
        <f t="shared" si="20"/>
        <v>599</v>
      </c>
      <c r="AU39" s="14">
        <f t="shared" ref="AU39" si="1029">AU89</f>
        <v>1.9999999999999997E-2</v>
      </c>
      <c r="AV39" s="14"/>
      <c r="AW39" s="14">
        <f>(AW41-AW38)/3+AW38</f>
        <v>0.53333333333333333</v>
      </c>
      <c r="AX39" s="15">
        <f t="shared" si="21"/>
        <v>234</v>
      </c>
      <c r="AY39" s="14">
        <f t="shared" ref="AY39" si="1030">AY89</f>
        <v>2.4815974330347239</v>
      </c>
      <c r="AZ39" s="15">
        <f t="shared" si="22"/>
        <v>240</v>
      </c>
      <c r="BA39" s="14">
        <f t="shared" ref="BA39" si="1031">BA89</f>
        <v>2.4967640981013894</v>
      </c>
      <c r="BB39" s="15">
        <f t="shared" si="23"/>
        <v>245</v>
      </c>
      <c r="BC39" s="14">
        <f t="shared" ref="BC39" si="1032">BC89</f>
        <v>2.1502189581670139</v>
      </c>
      <c r="BD39" s="15">
        <f t="shared" si="24"/>
        <v>257</v>
      </c>
      <c r="BE39" s="14">
        <f t="shared" ref="BE39" si="1033">BE89</f>
        <v>1.8196738166326372</v>
      </c>
      <c r="BF39" s="15">
        <f t="shared" si="25"/>
        <v>268</v>
      </c>
      <c r="BG39" s="14">
        <f t="shared" ref="BG39" si="1034">BG89</f>
        <v>1.4891286750982642</v>
      </c>
      <c r="BH39" s="15">
        <f t="shared" si="26"/>
        <v>291</v>
      </c>
      <c r="BI39" s="14">
        <f t="shared" ref="BI39" si="1035">BI89</f>
        <v>1.1683717253628478</v>
      </c>
      <c r="BJ39" s="15">
        <f t="shared" si="27"/>
        <v>1043</v>
      </c>
      <c r="BK39" s="14">
        <f t="shared" ref="BK39" si="1036">BK89</f>
        <v>0</v>
      </c>
      <c r="BL39" s="14"/>
      <c r="BM39" s="14">
        <f>(BM41-BM38)/3+BM38</f>
        <v>0.53333333333333333</v>
      </c>
      <c r="BN39" s="15">
        <f t="shared" si="28"/>
        <v>239</v>
      </c>
      <c r="BO39" s="14">
        <f t="shared" ref="BO39" si="1037">BO89</f>
        <v>2.4529168762083349</v>
      </c>
      <c r="BP39" s="15">
        <f t="shared" si="29"/>
        <v>252</v>
      </c>
      <c r="BQ39" s="14">
        <f t="shared" ref="BQ39" si="1038">BQ89</f>
        <v>2.4911668730083338</v>
      </c>
      <c r="BR39" s="15">
        <f t="shared" si="30"/>
        <v>253</v>
      </c>
      <c r="BS39" s="14">
        <f t="shared" ref="BS39" si="1039">BS89</f>
        <v>2.0705418730520826</v>
      </c>
      <c r="BT39" s="15">
        <f t="shared" si="31"/>
        <v>267</v>
      </c>
      <c r="BU39" s="17">
        <f t="shared" ref="BU39" si="1040">BU89</f>
        <v>1.6819168698958329</v>
      </c>
      <c r="BV39" s="15">
        <f t="shared" si="32"/>
        <v>281</v>
      </c>
      <c r="BW39" s="17">
        <f t="shared" ref="BW39" si="1041">BW89</f>
        <v>1.2932918667395827</v>
      </c>
      <c r="BX39" s="15">
        <f t="shared" si="33"/>
        <v>310</v>
      </c>
      <c r="BY39" s="14">
        <f t="shared" ref="BY39" si="1042">BY89</f>
        <v>0.9262293604270837</v>
      </c>
      <c r="BZ39" s="15">
        <f t="shared" si="34"/>
        <v>1043</v>
      </c>
      <c r="CA39" s="14">
        <f t="shared" ref="CA39" si="1043">CA89</f>
        <v>0</v>
      </c>
      <c r="CB39" s="14"/>
      <c r="CC39" s="14">
        <f>(CC41-CC38)/3+CC38</f>
        <v>0.53333333333333333</v>
      </c>
      <c r="CD39" s="15">
        <f t="shared" si="35"/>
        <v>250</v>
      </c>
      <c r="CE39" s="14">
        <f t="shared" ref="CE39" si="1044">CE89</f>
        <v>2.416666666666667</v>
      </c>
      <c r="CF39" s="15">
        <f t="shared" si="36"/>
        <v>250</v>
      </c>
      <c r="CG39" s="14">
        <f t="shared" ref="CG39" si="1045">CG89</f>
        <v>2.4335416666666667</v>
      </c>
      <c r="CH39" s="15">
        <f t="shared" si="37"/>
        <v>269</v>
      </c>
      <c r="CI39" s="14">
        <f t="shared" ref="CI39" si="1046">CI89</f>
        <v>1.9599342306000005</v>
      </c>
      <c r="CJ39" s="15">
        <f t="shared" si="38"/>
        <v>289</v>
      </c>
      <c r="CK39" s="14">
        <f t="shared" ref="CK39" si="1047">CK89</f>
        <v>1.4867432541999992</v>
      </c>
      <c r="CL39" s="15">
        <f t="shared" si="39"/>
        <v>308</v>
      </c>
      <c r="CM39" s="14">
        <f t="shared" ref="CM39" si="1048">CM89</f>
        <v>1.0135522777999999</v>
      </c>
      <c r="CN39" s="15">
        <f t="shared" si="40"/>
        <v>347</v>
      </c>
      <c r="CO39" s="14">
        <f t="shared" ref="CO39" si="1049">CO89</f>
        <v>0.58283333333333343</v>
      </c>
      <c r="CP39" s="15">
        <f t="shared" si="41"/>
        <v>1043</v>
      </c>
      <c r="CQ39" s="14">
        <f t="shared" ref="CQ39" si="1050">CQ89</f>
        <v>0</v>
      </c>
      <c r="CR39" s="14"/>
      <c r="CS39" s="14"/>
      <c r="CT39" s="14">
        <f>(CT41-CT38)/3+CT38</f>
        <v>0.53333333333333333</v>
      </c>
      <c r="CU39" s="15">
        <f t="shared" si="42"/>
        <v>254</v>
      </c>
      <c r="CV39" s="14">
        <f t="shared" ref="CV39" si="1051">CV89</f>
        <v>2.3632446505500013</v>
      </c>
      <c r="CW39" s="15">
        <f t="shared" si="43"/>
        <v>254</v>
      </c>
      <c r="CX39" s="14">
        <f t="shared" ref="CX39" si="1052">CX89</f>
        <v>2.3611002059750001</v>
      </c>
      <c r="CY39" s="15">
        <f t="shared" si="44"/>
        <v>274</v>
      </c>
      <c r="CZ39" s="14">
        <f t="shared" ref="CZ39" si="1053">CZ89</f>
        <v>1.8148432572100002</v>
      </c>
      <c r="DA39" s="15">
        <f t="shared" si="45"/>
        <v>295</v>
      </c>
      <c r="DB39" s="14">
        <f t="shared" ref="DB39" si="1054">DB89</f>
        <v>1.1002714934616666</v>
      </c>
      <c r="DC39" s="15">
        <f t="shared" si="46"/>
        <v>316</v>
      </c>
      <c r="DD39" s="14">
        <f t="shared" ref="DD39" si="1055">DD89</f>
        <v>0.61605713708499965</v>
      </c>
      <c r="DE39" s="15">
        <f t="shared" si="47"/>
        <v>357</v>
      </c>
      <c r="DF39" s="14">
        <f t="shared" ref="DF39" si="1056">DF89</f>
        <v>0.22408351722499986</v>
      </c>
      <c r="DG39" s="15">
        <f t="shared" si="48"/>
        <v>1043</v>
      </c>
      <c r="DH39" s="14">
        <f t="shared" ref="DH39" si="1057">DH89</f>
        <v>0</v>
      </c>
      <c r="DI39" s="14"/>
      <c r="DJ39" s="14"/>
      <c r="DK39" s="14">
        <f>(DK41-DK38)/3+DK38</f>
        <v>0.53333333333333333</v>
      </c>
      <c r="DL39" s="15">
        <f t="shared" si="49"/>
        <v>258</v>
      </c>
      <c r="DM39" s="14">
        <f t="shared" ref="DM39" si="1058">DM89</f>
        <v>2.3102390940999999</v>
      </c>
      <c r="DN39" s="15">
        <f t="shared" si="50"/>
        <v>258</v>
      </c>
      <c r="DO39" s="14">
        <f t="shared" ref="DO39" si="1059">DO89</f>
        <v>2.2890752049499996</v>
      </c>
      <c r="DP39" s="15">
        <f t="shared" si="51"/>
        <v>279</v>
      </c>
      <c r="DQ39" s="14">
        <f t="shared" ref="DQ39" si="1060">DQ89</f>
        <v>1.6697522838199996</v>
      </c>
      <c r="DR39" s="15">
        <f t="shared" si="52"/>
        <v>301</v>
      </c>
      <c r="DS39" s="16">
        <f t="shared" ref="DS39" si="1061">DS89</f>
        <v>0.71379973272333364</v>
      </c>
      <c r="DT39" s="15">
        <f t="shared" si="53"/>
        <v>325</v>
      </c>
      <c r="DU39" s="14">
        <f t="shared" ref="DU39" si="1062">DU89</f>
        <v>0.21856199636999959</v>
      </c>
      <c r="DV39" s="15">
        <f t="shared" si="54"/>
        <v>1043</v>
      </c>
      <c r="DW39" s="14">
        <f t="shared" ref="DW39" si="1063">DW89</f>
        <v>0</v>
      </c>
      <c r="DX39" s="15">
        <f t="shared" si="55"/>
        <v>1043</v>
      </c>
      <c r="DY39" s="14">
        <f t="shared" ref="DY39" si="1064">DY89</f>
        <v>0</v>
      </c>
      <c r="DZ39" s="14"/>
      <c r="EA39" s="14">
        <f>(EA41-EA38)/3+EA38</f>
        <v>0.53333333333333333</v>
      </c>
      <c r="EB39" s="15">
        <f t="shared" si="56"/>
        <v>262</v>
      </c>
      <c r="EC39" s="17">
        <f t="shared" ref="EC39" si="1065">EC89</f>
        <v>2.2572335376500012</v>
      </c>
      <c r="ED39" s="15">
        <f t="shared" si="57"/>
        <v>263</v>
      </c>
      <c r="EE39" s="17">
        <f t="shared" ref="EE39" si="1066">EE89</f>
        <v>2.2170502039250009</v>
      </c>
      <c r="EF39" s="15">
        <f t="shared" si="58"/>
        <v>283</v>
      </c>
      <c r="EG39" s="14">
        <f t="shared" ref="EG39" si="1067">EG89</f>
        <v>1.52466131043</v>
      </c>
      <c r="EH39" s="15">
        <f t="shared" si="59"/>
        <v>308</v>
      </c>
      <c r="EI39" s="14">
        <f t="shared" ref="EI39" si="1068">EI89</f>
        <v>0.32732797198500019</v>
      </c>
      <c r="EJ39" s="15">
        <f t="shared" si="60"/>
        <v>1043</v>
      </c>
      <c r="EK39" s="14">
        <f t="shared" ref="EK39" si="1069">EK89</f>
        <v>0</v>
      </c>
      <c r="EL39" s="15">
        <f t="shared" si="61"/>
        <v>1043</v>
      </c>
      <c r="EM39" s="14">
        <f t="shared" ref="EM39" si="1070">EM89</f>
        <v>0</v>
      </c>
      <c r="EN39" s="15">
        <f t="shared" si="62"/>
        <v>1043</v>
      </c>
      <c r="EO39" s="14">
        <f t="shared" ref="EO39" si="1071">EO89</f>
        <v>0</v>
      </c>
      <c r="EP39" s="14"/>
      <c r="EQ39" s="14"/>
      <c r="ER39" s="14"/>
      <c r="ES39" s="14"/>
      <c r="ET39" s="14">
        <f>(ET41-ET38)/3+ET38</f>
        <v>0.53333333333333333</v>
      </c>
      <c r="EU39" s="15">
        <f t="shared" si="63"/>
        <v>279</v>
      </c>
      <c r="EV39" s="14">
        <f t="shared" ref="EV39" si="1072">EV89</f>
        <v>2.1740000000000004</v>
      </c>
      <c r="EW39" s="15">
        <f t="shared" si="64"/>
        <v>282</v>
      </c>
      <c r="EX39" s="14">
        <f t="shared" ref="EX39" si="1073">EX89</f>
        <v>2.0990416666666665</v>
      </c>
      <c r="EY39" s="15">
        <f t="shared" si="65"/>
        <v>304</v>
      </c>
      <c r="EZ39" s="17">
        <f t="shared" ref="EZ39" si="1074">EZ89</f>
        <v>1.2636738051749998</v>
      </c>
      <c r="FA39" s="15">
        <f t="shared" si="66"/>
        <v>1043</v>
      </c>
      <c r="FB39" s="14">
        <f t="shared" ref="FB39" si="1075">FB89</f>
        <v>0</v>
      </c>
      <c r="FC39" s="15">
        <f t="shared" si="67"/>
        <v>1043</v>
      </c>
      <c r="FD39" s="14">
        <f t="shared" ref="FD39" si="1076">FD89</f>
        <v>0</v>
      </c>
      <c r="FE39" s="15">
        <f t="shared" si="68"/>
        <v>1043</v>
      </c>
      <c r="FF39" s="14">
        <f t="shared" ref="FF39" si="1077">FF89</f>
        <v>0</v>
      </c>
      <c r="FG39" s="15">
        <f t="shared" si="69"/>
        <v>1043</v>
      </c>
      <c r="FH39" s="14">
        <f t="shared" ref="FH39" si="1078">FH89</f>
        <v>0</v>
      </c>
    </row>
    <row r="40" spans="1:164" ht="15" customHeight="1" x14ac:dyDescent="0.25">
      <c r="A40" s="14">
        <f>(A41-A38)*2/3+A38</f>
        <v>0.56666666666666665</v>
      </c>
      <c r="B40" s="15">
        <f t="shared" si="3"/>
        <v>218</v>
      </c>
      <c r="C40" s="17">
        <f t="shared" si="70"/>
        <v>3.2325000000000004</v>
      </c>
      <c r="D40" s="15">
        <f t="shared" si="4"/>
        <v>218</v>
      </c>
      <c r="E40" s="14">
        <f t="shared" si="70"/>
        <v>3.4812500000000006</v>
      </c>
      <c r="F40" s="15">
        <f t="shared" si="5"/>
        <v>221</v>
      </c>
      <c r="G40" s="27">
        <f t="shared" ref="G40" si="1079">G90</f>
        <v>3.3347398098750007</v>
      </c>
      <c r="H40" s="15">
        <f t="shared" si="6"/>
        <v>224</v>
      </c>
      <c r="I40" s="27">
        <f t="shared" ref="I40" si="1080">I90</f>
        <v>3.1886460590625001</v>
      </c>
      <c r="J40" s="15">
        <f t="shared" si="73"/>
        <v>227</v>
      </c>
      <c r="K40" s="27">
        <f t="shared" ref="K40" si="1081">K90</f>
        <v>3.0425523082499999</v>
      </c>
      <c r="L40" s="15">
        <f t="shared" si="7"/>
        <v>234</v>
      </c>
      <c r="M40" s="14">
        <f t="shared" ref="M40" si="1082">M90</f>
        <v>2.9050000000000002</v>
      </c>
      <c r="N40" s="15">
        <f t="shared" si="8"/>
        <v>295</v>
      </c>
      <c r="O40" s="14">
        <f t="shared" ref="O40" si="1083">O90</f>
        <v>1.5741666666666665</v>
      </c>
      <c r="P40" s="14"/>
      <c r="Q40" s="14">
        <f>(Q41-Q38)*2/3+Q38</f>
        <v>0.56666666666666665</v>
      </c>
      <c r="R40" s="15">
        <f t="shared" si="9"/>
        <v>222</v>
      </c>
      <c r="S40" s="14">
        <f t="shared" ref="S40" si="1084">S90</f>
        <v>3.1822500000000002</v>
      </c>
      <c r="T40" s="15">
        <f t="shared" si="10"/>
        <v>222</v>
      </c>
      <c r="U40" s="14">
        <f t="shared" ref="U40" si="1085">U90</f>
        <v>3.1822500000000002</v>
      </c>
      <c r="V40" s="15">
        <f t="shared" si="11"/>
        <v>226</v>
      </c>
      <c r="W40" s="27">
        <f t="shared" ref="W40" si="1086">W90</f>
        <v>3.0390418920999989</v>
      </c>
      <c r="X40" s="15">
        <f t="shared" si="12"/>
        <v>229</v>
      </c>
      <c r="Y40" s="27">
        <f t="shared" ref="Y40" si="1087">Y90</f>
        <v>2.8963891133874999</v>
      </c>
      <c r="Z40" s="15">
        <f t="shared" si="81"/>
        <v>233</v>
      </c>
      <c r="AA40" s="34">
        <f t="shared" ref="AA40" si="1088">AA90</f>
        <v>2.7537363346749992</v>
      </c>
      <c r="AB40" s="15">
        <f t="shared" si="13"/>
        <v>240</v>
      </c>
      <c r="AC40" s="14">
        <f t="shared" ref="AC40" si="1089">AC90</f>
        <v>2.6207083333333334</v>
      </c>
      <c r="AD40" s="15">
        <f t="shared" si="14"/>
        <v>319</v>
      </c>
      <c r="AE40" s="14">
        <f>(AE41-AE38)*2/3+AE38</f>
        <v>114.60000000000001</v>
      </c>
      <c r="AF40" s="14"/>
      <c r="AG40" s="14">
        <f>(AG41-AG38)*2/3+AG38</f>
        <v>0.56666666666666665</v>
      </c>
      <c r="AH40" s="15">
        <f t="shared" si="15"/>
        <v>231</v>
      </c>
      <c r="AI40" s="14">
        <f t="shared" ref="AI40" si="1090">AI90</f>
        <v>2.6047916666666668</v>
      </c>
      <c r="AJ40" s="15">
        <f t="shared" si="16"/>
        <v>231</v>
      </c>
      <c r="AK40" s="14">
        <f t="shared" ref="AK40" si="1091">AK90</f>
        <v>2.5897916666666672</v>
      </c>
      <c r="AL40" s="15">
        <f t="shared" si="17"/>
        <v>240</v>
      </c>
      <c r="AM40" s="14">
        <f t="shared" ref="AM40" si="1092">AM90</f>
        <v>2.441472444762502</v>
      </c>
      <c r="AN40" s="15">
        <f t="shared" si="18"/>
        <v>249</v>
      </c>
      <c r="AO40" s="17">
        <f t="shared" ref="AO40" si="1093">AO90</f>
        <v>2.293569664712499</v>
      </c>
      <c r="AP40" s="15">
        <f t="shared" si="88"/>
        <v>258</v>
      </c>
      <c r="AQ40" s="14">
        <f t="shared" ref="AQ40" si="1094">AQ90</f>
        <v>2.1456668846625004</v>
      </c>
      <c r="AR40" s="15">
        <f t="shared" si="19"/>
        <v>276</v>
      </c>
      <c r="AS40" s="14">
        <f t="shared" ref="AS40" si="1095">AS90</f>
        <v>2.0210416666666671</v>
      </c>
      <c r="AT40" s="15">
        <f t="shared" si="20"/>
        <v>821</v>
      </c>
      <c r="AU40" s="14">
        <f t="shared" ref="AU40" si="1096">AU90</f>
        <v>9.9999999999999985E-3</v>
      </c>
      <c r="AV40" s="14"/>
      <c r="AW40" s="14">
        <f>(AW41-AW38)*2/3+AW38</f>
        <v>0.56666666666666665</v>
      </c>
      <c r="AX40" s="15">
        <f t="shared" si="21"/>
        <v>236</v>
      </c>
      <c r="AY40" s="14">
        <f t="shared" ref="AY40" si="1097">AY90</f>
        <v>2.3551391123472238</v>
      </c>
      <c r="AZ40" s="15">
        <f t="shared" si="22"/>
        <v>243</v>
      </c>
      <c r="BA40" s="14">
        <f t="shared" ref="BA40" si="1098">BA90</f>
        <v>2.3713057773138893</v>
      </c>
      <c r="BB40" s="15">
        <f t="shared" si="23"/>
        <v>248</v>
      </c>
      <c r="BC40" s="14">
        <f t="shared" ref="BC40" si="1099">BC90</f>
        <v>2.0255627206326388</v>
      </c>
      <c r="BD40" s="15">
        <f t="shared" si="24"/>
        <v>260</v>
      </c>
      <c r="BE40" s="17">
        <f t="shared" ref="BE40" si="1100">BE90</f>
        <v>1.6968196622513871</v>
      </c>
      <c r="BF40" s="15">
        <f t="shared" si="25"/>
        <v>271</v>
      </c>
      <c r="BG40" s="14">
        <f t="shared" ref="BG40" si="1101">BG90</f>
        <v>1.3680766038701391</v>
      </c>
      <c r="BH40" s="15">
        <f t="shared" si="26"/>
        <v>295</v>
      </c>
      <c r="BI40" s="14">
        <f t="shared" ref="BI40" si="1102">BI90</f>
        <v>1.0509238204409728</v>
      </c>
      <c r="BJ40" s="15">
        <f t="shared" si="27"/>
        <v>1043</v>
      </c>
      <c r="BK40" s="14">
        <f t="shared" ref="BK40" si="1103">BK90</f>
        <v>0</v>
      </c>
      <c r="BL40" s="14"/>
      <c r="BM40" s="14">
        <f>(BM41-BM38)*2/3+BM38</f>
        <v>0.56666666666666665</v>
      </c>
      <c r="BN40" s="15">
        <f t="shared" si="28"/>
        <v>242</v>
      </c>
      <c r="BO40" s="14">
        <f t="shared" ref="BO40" si="1104">BO90</f>
        <v>2.3272918887708349</v>
      </c>
      <c r="BP40" s="15">
        <f t="shared" si="29"/>
        <v>255</v>
      </c>
      <c r="BQ40" s="14">
        <f t="shared" ref="BQ40" si="1105">BQ90</f>
        <v>2.3675418853708337</v>
      </c>
      <c r="BR40" s="15">
        <f t="shared" si="30"/>
        <v>256</v>
      </c>
      <c r="BS40" s="14">
        <f t="shared" ref="BS40" si="1106">BS90</f>
        <v>1.9471460520583326</v>
      </c>
      <c r="BT40" s="15">
        <f t="shared" si="31"/>
        <v>271</v>
      </c>
      <c r="BU40" s="14">
        <f t="shared" ref="BU40" si="1107">BU90</f>
        <v>1.5607502153458328</v>
      </c>
      <c r="BV40" s="15">
        <f t="shared" si="32"/>
        <v>285</v>
      </c>
      <c r="BW40" s="14">
        <f t="shared" ref="BW40" si="1108">BW90</f>
        <v>1.1743543786333328</v>
      </c>
      <c r="BX40" s="15">
        <f t="shared" si="33"/>
        <v>314</v>
      </c>
      <c r="BY40" s="14">
        <f t="shared" ref="BY40" si="1109">BY90</f>
        <v>0.81175020520833363</v>
      </c>
      <c r="BZ40" s="15">
        <f t="shared" si="34"/>
        <v>1043</v>
      </c>
      <c r="CA40" s="14">
        <f t="shared" ref="CA40" si="1110">CA90</f>
        <v>0</v>
      </c>
      <c r="CB40" s="14"/>
      <c r="CC40" s="14">
        <f>(CC41-CC38)*2/3+CC38</f>
        <v>0.56666666666666665</v>
      </c>
      <c r="CD40" s="15">
        <f t="shared" si="35"/>
        <v>252</v>
      </c>
      <c r="CE40" s="17">
        <f t="shared" ref="CE40" si="1111">CE90</f>
        <v>2.2927083333333336</v>
      </c>
      <c r="CF40" s="15">
        <f t="shared" si="36"/>
        <v>252</v>
      </c>
      <c r="CG40" s="17">
        <f t="shared" ref="CG40" si="1112">CG90</f>
        <v>2.3095833333333333</v>
      </c>
      <c r="CH40" s="15">
        <f t="shared" si="37"/>
        <v>272</v>
      </c>
      <c r="CI40" s="14">
        <f t="shared" ref="CI40" si="1113">CI90</f>
        <v>1.8390592426875005</v>
      </c>
      <c r="CJ40" s="15">
        <f t="shared" si="38"/>
        <v>292</v>
      </c>
      <c r="CK40" s="14">
        <f t="shared" ref="CK40" si="1114">CK90</f>
        <v>1.3689515993124992</v>
      </c>
      <c r="CL40" s="15">
        <f t="shared" si="39"/>
        <v>312</v>
      </c>
      <c r="CM40" s="14">
        <f t="shared" ref="CM40" si="1115">CM90</f>
        <v>0.89884395593749988</v>
      </c>
      <c r="CN40" s="15">
        <f t="shared" si="40"/>
        <v>352</v>
      </c>
      <c r="CO40" s="14">
        <f t="shared" ref="CO40" si="1116">CO90</f>
        <v>0.47429166666666667</v>
      </c>
      <c r="CP40" s="15">
        <f t="shared" si="41"/>
        <v>1043</v>
      </c>
      <c r="CQ40" s="14">
        <f t="shared" ref="CQ40" si="1117">CQ90</f>
        <v>0</v>
      </c>
      <c r="CR40" s="14"/>
      <c r="CS40" s="14"/>
      <c r="CT40" s="14">
        <f>(CT41-CT38)*2/3+CT38</f>
        <v>0.56666666666666665</v>
      </c>
      <c r="CU40" s="15">
        <f t="shared" si="42"/>
        <v>256</v>
      </c>
      <c r="CV40" s="17">
        <f t="shared" ref="CV40" si="1118">CV90</f>
        <v>2.2398974406625012</v>
      </c>
      <c r="CW40" s="15">
        <f t="shared" si="43"/>
        <v>257</v>
      </c>
      <c r="CX40" s="17">
        <f t="shared" ref="CX40" si="1119">CX90</f>
        <v>2.2378085516374999</v>
      </c>
      <c r="CY40" s="15">
        <f t="shared" si="44"/>
        <v>277</v>
      </c>
      <c r="CZ40" s="17">
        <f t="shared" ref="CZ40" si="1120">CZ90</f>
        <v>1.6946904914475001</v>
      </c>
      <c r="DA40" s="15">
        <f t="shared" si="45"/>
        <v>299</v>
      </c>
      <c r="DB40" s="14">
        <f t="shared" ref="DB40" si="1121">DB90</f>
        <v>0.98346502366083333</v>
      </c>
      <c r="DC40" s="15">
        <f t="shared" si="46"/>
        <v>320</v>
      </c>
      <c r="DD40" s="14">
        <f t="shared" ref="DD40" si="1122">DD90</f>
        <v>0.50261918546583295</v>
      </c>
      <c r="DE40" s="15">
        <f t="shared" si="47"/>
        <v>1043</v>
      </c>
      <c r="DF40" s="14">
        <f t="shared" ref="DF40" si="1123">DF90</f>
        <v>0</v>
      </c>
      <c r="DG40" s="15">
        <f t="shared" si="48"/>
        <v>1043</v>
      </c>
      <c r="DH40" s="14">
        <f t="shared" ref="DH40" si="1124">DH90</f>
        <v>0</v>
      </c>
      <c r="DI40" s="14"/>
      <c r="DJ40" s="14"/>
      <c r="DK40" s="14">
        <f>(DK41-DK38)*2/3+DK38</f>
        <v>0.56666666666666665</v>
      </c>
      <c r="DL40" s="15">
        <f t="shared" si="49"/>
        <v>260</v>
      </c>
      <c r="DM40" s="17">
        <f t="shared" ref="DM40" si="1125">DM90</f>
        <v>2.1875029952624998</v>
      </c>
      <c r="DN40" s="15">
        <f t="shared" si="50"/>
        <v>261</v>
      </c>
      <c r="DO40" s="17">
        <f t="shared" ref="DO40" si="1126">DO90</f>
        <v>2.1664502172124998</v>
      </c>
      <c r="DP40" s="15">
        <f t="shared" si="51"/>
        <v>282</v>
      </c>
      <c r="DQ40" s="14">
        <f t="shared" ref="DQ40" si="1127">DQ90</f>
        <v>1.5503217402074996</v>
      </c>
      <c r="DR40" s="15">
        <f t="shared" si="52"/>
        <v>305</v>
      </c>
      <c r="DS40" s="14">
        <f t="shared" ref="DS40" si="1128">DS90</f>
        <v>0.597978448009167</v>
      </c>
      <c r="DT40" s="15">
        <f t="shared" si="53"/>
        <v>1043</v>
      </c>
      <c r="DU40" s="14">
        <f t="shared" ref="DU40" si="1129">DU90</f>
        <v>0</v>
      </c>
      <c r="DV40" s="15">
        <f t="shared" si="54"/>
        <v>1043</v>
      </c>
      <c r="DW40" s="14">
        <f t="shared" ref="DW40" si="1130">DW90</f>
        <v>0</v>
      </c>
      <c r="DX40" s="15">
        <f t="shared" si="55"/>
        <v>1043</v>
      </c>
      <c r="DY40" s="14">
        <f t="shared" ref="DY40" si="1131">DY90</f>
        <v>0</v>
      </c>
      <c r="DZ40" s="14"/>
      <c r="EA40" s="14">
        <f>(EA41-EA38)*2/3+EA38</f>
        <v>0.56666666666666665</v>
      </c>
      <c r="EB40" s="15">
        <f t="shared" si="56"/>
        <v>264</v>
      </c>
      <c r="EC40" s="14">
        <f t="shared" ref="EC40" si="1132">EC90</f>
        <v>2.1351085498625011</v>
      </c>
      <c r="ED40" s="15">
        <f t="shared" si="57"/>
        <v>265</v>
      </c>
      <c r="EE40" s="14">
        <f t="shared" ref="EE40" si="1133">EE90</f>
        <v>2.0950918827875009</v>
      </c>
      <c r="EF40" s="15">
        <f t="shared" si="58"/>
        <v>286</v>
      </c>
      <c r="EG40" s="14">
        <f t="shared" ref="EG40" si="1134">EG90</f>
        <v>1.4059529889675</v>
      </c>
      <c r="EH40" s="15">
        <f t="shared" si="59"/>
        <v>311</v>
      </c>
      <c r="EI40" s="14">
        <f t="shared" ref="EI40" si="1135">EI90</f>
        <v>0.21249187235750017</v>
      </c>
      <c r="EJ40" s="15">
        <f t="shared" si="60"/>
        <v>1043</v>
      </c>
      <c r="EK40" s="14">
        <f t="shared" ref="EK40" si="1136">EK90</f>
        <v>0</v>
      </c>
      <c r="EL40" s="15">
        <f t="shared" si="61"/>
        <v>1043</v>
      </c>
      <c r="EM40" s="14">
        <f t="shared" ref="EM40" si="1137">EM90</f>
        <v>0</v>
      </c>
      <c r="EN40" s="15">
        <f t="shared" si="62"/>
        <v>1043</v>
      </c>
      <c r="EO40" s="14">
        <f t="shared" ref="EO40" si="1138">EO90</f>
        <v>0</v>
      </c>
      <c r="EP40" s="14"/>
      <c r="EQ40" s="14"/>
      <c r="ER40" s="14"/>
      <c r="ES40" s="14"/>
      <c r="ET40" s="14">
        <f>(ET41-ET38)*2/3+ET38</f>
        <v>0.56666666666666665</v>
      </c>
      <c r="EU40" s="15">
        <f t="shared" si="63"/>
        <v>282</v>
      </c>
      <c r="EV40" s="14">
        <f t="shared" ref="EV40" si="1139">EV90</f>
        <v>2.0546250000000001</v>
      </c>
      <c r="EW40" s="15">
        <f t="shared" si="64"/>
        <v>284</v>
      </c>
      <c r="EX40" s="14">
        <f t="shared" ref="EX40" si="1140">EX90</f>
        <v>1.9800833333333332</v>
      </c>
      <c r="EY40" s="15">
        <f t="shared" si="65"/>
        <v>307</v>
      </c>
      <c r="EZ40" s="14">
        <f t="shared" ref="EZ40" si="1141">EZ90</f>
        <v>1.1482154833874998</v>
      </c>
      <c r="FA40" s="15">
        <f t="shared" si="66"/>
        <v>1043</v>
      </c>
      <c r="FB40" s="14">
        <f t="shared" ref="FB40" si="1142">FB90</f>
        <v>0</v>
      </c>
      <c r="FC40" s="15">
        <f t="shared" si="67"/>
        <v>1043</v>
      </c>
      <c r="FD40" s="14">
        <f t="shared" ref="FD40" si="1143">FD90</f>
        <v>0</v>
      </c>
      <c r="FE40" s="15">
        <f t="shared" si="68"/>
        <v>1043</v>
      </c>
      <c r="FF40" s="14">
        <f t="shared" ref="FF40" si="1144">FF90</f>
        <v>0</v>
      </c>
      <c r="FG40" s="15">
        <f t="shared" si="69"/>
        <v>1043</v>
      </c>
      <c r="FH40" s="14">
        <f t="shared" ref="FH40" si="1145">FH90</f>
        <v>0</v>
      </c>
    </row>
    <row r="41" spans="1:164" ht="15" customHeight="1" x14ac:dyDescent="0.25">
      <c r="A41" s="14">
        <v>0.6</v>
      </c>
      <c r="B41" s="15">
        <f t="shared" si="3"/>
        <v>221</v>
      </c>
      <c r="C41" s="14">
        <f t="shared" si="70"/>
        <v>3.1031250000000004</v>
      </c>
      <c r="D41" s="15">
        <f t="shared" si="4"/>
        <v>221</v>
      </c>
      <c r="E41" s="14">
        <f t="shared" si="70"/>
        <v>3.3518750000000006</v>
      </c>
      <c r="F41" s="15">
        <f t="shared" si="5"/>
        <v>224</v>
      </c>
      <c r="G41" s="34">
        <f t="shared" ref="G41" si="1146">G91</f>
        <v>3.2062814893875009</v>
      </c>
      <c r="H41" s="15">
        <f t="shared" si="6"/>
        <v>227</v>
      </c>
      <c r="I41" s="27">
        <f t="shared" ref="I41" si="1147">I91</f>
        <v>3.060687738525</v>
      </c>
      <c r="J41" s="15">
        <f t="shared" si="73"/>
        <v>230</v>
      </c>
      <c r="K41" s="27">
        <f t="shared" ref="K41" si="1148">K91</f>
        <v>2.9150939876624999</v>
      </c>
      <c r="L41" s="15">
        <f t="shared" si="7"/>
        <v>236</v>
      </c>
      <c r="M41" s="17">
        <f t="shared" ref="M41" si="1149">M91</f>
        <v>2.7781250000000002</v>
      </c>
      <c r="N41" s="15">
        <f t="shared" si="8"/>
        <v>298</v>
      </c>
      <c r="O41" s="14">
        <f t="shared" ref="O41" si="1150">O91</f>
        <v>1.4568749999999999</v>
      </c>
      <c r="P41" s="14"/>
      <c r="Q41" s="14">
        <v>0.6</v>
      </c>
      <c r="R41" s="15">
        <f t="shared" si="9"/>
        <v>226</v>
      </c>
      <c r="S41" s="14">
        <f t="shared" ref="S41" si="1151">S91</f>
        <v>3.0535000000000001</v>
      </c>
      <c r="T41" s="15">
        <f t="shared" si="10"/>
        <v>226</v>
      </c>
      <c r="U41" s="14">
        <f t="shared" ref="U41" si="1152">U91</f>
        <v>3.0535000000000001</v>
      </c>
      <c r="V41" s="15">
        <f t="shared" si="11"/>
        <v>229</v>
      </c>
      <c r="W41" s="27">
        <f t="shared" ref="W41" si="1153">W91</f>
        <v>2.9113752381999989</v>
      </c>
      <c r="X41" s="15">
        <f t="shared" si="12"/>
        <v>232</v>
      </c>
      <c r="Y41" s="34">
        <f t="shared" ref="Y41" si="1154">Y91</f>
        <v>2.7692502372124999</v>
      </c>
      <c r="Z41" s="15">
        <f t="shared" si="81"/>
        <v>235</v>
      </c>
      <c r="AA41" s="27">
        <f t="shared" ref="AA41" si="1155">AA91</f>
        <v>2.627125236224999</v>
      </c>
      <c r="AB41" s="15">
        <f t="shared" si="13"/>
        <v>242</v>
      </c>
      <c r="AC41" s="14">
        <f t="shared" ref="AC41" si="1156">AC91</f>
        <v>2.494875</v>
      </c>
      <c r="AD41" s="15">
        <f t="shared" si="14"/>
        <v>322</v>
      </c>
      <c r="AE41" s="14">
        <f>(AD41+AD44)/2*0.1+AE44</f>
        <v>104</v>
      </c>
      <c r="AF41" s="14"/>
      <c r="AG41" s="14">
        <v>0.6</v>
      </c>
      <c r="AH41" s="15">
        <f t="shared" si="15"/>
        <v>234</v>
      </c>
      <c r="AI41" s="14">
        <f t="shared" ref="AI41" si="1157">AI91</f>
        <v>2.4775</v>
      </c>
      <c r="AJ41" s="15">
        <f t="shared" si="16"/>
        <v>234</v>
      </c>
      <c r="AK41" s="14">
        <f t="shared" ref="AK41" si="1158">AK91</f>
        <v>2.4625000000000004</v>
      </c>
      <c r="AL41" s="15">
        <f t="shared" si="17"/>
        <v>243</v>
      </c>
      <c r="AM41" s="14">
        <f t="shared" ref="AM41" si="1159">AM91</f>
        <v>2.3160002350875022</v>
      </c>
      <c r="AN41" s="15">
        <f t="shared" si="18"/>
        <v>252</v>
      </c>
      <c r="AO41" s="14">
        <f t="shared" ref="AO41" si="1160">AO91</f>
        <v>2.169500232674999</v>
      </c>
      <c r="AP41" s="15">
        <f t="shared" si="88"/>
        <v>261</v>
      </c>
      <c r="AQ41" s="14">
        <f t="shared" ref="AQ41" si="1161">AQ91</f>
        <v>2.0230002302625003</v>
      </c>
      <c r="AR41" s="15">
        <f t="shared" si="19"/>
        <v>279</v>
      </c>
      <c r="AS41" s="14">
        <f t="shared" ref="AS41" si="1162">AS91</f>
        <v>1.9006250000000002</v>
      </c>
      <c r="AT41" s="15">
        <f t="shared" si="20"/>
        <v>1043</v>
      </c>
      <c r="AU41" s="14">
        <f t="shared" ref="AU41" si="1163">AU91</f>
        <v>0</v>
      </c>
      <c r="AV41" s="14"/>
      <c r="AW41" s="14">
        <v>0.6</v>
      </c>
      <c r="AX41" s="15">
        <f t="shared" si="21"/>
        <v>239</v>
      </c>
      <c r="AY41" s="17">
        <f t="shared" ref="AY41" si="1164">AY91</f>
        <v>2.2290974582847238</v>
      </c>
      <c r="AZ41" s="15">
        <f t="shared" si="22"/>
        <v>246</v>
      </c>
      <c r="BA41" s="17">
        <f t="shared" ref="BA41" si="1165">BA91</f>
        <v>2.2462641231513891</v>
      </c>
      <c r="BB41" s="15">
        <f t="shared" si="23"/>
        <v>251</v>
      </c>
      <c r="BC41" s="14">
        <f t="shared" ref="BC41" si="1166">BC91</f>
        <v>1.9013578719420137</v>
      </c>
      <c r="BD41" s="15">
        <f t="shared" si="24"/>
        <v>263</v>
      </c>
      <c r="BE41" s="14">
        <f t="shared" ref="BE41" si="1167">BE91</f>
        <v>1.5744516189326372</v>
      </c>
      <c r="BF41" s="15">
        <f t="shared" si="25"/>
        <v>275</v>
      </c>
      <c r="BG41" s="17">
        <f t="shared" ref="BG41" si="1168">BG91</f>
        <v>1.247545365923264</v>
      </c>
      <c r="BH41" s="15">
        <f t="shared" si="26"/>
        <v>298</v>
      </c>
      <c r="BI41" s="14">
        <f t="shared" ref="BI41" si="1169">BI91</f>
        <v>0.93406619323784779</v>
      </c>
      <c r="BJ41" s="15">
        <f t="shared" si="27"/>
        <v>1043</v>
      </c>
      <c r="BK41" s="14">
        <f t="shared" ref="BK41" si="1170">BK91</f>
        <v>0</v>
      </c>
      <c r="BL41" s="14"/>
      <c r="BM41" s="14">
        <v>0.6</v>
      </c>
      <c r="BN41" s="15">
        <f t="shared" si="28"/>
        <v>244</v>
      </c>
      <c r="BO41" s="17">
        <f t="shared" ref="BO41" si="1171">BO91</f>
        <v>2.202083567958335</v>
      </c>
      <c r="BP41" s="15">
        <f t="shared" si="29"/>
        <v>257</v>
      </c>
      <c r="BQ41" s="17">
        <f t="shared" ref="BQ41" si="1172">BQ91</f>
        <v>2.2443335643583335</v>
      </c>
      <c r="BR41" s="15">
        <f t="shared" si="30"/>
        <v>259</v>
      </c>
      <c r="BS41" s="14">
        <f t="shared" ref="BS41" si="1173">BS91</f>
        <v>1.8242085643520825</v>
      </c>
      <c r="BT41" s="15">
        <f t="shared" si="31"/>
        <v>274</v>
      </c>
      <c r="BU41" s="14">
        <f t="shared" ref="BU41" si="1174">BU91</f>
        <v>1.4400835607458329</v>
      </c>
      <c r="BV41" s="15">
        <f t="shared" si="32"/>
        <v>288</v>
      </c>
      <c r="BW41" s="14">
        <f t="shared" ref="BW41" si="1175">BW91</f>
        <v>1.0559585571395829</v>
      </c>
      <c r="BX41" s="15">
        <f t="shared" si="33"/>
        <v>318</v>
      </c>
      <c r="BY41" s="16">
        <f t="shared" ref="BY41" si="1176">BY91</f>
        <v>0.69789604992708365</v>
      </c>
      <c r="BZ41" s="15">
        <f t="shared" si="34"/>
        <v>1043</v>
      </c>
      <c r="CA41" s="14">
        <f t="shared" ref="CA41" si="1177">CA91</f>
        <v>0</v>
      </c>
      <c r="CB41" s="14"/>
      <c r="CC41" s="14">
        <v>0.6</v>
      </c>
      <c r="CD41" s="15">
        <f t="shared" si="35"/>
        <v>255</v>
      </c>
      <c r="CE41" s="14">
        <f t="shared" ref="CE41" si="1178">CE91</f>
        <v>2.1687500000000002</v>
      </c>
      <c r="CF41" s="15">
        <f t="shared" si="36"/>
        <v>255</v>
      </c>
      <c r="CG41" s="14">
        <f t="shared" ref="CG41" si="1179">CG91</f>
        <v>2.1856249999999999</v>
      </c>
      <c r="CH41" s="15">
        <f t="shared" si="37"/>
        <v>275</v>
      </c>
      <c r="CI41" s="17">
        <f t="shared" ref="CI41" si="1180">CI91</f>
        <v>1.7186564769500006</v>
      </c>
      <c r="CJ41" s="15">
        <f t="shared" si="38"/>
        <v>296</v>
      </c>
      <c r="CK41" s="17">
        <f t="shared" ref="CK41" si="1181">CK91</f>
        <v>1.2516877221499991</v>
      </c>
      <c r="CL41" s="15">
        <f t="shared" si="39"/>
        <v>316</v>
      </c>
      <c r="CM41" s="16">
        <f t="shared" ref="CM41" si="1182">CM91</f>
        <v>0.78471896734999991</v>
      </c>
      <c r="CN41" s="15">
        <f t="shared" si="40"/>
        <v>356</v>
      </c>
      <c r="CO41" s="14">
        <f t="shared" ref="CO41" si="1183">CO91</f>
        <v>0.36575000000000002</v>
      </c>
      <c r="CP41" s="15">
        <f t="shared" si="41"/>
        <v>1043</v>
      </c>
      <c r="CQ41" s="14">
        <f t="shared" ref="CQ41" si="1184">CQ91</f>
        <v>0</v>
      </c>
      <c r="CR41" s="14"/>
      <c r="CS41" s="14"/>
      <c r="CT41" s="14">
        <v>0.6</v>
      </c>
      <c r="CU41" s="15">
        <f t="shared" si="42"/>
        <v>259</v>
      </c>
      <c r="CV41" s="14">
        <f t="shared" ref="CV41" si="1185">CV91</f>
        <v>2.1169668974000011</v>
      </c>
      <c r="CW41" s="15">
        <f t="shared" si="43"/>
        <v>259</v>
      </c>
      <c r="CX41" s="14">
        <f t="shared" ref="CX41" si="1186">CX91</f>
        <v>2.1149335639249998</v>
      </c>
      <c r="CY41" s="15">
        <f t="shared" si="44"/>
        <v>280</v>
      </c>
      <c r="CZ41" s="14">
        <f t="shared" ref="CZ41" si="1187">CZ91</f>
        <v>1.5750025404533334</v>
      </c>
      <c r="DA41" s="15">
        <f t="shared" si="45"/>
        <v>302</v>
      </c>
      <c r="DB41" s="14">
        <f t="shared" ref="DB41" si="1188">DB91</f>
        <v>0.86718633158500003</v>
      </c>
      <c r="DC41" s="15">
        <f t="shared" si="46"/>
        <v>324</v>
      </c>
      <c r="DD41" s="14">
        <f t="shared" ref="DD41" si="1189">DD91</f>
        <v>0.38976456712166629</v>
      </c>
      <c r="DE41" s="15">
        <f t="shared" si="47"/>
        <v>1043</v>
      </c>
      <c r="DF41" s="14">
        <f t="shared" ref="DF41" si="1190">DF91</f>
        <v>0</v>
      </c>
      <c r="DG41" s="15">
        <f t="shared" si="48"/>
        <v>1043</v>
      </c>
      <c r="DH41" s="14">
        <f t="shared" ref="DH41" si="1191">DH91</f>
        <v>0</v>
      </c>
      <c r="DI41" s="14"/>
      <c r="DJ41" s="14"/>
      <c r="DK41" s="14">
        <v>0.6</v>
      </c>
      <c r="DL41" s="15">
        <f t="shared" si="49"/>
        <v>263</v>
      </c>
      <c r="DM41" s="14">
        <f t="shared" ref="DM41" si="1192">DM91</f>
        <v>2.0651835630499997</v>
      </c>
      <c r="DN41" s="15">
        <f t="shared" si="50"/>
        <v>264</v>
      </c>
      <c r="DO41" s="14">
        <f t="shared" ref="DO41" si="1193">DO91</f>
        <v>2.0442418961</v>
      </c>
      <c r="DP41" s="15">
        <f t="shared" si="51"/>
        <v>284</v>
      </c>
      <c r="DQ41" s="14">
        <f t="shared" ref="DQ41" si="1194">DQ91</f>
        <v>1.4313486039566663</v>
      </c>
      <c r="DR41" s="15">
        <f t="shared" si="52"/>
        <v>308</v>
      </c>
      <c r="DS41" s="14">
        <f t="shared" ref="DS41" si="1195">DS91</f>
        <v>0.48268494102000031</v>
      </c>
      <c r="DT41" s="15">
        <f t="shared" si="53"/>
        <v>1043</v>
      </c>
      <c r="DU41" s="14">
        <f t="shared" ref="DU41" si="1196">DU91</f>
        <v>0</v>
      </c>
      <c r="DV41" s="15">
        <f t="shared" si="54"/>
        <v>1043</v>
      </c>
      <c r="DW41" s="14">
        <f t="shared" ref="DW41" si="1197">DW91</f>
        <v>0</v>
      </c>
      <c r="DX41" s="15">
        <f t="shared" si="55"/>
        <v>1043</v>
      </c>
      <c r="DY41" s="14">
        <f t="shared" ref="DY41" si="1198">DY91</f>
        <v>0</v>
      </c>
      <c r="DZ41" s="14"/>
      <c r="EA41" s="14">
        <v>0.6</v>
      </c>
      <c r="EB41" s="15">
        <f t="shared" si="56"/>
        <v>267</v>
      </c>
      <c r="EC41" s="14">
        <f t="shared" ref="EC41" si="1199">EC91</f>
        <v>2.013400228700001</v>
      </c>
      <c r="ED41" s="15">
        <f t="shared" si="57"/>
        <v>268</v>
      </c>
      <c r="EE41" s="14">
        <f t="shared" ref="EE41" si="1200">EE91</f>
        <v>1.9735502282750008</v>
      </c>
      <c r="EF41" s="15">
        <f t="shared" si="58"/>
        <v>289</v>
      </c>
      <c r="EG41" s="17">
        <f t="shared" ref="EG41" si="1201">EG91</f>
        <v>1.2876946674600001</v>
      </c>
      <c r="EH41" s="15">
        <f t="shared" si="59"/>
        <v>1043</v>
      </c>
      <c r="EI41" s="14">
        <f t="shared" ref="EI41" si="1202">EI91</f>
        <v>0</v>
      </c>
      <c r="EJ41" s="15">
        <f t="shared" si="60"/>
        <v>1043</v>
      </c>
      <c r="EK41" s="14">
        <f t="shared" ref="EK41" si="1203">EK91</f>
        <v>0</v>
      </c>
      <c r="EL41" s="15">
        <f t="shared" si="61"/>
        <v>1043</v>
      </c>
      <c r="EM41" s="14">
        <f t="shared" ref="EM41" si="1204">EM91</f>
        <v>0</v>
      </c>
      <c r="EN41" s="15">
        <f t="shared" si="62"/>
        <v>1043</v>
      </c>
      <c r="EO41" s="14">
        <f t="shared" ref="EO41" si="1205">EO91</f>
        <v>0</v>
      </c>
      <c r="EP41" s="14"/>
      <c r="EQ41" s="14"/>
      <c r="ER41" s="14"/>
      <c r="ES41" s="14"/>
      <c r="ET41" s="14">
        <v>0.6</v>
      </c>
      <c r="EU41" s="15">
        <f t="shared" si="63"/>
        <v>284</v>
      </c>
      <c r="EV41" s="14">
        <f t="shared" ref="EV41" si="1206">EV91</f>
        <v>1.9352500000000001</v>
      </c>
      <c r="EW41" s="15">
        <f t="shared" si="64"/>
        <v>287</v>
      </c>
      <c r="EX41" s="14">
        <f t="shared" ref="EX41" si="1207">EX91</f>
        <v>1.8611249999999999</v>
      </c>
      <c r="EY41" s="15">
        <f t="shared" si="65"/>
        <v>309</v>
      </c>
      <c r="EZ41" s="14">
        <f t="shared" ref="EZ41" si="1208">EZ91</f>
        <v>1.0331738282249998</v>
      </c>
      <c r="FA41" s="15">
        <f t="shared" si="66"/>
        <v>1043</v>
      </c>
      <c r="FB41" s="14">
        <f t="shared" ref="FB41" si="1209">FB91</f>
        <v>0</v>
      </c>
      <c r="FC41" s="15">
        <f t="shared" si="67"/>
        <v>1043</v>
      </c>
      <c r="FD41" s="14">
        <f t="shared" ref="FD41" si="1210">FD91</f>
        <v>0</v>
      </c>
      <c r="FE41" s="15">
        <f t="shared" si="68"/>
        <v>1043</v>
      </c>
      <c r="FF41" s="14">
        <f t="shared" ref="FF41" si="1211">FF91</f>
        <v>0</v>
      </c>
      <c r="FG41" s="15">
        <f t="shared" si="69"/>
        <v>1043</v>
      </c>
      <c r="FH41" s="14">
        <f t="shared" ref="FH41" si="1212">FH91</f>
        <v>0</v>
      </c>
    </row>
    <row r="42" spans="1:164" ht="15" customHeight="1" x14ac:dyDescent="0.25">
      <c r="A42" s="14">
        <f>(A44-A41)/3+A41</f>
        <v>0.6333333333333333</v>
      </c>
      <c r="B42" s="15">
        <f t="shared" si="3"/>
        <v>224</v>
      </c>
      <c r="C42" s="14">
        <f>C92</f>
        <v>2.9752083333333337</v>
      </c>
      <c r="D42" s="15">
        <f t="shared" si="4"/>
        <v>224</v>
      </c>
      <c r="E42" s="17">
        <f>E92</f>
        <v>3.2239583333333339</v>
      </c>
      <c r="F42" s="15">
        <f t="shared" si="5"/>
        <v>227</v>
      </c>
      <c r="G42" s="27">
        <f>G92</f>
        <v>3.078281502187501</v>
      </c>
      <c r="H42" s="15">
        <f t="shared" si="6"/>
        <v>230</v>
      </c>
      <c r="I42" s="27">
        <f>I92</f>
        <v>2.9331599735</v>
      </c>
      <c r="J42" s="15">
        <f t="shared" si="73"/>
        <v>233</v>
      </c>
      <c r="K42" s="34">
        <f>K92</f>
        <v>2.7880384448125</v>
      </c>
      <c r="L42" s="15">
        <f t="shared" si="7"/>
        <v>238</v>
      </c>
      <c r="M42" s="14">
        <f>M92</f>
        <v>2.6522916666666667</v>
      </c>
      <c r="N42" s="15">
        <f t="shared" si="8"/>
        <v>301</v>
      </c>
      <c r="O42" s="14">
        <f>O92</f>
        <v>1.3410416666666667</v>
      </c>
      <c r="P42" s="14"/>
      <c r="Q42" s="14">
        <f>(Q44-Q41)/3+Q41</f>
        <v>0.6333333333333333</v>
      </c>
      <c r="R42" s="15">
        <f t="shared" si="9"/>
        <v>229</v>
      </c>
      <c r="S42" s="14">
        <f>S92</f>
        <v>2.9262083333333333</v>
      </c>
      <c r="T42" s="15">
        <f t="shared" si="10"/>
        <v>229</v>
      </c>
      <c r="U42" s="14">
        <f>U92</f>
        <v>2.9262083333333333</v>
      </c>
      <c r="V42" s="15">
        <f t="shared" si="11"/>
        <v>232</v>
      </c>
      <c r="W42" s="34">
        <f>W92</f>
        <v>2.7841530286999987</v>
      </c>
      <c r="X42" s="15">
        <f t="shared" si="12"/>
        <v>235</v>
      </c>
      <c r="Y42" s="27">
        <f>Y92</f>
        <v>2.6425141387749997</v>
      </c>
      <c r="Z42" s="15">
        <f t="shared" si="81"/>
        <v>238</v>
      </c>
      <c r="AA42" s="27">
        <f>AA92</f>
        <v>2.500875248849999</v>
      </c>
      <c r="AB42" s="15">
        <f t="shared" si="13"/>
        <v>244</v>
      </c>
      <c r="AC42" s="14">
        <f>AC92</f>
        <v>2.369875</v>
      </c>
      <c r="AD42" s="15">
        <f t="shared" si="14"/>
        <v>326</v>
      </c>
      <c r="AE42" s="14">
        <f>(AE44-AE41)/3+AE41</f>
        <v>93.05</v>
      </c>
      <c r="AF42" s="14"/>
      <c r="AG42" s="14">
        <f>(AG44-AG41)/3+AG41</f>
        <v>0.6333333333333333</v>
      </c>
      <c r="AH42" s="15">
        <f t="shared" si="15"/>
        <v>236</v>
      </c>
      <c r="AI42" s="14">
        <f>AI92</f>
        <v>2.3514583333333334</v>
      </c>
      <c r="AJ42" s="15">
        <f t="shared" si="16"/>
        <v>236</v>
      </c>
      <c r="AK42" s="14">
        <f>AK92</f>
        <v>2.3364583333333337</v>
      </c>
      <c r="AL42" s="15">
        <f t="shared" si="17"/>
        <v>246</v>
      </c>
      <c r="AM42" s="17">
        <f>AM92</f>
        <v>2.1909585809250021</v>
      </c>
      <c r="AN42" s="15">
        <f t="shared" si="18"/>
        <v>255</v>
      </c>
      <c r="AO42" s="14">
        <f>AO92</f>
        <v>2.0458752450374988</v>
      </c>
      <c r="AP42" s="15">
        <f t="shared" si="88"/>
        <v>264</v>
      </c>
      <c r="AQ42" s="14">
        <f>AQ92</f>
        <v>1.9007919091500003</v>
      </c>
      <c r="AR42" s="15">
        <f t="shared" si="19"/>
        <v>282</v>
      </c>
      <c r="AS42" s="17">
        <f>AS92</f>
        <v>1.781666666666667</v>
      </c>
      <c r="AT42" s="15">
        <f t="shared" si="20"/>
        <v>1043</v>
      </c>
      <c r="AU42" s="14">
        <f>AU92</f>
        <v>0</v>
      </c>
      <c r="AV42" s="14"/>
      <c r="AW42" s="14">
        <f>(AW44-AW41)/3+AW41</f>
        <v>0.6333333333333333</v>
      </c>
      <c r="AX42" s="15">
        <f t="shared" si="21"/>
        <v>242</v>
      </c>
      <c r="AY42" s="14">
        <f>AY92</f>
        <v>2.1034724708472239</v>
      </c>
      <c r="AZ42" s="15">
        <f t="shared" si="22"/>
        <v>248</v>
      </c>
      <c r="BA42" s="14">
        <f>BA92</f>
        <v>2.1216391356138891</v>
      </c>
      <c r="BB42" s="15">
        <f t="shared" si="23"/>
        <v>254</v>
      </c>
      <c r="BC42" s="17">
        <f>BC92</f>
        <v>1.7775974676513886</v>
      </c>
      <c r="BD42" s="15">
        <f t="shared" si="24"/>
        <v>266</v>
      </c>
      <c r="BE42" s="14">
        <f>BE92</f>
        <v>1.4525557977888872</v>
      </c>
      <c r="BF42" s="15">
        <f t="shared" si="25"/>
        <v>278</v>
      </c>
      <c r="BG42" s="14">
        <f>BG92</f>
        <v>1.1275141279263889</v>
      </c>
      <c r="BH42" s="15">
        <f t="shared" si="26"/>
        <v>302</v>
      </c>
      <c r="BI42" s="14">
        <f>BI92</f>
        <v>0.81776412153472278</v>
      </c>
      <c r="BJ42" s="15">
        <f t="shared" si="27"/>
        <v>1043</v>
      </c>
      <c r="BK42" s="14">
        <f>BK92</f>
        <v>0</v>
      </c>
      <c r="BL42" s="14"/>
      <c r="BM42" s="14">
        <f>(BM44-BM41)/3+BM41</f>
        <v>0.6333333333333333</v>
      </c>
      <c r="BN42" s="15">
        <f t="shared" si="28"/>
        <v>247</v>
      </c>
      <c r="BO42" s="14">
        <f>BO92</f>
        <v>2.0772919137708352</v>
      </c>
      <c r="BP42" s="15">
        <f t="shared" si="29"/>
        <v>260</v>
      </c>
      <c r="BQ42" s="14">
        <f>BQ92</f>
        <v>2.1215419099708335</v>
      </c>
      <c r="BR42" s="15">
        <f t="shared" si="30"/>
        <v>262</v>
      </c>
      <c r="BS42" s="17">
        <f>BS92</f>
        <v>1.7017294099333324</v>
      </c>
      <c r="BT42" s="15">
        <f t="shared" si="31"/>
        <v>277</v>
      </c>
      <c r="BU42" s="14">
        <f>BU92</f>
        <v>1.3199169060958329</v>
      </c>
      <c r="BV42" s="15">
        <f t="shared" si="32"/>
        <v>292</v>
      </c>
      <c r="BW42" s="14">
        <f>BW92</f>
        <v>0.93810440225833291</v>
      </c>
      <c r="BX42" s="15">
        <f t="shared" si="33"/>
        <v>322</v>
      </c>
      <c r="BY42" s="14">
        <f>BY92</f>
        <v>0.58466689458333365</v>
      </c>
      <c r="BZ42" s="15">
        <f t="shared" si="34"/>
        <v>1043</v>
      </c>
      <c r="CA42" s="14">
        <f>CA92</f>
        <v>0</v>
      </c>
      <c r="CB42" s="14"/>
      <c r="CC42" s="14">
        <f>(CC44-CC41)/3+CC41</f>
        <v>0.6333333333333333</v>
      </c>
      <c r="CD42" s="15">
        <f t="shared" si="35"/>
        <v>258</v>
      </c>
      <c r="CE42" s="14">
        <f>CE92</f>
        <v>2.0460416666666665</v>
      </c>
      <c r="CF42" s="15">
        <f t="shared" si="36"/>
        <v>258</v>
      </c>
      <c r="CG42" s="14">
        <f>CG92</f>
        <v>2.0629166666666667</v>
      </c>
      <c r="CH42" s="15">
        <f t="shared" si="37"/>
        <v>279</v>
      </c>
      <c r="CI42" s="14">
        <f>CI92</f>
        <v>1.5987398222750007</v>
      </c>
      <c r="CJ42" s="15">
        <f t="shared" si="38"/>
        <v>299</v>
      </c>
      <c r="CK42" s="14">
        <f>CK92</f>
        <v>1.1349794004874991</v>
      </c>
      <c r="CL42" s="15">
        <f t="shared" si="39"/>
        <v>320</v>
      </c>
      <c r="CM42" s="14">
        <f>CM92</f>
        <v>0.67121897869999991</v>
      </c>
      <c r="CN42" s="15">
        <f t="shared" si="40"/>
        <v>362</v>
      </c>
      <c r="CO42" s="14">
        <f>CO92</f>
        <v>0.25950000000000001</v>
      </c>
      <c r="CP42" s="15">
        <f t="shared" si="41"/>
        <v>1043</v>
      </c>
      <c r="CQ42" s="14">
        <f>CQ92</f>
        <v>0</v>
      </c>
      <c r="CR42" s="14"/>
      <c r="CS42" s="14"/>
      <c r="CT42" s="14">
        <f>(CT44-CT41)/3+CT41</f>
        <v>0.6333333333333333</v>
      </c>
      <c r="CU42" s="15">
        <f t="shared" si="42"/>
        <v>262</v>
      </c>
      <c r="CV42" s="14">
        <f>CV92</f>
        <v>1.9944530207625011</v>
      </c>
      <c r="CW42" s="15">
        <f t="shared" si="43"/>
        <v>262</v>
      </c>
      <c r="CX42" s="14">
        <f>CX92</f>
        <v>1.9924659835791665</v>
      </c>
      <c r="CY42" s="15">
        <f t="shared" si="44"/>
        <v>283</v>
      </c>
      <c r="CZ42" s="14">
        <f>CZ92</f>
        <v>1.4557821820050001</v>
      </c>
      <c r="DA42" s="15">
        <f t="shared" si="45"/>
        <v>306</v>
      </c>
      <c r="DB42" s="16">
        <f>DB92</f>
        <v>0.7514631950091667</v>
      </c>
      <c r="DC42" s="15">
        <f t="shared" si="46"/>
        <v>328</v>
      </c>
      <c r="DD42" s="14">
        <f>DD92</f>
        <v>0.27753494871499962</v>
      </c>
      <c r="DE42" s="15">
        <f t="shared" si="47"/>
        <v>1043</v>
      </c>
      <c r="DF42" s="14">
        <f>DF92</f>
        <v>0</v>
      </c>
      <c r="DG42" s="15">
        <f t="shared" si="48"/>
        <v>1043</v>
      </c>
      <c r="DH42" s="14">
        <f>DH92</f>
        <v>0</v>
      </c>
      <c r="DI42" s="14"/>
      <c r="DJ42" s="14"/>
      <c r="DK42" s="14">
        <f>(DK44-DK41)/3+DK41</f>
        <v>0.6333333333333333</v>
      </c>
      <c r="DL42" s="15">
        <f t="shared" si="49"/>
        <v>266</v>
      </c>
      <c r="DM42" s="14">
        <f>DM92</f>
        <v>1.9432807974624997</v>
      </c>
      <c r="DN42" s="15">
        <f t="shared" si="50"/>
        <v>266</v>
      </c>
      <c r="DO42" s="14">
        <f>DO92</f>
        <v>1.9224317230958332</v>
      </c>
      <c r="DP42" s="15">
        <f t="shared" si="51"/>
        <v>287</v>
      </c>
      <c r="DQ42" s="14">
        <f>DQ92</f>
        <v>1.3128245417349995</v>
      </c>
      <c r="DR42" s="15">
        <f t="shared" si="52"/>
        <v>312</v>
      </c>
      <c r="DS42" s="14">
        <f>DS92</f>
        <v>0.3679469895308336</v>
      </c>
      <c r="DT42" s="15">
        <f t="shared" si="53"/>
        <v>1043</v>
      </c>
      <c r="DU42" s="14">
        <f>DU92</f>
        <v>0</v>
      </c>
      <c r="DV42" s="15">
        <f t="shared" si="54"/>
        <v>1043</v>
      </c>
      <c r="DW42" s="14">
        <f>DW92</f>
        <v>0</v>
      </c>
      <c r="DX42" s="15">
        <f t="shared" si="55"/>
        <v>1043</v>
      </c>
      <c r="DY42" s="14">
        <f>DY92</f>
        <v>0</v>
      </c>
      <c r="DZ42" s="14"/>
      <c r="EA42" s="14">
        <f>(EA44-EA41)/3+EA41</f>
        <v>0.6333333333333333</v>
      </c>
      <c r="EB42" s="15">
        <f t="shared" si="56"/>
        <v>270</v>
      </c>
      <c r="EC42" s="14">
        <f>EC92</f>
        <v>1.892108574162501</v>
      </c>
      <c r="ED42" s="15">
        <f t="shared" si="57"/>
        <v>270</v>
      </c>
      <c r="EE42" s="14">
        <f>EE92</f>
        <v>1.8523974626125008</v>
      </c>
      <c r="EF42" s="15">
        <f t="shared" si="58"/>
        <v>292</v>
      </c>
      <c r="EG42" s="14">
        <f>EG92</f>
        <v>1.1698669014650001</v>
      </c>
      <c r="EH42" s="15">
        <f t="shared" si="59"/>
        <v>1043</v>
      </c>
      <c r="EI42" s="14">
        <f>EI92</f>
        <v>0</v>
      </c>
      <c r="EJ42" s="15">
        <f t="shared" si="60"/>
        <v>1043</v>
      </c>
      <c r="EK42" s="14">
        <f>EK92</f>
        <v>0</v>
      </c>
      <c r="EL42" s="15">
        <f t="shared" si="61"/>
        <v>1043</v>
      </c>
      <c r="EM42" s="14">
        <f>EM92</f>
        <v>0</v>
      </c>
      <c r="EN42" s="15">
        <f t="shared" si="62"/>
        <v>1043</v>
      </c>
      <c r="EO42" s="14">
        <f>EO92</f>
        <v>0</v>
      </c>
      <c r="EP42" s="14"/>
      <c r="EQ42" s="14"/>
      <c r="ER42" s="14"/>
      <c r="ES42" s="14"/>
      <c r="ET42" s="14">
        <f>(ET44-ET41)/3+ET41</f>
        <v>0.6333333333333333</v>
      </c>
      <c r="EU42" s="15">
        <f t="shared" si="63"/>
        <v>287</v>
      </c>
      <c r="EV42" s="17">
        <f>EV92</f>
        <v>1.8171250000000001</v>
      </c>
      <c r="EW42" s="15">
        <f t="shared" si="64"/>
        <v>289</v>
      </c>
      <c r="EX42" s="17">
        <f>EX92</f>
        <v>1.7432083333333332</v>
      </c>
      <c r="EY42" s="15">
        <f t="shared" si="65"/>
        <v>311</v>
      </c>
      <c r="EZ42" s="14">
        <f>EZ92</f>
        <v>0.91847939524999977</v>
      </c>
      <c r="FA42" s="15">
        <f t="shared" si="66"/>
        <v>1043</v>
      </c>
      <c r="FB42" s="14">
        <f>FB92</f>
        <v>0</v>
      </c>
      <c r="FC42" s="15">
        <f t="shared" si="67"/>
        <v>1043</v>
      </c>
      <c r="FD42" s="14">
        <f>FD92</f>
        <v>0</v>
      </c>
      <c r="FE42" s="15">
        <f t="shared" si="68"/>
        <v>1043</v>
      </c>
      <c r="FF42" s="14">
        <f>FF92</f>
        <v>0</v>
      </c>
      <c r="FG42" s="15">
        <f t="shared" si="69"/>
        <v>1043</v>
      </c>
      <c r="FH42" s="14">
        <f>FH92</f>
        <v>0</v>
      </c>
    </row>
    <row r="43" spans="1:164" ht="15" customHeight="1" x14ac:dyDescent="0.25">
      <c r="A43" s="14">
        <f>(A44-A41)*2/3+A41</f>
        <v>0.66666666666666663</v>
      </c>
      <c r="B43" s="15">
        <f t="shared" si="3"/>
        <v>228</v>
      </c>
      <c r="C43" s="14">
        <f t="shared" si="70"/>
        <v>2.847291666666667</v>
      </c>
      <c r="D43" s="15">
        <f t="shared" si="4"/>
        <v>228</v>
      </c>
      <c r="E43" s="14">
        <f t="shared" si="70"/>
        <v>3.0960416666666672</v>
      </c>
      <c r="F43" s="15">
        <f t="shared" si="5"/>
        <v>230</v>
      </c>
      <c r="G43" s="27">
        <f t="shared" ref="G43" si="1213">G93</f>
        <v>2.9507815149375007</v>
      </c>
      <c r="H43" s="15">
        <f t="shared" si="6"/>
        <v>233</v>
      </c>
      <c r="I43" s="34">
        <f t="shared" ref="I43" si="1214">I93</f>
        <v>2.8060766528749999</v>
      </c>
      <c r="J43" s="15">
        <f t="shared" si="73"/>
        <v>235</v>
      </c>
      <c r="K43" s="27">
        <f t="shared" ref="K43" si="1215">K93</f>
        <v>2.6613717908124999</v>
      </c>
      <c r="L43" s="15">
        <f t="shared" si="7"/>
        <v>240</v>
      </c>
      <c r="M43" s="14">
        <f t="shared" ref="M43" si="1216">M93</f>
        <v>2.5264583333333337</v>
      </c>
      <c r="N43" s="15">
        <f t="shared" si="8"/>
        <v>305</v>
      </c>
      <c r="O43" s="17">
        <f t="shared" ref="O43" si="1217">O93</f>
        <v>1.2252083333333332</v>
      </c>
      <c r="P43" s="14"/>
      <c r="Q43" s="14">
        <f>(Q44-Q41)*2/3+Q41</f>
        <v>0.66666666666666663</v>
      </c>
      <c r="R43" s="15">
        <f t="shared" si="9"/>
        <v>231</v>
      </c>
      <c r="S43" s="17">
        <f t="shared" ref="S43" si="1218">S93</f>
        <v>2.7989166666666669</v>
      </c>
      <c r="T43" s="15">
        <f t="shared" si="10"/>
        <v>231</v>
      </c>
      <c r="U43" s="17">
        <f t="shared" ref="U43" si="1219">U93</f>
        <v>2.7989166666666669</v>
      </c>
      <c r="V43" s="15">
        <f t="shared" si="11"/>
        <v>234</v>
      </c>
      <c r="W43" s="27">
        <f t="shared" ref="W43" si="1220">W93</f>
        <v>2.6573197080499988</v>
      </c>
      <c r="X43" s="15">
        <f t="shared" si="12"/>
        <v>237</v>
      </c>
      <c r="Y43" s="27">
        <f t="shared" ref="Y43" si="1221">Y93</f>
        <v>2.5161391514124998</v>
      </c>
      <c r="Z43" s="15">
        <f t="shared" si="81"/>
        <v>240</v>
      </c>
      <c r="AA43" s="27">
        <f t="shared" ref="AA43" si="1222">AA93</f>
        <v>2.3749585947749989</v>
      </c>
      <c r="AB43" s="15">
        <f t="shared" si="13"/>
        <v>245</v>
      </c>
      <c r="AC43" s="17">
        <f t="shared" ref="AC43" si="1223">AC93</f>
        <v>2.244875</v>
      </c>
      <c r="AD43" s="15">
        <f t="shared" si="14"/>
        <v>331</v>
      </c>
      <c r="AE43" s="16">
        <f>(AE44-AE41)*2/3+AE41</f>
        <v>82.100000000000009</v>
      </c>
      <c r="AF43" s="14"/>
      <c r="AG43" s="14">
        <f>(AG44-AG41)*2/3+AG41</f>
        <v>0.66666666666666663</v>
      </c>
      <c r="AH43" s="15">
        <f t="shared" si="15"/>
        <v>239</v>
      </c>
      <c r="AI43" s="17">
        <f t="shared" ref="AI43" si="1224">AI93</f>
        <v>2.2254166666666668</v>
      </c>
      <c r="AJ43" s="15">
        <f t="shared" si="16"/>
        <v>239</v>
      </c>
      <c r="AK43" s="17">
        <f t="shared" ref="AK43" si="1225">AK93</f>
        <v>2.2104166666666667</v>
      </c>
      <c r="AL43" s="15">
        <f t="shared" si="17"/>
        <v>248</v>
      </c>
      <c r="AM43" s="14">
        <f t="shared" ref="AM43" si="1226">AM93</f>
        <v>2.066333593387502</v>
      </c>
      <c r="AN43" s="15">
        <f t="shared" si="18"/>
        <v>257</v>
      </c>
      <c r="AO43" s="14">
        <f t="shared" ref="AO43" si="1227">AO93</f>
        <v>1.9226669240249987</v>
      </c>
      <c r="AP43" s="15">
        <f t="shared" si="88"/>
        <v>266</v>
      </c>
      <c r="AQ43" s="17">
        <f t="shared" ref="AQ43" si="1228">AQ93</f>
        <v>1.7790002546625003</v>
      </c>
      <c r="AR43" s="15">
        <f t="shared" si="19"/>
        <v>284</v>
      </c>
      <c r="AS43" s="14">
        <f t="shared" ref="AS43" si="1229">AS93</f>
        <v>1.6627083333333335</v>
      </c>
      <c r="AT43" s="15">
        <f t="shared" si="20"/>
        <v>1043</v>
      </c>
      <c r="AU43" s="14">
        <f t="shared" ref="AU43" si="1230">AU93</f>
        <v>0</v>
      </c>
      <c r="AV43" s="14"/>
      <c r="AW43" s="14">
        <f>(AW44-AW41)*2/3+AW41</f>
        <v>0.66666666666666663</v>
      </c>
      <c r="AX43" s="15">
        <f t="shared" si="21"/>
        <v>244</v>
      </c>
      <c r="AY43" s="14">
        <f t="shared" ref="AY43" si="1231">AY93</f>
        <v>1.978264150034724</v>
      </c>
      <c r="AZ43" s="15">
        <f t="shared" si="22"/>
        <v>251</v>
      </c>
      <c r="BA43" s="14">
        <f t="shared" ref="BA43" si="1232">BA93</f>
        <v>1.9974308147013891</v>
      </c>
      <c r="BB43" s="15">
        <f t="shared" si="23"/>
        <v>257</v>
      </c>
      <c r="BC43" s="14">
        <f t="shared" ref="BC43" si="1233">BC93</f>
        <v>1.6542745633170135</v>
      </c>
      <c r="BD43" s="15">
        <f t="shared" si="24"/>
        <v>269</v>
      </c>
      <c r="BE43" s="14">
        <f t="shared" ref="BE43" si="1234">BE93</f>
        <v>1.3311183099326371</v>
      </c>
      <c r="BF43" s="15">
        <f t="shared" si="25"/>
        <v>281</v>
      </c>
      <c r="BG43" s="14">
        <f t="shared" ref="BG43" si="1235">BG93</f>
        <v>1.0079620565482639</v>
      </c>
      <c r="BH43" s="15">
        <f t="shared" si="26"/>
        <v>305</v>
      </c>
      <c r="BI43" s="16">
        <f t="shared" ref="BI43" si="1236">BI93</f>
        <v>0.70198288311284773</v>
      </c>
      <c r="BJ43" s="15">
        <f t="shared" si="27"/>
        <v>1043</v>
      </c>
      <c r="BK43" s="14">
        <f t="shared" ref="BK43" si="1237">BK93</f>
        <v>0</v>
      </c>
      <c r="BL43" s="14"/>
      <c r="BM43" s="14">
        <f>(BM44-BM41)*2/3+BM41</f>
        <v>0.66666666666666663</v>
      </c>
      <c r="BN43" s="15">
        <f t="shared" si="28"/>
        <v>250</v>
      </c>
      <c r="BO43" s="14">
        <f t="shared" ref="BO43" si="1238">BO93</f>
        <v>1.9529169262083352</v>
      </c>
      <c r="BP43" s="15">
        <f t="shared" si="29"/>
        <v>263</v>
      </c>
      <c r="BQ43" s="14">
        <f t="shared" ref="BQ43" si="1239">BQ93</f>
        <v>1.9991669222083335</v>
      </c>
      <c r="BR43" s="15">
        <f t="shared" si="30"/>
        <v>265</v>
      </c>
      <c r="BS43" s="14">
        <f t="shared" ref="BS43" si="1240">BS93</f>
        <v>1.5797085888020825</v>
      </c>
      <c r="BT43" s="15">
        <f t="shared" si="31"/>
        <v>280</v>
      </c>
      <c r="BU43" s="17">
        <f t="shared" ref="BU43" si="1241">BU93</f>
        <v>1.2002502513958329</v>
      </c>
      <c r="BV43" s="15">
        <f t="shared" si="32"/>
        <v>295</v>
      </c>
      <c r="BW43" s="14">
        <f t="shared" ref="BW43" si="1242">BW93</f>
        <v>0.82079191398958296</v>
      </c>
      <c r="BX43" s="15">
        <f t="shared" si="33"/>
        <v>326</v>
      </c>
      <c r="BY43" s="14">
        <f t="shared" ref="BY43" si="1243">BY93</f>
        <v>0.47206273917708363</v>
      </c>
      <c r="BZ43" s="15">
        <f t="shared" si="34"/>
        <v>1043</v>
      </c>
      <c r="CA43" s="14">
        <f t="shared" ref="CA43" si="1244">CA93</f>
        <v>0</v>
      </c>
      <c r="CB43" s="14"/>
      <c r="CC43" s="14">
        <f>(CC44-CC41)*2/3+CC41</f>
        <v>0.66666666666666663</v>
      </c>
      <c r="CD43" s="15">
        <f t="shared" si="35"/>
        <v>260</v>
      </c>
      <c r="CE43" s="14">
        <f t="shared" ref="CE43" si="1245">CE93</f>
        <v>1.9233333333333333</v>
      </c>
      <c r="CF43" s="15">
        <f t="shared" si="36"/>
        <v>260</v>
      </c>
      <c r="CG43" s="14">
        <f t="shared" ref="CG43" si="1246">CG93</f>
        <v>1.9402083333333333</v>
      </c>
      <c r="CH43" s="15">
        <f t="shared" si="37"/>
        <v>282</v>
      </c>
      <c r="CI43" s="14">
        <f t="shared" ref="CI43" si="1247">CI93</f>
        <v>1.4793231675500007</v>
      </c>
      <c r="CJ43" s="15">
        <f t="shared" si="38"/>
        <v>303</v>
      </c>
      <c r="CK43" s="14">
        <f t="shared" ref="CK43" si="1248">CK93</f>
        <v>1.0188544120999992</v>
      </c>
      <c r="CL43" s="15">
        <f t="shared" si="39"/>
        <v>324</v>
      </c>
      <c r="CM43" s="14">
        <f t="shared" ref="CM43" si="1249">CM93</f>
        <v>0.55838565664999995</v>
      </c>
      <c r="CN43" s="15">
        <f t="shared" si="40"/>
        <v>367</v>
      </c>
      <c r="CO43" s="14">
        <f t="shared" ref="CO43" si="1250">CO93</f>
        <v>0.15325</v>
      </c>
      <c r="CP43" s="15">
        <f t="shared" si="41"/>
        <v>1043</v>
      </c>
      <c r="CQ43" s="14">
        <f t="shared" ref="CQ43" si="1251">CQ93</f>
        <v>0</v>
      </c>
      <c r="CR43" s="14"/>
      <c r="CS43" s="14"/>
      <c r="CT43" s="14">
        <f>(CT44-CT41)*2/3+CT41</f>
        <v>0.66666666666666663</v>
      </c>
      <c r="CU43" s="15">
        <f t="shared" si="42"/>
        <v>264</v>
      </c>
      <c r="CV43" s="14">
        <f t="shared" ref="CV43" si="1252">CV93</f>
        <v>1.8723558107500011</v>
      </c>
      <c r="CW43" s="15">
        <f t="shared" si="43"/>
        <v>264</v>
      </c>
      <c r="CX43" s="14">
        <f t="shared" ref="CX43" si="1253">CX93</f>
        <v>1.8703965513416665</v>
      </c>
      <c r="CY43" s="15">
        <f t="shared" si="44"/>
        <v>286</v>
      </c>
      <c r="CZ43" s="14">
        <f t="shared" ref="CZ43" si="1254">CZ93</f>
        <v>1.3370321938800001</v>
      </c>
      <c r="DA43" s="15">
        <f t="shared" si="45"/>
        <v>309</v>
      </c>
      <c r="DB43" s="14">
        <f t="shared" ref="DB43" si="1255">DB93</f>
        <v>0.6363233917083333</v>
      </c>
      <c r="DC43" s="15">
        <f t="shared" si="46"/>
        <v>332</v>
      </c>
      <c r="DD43" s="14">
        <f t="shared" ref="DD43" si="1256">DD93</f>
        <v>0.16597199690833297</v>
      </c>
      <c r="DE43" s="15">
        <f t="shared" si="47"/>
        <v>1043</v>
      </c>
      <c r="DF43" s="14">
        <f t="shared" ref="DF43" si="1257">DF93</f>
        <v>0</v>
      </c>
      <c r="DG43" s="15">
        <f t="shared" si="48"/>
        <v>1043</v>
      </c>
      <c r="DH43" s="14">
        <f t="shared" ref="DH43" si="1258">DH93</f>
        <v>0</v>
      </c>
      <c r="DI43" s="14"/>
      <c r="DJ43" s="14"/>
      <c r="DK43" s="14">
        <f>(DK44-DK41)*2/3+DK41</f>
        <v>0.66666666666666663</v>
      </c>
      <c r="DL43" s="15">
        <f t="shared" si="49"/>
        <v>268</v>
      </c>
      <c r="DM43" s="14">
        <f t="shared" ref="DM43" si="1259">DM93</f>
        <v>1.8217946984999998</v>
      </c>
      <c r="DN43" s="15">
        <f t="shared" si="50"/>
        <v>269</v>
      </c>
      <c r="DO43" s="14">
        <f t="shared" ref="DO43" si="1260">DO93</f>
        <v>1.8010011796833332</v>
      </c>
      <c r="DP43" s="15">
        <f t="shared" si="51"/>
        <v>290</v>
      </c>
      <c r="DQ43" s="17">
        <f t="shared" ref="DQ43" si="1261">DQ93</f>
        <v>1.1947412202099996</v>
      </c>
      <c r="DR43" s="15">
        <f t="shared" si="52"/>
        <v>316</v>
      </c>
      <c r="DS43" s="14">
        <f t="shared" ref="DS43" si="1262">DS93</f>
        <v>0.25379237131666693</v>
      </c>
      <c r="DT43" s="15">
        <f t="shared" si="53"/>
        <v>1043</v>
      </c>
      <c r="DU43" s="14">
        <f t="shared" ref="DU43" si="1263">DU93</f>
        <v>0</v>
      </c>
      <c r="DV43" s="15">
        <f t="shared" si="54"/>
        <v>1043</v>
      </c>
      <c r="DW43" s="14">
        <f t="shared" ref="DW43" si="1264">DW93</f>
        <v>0</v>
      </c>
      <c r="DX43" s="15">
        <f t="shared" si="55"/>
        <v>1043</v>
      </c>
      <c r="DY43" s="14">
        <f t="shared" ref="DY43" si="1265">DY93</f>
        <v>0</v>
      </c>
      <c r="DZ43" s="14"/>
      <c r="EA43" s="14">
        <f>(EA44-EA41)*2/3+EA41</f>
        <v>0.66666666666666663</v>
      </c>
      <c r="EB43" s="15">
        <f t="shared" si="56"/>
        <v>272</v>
      </c>
      <c r="EC43" s="17">
        <f t="shared" ref="EC43" si="1266">EC93</f>
        <v>1.771233586250001</v>
      </c>
      <c r="ED43" s="15">
        <f t="shared" si="57"/>
        <v>273</v>
      </c>
      <c r="EE43" s="17">
        <f t="shared" ref="EE43" si="1267">EE93</f>
        <v>1.7316058080250007</v>
      </c>
      <c r="EF43" s="15">
        <f t="shared" si="58"/>
        <v>294</v>
      </c>
      <c r="EG43" s="14">
        <f t="shared" ref="EG43" si="1268">EG93</f>
        <v>1.0524502465400001</v>
      </c>
      <c r="EH43" s="15">
        <f t="shared" si="59"/>
        <v>1043</v>
      </c>
      <c r="EI43" s="14">
        <f t="shared" ref="EI43" si="1269">EI93</f>
        <v>0</v>
      </c>
      <c r="EJ43" s="15">
        <f t="shared" si="60"/>
        <v>1043</v>
      </c>
      <c r="EK43" s="14">
        <f t="shared" ref="EK43" si="1270">EK93</f>
        <v>0</v>
      </c>
      <c r="EL43" s="15">
        <f t="shared" si="61"/>
        <v>1043</v>
      </c>
      <c r="EM43" s="14">
        <f t="shared" ref="EM43" si="1271">EM93</f>
        <v>0</v>
      </c>
      <c r="EN43" s="15">
        <f t="shared" si="62"/>
        <v>1043</v>
      </c>
      <c r="EO43" s="14">
        <f t="shared" ref="EO43" si="1272">EO93</f>
        <v>0</v>
      </c>
      <c r="EP43" s="14"/>
      <c r="EQ43" s="14"/>
      <c r="ER43" s="14"/>
      <c r="ES43" s="14"/>
      <c r="ET43" s="14">
        <f>(ET44-ET41)*2/3+ET41</f>
        <v>0.66666666666666663</v>
      </c>
      <c r="EU43" s="15">
        <f t="shared" si="63"/>
        <v>290</v>
      </c>
      <c r="EV43" s="14">
        <f t="shared" ref="EV43" si="1273">EV93</f>
        <v>1.6990000000000001</v>
      </c>
      <c r="EW43" s="15">
        <f t="shared" si="64"/>
        <v>291</v>
      </c>
      <c r="EX43" s="14">
        <f t="shared" ref="EX43" si="1274">EX93</f>
        <v>1.6252916666666666</v>
      </c>
      <c r="EY43" s="15">
        <f t="shared" si="65"/>
        <v>313</v>
      </c>
      <c r="EZ43" s="16">
        <f t="shared" ref="EZ43" si="1275">EZ93</f>
        <v>0.80406274002499978</v>
      </c>
      <c r="FA43" s="15">
        <f t="shared" si="66"/>
        <v>1043</v>
      </c>
      <c r="FB43" s="14">
        <f t="shared" ref="FB43" si="1276">FB93</f>
        <v>0</v>
      </c>
      <c r="FC43" s="15">
        <f t="shared" si="67"/>
        <v>1043</v>
      </c>
      <c r="FD43" s="14">
        <f t="shared" ref="FD43" si="1277">FD93</f>
        <v>0</v>
      </c>
      <c r="FE43" s="15">
        <f t="shared" si="68"/>
        <v>1043</v>
      </c>
      <c r="FF43" s="14">
        <f t="shared" ref="FF43" si="1278">FF93</f>
        <v>0</v>
      </c>
      <c r="FG43" s="15">
        <f t="shared" si="69"/>
        <v>1043</v>
      </c>
      <c r="FH43" s="14">
        <f t="shared" ref="FH43" si="1279">FH93</f>
        <v>0</v>
      </c>
    </row>
    <row r="44" spans="1:164" ht="15" customHeight="1" x14ac:dyDescent="0.25">
      <c r="A44" s="14">
        <v>0.7</v>
      </c>
      <c r="B44" s="15">
        <f t="shared" si="3"/>
        <v>231</v>
      </c>
      <c r="C44" s="17">
        <f t="shared" si="70"/>
        <v>2.7193750000000003</v>
      </c>
      <c r="D44" s="15">
        <f t="shared" si="4"/>
        <v>231</v>
      </c>
      <c r="E44" s="14">
        <f t="shared" si="70"/>
        <v>2.9681250000000006</v>
      </c>
      <c r="F44" s="15">
        <f t="shared" si="5"/>
        <v>233</v>
      </c>
      <c r="G44" s="34">
        <f t="shared" ref="G44" si="1280">G94</f>
        <v>2.8237815276375007</v>
      </c>
      <c r="H44" s="15">
        <f t="shared" si="6"/>
        <v>235</v>
      </c>
      <c r="I44" s="27">
        <f t="shared" ref="I44" si="1281">I94</f>
        <v>2.6794377766499999</v>
      </c>
      <c r="J44" s="15">
        <f t="shared" si="73"/>
        <v>238</v>
      </c>
      <c r="K44" s="27">
        <f t="shared" ref="K44" si="1282">K94</f>
        <v>2.5350940256624996</v>
      </c>
      <c r="L44" s="15">
        <f t="shared" si="7"/>
        <v>242</v>
      </c>
      <c r="M44" s="14">
        <f t="shared" ref="M44" si="1283">M94</f>
        <v>2.4006250000000002</v>
      </c>
      <c r="N44" s="15">
        <f t="shared" si="8"/>
        <v>308</v>
      </c>
      <c r="O44" s="14">
        <f t="shared" ref="O44" si="1284">O94</f>
        <v>1.109375</v>
      </c>
      <c r="P44" s="14"/>
      <c r="Q44" s="14">
        <v>0.7</v>
      </c>
      <c r="R44" s="15">
        <f t="shared" si="9"/>
        <v>234</v>
      </c>
      <c r="S44" s="14">
        <f t="shared" ref="S44" si="1285">S94</f>
        <v>2.6716250000000001</v>
      </c>
      <c r="T44" s="15">
        <f t="shared" si="10"/>
        <v>234</v>
      </c>
      <c r="U44" s="14">
        <f t="shared" ref="U44" si="1286">U94</f>
        <v>2.6716250000000001</v>
      </c>
      <c r="V44" s="15">
        <f t="shared" si="11"/>
        <v>236</v>
      </c>
      <c r="W44" s="27">
        <f t="shared" ref="W44" si="1287">W94</f>
        <v>2.5308752762499989</v>
      </c>
      <c r="X44" s="15">
        <f t="shared" si="12"/>
        <v>239</v>
      </c>
      <c r="Y44" s="27">
        <f t="shared" ref="Y44" si="1288">Y94</f>
        <v>2.3901252751249999</v>
      </c>
      <c r="Z44" s="15">
        <f t="shared" si="81"/>
        <v>242</v>
      </c>
      <c r="AA44" s="34">
        <f t="shared" ref="AA44" si="1289">AA94</f>
        <v>2.2493752739999988</v>
      </c>
      <c r="AB44" s="15">
        <f t="shared" si="13"/>
        <v>247</v>
      </c>
      <c r="AC44" s="14">
        <f t="shared" ref="AC44" si="1290">AC94</f>
        <v>2.119875</v>
      </c>
      <c r="AD44" s="15">
        <f t="shared" si="14"/>
        <v>335</v>
      </c>
      <c r="AE44" s="14">
        <f>(AD44+AD47)/2*0.1+AE47</f>
        <v>71.150000000000006</v>
      </c>
      <c r="AF44" s="14"/>
      <c r="AG44" s="14">
        <v>0.7</v>
      </c>
      <c r="AH44" s="15">
        <f t="shared" si="15"/>
        <v>242</v>
      </c>
      <c r="AI44" s="14">
        <f t="shared" ref="AI44" si="1291">AI94</f>
        <v>2.0993750000000002</v>
      </c>
      <c r="AJ44" s="15">
        <f t="shared" si="16"/>
        <v>242</v>
      </c>
      <c r="AK44" s="14">
        <f t="shared" ref="AK44" si="1292">AK94</f>
        <v>2.0843750000000001</v>
      </c>
      <c r="AL44" s="15">
        <f t="shared" si="17"/>
        <v>251</v>
      </c>
      <c r="AM44" s="14">
        <f t="shared" ref="AM44" si="1293">AM94</f>
        <v>1.942125272475002</v>
      </c>
      <c r="AN44" s="15">
        <f t="shared" si="18"/>
        <v>260</v>
      </c>
      <c r="AO44" s="17">
        <f t="shared" ref="AO44" si="1294">AO94</f>
        <v>1.7998752696374987</v>
      </c>
      <c r="AP44" s="15">
        <f t="shared" si="88"/>
        <v>269</v>
      </c>
      <c r="AQ44" s="14">
        <f t="shared" ref="AQ44" si="1295">AQ94</f>
        <v>1.6576252668000002</v>
      </c>
      <c r="AR44" s="15">
        <f t="shared" si="19"/>
        <v>287</v>
      </c>
      <c r="AS44" s="14">
        <f t="shared" ref="AS44" si="1296">AS94</f>
        <v>1.5437500000000002</v>
      </c>
      <c r="AT44" s="15">
        <f t="shared" si="20"/>
        <v>1043</v>
      </c>
      <c r="AU44" s="14">
        <f t="shared" ref="AU44" si="1297">AU94</f>
        <v>0</v>
      </c>
      <c r="AV44" s="14"/>
      <c r="AW44" s="14">
        <v>0.7</v>
      </c>
      <c r="AX44" s="15">
        <f t="shared" si="21"/>
        <v>247</v>
      </c>
      <c r="AY44" s="14">
        <f t="shared" ref="AY44" si="1298">AY94</f>
        <v>1.853472495847224</v>
      </c>
      <c r="AZ44" s="15">
        <f t="shared" si="22"/>
        <v>254</v>
      </c>
      <c r="BA44" s="14">
        <f t="shared" ref="BA44" si="1299">BA94</f>
        <v>1.8736391604138891</v>
      </c>
      <c r="BB44" s="15">
        <f t="shared" si="23"/>
        <v>259</v>
      </c>
      <c r="BC44" s="14">
        <f t="shared" ref="BC44" si="1300">BC94</f>
        <v>1.5313891589388886</v>
      </c>
      <c r="BD44" s="15">
        <f t="shared" si="24"/>
        <v>272</v>
      </c>
      <c r="BE44" s="17">
        <f t="shared" ref="BE44" si="1301">BE94</f>
        <v>1.2101391553638872</v>
      </c>
      <c r="BF44" s="15">
        <f t="shared" si="25"/>
        <v>284</v>
      </c>
      <c r="BG44" s="14">
        <f t="shared" ref="BG44" si="1302">BG94</f>
        <v>0.88888915178888883</v>
      </c>
      <c r="BH44" s="15">
        <f t="shared" si="26"/>
        <v>308</v>
      </c>
      <c r="BI44" s="14">
        <f t="shared" ref="BI44" si="1303">BI94</f>
        <v>0.58672247797222277</v>
      </c>
      <c r="BJ44" s="15">
        <f t="shared" si="27"/>
        <v>1043</v>
      </c>
      <c r="BK44" s="14">
        <f t="shared" ref="BK44" si="1304">BK94</f>
        <v>0</v>
      </c>
      <c r="BL44" s="14"/>
      <c r="BM44" s="14">
        <v>0.7</v>
      </c>
      <c r="BN44" s="15">
        <f t="shared" si="28"/>
        <v>252</v>
      </c>
      <c r="BO44" s="14">
        <f t="shared" ref="BO44" si="1305">BO94</f>
        <v>1.8289586052708353</v>
      </c>
      <c r="BP44" s="15">
        <f t="shared" si="29"/>
        <v>265</v>
      </c>
      <c r="BQ44" s="14">
        <f t="shared" ref="BQ44" si="1306">BQ94</f>
        <v>1.8772086010708335</v>
      </c>
      <c r="BR44" s="15">
        <f t="shared" si="30"/>
        <v>268</v>
      </c>
      <c r="BS44" s="14">
        <f t="shared" ref="BS44" si="1307">BS94</f>
        <v>1.4581461009583325</v>
      </c>
      <c r="BT44" s="15">
        <f t="shared" si="31"/>
        <v>283</v>
      </c>
      <c r="BU44" s="14">
        <f t="shared" ref="BU44" si="1308">BU94</f>
        <v>1.0810835966458328</v>
      </c>
      <c r="BV44" s="15">
        <f t="shared" si="32"/>
        <v>299</v>
      </c>
      <c r="BW44" s="16">
        <f t="shared" ref="BW44" si="1309">BW94</f>
        <v>0.70402109233333299</v>
      </c>
      <c r="BX44" s="15">
        <f t="shared" si="33"/>
        <v>330</v>
      </c>
      <c r="BY44" s="14">
        <f t="shared" ref="BY44" si="1310">BY94</f>
        <v>0.3600835837083336</v>
      </c>
      <c r="BZ44" s="15">
        <f t="shared" si="34"/>
        <v>1043</v>
      </c>
      <c r="CA44" s="14">
        <f t="shared" ref="CA44" si="1311">CA94</f>
        <v>0</v>
      </c>
      <c r="CB44" s="14"/>
      <c r="CC44" s="14">
        <v>0.7</v>
      </c>
      <c r="CD44" s="15">
        <f t="shared" si="35"/>
        <v>263</v>
      </c>
      <c r="CE44" s="17">
        <f t="shared" ref="CE44" si="1312">CE94</f>
        <v>1.8006249999999999</v>
      </c>
      <c r="CF44" s="15">
        <f t="shared" si="36"/>
        <v>263</v>
      </c>
      <c r="CG44" s="17">
        <f t="shared" ref="CG44" si="1313">CG94</f>
        <v>1.8175000000000001</v>
      </c>
      <c r="CH44" s="15">
        <f t="shared" si="37"/>
        <v>285</v>
      </c>
      <c r="CI44" s="14">
        <f t="shared" ref="CI44" si="1314">CI94</f>
        <v>1.3604065127750007</v>
      </c>
      <c r="CJ44" s="15">
        <f t="shared" si="38"/>
        <v>307</v>
      </c>
      <c r="CK44" s="14">
        <f t="shared" ref="CK44" si="1315">CK94</f>
        <v>0.90331275698749913</v>
      </c>
      <c r="CL44" s="15">
        <f t="shared" si="39"/>
        <v>329</v>
      </c>
      <c r="CM44" s="14">
        <f t="shared" ref="CM44" si="1316">CM94</f>
        <v>0.44621900119999991</v>
      </c>
      <c r="CN44" s="15">
        <f t="shared" si="40"/>
        <v>372</v>
      </c>
      <c r="CO44" s="14">
        <f t="shared" ref="CO44" si="1317">CO94</f>
        <v>4.7E-2</v>
      </c>
      <c r="CP44" s="15">
        <f t="shared" si="41"/>
        <v>1043</v>
      </c>
      <c r="CQ44" s="14">
        <f t="shared" ref="CQ44" si="1318">CQ94</f>
        <v>0</v>
      </c>
      <c r="CR44" s="14"/>
      <c r="CS44" s="14"/>
      <c r="CT44" s="14">
        <v>0.7</v>
      </c>
      <c r="CU44" s="15">
        <f t="shared" si="42"/>
        <v>267</v>
      </c>
      <c r="CV44" s="17">
        <f t="shared" ref="CV44" si="1319">CV94</f>
        <v>1.7506752673625012</v>
      </c>
      <c r="CW44" s="15">
        <f t="shared" si="43"/>
        <v>267</v>
      </c>
      <c r="CX44" s="17">
        <f t="shared" ref="CX44" si="1320">CX94</f>
        <v>1.7487252672124998</v>
      </c>
      <c r="CY44" s="15">
        <f t="shared" si="44"/>
        <v>289</v>
      </c>
      <c r="CZ44" s="17">
        <f t="shared" ref="CZ44" si="1321">CZ94</f>
        <v>1.2187525760783333</v>
      </c>
      <c r="DA44" s="15">
        <f t="shared" si="45"/>
        <v>313</v>
      </c>
      <c r="DB44" s="14">
        <f t="shared" ref="DB44" si="1322">DB94</f>
        <v>0.52176692168249994</v>
      </c>
      <c r="DC44" s="15">
        <f t="shared" si="46"/>
        <v>1043</v>
      </c>
      <c r="DD44" s="14">
        <f t="shared" ref="DD44" si="1323">DD94</f>
        <v>0</v>
      </c>
      <c r="DE44" s="15">
        <f t="shared" si="47"/>
        <v>1043</v>
      </c>
      <c r="DF44" s="14">
        <f t="shared" ref="DF44" si="1324">DF94</f>
        <v>0</v>
      </c>
      <c r="DG44" s="15">
        <f t="shared" si="48"/>
        <v>1043</v>
      </c>
      <c r="DH44" s="14">
        <f t="shared" ref="DH44" si="1325">DH94</f>
        <v>0</v>
      </c>
      <c r="DI44" s="14"/>
      <c r="DJ44" s="14"/>
      <c r="DK44" s="14">
        <v>0.7</v>
      </c>
      <c r="DL44" s="15">
        <f t="shared" si="49"/>
        <v>271</v>
      </c>
      <c r="DM44" s="17">
        <f t="shared" ref="DM44" si="1326">DM94</f>
        <v>1.7007252661624996</v>
      </c>
      <c r="DN44" s="15">
        <f t="shared" si="50"/>
        <v>271</v>
      </c>
      <c r="DO44" s="17">
        <f t="shared" ref="DO44" si="1327">DO94</f>
        <v>1.6799502658624998</v>
      </c>
      <c r="DP44" s="15">
        <f t="shared" si="51"/>
        <v>293</v>
      </c>
      <c r="DQ44" s="14">
        <f t="shared" ref="DQ44" si="1328">DQ94</f>
        <v>1.0770986393816662</v>
      </c>
      <c r="DR44" s="15">
        <f t="shared" si="52"/>
        <v>319</v>
      </c>
      <c r="DS44" s="14">
        <f t="shared" ref="DS44" si="1329">DS94</f>
        <v>0.14022108637750025</v>
      </c>
      <c r="DT44" s="15">
        <f t="shared" si="53"/>
        <v>1043</v>
      </c>
      <c r="DU44" s="14">
        <f t="shared" ref="DU44" si="1330">DU94</f>
        <v>0</v>
      </c>
      <c r="DV44" s="15">
        <f t="shared" si="54"/>
        <v>1043</v>
      </c>
      <c r="DW44" s="14">
        <f t="shared" ref="DW44" si="1331">DW94</f>
        <v>0</v>
      </c>
      <c r="DX44" s="15">
        <f t="shared" si="55"/>
        <v>1043</v>
      </c>
      <c r="DY44" s="14">
        <f t="shared" ref="DY44" si="1332">DY94</f>
        <v>0</v>
      </c>
      <c r="DZ44" s="14"/>
      <c r="EA44" s="14">
        <v>0.7</v>
      </c>
      <c r="EB44" s="15">
        <f t="shared" si="56"/>
        <v>275</v>
      </c>
      <c r="EC44" s="14">
        <f t="shared" ref="EC44" si="1333">EC94</f>
        <v>1.6507752649625012</v>
      </c>
      <c r="ED44" s="15">
        <f t="shared" si="57"/>
        <v>275</v>
      </c>
      <c r="EE44" s="14">
        <f t="shared" ref="EE44" si="1334">EE94</f>
        <v>1.6111752645125008</v>
      </c>
      <c r="EF44" s="15">
        <f t="shared" si="58"/>
        <v>297</v>
      </c>
      <c r="EG44" s="14">
        <f t="shared" ref="EG44" si="1335">EG94</f>
        <v>0.93544470268500013</v>
      </c>
      <c r="EH44" s="15">
        <f t="shared" si="59"/>
        <v>1043</v>
      </c>
      <c r="EI44" s="14">
        <f t="shared" ref="EI44" si="1336">EI94</f>
        <v>0</v>
      </c>
      <c r="EJ44" s="15">
        <f t="shared" si="60"/>
        <v>1043</v>
      </c>
      <c r="EK44" s="14">
        <f t="shared" ref="EK44" si="1337">EK94</f>
        <v>0</v>
      </c>
      <c r="EL44" s="15">
        <f t="shared" si="61"/>
        <v>1043</v>
      </c>
      <c r="EM44" s="14">
        <f t="shared" ref="EM44" si="1338">EM94</f>
        <v>0</v>
      </c>
      <c r="EN44" s="15">
        <f t="shared" si="62"/>
        <v>1043</v>
      </c>
      <c r="EO44" s="14">
        <f t="shared" ref="EO44" si="1339">EO94</f>
        <v>0</v>
      </c>
      <c r="EP44" s="14"/>
      <c r="EQ44" s="14"/>
      <c r="ER44" s="14"/>
      <c r="ES44" s="14"/>
      <c r="ET44" s="14">
        <v>0.7</v>
      </c>
      <c r="EU44" s="15">
        <f t="shared" si="63"/>
        <v>292</v>
      </c>
      <c r="EV44" s="14">
        <f t="shared" ref="EV44" si="1340">EV94</f>
        <v>1.580875</v>
      </c>
      <c r="EW44" s="15">
        <f t="shared" si="64"/>
        <v>292</v>
      </c>
      <c r="EX44" s="14">
        <f t="shared" ref="EX44" si="1341">EX94</f>
        <v>1.5073749999999999</v>
      </c>
      <c r="EY44" s="15">
        <f t="shared" si="65"/>
        <v>315</v>
      </c>
      <c r="EZ44" s="14">
        <f t="shared" ref="EZ44" si="1342">EZ94</f>
        <v>0.68992386254999982</v>
      </c>
      <c r="FA44" s="15">
        <f t="shared" si="66"/>
        <v>1043</v>
      </c>
      <c r="FB44" s="14">
        <f t="shared" ref="FB44" si="1343">FB94</f>
        <v>0</v>
      </c>
      <c r="FC44" s="15">
        <f t="shared" si="67"/>
        <v>1043</v>
      </c>
      <c r="FD44" s="14">
        <f t="shared" ref="FD44" si="1344">FD94</f>
        <v>0</v>
      </c>
      <c r="FE44" s="15">
        <f t="shared" si="68"/>
        <v>1043</v>
      </c>
      <c r="FF44" s="14">
        <f t="shared" ref="FF44" si="1345">FF94</f>
        <v>0</v>
      </c>
      <c r="FG44" s="15">
        <f t="shared" si="69"/>
        <v>1043</v>
      </c>
      <c r="FH44" s="14">
        <f t="shared" ref="FH44" si="1346">FH94</f>
        <v>0</v>
      </c>
    </row>
    <row r="45" spans="1:164" ht="15" customHeight="1" x14ac:dyDescent="0.25">
      <c r="A45" s="14">
        <f>(A47-A44)/3+A44</f>
        <v>0.73333333333333328</v>
      </c>
      <c r="B45" s="15">
        <f t="shared" si="3"/>
        <v>232</v>
      </c>
      <c r="C45" s="14">
        <f t="shared" si="70"/>
        <v>2.5925000000000002</v>
      </c>
      <c r="D45" s="15">
        <f t="shared" si="4"/>
        <v>232</v>
      </c>
      <c r="E45" s="14">
        <f t="shared" si="70"/>
        <v>2.8412500000000005</v>
      </c>
      <c r="F45" s="15">
        <f t="shared" si="5"/>
        <v>234</v>
      </c>
      <c r="G45" s="27">
        <f t="shared" ref="G45" si="1347">G95</f>
        <v>2.6971009847500005</v>
      </c>
      <c r="H45" s="15">
        <f t="shared" si="6"/>
        <v>236</v>
      </c>
      <c r="I45" s="27">
        <f t="shared" ref="I45" si="1348">I95</f>
        <v>2.5530905670625001</v>
      </c>
      <c r="J45" s="15">
        <f t="shared" si="73"/>
        <v>238</v>
      </c>
      <c r="K45" s="27">
        <f t="shared" ref="K45" si="1349">K95</f>
        <v>2.4090801493749998</v>
      </c>
      <c r="L45" s="15">
        <f t="shared" si="7"/>
        <v>243</v>
      </c>
      <c r="M45" s="17">
        <f t="shared" ref="M45" si="1350">M95</f>
        <v>2.2754166666666671</v>
      </c>
      <c r="N45" s="15">
        <f t="shared" si="8"/>
        <v>312</v>
      </c>
      <c r="O45" s="14">
        <f t="shared" ref="O45" si="1351">O95</f>
        <v>0.99520833333333336</v>
      </c>
      <c r="P45" s="14"/>
      <c r="Q45" s="14">
        <f>(Q47-Q44)/3+Q44</f>
        <v>0.73333333333333328</v>
      </c>
      <c r="R45" s="15">
        <f t="shared" si="9"/>
        <v>235</v>
      </c>
      <c r="S45" s="14">
        <f t="shared" ref="S45" si="1352">S95</f>
        <v>2.5451666666666668</v>
      </c>
      <c r="T45" s="15">
        <f t="shared" si="10"/>
        <v>235</v>
      </c>
      <c r="U45" s="14">
        <f t="shared" ref="U45" si="1353">U95</f>
        <v>2.5451666666666668</v>
      </c>
      <c r="V45" s="15">
        <f t="shared" si="11"/>
        <v>238</v>
      </c>
      <c r="W45" s="27">
        <f t="shared" ref="W45" si="1354">W95</f>
        <v>2.4047086221999989</v>
      </c>
      <c r="X45" s="15">
        <f t="shared" si="12"/>
        <v>240</v>
      </c>
      <c r="Y45" s="34">
        <f t="shared" ref="Y45" si="1355">Y95</f>
        <v>2.2643891765874997</v>
      </c>
      <c r="Z45" s="15">
        <f t="shared" si="81"/>
        <v>243</v>
      </c>
      <c r="AA45" s="27">
        <f t="shared" ref="AA45" si="1356">AA95</f>
        <v>2.1240697309749987</v>
      </c>
      <c r="AB45" s="15">
        <f t="shared" si="13"/>
        <v>249</v>
      </c>
      <c r="AC45" s="14">
        <f t="shared" ref="AC45" si="1357">AC95</f>
        <v>1.9957083333333332</v>
      </c>
      <c r="AD45" s="15">
        <f t="shared" si="14"/>
        <v>340</v>
      </c>
      <c r="AE45" s="14">
        <f>(AE47-AE44)/3+AE44</f>
        <v>59.716666666666669</v>
      </c>
      <c r="AF45" s="14"/>
      <c r="AG45" s="14">
        <f>(AG47-AG44)/3+AG44</f>
        <v>0.73333333333333328</v>
      </c>
      <c r="AH45" s="15">
        <f t="shared" si="15"/>
        <v>244</v>
      </c>
      <c r="AI45" s="14">
        <f t="shared" ref="AI45" si="1358">AI95</f>
        <v>1.9743750000000002</v>
      </c>
      <c r="AJ45" s="15">
        <f t="shared" si="16"/>
        <v>244</v>
      </c>
      <c r="AK45" s="14">
        <f t="shared" ref="AK45" si="1359">AK95</f>
        <v>1.9593750000000001</v>
      </c>
      <c r="AL45" s="15">
        <f t="shared" si="17"/>
        <v>253</v>
      </c>
      <c r="AM45" s="14">
        <f t="shared" ref="AM45" si="1360">AM95</f>
        <v>1.8182780626375019</v>
      </c>
      <c r="AN45" s="15">
        <f t="shared" si="18"/>
        <v>262</v>
      </c>
      <c r="AO45" s="14">
        <f t="shared" ref="AO45" si="1361">AO95</f>
        <v>1.6774586152124986</v>
      </c>
      <c r="AP45" s="15">
        <f t="shared" si="88"/>
        <v>271</v>
      </c>
      <c r="AQ45" s="14">
        <f t="shared" ref="AQ45" si="1362">AQ95</f>
        <v>1.5366391677875002</v>
      </c>
      <c r="AR45" s="15">
        <f t="shared" si="19"/>
        <v>290</v>
      </c>
      <c r="AS45" s="14">
        <f t="shared" ref="AS45" si="1363">AS95</f>
        <v>1.4260416666666669</v>
      </c>
      <c r="AT45" s="15">
        <f t="shared" si="20"/>
        <v>1043</v>
      </c>
      <c r="AU45" s="14">
        <f t="shared" ref="AU45" si="1364">AU95</f>
        <v>0</v>
      </c>
      <c r="AV45" s="14"/>
      <c r="AW45" s="14">
        <f>(AW47-AW44)/3+AW44</f>
        <v>0.73333333333333328</v>
      </c>
      <c r="AX45" s="15">
        <f t="shared" si="21"/>
        <v>249</v>
      </c>
      <c r="AY45" s="17">
        <f t="shared" ref="AY45" si="1365">AY95</f>
        <v>1.729028063847224</v>
      </c>
      <c r="AZ45" s="15">
        <f t="shared" si="22"/>
        <v>255</v>
      </c>
      <c r="BA45" s="17">
        <f t="shared" ref="BA45" si="1366">BA95</f>
        <v>1.750194728313889</v>
      </c>
      <c r="BB45" s="15">
        <f t="shared" si="23"/>
        <v>261</v>
      </c>
      <c r="BC45" s="14">
        <f t="shared" ref="BC45" si="1367">BC95</f>
        <v>1.4088794489676386</v>
      </c>
      <c r="BD45" s="15">
        <f t="shared" si="24"/>
        <v>274</v>
      </c>
      <c r="BE45" s="14">
        <f t="shared" ref="BE45" si="1368">BE95</f>
        <v>1.0895641674213872</v>
      </c>
      <c r="BF45" s="15">
        <f t="shared" si="25"/>
        <v>286</v>
      </c>
      <c r="BG45" s="16">
        <f t="shared" ref="BG45" si="1369">BG95</f>
        <v>0.77024888587513884</v>
      </c>
      <c r="BH45" s="15">
        <f t="shared" si="26"/>
        <v>311</v>
      </c>
      <c r="BI45" s="14">
        <f t="shared" ref="BI45" si="1370">BI95</f>
        <v>0.47193082278472276</v>
      </c>
      <c r="BJ45" s="15">
        <f t="shared" si="27"/>
        <v>1043</v>
      </c>
      <c r="BK45" s="14">
        <f t="shared" ref="BK45" si="1371">BK95</f>
        <v>0</v>
      </c>
      <c r="BL45" s="14"/>
      <c r="BM45" s="14">
        <f>(BM47-BM44)/3+BM44</f>
        <v>0.73333333333333328</v>
      </c>
      <c r="BN45" s="15">
        <f t="shared" si="28"/>
        <v>254</v>
      </c>
      <c r="BO45" s="17">
        <f t="shared" ref="BO45" si="1372">BO95</f>
        <v>1.7053475065208352</v>
      </c>
      <c r="BP45" s="15">
        <f t="shared" si="29"/>
        <v>267</v>
      </c>
      <c r="BQ45" s="17">
        <f t="shared" ref="BQ45" si="1373">BQ95</f>
        <v>1.7555975021208334</v>
      </c>
      <c r="BR45" s="15">
        <f t="shared" si="30"/>
        <v>270</v>
      </c>
      <c r="BS45" s="14">
        <f t="shared" ref="BS45" si="1374">BS95</f>
        <v>1.3369738908533324</v>
      </c>
      <c r="BT45" s="15">
        <f t="shared" si="31"/>
        <v>286</v>
      </c>
      <c r="BU45" s="14">
        <f t="shared" ref="BU45" si="1375">BU95</f>
        <v>0.96235027518583272</v>
      </c>
      <c r="BV45" s="15">
        <f t="shared" si="32"/>
        <v>301</v>
      </c>
      <c r="BW45" s="14">
        <f t="shared" ref="BW45" si="1376">BW95</f>
        <v>0.58772665951833303</v>
      </c>
      <c r="BX45" s="15">
        <f t="shared" si="33"/>
        <v>332</v>
      </c>
      <c r="BY45" s="14">
        <f t="shared" ref="BY45" si="1377">BY95</f>
        <v>0.24862526152083358</v>
      </c>
      <c r="BZ45" s="15">
        <f t="shared" si="34"/>
        <v>1043</v>
      </c>
      <c r="CA45" s="14">
        <f t="shared" ref="CA45" si="1378">CA95</f>
        <v>0</v>
      </c>
      <c r="CB45" s="14"/>
      <c r="CC45" s="14">
        <f>(CC47-CC44)/3+CC44</f>
        <v>0.73333333333333328</v>
      </c>
      <c r="CD45" s="15">
        <f t="shared" si="35"/>
        <v>265</v>
      </c>
      <c r="CE45" s="14">
        <f t="shared" ref="CE45" si="1379">CE95</f>
        <v>1.6789583333333333</v>
      </c>
      <c r="CF45" s="15">
        <f t="shared" si="36"/>
        <v>265</v>
      </c>
      <c r="CG45" s="14">
        <f t="shared" ref="CG45" si="1380">CG95</f>
        <v>1.6958333333333335</v>
      </c>
      <c r="CH45" s="15">
        <f t="shared" si="37"/>
        <v>287</v>
      </c>
      <c r="CI45" s="17">
        <f t="shared" ref="CI45" si="1381">CI95</f>
        <v>1.2419093024025007</v>
      </c>
      <c r="CJ45" s="15">
        <f t="shared" si="38"/>
        <v>309</v>
      </c>
      <c r="CK45" s="16">
        <f t="shared" ref="CK45" si="1382">CK95</f>
        <v>0.7882627684924991</v>
      </c>
      <c r="CL45" s="15">
        <f t="shared" si="39"/>
        <v>332</v>
      </c>
      <c r="CM45" s="14">
        <f t="shared" ref="CM45" si="1383">CM95</f>
        <v>0.33461623458249989</v>
      </c>
      <c r="CN45" s="15">
        <f t="shared" si="40"/>
        <v>596</v>
      </c>
      <c r="CO45" s="14">
        <f t="shared" ref="CO45" si="1384">CO95</f>
        <v>3.1333333333333338E-2</v>
      </c>
      <c r="CP45" s="15">
        <f t="shared" si="41"/>
        <v>1043</v>
      </c>
      <c r="CQ45" s="14">
        <f t="shared" ref="CQ45" si="1385">CQ95</f>
        <v>0</v>
      </c>
      <c r="CR45" s="14"/>
      <c r="CS45" s="14"/>
      <c r="CT45" s="14">
        <f>(CT47-CT44)/3+CT44</f>
        <v>0.73333333333333328</v>
      </c>
      <c r="CU45" s="15">
        <f t="shared" si="42"/>
        <v>269</v>
      </c>
      <c r="CV45" s="14">
        <f t="shared" ref="CV45" si="1386">CV95</f>
        <v>1.6293512054208346</v>
      </c>
      <c r="CW45" s="15">
        <f t="shared" si="43"/>
        <v>269</v>
      </c>
      <c r="CX45" s="14">
        <f t="shared" ref="CX45" si="1387">CX95</f>
        <v>1.6274012052708331</v>
      </c>
      <c r="CY45" s="15">
        <f t="shared" si="44"/>
        <v>291</v>
      </c>
      <c r="CZ45" s="14">
        <f t="shared" ref="CZ45" si="1388">CZ95</f>
        <v>1.1008827730505</v>
      </c>
      <c r="DA45" s="15">
        <f t="shared" si="45"/>
        <v>316</v>
      </c>
      <c r="DB45" s="14">
        <f t="shared" ref="DB45" si="1389">DB95</f>
        <v>0.40770211827416658</v>
      </c>
      <c r="DC45" s="15">
        <f t="shared" si="46"/>
        <v>1043</v>
      </c>
      <c r="DD45" s="14">
        <f t="shared" ref="DD45" si="1390">DD95</f>
        <v>0</v>
      </c>
      <c r="DE45" s="15">
        <f t="shared" si="47"/>
        <v>1043</v>
      </c>
      <c r="DF45" s="14">
        <f t="shared" ref="DF45" si="1391">DF95</f>
        <v>0</v>
      </c>
      <c r="DG45" s="15">
        <f t="shared" si="48"/>
        <v>1043</v>
      </c>
      <c r="DH45" s="14">
        <f t="shared" ref="DH45" si="1392">DH95</f>
        <v>0</v>
      </c>
      <c r="DI45" s="14"/>
      <c r="DJ45" s="14"/>
      <c r="DK45" s="14">
        <f>(DK47-DK44)/3+DK44</f>
        <v>0.73333333333333328</v>
      </c>
      <c r="DL45" s="15">
        <f t="shared" si="49"/>
        <v>273</v>
      </c>
      <c r="DM45" s="14">
        <f t="shared" ref="DM45" si="1393">DM95</f>
        <v>1.5800215745291664</v>
      </c>
      <c r="DN45" s="15">
        <f t="shared" si="50"/>
        <v>273</v>
      </c>
      <c r="DO45" s="14">
        <f t="shared" ref="DO45" si="1394">DO95</f>
        <v>1.5592465742291666</v>
      </c>
      <c r="DP45" s="15">
        <f t="shared" si="51"/>
        <v>295</v>
      </c>
      <c r="DQ45" s="14">
        <f t="shared" ref="DQ45" si="1395">DQ95</f>
        <v>0.95985624369849953</v>
      </c>
      <c r="DR45" s="15">
        <f t="shared" si="52"/>
        <v>1043</v>
      </c>
      <c r="DS45" s="14">
        <f t="shared" ref="DS45" si="1396">DS95</f>
        <v>0</v>
      </c>
      <c r="DT45" s="15">
        <f t="shared" si="53"/>
        <v>1043</v>
      </c>
      <c r="DU45" s="14">
        <f t="shared" ref="DU45" si="1397">DU95</f>
        <v>0</v>
      </c>
      <c r="DV45" s="15">
        <f t="shared" si="54"/>
        <v>1043</v>
      </c>
      <c r="DW45" s="14">
        <f t="shared" ref="DW45" si="1398">DW95</f>
        <v>0</v>
      </c>
      <c r="DX45" s="15">
        <f t="shared" si="55"/>
        <v>1043</v>
      </c>
      <c r="DY45" s="14">
        <f t="shared" ref="DY45" si="1399">DY95</f>
        <v>0</v>
      </c>
      <c r="DZ45" s="14"/>
      <c r="EA45" s="14">
        <f>(EA47-EA44)/3+EA44</f>
        <v>0.73333333333333328</v>
      </c>
      <c r="EB45" s="15">
        <f t="shared" si="56"/>
        <v>277</v>
      </c>
      <c r="EC45" s="14">
        <f t="shared" ref="EC45" si="1400">EC95</f>
        <v>1.5306919436375011</v>
      </c>
      <c r="ED45" s="15">
        <f t="shared" si="57"/>
        <v>277</v>
      </c>
      <c r="EE45" s="14">
        <f t="shared" ref="EE45" si="1401">EE95</f>
        <v>1.4910919431875007</v>
      </c>
      <c r="EF45" s="15">
        <f t="shared" si="58"/>
        <v>299</v>
      </c>
      <c r="EG45" s="14">
        <f t="shared" ref="EG45" si="1402">EG95</f>
        <v>0.81882971434650009</v>
      </c>
      <c r="EH45" s="15">
        <f t="shared" si="59"/>
        <v>1043</v>
      </c>
      <c r="EI45" s="14">
        <f t="shared" ref="EI45" si="1403">EI95</f>
        <v>0</v>
      </c>
      <c r="EJ45" s="15">
        <f t="shared" si="60"/>
        <v>1043</v>
      </c>
      <c r="EK45" s="14">
        <f t="shared" ref="EK45" si="1404">EK95</f>
        <v>0</v>
      </c>
      <c r="EL45" s="15">
        <f t="shared" si="61"/>
        <v>1043</v>
      </c>
      <c r="EM45" s="14">
        <f t="shared" ref="EM45" si="1405">EM95</f>
        <v>0</v>
      </c>
      <c r="EN45" s="15">
        <f t="shared" si="62"/>
        <v>1043</v>
      </c>
      <c r="EO45" s="14">
        <f t="shared" ref="EO45" si="1406">EO95</f>
        <v>0</v>
      </c>
      <c r="EP45" s="14"/>
      <c r="EQ45" s="14"/>
      <c r="ER45" s="14"/>
      <c r="ES45" s="14"/>
      <c r="ET45" s="14">
        <f>(ET47-ET44)/3+ET44</f>
        <v>0.73333333333333328</v>
      </c>
      <c r="EU45" s="15">
        <f t="shared" si="63"/>
        <v>295</v>
      </c>
      <c r="EV45" s="14">
        <f t="shared" ref="EV45" si="1407">EV95</f>
        <v>1.464</v>
      </c>
      <c r="EW45" s="15">
        <f t="shared" si="64"/>
        <v>295</v>
      </c>
      <c r="EX45" s="14">
        <f t="shared" ref="EX45" si="1408">EX95</f>
        <v>1.3904999999999998</v>
      </c>
      <c r="EY45" s="15">
        <f t="shared" si="65"/>
        <v>317</v>
      </c>
      <c r="EZ45" s="14">
        <f t="shared" ref="EZ45" si="1409">EZ95</f>
        <v>0.57613220726249981</v>
      </c>
      <c r="FA45" s="15">
        <f t="shared" si="66"/>
        <v>1043</v>
      </c>
      <c r="FB45" s="14">
        <f t="shared" ref="FB45" si="1410">FB95</f>
        <v>0</v>
      </c>
      <c r="FC45" s="15">
        <f t="shared" si="67"/>
        <v>1043</v>
      </c>
      <c r="FD45" s="14">
        <f t="shared" ref="FD45" si="1411">FD95</f>
        <v>0</v>
      </c>
      <c r="FE45" s="15">
        <f t="shared" si="68"/>
        <v>1043</v>
      </c>
      <c r="FF45" s="14">
        <f t="shared" ref="FF45" si="1412">FF95</f>
        <v>0</v>
      </c>
      <c r="FG45" s="15">
        <f t="shared" si="69"/>
        <v>1043</v>
      </c>
      <c r="FH45" s="14">
        <f t="shared" ref="FH45" si="1413">FH95</f>
        <v>0</v>
      </c>
    </row>
    <row r="46" spans="1:164" ht="15" customHeight="1" x14ac:dyDescent="0.25">
      <c r="A46" s="14">
        <f>(A47-A44)*2/3+A44</f>
        <v>0.76666666666666672</v>
      </c>
      <c r="B46" s="15">
        <f t="shared" si="3"/>
        <v>233</v>
      </c>
      <c r="C46" s="14">
        <f t="shared" si="70"/>
        <v>2.4656250000000006</v>
      </c>
      <c r="D46" s="15">
        <f t="shared" si="4"/>
        <v>233</v>
      </c>
      <c r="E46" s="17">
        <f t="shared" si="70"/>
        <v>2.7143750000000004</v>
      </c>
      <c r="F46" s="15">
        <f t="shared" si="5"/>
        <v>235</v>
      </c>
      <c r="G46" s="27">
        <f t="shared" ref="G46" si="1414">G96</f>
        <v>2.5705593307375003</v>
      </c>
      <c r="H46" s="15">
        <f t="shared" si="6"/>
        <v>237</v>
      </c>
      <c r="I46" s="27">
        <f t="shared" ref="I46" si="1415">I96</f>
        <v>2.4268822463499999</v>
      </c>
      <c r="J46" s="15">
        <f t="shared" si="73"/>
        <v>239</v>
      </c>
      <c r="K46" s="34">
        <f t="shared" ref="K46" si="1416">K96</f>
        <v>2.2832051619625</v>
      </c>
      <c r="L46" s="15">
        <f t="shared" si="7"/>
        <v>244</v>
      </c>
      <c r="M46" s="14">
        <f t="shared" ref="M46" si="1417">M96</f>
        <v>2.1502083333333335</v>
      </c>
      <c r="N46" s="15">
        <f t="shared" si="8"/>
        <v>315</v>
      </c>
      <c r="O46" s="14">
        <f t="shared" ref="O46" si="1418">O96</f>
        <v>0.88104166666666661</v>
      </c>
      <c r="P46" s="14"/>
      <c r="Q46" s="14">
        <f>(Q47-Q44)*2/3+Q44</f>
        <v>0.76666666666666672</v>
      </c>
      <c r="R46" s="15">
        <f t="shared" si="9"/>
        <v>236</v>
      </c>
      <c r="S46" s="14">
        <f t="shared" ref="S46" si="1419">S96</f>
        <v>2.4187083333333335</v>
      </c>
      <c r="T46" s="15">
        <f t="shared" si="10"/>
        <v>236</v>
      </c>
      <c r="U46" s="14">
        <f t="shared" ref="U46" si="1420">U96</f>
        <v>2.4187083333333335</v>
      </c>
      <c r="V46" s="15">
        <f t="shared" si="11"/>
        <v>239</v>
      </c>
      <c r="W46" s="34">
        <f t="shared" ref="W46" si="1421">W96</f>
        <v>2.2787086347999987</v>
      </c>
      <c r="X46" s="15">
        <f t="shared" si="12"/>
        <v>242</v>
      </c>
      <c r="Y46" s="27">
        <f t="shared" ref="Y46" si="1422">Y96</f>
        <v>2.1388475224749999</v>
      </c>
      <c r="Z46" s="15">
        <f t="shared" si="81"/>
        <v>245</v>
      </c>
      <c r="AA46" s="27">
        <f t="shared" ref="AA46" si="1423">AA96</f>
        <v>1.9989864101499988</v>
      </c>
      <c r="AB46" s="15">
        <f t="shared" si="13"/>
        <v>251</v>
      </c>
      <c r="AC46" s="14">
        <f t="shared" ref="AC46" si="1424">AC96</f>
        <v>1.8715416666666667</v>
      </c>
      <c r="AD46" s="15">
        <f t="shared" si="14"/>
        <v>346</v>
      </c>
      <c r="AE46" s="14">
        <f>(AE47-AE44)*2/3+AE44</f>
        <v>48.283333333333331</v>
      </c>
      <c r="AF46" s="14"/>
      <c r="AG46" s="14">
        <f>(AG47-AG44)*2/3+AG44</f>
        <v>0.76666666666666672</v>
      </c>
      <c r="AH46" s="15">
        <f t="shared" si="15"/>
        <v>245</v>
      </c>
      <c r="AI46" s="14">
        <f t="shared" ref="AI46" si="1425">AI96</f>
        <v>1.849375</v>
      </c>
      <c r="AJ46" s="15">
        <f t="shared" si="16"/>
        <v>245</v>
      </c>
      <c r="AK46" s="14">
        <f t="shared" ref="AK46" si="1426">AK96</f>
        <v>1.8343750000000001</v>
      </c>
      <c r="AL46" s="15">
        <f t="shared" si="17"/>
        <v>255</v>
      </c>
      <c r="AM46" s="17">
        <f t="shared" ref="AM46" si="1427">AM96</f>
        <v>1.6947364083250018</v>
      </c>
      <c r="AN46" s="15">
        <f t="shared" si="18"/>
        <v>264</v>
      </c>
      <c r="AO46" s="14">
        <f t="shared" ref="AO46" si="1428">AO96</f>
        <v>1.5553752940874985</v>
      </c>
      <c r="AP46" s="15">
        <f t="shared" si="88"/>
        <v>274</v>
      </c>
      <c r="AQ46" s="14">
        <f t="shared" ref="AQ46" si="1429">AQ96</f>
        <v>1.4160141798500001</v>
      </c>
      <c r="AR46" s="15">
        <f t="shared" si="19"/>
        <v>292</v>
      </c>
      <c r="AS46" s="17">
        <f t="shared" ref="AS46" si="1430">AS96</f>
        <v>1.3083333333333333</v>
      </c>
      <c r="AT46" s="15">
        <f t="shared" si="20"/>
        <v>1043</v>
      </c>
      <c r="AU46" s="14">
        <f t="shared" ref="AU46" si="1431">AU96</f>
        <v>0</v>
      </c>
      <c r="AV46" s="14"/>
      <c r="AW46" s="14">
        <f>(AW47-AW44)*2/3+AW44</f>
        <v>0.76666666666666672</v>
      </c>
      <c r="AX46" s="15">
        <f t="shared" si="21"/>
        <v>251</v>
      </c>
      <c r="AY46" s="14">
        <f t="shared" ref="AY46" si="1432">AY96</f>
        <v>1.604861409597224</v>
      </c>
      <c r="AZ46" s="15">
        <f t="shared" si="22"/>
        <v>257</v>
      </c>
      <c r="BA46" s="14">
        <f t="shared" ref="BA46" si="1433">BA96</f>
        <v>1.6270280739638889</v>
      </c>
      <c r="BB46" s="15">
        <f t="shared" si="23"/>
        <v>263</v>
      </c>
      <c r="BC46" s="17">
        <f t="shared" ref="BC46" si="1434">BC96</f>
        <v>1.2866898778532636</v>
      </c>
      <c r="BD46" s="15">
        <f t="shared" si="24"/>
        <v>276</v>
      </c>
      <c r="BE46" s="14">
        <f t="shared" ref="BE46" si="1435">BE96</f>
        <v>0.96935167944263712</v>
      </c>
      <c r="BF46" s="15">
        <f t="shared" si="25"/>
        <v>289</v>
      </c>
      <c r="BG46" s="14">
        <f t="shared" ref="BG46" si="1436">BG96</f>
        <v>0.65201348103201384</v>
      </c>
      <c r="BH46" s="15">
        <f t="shared" si="26"/>
        <v>314</v>
      </c>
      <c r="BI46" s="14">
        <f t="shared" ref="BI46" si="1437">BI96</f>
        <v>0.35755583422222276</v>
      </c>
      <c r="BJ46" s="15">
        <f t="shared" si="27"/>
        <v>1043</v>
      </c>
      <c r="BK46" s="14">
        <f t="shared" ref="BK46" si="1438">BK96</f>
        <v>0</v>
      </c>
      <c r="BL46" s="14"/>
      <c r="BM46" s="14">
        <f>(BM47-BM44)*2/3+BM44</f>
        <v>0.76666666666666672</v>
      </c>
      <c r="BN46" s="15">
        <f t="shared" si="28"/>
        <v>256</v>
      </c>
      <c r="BO46" s="14">
        <f t="shared" ref="BO46" si="1439">BO96</f>
        <v>1.5820141855208352</v>
      </c>
      <c r="BP46" s="15">
        <f t="shared" si="29"/>
        <v>269</v>
      </c>
      <c r="BQ46" s="14">
        <f t="shared" ref="BQ46" si="1440">BQ96</f>
        <v>1.6342641809208334</v>
      </c>
      <c r="BR46" s="15">
        <f t="shared" si="30"/>
        <v>272</v>
      </c>
      <c r="BS46" s="17">
        <f t="shared" ref="BS46" si="1441">BS96</f>
        <v>1.2161364029370825</v>
      </c>
      <c r="BT46" s="15">
        <f t="shared" si="31"/>
        <v>288</v>
      </c>
      <c r="BU46" s="14">
        <f t="shared" ref="BU46" si="1442">BU96</f>
        <v>0.84400862035333268</v>
      </c>
      <c r="BV46" s="15">
        <f t="shared" si="32"/>
        <v>305</v>
      </c>
      <c r="BW46" s="14">
        <f t="shared" ref="BW46" si="1443">BW96</f>
        <v>0.47188083776958301</v>
      </c>
      <c r="BX46" s="15">
        <f t="shared" si="33"/>
        <v>1043</v>
      </c>
      <c r="BY46" s="14">
        <f t="shared" ref="BY46" si="1444">BY96</f>
        <v>0</v>
      </c>
      <c r="BZ46" s="15">
        <f t="shared" si="34"/>
        <v>1043</v>
      </c>
      <c r="CA46" s="14">
        <f t="shared" ref="CA46" si="1445">CA96</f>
        <v>0</v>
      </c>
      <c r="CB46" s="14"/>
      <c r="CC46" s="14">
        <f>(CC47-CC44)*2/3+CC44</f>
        <v>0.76666666666666672</v>
      </c>
      <c r="CD46" s="15">
        <f t="shared" si="35"/>
        <v>267</v>
      </c>
      <c r="CE46" s="14">
        <f t="shared" ref="CE46" si="1446">CE96</f>
        <v>1.5572916666666665</v>
      </c>
      <c r="CF46" s="15">
        <f t="shared" si="36"/>
        <v>267</v>
      </c>
      <c r="CG46" s="14">
        <f t="shared" ref="CG46" si="1447">CG96</f>
        <v>1.5741666666666667</v>
      </c>
      <c r="CH46" s="15">
        <f t="shared" si="37"/>
        <v>290</v>
      </c>
      <c r="CI46" s="14">
        <f t="shared" ref="CI46" si="1448">CI96</f>
        <v>1.1237759808825007</v>
      </c>
      <c r="CJ46" s="15">
        <f t="shared" si="38"/>
        <v>313</v>
      </c>
      <c r="CK46" s="14">
        <f t="shared" ref="CK46" si="1449">CK96</f>
        <v>0.67366277995249912</v>
      </c>
      <c r="CL46" s="15">
        <f t="shared" si="39"/>
        <v>335</v>
      </c>
      <c r="CM46" s="14">
        <f t="shared" ref="CM46" si="1450">CM96</f>
        <v>0.22354957902249989</v>
      </c>
      <c r="CN46" s="15">
        <f t="shared" si="40"/>
        <v>820</v>
      </c>
      <c r="CO46" s="14">
        <f t="shared" ref="CO46" si="1451">CO96</f>
        <v>1.5666666666666669E-2</v>
      </c>
      <c r="CP46" s="15">
        <f t="shared" si="41"/>
        <v>1043</v>
      </c>
      <c r="CQ46" s="14">
        <f t="shared" ref="CQ46" si="1452">CQ96</f>
        <v>0</v>
      </c>
      <c r="CR46" s="14"/>
      <c r="CS46" s="14"/>
      <c r="CT46" s="14">
        <f>(CT47-CT44)*2/3+CT44</f>
        <v>0.76666666666666672</v>
      </c>
      <c r="CU46" s="15">
        <f t="shared" si="42"/>
        <v>271</v>
      </c>
      <c r="CV46" s="14">
        <f t="shared" ref="CV46" si="1453">CV96</f>
        <v>1.5083234397458345</v>
      </c>
      <c r="CW46" s="15">
        <f t="shared" si="43"/>
        <v>271</v>
      </c>
      <c r="CX46" s="14">
        <f t="shared" ref="CX46" si="1454">CX96</f>
        <v>1.506373439595833</v>
      </c>
      <c r="CY46" s="15">
        <f t="shared" si="44"/>
        <v>294</v>
      </c>
      <c r="CZ46" s="14">
        <f t="shared" ref="CZ46" si="1455">CZ96</f>
        <v>0.98338389591149999</v>
      </c>
      <c r="DA46" s="15">
        <f t="shared" si="45"/>
        <v>319</v>
      </c>
      <c r="DB46" s="14">
        <f t="shared" ref="DB46" si="1456">DB96</f>
        <v>0.29408731482083322</v>
      </c>
      <c r="DC46" s="15">
        <f t="shared" si="46"/>
        <v>1043</v>
      </c>
      <c r="DD46" s="14">
        <f t="shared" ref="DD46" si="1457">DD96</f>
        <v>0</v>
      </c>
      <c r="DE46" s="15">
        <f t="shared" si="47"/>
        <v>1043</v>
      </c>
      <c r="DF46" s="14">
        <f t="shared" ref="DF46" si="1458">DF96</f>
        <v>0</v>
      </c>
      <c r="DG46" s="15">
        <f t="shared" si="48"/>
        <v>1043</v>
      </c>
      <c r="DH46" s="14">
        <f t="shared" ref="DH46" si="1459">DH96</f>
        <v>0</v>
      </c>
      <c r="DI46" s="14"/>
      <c r="DJ46" s="14"/>
      <c r="DK46" s="14">
        <f>(DK47-DK44)*2/3+DK44</f>
        <v>0.76666666666666672</v>
      </c>
      <c r="DL46" s="15">
        <f t="shared" si="49"/>
        <v>275</v>
      </c>
      <c r="DM46" s="14">
        <f t="shared" ref="DM46" si="1460">DM96</f>
        <v>1.4596326976791665</v>
      </c>
      <c r="DN46" s="15">
        <f t="shared" si="50"/>
        <v>275</v>
      </c>
      <c r="DO46" s="14">
        <f t="shared" ref="DO46" si="1461">DO96</f>
        <v>1.4388576973791665</v>
      </c>
      <c r="DP46" s="15">
        <f t="shared" si="51"/>
        <v>298</v>
      </c>
      <c r="DQ46" s="14">
        <f t="shared" ref="DQ46" si="1462">DQ96</f>
        <v>0.84299181094049958</v>
      </c>
      <c r="DR46" s="15">
        <f t="shared" si="52"/>
        <v>1043</v>
      </c>
      <c r="DS46" s="14">
        <f t="shared" ref="DS46" si="1463">DS96</f>
        <v>0</v>
      </c>
      <c r="DT46" s="15">
        <f t="shared" si="53"/>
        <v>1043</v>
      </c>
      <c r="DU46" s="14">
        <f t="shared" ref="DU46" si="1464">DU96</f>
        <v>0</v>
      </c>
      <c r="DV46" s="15">
        <f t="shared" si="54"/>
        <v>1043</v>
      </c>
      <c r="DW46" s="14">
        <f t="shared" ref="DW46" si="1465">DW96</f>
        <v>0</v>
      </c>
      <c r="DX46" s="15">
        <f t="shared" si="55"/>
        <v>1043</v>
      </c>
      <c r="DY46" s="14">
        <f t="shared" ref="DY46" si="1466">DY96</f>
        <v>0</v>
      </c>
      <c r="DZ46" s="14"/>
      <c r="EA46" s="14">
        <f>(EA47-EA44)*2/3+EA44</f>
        <v>0.76666666666666672</v>
      </c>
      <c r="EB46" s="15">
        <f t="shared" si="56"/>
        <v>279</v>
      </c>
      <c r="EC46" s="14">
        <f t="shared" ref="EC46" si="1467">EC96</f>
        <v>1.4109419556125011</v>
      </c>
      <c r="ED46" s="15">
        <f t="shared" si="57"/>
        <v>279</v>
      </c>
      <c r="EE46" s="14">
        <f t="shared" ref="EE46" si="1468">EE96</f>
        <v>1.3713419551625008</v>
      </c>
      <c r="EF46" s="15">
        <f t="shared" si="58"/>
        <v>302</v>
      </c>
      <c r="EG46" s="16">
        <f t="shared" ref="EG46" si="1469">EG96</f>
        <v>0.70259972596950004</v>
      </c>
      <c r="EH46" s="15">
        <f t="shared" si="59"/>
        <v>1043</v>
      </c>
      <c r="EI46" s="14">
        <f t="shared" ref="EI46" si="1470">EI96</f>
        <v>0</v>
      </c>
      <c r="EJ46" s="15">
        <f t="shared" si="60"/>
        <v>1043</v>
      </c>
      <c r="EK46" s="14">
        <f t="shared" ref="EK46" si="1471">EK96</f>
        <v>0</v>
      </c>
      <c r="EL46" s="15">
        <f t="shared" si="61"/>
        <v>1043</v>
      </c>
      <c r="EM46" s="14">
        <f t="shared" ref="EM46" si="1472">EM96</f>
        <v>0</v>
      </c>
      <c r="EN46" s="15">
        <f t="shared" si="62"/>
        <v>1043</v>
      </c>
      <c r="EO46" s="14">
        <f t="shared" ref="EO46" si="1473">EO96</f>
        <v>0</v>
      </c>
      <c r="EP46" s="14"/>
      <c r="EQ46" s="14"/>
      <c r="ER46" s="14"/>
      <c r="ES46" s="14"/>
      <c r="ET46" s="14">
        <f>(ET47-ET44)*2/3+ET44</f>
        <v>0.76666666666666672</v>
      </c>
      <c r="EU46" s="15">
        <f t="shared" si="63"/>
        <v>298</v>
      </c>
      <c r="EV46" s="14">
        <f t="shared" ref="EV46" si="1474">EV96</f>
        <v>1.3471250000000001</v>
      </c>
      <c r="EW46" s="15">
        <f t="shared" si="64"/>
        <v>298</v>
      </c>
      <c r="EX46" s="17">
        <f t="shared" ref="EX46" si="1475">EX96</f>
        <v>1.273625</v>
      </c>
      <c r="EY46" s="15">
        <f t="shared" si="65"/>
        <v>320</v>
      </c>
      <c r="EZ46" s="14">
        <f t="shared" ref="EZ46" si="1476">EZ96</f>
        <v>0.4627572185999998</v>
      </c>
      <c r="FA46" s="15">
        <f t="shared" si="66"/>
        <v>1043</v>
      </c>
      <c r="FB46" s="14">
        <f t="shared" ref="FB46" si="1477">FB96</f>
        <v>0</v>
      </c>
      <c r="FC46" s="15">
        <f t="shared" si="67"/>
        <v>1043</v>
      </c>
      <c r="FD46" s="14">
        <f t="shared" ref="FD46" si="1478">FD96</f>
        <v>0</v>
      </c>
      <c r="FE46" s="15">
        <f t="shared" si="68"/>
        <v>1043</v>
      </c>
      <c r="FF46" s="14">
        <f t="shared" ref="FF46" si="1479">FF96</f>
        <v>0</v>
      </c>
      <c r="FG46" s="15">
        <f t="shared" si="69"/>
        <v>1043</v>
      </c>
      <c r="FH46" s="14">
        <f t="shared" ref="FH46" si="1480">FH96</f>
        <v>0</v>
      </c>
    </row>
    <row r="47" spans="1:164" ht="15" customHeight="1" x14ac:dyDescent="0.25">
      <c r="A47" s="14">
        <v>0.8</v>
      </c>
      <c r="B47" s="15">
        <f t="shared" si="3"/>
        <v>234</v>
      </c>
      <c r="C47" s="14">
        <f t="shared" si="70"/>
        <v>2.3387500000000006</v>
      </c>
      <c r="D47" s="15">
        <f t="shared" si="4"/>
        <v>234</v>
      </c>
      <c r="E47" s="14">
        <f t="shared" si="70"/>
        <v>2.5875000000000004</v>
      </c>
      <c r="F47" s="15">
        <f t="shared" si="5"/>
        <v>236</v>
      </c>
      <c r="G47" s="27">
        <f t="shared" ref="G47" si="1481">G97</f>
        <v>2.4441565656000002</v>
      </c>
      <c r="H47" s="15">
        <f t="shared" si="6"/>
        <v>238</v>
      </c>
      <c r="I47" s="34">
        <f t="shared" ref="I47" si="1482">I97</f>
        <v>2.3008128145124997</v>
      </c>
      <c r="J47" s="15">
        <f t="shared" si="73"/>
        <v>240</v>
      </c>
      <c r="K47" s="27">
        <f t="shared" ref="K47" si="1483">K97</f>
        <v>2.1574690634250002</v>
      </c>
      <c r="L47" s="15">
        <f t="shared" si="7"/>
        <v>244</v>
      </c>
      <c r="M47" s="14">
        <f t="shared" ref="M47" si="1484">M97</f>
        <v>2.0250000000000004</v>
      </c>
      <c r="N47" s="15">
        <f t="shared" si="8"/>
        <v>319</v>
      </c>
      <c r="O47" s="16">
        <f t="shared" ref="O47" si="1485">O97</f>
        <v>0.76687499999999997</v>
      </c>
      <c r="P47" s="14"/>
      <c r="Q47" s="14">
        <v>0.8</v>
      </c>
      <c r="R47" s="15">
        <f t="shared" si="9"/>
        <v>236</v>
      </c>
      <c r="S47" s="17">
        <f t="shared" ref="S47" si="1486">S97</f>
        <v>2.2922500000000001</v>
      </c>
      <c r="T47" s="15">
        <f t="shared" si="10"/>
        <v>236</v>
      </c>
      <c r="U47" s="17">
        <f t="shared" ref="U47" si="1487">U97</f>
        <v>2.2922500000000001</v>
      </c>
      <c r="V47" s="15">
        <f t="shared" si="11"/>
        <v>240</v>
      </c>
      <c r="W47" s="27">
        <f t="shared" ref="W47" si="1488">W97</f>
        <v>2.1528753140499988</v>
      </c>
      <c r="X47" s="15">
        <f t="shared" si="12"/>
        <v>243</v>
      </c>
      <c r="Y47" s="27">
        <f t="shared" ref="Y47" si="1489">Y97</f>
        <v>2.0135003127875</v>
      </c>
      <c r="Z47" s="15">
        <f t="shared" si="81"/>
        <v>246</v>
      </c>
      <c r="AA47" s="27">
        <f t="shared" ref="AA47" si="1490">AA97</f>
        <v>1.8741253115249987</v>
      </c>
      <c r="AB47" s="15">
        <f t="shared" si="13"/>
        <v>252</v>
      </c>
      <c r="AC47" s="17">
        <f t="shared" ref="AC47" si="1491">AC97</f>
        <v>1.7473749999999999</v>
      </c>
      <c r="AD47" s="15">
        <f t="shared" si="14"/>
        <v>351</v>
      </c>
      <c r="AE47" s="14">
        <f>(AD47+AD50)/2*0.1+AE50</f>
        <v>36.85</v>
      </c>
      <c r="AF47" s="14"/>
      <c r="AG47" s="14">
        <v>0.8</v>
      </c>
      <c r="AH47" s="15">
        <f t="shared" si="15"/>
        <v>247</v>
      </c>
      <c r="AI47" s="17">
        <f t="shared" ref="AI47" si="1492">AI97</f>
        <v>1.724375</v>
      </c>
      <c r="AJ47" s="15">
        <f t="shared" si="16"/>
        <v>247</v>
      </c>
      <c r="AK47" s="17">
        <f t="shared" ref="AK47" si="1493">AK97</f>
        <v>1.7093750000000001</v>
      </c>
      <c r="AL47" s="15">
        <f t="shared" si="17"/>
        <v>257</v>
      </c>
      <c r="AM47" s="14">
        <f t="shared" ref="AM47" si="1494">AM97</f>
        <v>1.5715003095375017</v>
      </c>
      <c r="AN47" s="15">
        <f t="shared" si="18"/>
        <v>266</v>
      </c>
      <c r="AO47" s="14">
        <f t="shared" ref="AO47" si="1495">AO97</f>
        <v>1.4336253062624986</v>
      </c>
      <c r="AP47" s="15">
        <f t="shared" si="88"/>
        <v>276</v>
      </c>
      <c r="AQ47" s="17">
        <f t="shared" ref="AQ47" si="1496">AQ97</f>
        <v>1.2957503029875002</v>
      </c>
      <c r="AR47" s="15">
        <f t="shared" si="19"/>
        <v>295</v>
      </c>
      <c r="AS47" s="14">
        <f t="shared" ref="AS47" si="1497">AS97</f>
        <v>1.190625</v>
      </c>
      <c r="AT47" s="15">
        <f t="shared" si="20"/>
        <v>1043</v>
      </c>
      <c r="AU47" s="14">
        <f t="shared" ref="AU47" si="1498">AU97</f>
        <v>0</v>
      </c>
      <c r="AV47" s="14"/>
      <c r="AW47" s="14">
        <v>0.8</v>
      </c>
      <c r="AX47" s="15">
        <f t="shared" si="21"/>
        <v>252</v>
      </c>
      <c r="AY47" s="14">
        <f t="shared" ref="AY47" si="1499">AY97</f>
        <v>1.4809725330972241</v>
      </c>
      <c r="AZ47" s="15">
        <f t="shared" si="22"/>
        <v>259</v>
      </c>
      <c r="BA47" s="14">
        <f t="shared" ref="BA47" si="1500">BA97</f>
        <v>1.5041391973638889</v>
      </c>
      <c r="BB47" s="15">
        <f t="shared" si="23"/>
        <v>266</v>
      </c>
      <c r="BC47" s="14">
        <f t="shared" ref="BC47" si="1501">BC97</f>
        <v>1.1648225289288887</v>
      </c>
      <c r="BD47" s="15">
        <f t="shared" si="24"/>
        <v>279</v>
      </c>
      <c r="BE47" s="14">
        <f t="shared" ref="BE47" si="1502">BE97</f>
        <v>0.84952252475888712</v>
      </c>
      <c r="BF47" s="15">
        <f t="shared" si="25"/>
        <v>291</v>
      </c>
      <c r="BG47" s="14">
        <f t="shared" ref="BG47" si="1503">BG97</f>
        <v>0.53417043726076385</v>
      </c>
      <c r="BH47" s="15">
        <f t="shared" si="26"/>
        <v>316</v>
      </c>
      <c r="BI47" s="14">
        <f t="shared" ref="BI47" si="1504">BI97</f>
        <v>0.24359751228472276</v>
      </c>
      <c r="BJ47" s="15">
        <f t="shared" si="27"/>
        <v>1043</v>
      </c>
      <c r="BK47" s="14">
        <f t="shared" ref="BK47" si="1505">BK97</f>
        <v>0</v>
      </c>
      <c r="BL47" s="14"/>
      <c r="BM47" s="14">
        <v>0.8</v>
      </c>
      <c r="BN47" s="15">
        <f t="shared" si="28"/>
        <v>258</v>
      </c>
      <c r="BO47" s="14">
        <f t="shared" ref="BO47" si="1506">BO97</f>
        <v>1.4589586422708352</v>
      </c>
      <c r="BP47" s="15">
        <f t="shared" si="29"/>
        <v>271</v>
      </c>
      <c r="BQ47" s="14">
        <f t="shared" ref="BQ47" si="1507">BQ97</f>
        <v>1.5132086374708333</v>
      </c>
      <c r="BR47" s="15">
        <f t="shared" si="30"/>
        <v>274</v>
      </c>
      <c r="BS47" s="14">
        <f t="shared" ref="BS47" si="1508">BS97</f>
        <v>1.0956378038758325</v>
      </c>
      <c r="BT47" s="15">
        <f t="shared" si="31"/>
        <v>291</v>
      </c>
      <c r="BU47" s="16">
        <f t="shared" ref="BU47" si="1509">BU97</f>
        <v>0.72610029881083271</v>
      </c>
      <c r="BV47" s="15">
        <f t="shared" si="32"/>
        <v>307</v>
      </c>
      <c r="BW47" s="14">
        <f t="shared" ref="BW47" si="1510">BW97</f>
        <v>0.35645862708958298</v>
      </c>
      <c r="BX47" s="15">
        <f t="shared" si="33"/>
        <v>1043</v>
      </c>
      <c r="BY47" s="14">
        <f t="shared" ref="BY47" si="1511">BY97</f>
        <v>0</v>
      </c>
      <c r="BZ47" s="15">
        <f t="shared" si="34"/>
        <v>1043</v>
      </c>
      <c r="CA47" s="14">
        <f t="shared" ref="CA47" si="1512">CA97</f>
        <v>0</v>
      </c>
      <c r="CB47" s="14"/>
      <c r="CC47" s="14">
        <v>0.8</v>
      </c>
      <c r="CD47" s="15">
        <f t="shared" si="35"/>
        <v>268</v>
      </c>
      <c r="CE47" s="14">
        <f t="shared" ref="CE47" si="1513">CE97</f>
        <v>1.4356249999999999</v>
      </c>
      <c r="CF47" s="15">
        <f t="shared" si="36"/>
        <v>268</v>
      </c>
      <c r="CG47" s="14">
        <f t="shared" ref="CG47" si="1514">CG97</f>
        <v>1.4525000000000001</v>
      </c>
      <c r="CH47" s="15">
        <f t="shared" si="37"/>
        <v>292</v>
      </c>
      <c r="CI47" s="14">
        <f t="shared" ref="CI47" si="1515">CI97</f>
        <v>1.0060148815475007</v>
      </c>
      <c r="CJ47" s="15">
        <f t="shared" si="38"/>
        <v>316</v>
      </c>
      <c r="CK47" s="14">
        <f t="shared" ref="CK47" si="1516">CK97</f>
        <v>0.55959612469249909</v>
      </c>
      <c r="CL47" s="15">
        <f t="shared" si="39"/>
        <v>1043</v>
      </c>
      <c r="CM47" s="14">
        <f t="shared" ref="CM47" si="1517">CM97</f>
        <v>0</v>
      </c>
      <c r="CN47" s="15">
        <f t="shared" si="40"/>
        <v>1043</v>
      </c>
      <c r="CO47" s="14">
        <f t="shared" ref="CO47" si="1518">CO97</f>
        <v>0</v>
      </c>
      <c r="CP47" s="15">
        <f t="shared" si="41"/>
        <v>1043</v>
      </c>
      <c r="CQ47" s="14">
        <f t="shared" ref="CQ47" si="1519">CQ97</f>
        <v>0</v>
      </c>
      <c r="CR47" s="14"/>
      <c r="CS47" s="14"/>
      <c r="CT47" s="14">
        <v>0.8</v>
      </c>
      <c r="CU47" s="15">
        <f t="shared" si="42"/>
        <v>273</v>
      </c>
      <c r="CV47" s="14">
        <f t="shared" ref="CV47" si="1520">CV97</f>
        <v>1.387591970337501</v>
      </c>
      <c r="CW47" s="15">
        <f t="shared" si="43"/>
        <v>273</v>
      </c>
      <c r="CX47" s="14">
        <f t="shared" ref="CX47" si="1521">CX97</f>
        <v>1.3856419701874998</v>
      </c>
      <c r="CY47" s="15">
        <f t="shared" si="44"/>
        <v>296</v>
      </c>
      <c r="CZ47" s="14">
        <f t="shared" ref="CZ47" si="1522">CZ97</f>
        <v>0.86626316688283334</v>
      </c>
      <c r="DA47" s="15">
        <f t="shared" si="45"/>
        <v>322</v>
      </c>
      <c r="DB47" s="14">
        <f t="shared" ref="DB47" si="1523">DB97</f>
        <v>0.18100584464749989</v>
      </c>
      <c r="DC47" s="15">
        <f t="shared" si="46"/>
        <v>1043</v>
      </c>
      <c r="DD47" s="14">
        <f t="shared" ref="DD47" si="1524">DD97</f>
        <v>0</v>
      </c>
      <c r="DE47" s="15">
        <f t="shared" si="47"/>
        <v>1043</v>
      </c>
      <c r="DF47" s="14">
        <f t="shared" ref="DF47" si="1525">DF97</f>
        <v>0</v>
      </c>
      <c r="DG47" s="15">
        <f t="shared" si="48"/>
        <v>1043</v>
      </c>
      <c r="DH47" s="14">
        <f t="shared" ref="DH47" si="1526">DH97</f>
        <v>0</v>
      </c>
      <c r="DI47" s="14"/>
      <c r="DJ47" s="14"/>
      <c r="DK47" s="14">
        <v>0.8</v>
      </c>
      <c r="DL47" s="15">
        <f t="shared" si="49"/>
        <v>277</v>
      </c>
      <c r="DM47" s="14">
        <f t="shared" ref="DM47" si="1527">DM97</f>
        <v>1.3395586356124998</v>
      </c>
      <c r="DN47" s="15">
        <f t="shared" si="50"/>
        <v>277</v>
      </c>
      <c r="DO47" s="14">
        <f t="shared" ref="DO47" si="1528">DO97</f>
        <v>1.3187836353124998</v>
      </c>
      <c r="DP47" s="15">
        <f t="shared" si="51"/>
        <v>300</v>
      </c>
      <c r="DQ47" s="16">
        <f t="shared" ref="DQ47" si="1529">DQ97</f>
        <v>0.72651145221816626</v>
      </c>
      <c r="DR47" s="15">
        <f t="shared" si="52"/>
        <v>1043</v>
      </c>
      <c r="DS47" s="14">
        <f t="shared" ref="DS47" si="1530">DS97</f>
        <v>0</v>
      </c>
      <c r="DT47" s="15">
        <f t="shared" si="53"/>
        <v>1043</v>
      </c>
      <c r="DU47" s="14">
        <f t="shared" ref="DU47" si="1531">DU97</f>
        <v>0</v>
      </c>
      <c r="DV47" s="15">
        <f t="shared" si="54"/>
        <v>1043</v>
      </c>
      <c r="DW47" s="14">
        <f t="shared" ref="DW47" si="1532">DW97</f>
        <v>0</v>
      </c>
      <c r="DX47" s="15">
        <f t="shared" si="55"/>
        <v>1043</v>
      </c>
      <c r="DY47" s="14">
        <f t="shared" ref="DY47" si="1533">DY97</f>
        <v>0</v>
      </c>
      <c r="DZ47" s="14"/>
      <c r="EA47" s="14">
        <v>0.8</v>
      </c>
      <c r="EB47" s="15">
        <f t="shared" si="56"/>
        <v>281</v>
      </c>
      <c r="EC47" s="17">
        <f t="shared" ref="EC47" si="1534">EC97</f>
        <v>1.2915253008875012</v>
      </c>
      <c r="ED47" s="15">
        <f t="shared" si="57"/>
        <v>281</v>
      </c>
      <c r="EE47" s="17">
        <f t="shared" ref="EE47" si="1535">EE97</f>
        <v>1.2519253004375008</v>
      </c>
      <c r="EF47" s="15">
        <f t="shared" si="58"/>
        <v>304</v>
      </c>
      <c r="EG47" s="14">
        <f t="shared" ref="EG47" si="1536">EG97</f>
        <v>0.58675973755350008</v>
      </c>
      <c r="EH47" s="15">
        <f t="shared" si="59"/>
        <v>1043</v>
      </c>
      <c r="EI47" s="14">
        <f t="shared" ref="EI47" si="1537">EI97</f>
        <v>0</v>
      </c>
      <c r="EJ47" s="15">
        <f t="shared" si="60"/>
        <v>1043</v>
      </c>
      <c r="EK47" s="14">
        <f t="shared" ref="EK47" si="1538">EK97</f>
        <v>0</v>
      </c>
      <c r="EL47" s="15">
        <f t="shared" si="61"/>
        <v>1043</v>
      </c>
      <c r="EM47" s="14">
        <f t="shared" ref="EM47" si="1539">EM97</f>
        <v>0</v>
      </c>
      <c r="EN47" s="15">
        <f t="shared" si="62"/>
        <v>1043</v>
      </c>
      <c r="EO47" s="14">
        <f t="shared" ref="EO47" si="1540">EO97</f>
        <v>0</v>
      </c>
      <c r="EP47" s="14"/>
      <c r="EQ47" s="14"/>
      <c r="ER47" s="14"/>
      <c r="ES47" s="14"/>
      <c r="ET47" s="14">
        <v>0.8</v>
      </c>
      <c r="EU47" s="15">
        <f t="shared" si="63"/>
        <v>300</v>
      </c>
      <c r="EV47" s="17">
        <f t="shared" ref="EV47" si="1541">EV97</f>
        <v>1.2302500000000001</v>
      </c>
      <c r="EW47" s="15">
        <f t="shared" si="64"/>
        <v>300</v>
      </c>
      <c r="EX47" s="14">
        <f t="shared" ref="EX47" si="1542">EX97</f>
        <v>1.1567499999999999</v>
      </c>
      <c r="EY47" s="15">
        <f t="shared" si="65"/>
        <v>323</v>
      </c>
      <c r="EZ47" s="14">
        <f t="shared" ref="EZ47" si="1543">EZ97</f>
        <v>0.34979889656249979</v>
      </c>
      <c r="FA47" s="15">
        <f t="shared" si="66"/>
        <v>1043</v>
      </c>
      <c r="FB47" s="14">
        <f t="shared" ref="FB47" si="1544">FB97</f>
        <v>0</v>
      </c>
      <c r="FC47" s="15">
        <f t="shared" si="67"/>
        <v>1043</v>
      </c>
      <c r="FD47" s="14">
        <f t="shared" ref="FD47" si="1545">FD97</f>
        <v>0</v>
      </c>
      <c r="FE47" s="15">
        <f t="shared" si="68"/>
        <v>1043</v>
      </c>
      <c r="FF47" s="14">
        <f t="shared" ref="FF47" si="1546">FF97</f>
        <v>0</v>
      </c>
      <c r="FG47" s="15">
        <f t="shared" si="69"/>
        <v>1043</v>
      </c>
      <c r="FH47" s="14">
        <f t="shared" ref="FH47" si="1547">FH97</f>
        <v>0</v>
      </c>
    </row>
    <row r="48" spans="1:164" ht="15" customHeight="1" x14ac:dyDescent="0.25">
      <c r="A48" s="14">
        <f>(A50-A47)/3+A47</f>
        <v>0.83333333333333337</v>
      </c>
      <c r="B48" s="15">
        <f t="shared" si="3"/>
        <v>236</v>
      </c>
      <c r="C48" s="17">
        <f t="shared" si="70"/>
        <v>2.2125000000000004</v>
      </c>
      <c r="D48" s="15">
        <f t="shared" si="4"/>
        <v>236</v>
      </c>
      <c r="E48" s="14">
        <f t="shared" si="70"/>
        <v>2.4612500000000002</v>
      </c>
      <c r="F48" s="15">
        <f t="shared" si="5"/>
        <v>238</v>
      </c>
      <c r="G48" s="34">
        <f t="shared" ref="G48" si="1548">G98</f>
        <v>2.3179482448875</v>
      </c>
      <c r="H48" s="15">
        <f t="shared" si="6"/>
        <v>240</v>
      </c>
      <c r="I48" s="27">
        <f t="shared" ref="I48" si="1549">I98</f>
        <v>2.1749239382124999</v>
      </c>
      <c r="J48" s="15">
        <f t="shared" si="73"/>
        <v>241</v>
      </c>
      <c r="K48" s="27">
        <f t="shared" ref="K48" si="1550">K98</f>
        <v>2.0318996315375002</v>
      </c>
      <c r="L48" s="15">
        <f t="shared" si="7"/>
        <v>245</v>
      </c>
      <c r="M48" s="14">
        <f t="shared" ref="M48" si="1551">M98</f>
        <v>1.9002083333333337</v>
      </c>
      <c r="N48" s="15">
        <f t="shared" si="8"/>
        <v>324</v>
      </c>
      <c r="O48" s="14">
        <f t="shared" ref="O48" si="1552">O98</f>
        <v>0.65479166666666666</v>
      </c>
      <c r="P48" s="14"/>
      <c r="Q48" s="14">
        <f>(Q50-Q47)/3+Q47</f>
        <v>0.83333333333333337</v>
      </c>
      <c r="R48" s="15">
        <f t="shared" si="9"/>
        <v>238</v>
      </c>
      <c r="S48" s="14">
        <f t="shared" ref="S48" si="1553">S98</f>
        <v>2.1664166666666667</v>
      </c>
      <c r="T48" s="15">
        <f t="shared" si="10"/>
        <v>238</v>
      </c>
      <c r="U48" s="14">
        <f t="shared" ref="U48" si="1554">U98</f>
        <v>2.1664166666666667</v>
      </c>
      <c r="V48" s="15">
        <f t="shared" si="11"/>
        <v>241</v>
      </c>
      <c r="W48" s="27">
        <f t="shared" ref="W48" si="1555">W98</f>
        <v>2.0272503266124988</v>
      </c>
      <c r="X48" s="15">
        <f t="shared" si="12"/>
        <v>244</v>
      </c>
      <c r="Y48" s="27">
        <f t="shared" ref="Y48" si="1556">Y98</f>
        <v>1.8883614364124999</v>
      </c>
      <c r="Z48" s="15">
        <f t="shared" si="81"/>
        <v>247</v>
      </c>
      <c r="AA48" s="34">
        <f t="shared" ref="AA48" si="1557">AA98</f>
        <v>1.7494725462124987</v>
      </c>
      <c r="AB48" s="15">
        <f t="shared" si="13"/>
        <v>253</v>
      </c>
      <c r="AC48" s="14">
        <f t="shared" ref="AC48" si="1558">AC98</f>
        <v>1.6238333333333332</v>
      </c>
      <c r="AD48" s="15">
        <f t="shared" si="14"/>
        <v>363</v>
      </c>
      <c r="AE48" s="14">
        <f>(AE50-AE47)/3+AE47</f>
        <v>24.56666666666667</v>
      </c>
      <c r="AF48" s="14"/>
      <c r="AG48" s="14">
        <f>(AG50-AG47)/3+AG47</f>
        <v>0.83333333333333337</v>
      </c>
      <c r="AH48" s="15">
        <f t="shared" si="15"/>
        <v>249</v>
      </c>
      <c r="AI48" s="14">
        <f t="shared" ref="AI48" si="1559">AI98</f>
        <v>1.6002083333333332</v>
      </c>
      <c r="AJ48" s="15">
        <f t="shared" si="16"/>
        <v>249</v>
      </c>
      <c r="AK48" s="14">
        <f t="shared" ref="AK48" si="1560">AK98</f>
        <v>1.5852083333333333</v>
      </c>
      <c r="AL48" s="15">
        <f t="shared" si="17"/>
        <v>259</v>
      </c>
      <c r="AM48" s="14">
        <f t="shared" ref="AM48" si="1561">AM98</f>
        <v>1.4485697662750017</v>
      </c>
      <c r="AN48" s="15">
        <f t="shared" si="18"/>
        <v>268</v>
      </c>
      <c r="AO48" s="14">
        <f t="shared" ref="AO48" si="1562">AO98</f>
        <v>1.3122086517374987</v>
      </c>
      <c r="AP48" s="15">
        <f t="shared" si="88"/>
        <v>278</v>
      </c>
      <c r="AQ48" s="14">
        <f t="shared" ref="AQ48" si="1563">AQ98</f>
        <v>1.1758475372000001</v>
      </c>
      <c r="AR48" s="15">
        <f t="shared" si="19"/>
        <v>298</v>
      </c>
      <c r="AS48" s="14">
        <f t="shared" ref="AS48" si="1564">AS98</f>
        <v>1.0741666666666667</v>
      </c>
      <c r="AT48" s="15">
        <f t="shared" si="20"/>
        <v>1043</v>
      </c>
      <c r="AU48" s="14">
        <f t="shared" ref="AU48" si="1565">AU98</f>
        <v>0</v>
      </c>
      <c r="AV48" s="14"/>
      <c r="AW48" s="14">
        <f>(AW50-AW47)/3+AW47</f>
        <v>0.83333333333333337</v>
      </c>
      <c r="AX48" s="15">
        <f t="shared" si="21"/>
        <v>254</v>
      </c>
      <c r="AY48" s="14">
        <f t="shared" ref="AY48" si="1566">AY98</f>
        <v>1.357344073237849</v>
      </c>
      <c r="AZ48" s="15">
        <f t="shared" si="22"/>
        <v>260</v>
      </c>
      <c r="BA48" s="14">
        <f t="shared" ref="BA48" si="1567">BA98</f>
        <v>1.3815107374045139</v>
      </c>
      <c r="BB48" s="15">
        <f t="shared" si="23"/>
        <v>267</v>
      </c>
      <c r="BC48" s="14">
        <f t="shared" ref="BC48" si="1568">BC98</f>
        <v>1.0432632355292637</v>
      </c>
      <c r="BD48" s="15">
        <f t="shared" si="24"/>
        <v>281</v>
      </c>
      <c r="BE48" s="16">
        <f t="shared" ref="BE48" si="1569">BE98</f>
        <v>0.73006073114951209</v>
      </c>
      <c r="BF48" s="15">
        <f t="shared" si="25"/>
        <v>294</v>
      </c>
      <c r="BG48" s="14">
        <f t="shared" ref="BG48" si="1570">BG98</f>
        <v>0.41668850456451384</v>
      </c>
      <c r="BH48" s="15">
        <f t="shared" si="26"/>
        <v>1043</v>
      </c>
      <c r="BI48" s="14">
        <f t="shared" ref="BI48" si="1571">BI98</f>
        <v>0</v>
      </c>
      <c r="BJ48" s="15">
        <f t="shared" si="27"/>
        <v>1043</v>
      </c>
      <c r="BK48" s="14">
        <f t="shared" ref="BK48" si="1572">BK98</f>
        <v>0</v>
      </c>
      <c r="BL48" s="14"/>
      <c r="BM48" s="14">
        <f>(BM50-BM47)/3+BM47</f>
        <v>0.83333333333333337</v>
      </c>
      <c r="BN48" s="15">
        <f t="shared" si="28"/>
        <v>259</v>
      </c>
      <c r="BO48" s="14">
        <f t="shared" ref="BO48" si="1573">BO98</f>
        <v>1.3361461545520852</v>
      </c>
      <c r="BP48" s="15">
        <f t="shared" si="29"/>
        <v>272</v>
      </c>
      <c r="BQ48" s="14">
        <f t="shared" ref="BQ48" si="1574">BQ98</f>
        <v>1.3923961495520834</v>
      </c>
      <c r="BR48" s="15">
        <f t="shared" si="30"/>
        <v>276</v>
      </c>
      <c r="BS48" s="14">
        <f t="shared" ref="BS48" si="1575">BS98</f>
        <v>0.97544976033908248</v>
      </c>
      <c r="BT48" s="15">
        <f t="shared" si="31"/>
        <v>293</v>
      </c>
      <c r="BU48" s="14">
        <f t="shared" ref="BU48" si="1576">BU98</f>
        <v>0.6085933661170827</v>
      </c>
      <c r="BV48" s="15">
        <f t="shared" si="32"/>
        <v>309</v>
      </c>
      <c r="BW48" s="14">
        <f t="shared" ref="BW48" si="1577">BW98</f>
        <v>0.24139752748458299</v>
      </c>
      <c r="BX48" s="15">
        <f t="shared" si="33"/>
        <v>1043</v>
      </c>
      <c r="BY48" s="14">
        <f t="shared" ref="BY48" si="1578">BY98</f>
        <v>0</v>
      </c>
      <c r="BZ48" s="15">
        <f t="shared" si="34"/>
        <v>1043</v>
      </c>
      <c r="CA48" s="14">
        <f t="shared" ref="CA48" si="1579">CA98</f>
        <v>0</v>
      </c>
      <c r="CB48" s="14"/>
      <c r="CC48" s="14">
        <f>(CC50-CC47)/3+CC47</f>
        <v>0.83333333333333337</v>
      </c>
      <c r="CD48" s="15">
        <f t="shared" si="35"/>
        <v>269</v>
      </c>
      <c r="CE48" s="17">
        <f t="shared" ref="CE48" si="1580">CE98</f>
        <v>1.3145833333333332</v>
      </c>
      <c r="CF48" s="15">
        <f t="shared" si="36"/>
        <v>269</v>
      </c>
      <c r="CG48" s="14">
        <f t="shared" ref="CG48" si="1581">CG98</f>
        <v>1.3314583333333334</v>
      </c>
      <c r="CH48" s="15">
        <f t="shared" si="37"/>
        <v>294</v>
      </c>
      <c r="CI48" s="14">
        <f t="shared" ref="CI48" si="1582">CI98</f>
        <v>0.88856933773650071</v>
      </c>
      <c r="CJ48" s="15">
        <f t="shared" si="38"/>
        <v>319</v>
      </c>
      <c r="CK48" s="14">
        <f t="shared" ref="CK48" si="1583">CK98</f>
        <v>0.44599891382999907</v>
      </c>
      <c r="CL48" s="15">
        <f t="shared" si="39"/>
        <v>1043</v>
      </c>
      <c r="CM48" s="14">
        <f t="shared" ref="CM48" si="1584">CM98</f>
        <v>0</v>
      </c>
      <c r="CN48" s="15">
        <f t="shared" si="40"/>
        <v>1043</v>
      </c>
      <c r="CO48" s="14">
        <f t="shared" ref="CO48" si="1585">CO98</f>
        <v>0</v>
      </c>
      <c r="CP48" s="15">
        <f t="shared" si="41"/>
        <v>1043</v>
      </c>
      <c r="CQ48" s="14">
        <f t="shared" ref="CQ48" si="1586">CQ98</f>
        <v>0</v>
      </c>
      <c r="CR48" s="14"/>
      <c r="CS48" s="14"/>
      <c r="CT48" s="14">
        <f>(CT50-CT47)/3+CT47</f>
        <v>0.83333333333333337</v>
      </c>
      <c r="CU48" s="15">
        <f t="shared" si="42"/>
        <v>274</v>
      </c>
      <c r="CV48" s="17">
        <f t="shared" ref="CV48" si="1587">CV98</f>
        <v>1.267078093500001</v>
      </c>
      <c r="CW48" s="15">
        <f t="shared" si="43"/>
        <v>274</v>
      </c>
      <c r="CX48" s="17">
        <f t="shared" ref="CX48" si="1588">CX98</f>
        <v>1.2651373526083332</v>
      </c>
      <c r="CY48" s="15">
        <f t="shared" si="44"/>
        <v>298</v>
      </c>
      <c r="CZ48" s="16">
        <f t="shared" ref="CZ48" si="1589">CZ98</f>
        <v>0.74946221559996662</v>
      </c>
      <c r="DA48" s="15">
        <f t="shared" si="45"/>
        <v>1043</v>
      </c>
      <c r="DB48" s="14">
        <f t="shared" ref="DB48" si="1590">DB98</f>
        <v>0</v>
      </c>
      <c r="DC48" s="15">
        <f t="shared" si="46"/>
        <v>1043</v>
      </c>
      <c r="DD48" s="14">
        <f t="shared" ref="DD48" si="1591">DD98</f>
        <v>0</v>
      </c>
      <c r="DE48" s="15">
        <f t="shared" si="47"/>
        <v>1043</v>
      </c>
      <c r="DF48" s="14">
        <f t="shared" ref="DF48" si="1592">DF98</f>
        <v>0</v>
      </c>
      <c r="DG48" s="15">
        <f t="shared" si="48"/>
        <v>1043</v>
      </c>
      <c r="DH48" s="14">
        <f t="shared" ref="DH48" si="1593">DH98</f>
        <v>0</v>
      </c>
      <c r="DI48" s="14"/>
      <c r="DJ48" s="14"/>
      <c r="DK48" s="14">
        <f>(DK50-DK47)/3+DK47</f>
        <v>0.83333333333333337</v>
      </c>
      <c r="DL48" s="15">
        <f t="shared" si="49"/>
        <v>278</v>
      </c>
      <c r="DM48" s="17">
        <f t="shared" ref="DM48" si="1594">DM98</f>
        <v>1.2197114253749997</v>
      </c>
      <c r="DN48" s="15">
        <f t="shared" si="50"/>
        <v>278</v>
      </c>
      <c r="DO48" s="17">
        <f t="shared" ref="DO48" si="1595">DO98</f>
        <v>1.1989549435916664</v>
      </c>
      <c r="DP48" s="15">
        <f t="shared" si="51"/>
        <v>302</v>
      </c>
      <c r="DQ48" s="14">
        <f t="shared" ref="DQ48" si="1596">DQ98</f>
        <v>0.61035509346343297</v>
      </c>
      <c r="DR48" s="15">
        <f t="shared" si="52"/>
        <v>1043</v>
      </c>
      <c r="DS48" s="14">
        <f t="shared" ref="DS48" si="1597">DS98</f>
        <v>0</v>
      </c>
      <c r="DT48" s="15">
        <f t="shared" si="53"/>
        <v>1043</v>
      </c>
      <c r="DU48" s="14">
        <f t="shared" ref="DU48" si="1598">DU98</f>
        <v>0</v>
      </c>
      <c r="DV48" s="15">
        <f t="shared" si="54"/>
        <v>1043</v>
      </c>
      <c r="DW48" s="14">
        <f t="shared" ref="DW48" si="1599">DW98</f>
        <v>0</v>
      </c>
      <c r="DX48" s="15">
        <f t="shared" si="55"/>
        <v>1043</v>
      </c>
      <c r="DY48" s="14">
        <f t="shared" ref="DY48" si="1600">DY98</f>
        <v>0</v>
      </c>
      <c r="DZ48" s="14"/>
      <c r="EA48" s="14">
        <f>(EA50-EA47)/3+EA47</f>
        <v>0.83333333333333337</v>
      </c>
      <c r="EB48" s="15">
        <f t="shared" si="56"/>
        <v>282</v>
      </c>
      <c r="EC48" s="14">
        <f t="shared" ref="EC48" si="1601">EC98</f>
        <v>1.1723447572500012</v>
      </c>
      <c r="ED48" s="15">
        <f t="shared" si="57"/>
        <v>282</v>
      </c>
      <c r="EE48" s="14">
        <f t="shared" ref="EE48" si="1602">EE98</f>
        <v>1.1327725345750008</v>
      </c>
      <c r="EF48" s="15">
        <f t="shared" si="58"/>
        <v>306</v>
      </c>
      <c r="EG48" s="14">
        <f t="shared" ref="EG48" si="1603">EG98</f>
        <v>0.47124797132690011</v>
      </c>
      <c r="EH48" s="15">
        <f t="shared" si="59"/>
        <v>1043</v>
      </c>
      <c r="EI48" s="14">
        <f t="shared" ref="EI48" si="1604">EI98</f>
        <v>0</v>
      </c>
      <c r="EJ48" s="15">
        <f t="shared" si="60"/>
        <v>1043</v>
      </c>
      <c r="EK48" s="14">
        <f t="shared" ref="EK48" si="1605">EK98</f>
        <v>0</v>
      </c>
      <c r="EL48" s="15">
        <f t="shared" si="61"/>
        <v>1043</v>
      </c>
      <c r="EM48" s="14">
        <f t="shared" ref="EM48" si="1606">EM98</f>
        <v>0</v>
      </c>
      <c r="EN48" s="15">
        <f t="shared" si="62"/>
        <v>1043</v>
      </c>
      <c r="EO48" s="14">
        <f t="shared" ref="EO48" si="1607">EO98</f>
        <v>0</v>
      </c>
      <c r="EP48" s="14"/>
      <c r="EQ48" s="14"/>
      <c r="ER48" s="14"/>
      <c r="ES48" s="14"/>
      <c r="ET48" s="14">
        <f>(ET50-ET47)/3+ET47</f>
        <v>0.83333333333333337</v>
      </c>
      <c r="EU48" s="15">
        <f t="shared" si="63"/>
        <v>301</v>
      </c>
      <c r="EV48" s="14">
        <f t="shared" ref="EV48" si="1608">EV98</f>
        <v>1.1142083333333335</v>
      </c>
      <c r="EW48" s="15">
        <f t="shared" si="64"/>
        <v>302</v>
      </c>
      <c r="EX48" s="14">
        <f t="shared" ref="EX48" si="1609">EX98</f>
        <v>1.0409166666666667</v>
      </c>
      <c r="EY48" s="15">
        <f t="shared" si="65"/>
        <v>325</v>
      </c>
      <c r="EZ48" s="14">
        <f t="shared" ref="EZ48" si="1610">EZ98</f>
        <v>0.23718779671249979</v>
      </c>
      <c r="FA48" s="15">
        <f t="shared" si="66"/>
        <v>1043</v>
      </c>
      <c r="FB48" s="14">
        <f t="shared" ref="FB48" si="1611">FB98</f>
        <v>0</v>
      </c>
      <c r="FC48" s="15">
        <f t="shared" si="67"/>
        <v>1043</v>
      </c>
      <c r="FD48" s="14">
        <f t="shared" ref="FD48" si="1612">FD98</f>
        <v>0</v>
      </c>
      <c r="FE48" s="15">
        <f t="shared" si="68"/>
        <v>1043</v>
      </c>
      <c r="FF48" s="14">
        <f t="shared" ref="FF48" si="1613">FF98</f>
        <v>0</v>
      </c>
      <c r="FG48" s="15">
        <f t="shared" si="69"/>
        <v>1043</v>
      </c>
      <c r="FH48" s="14">
        <f t="shared" ref="FH48" si="1614">FH98</f>
        <v>0</v>
      </c>
    </row>
    <row r="49" spans="1:164" ht="15" customHeight="1" x14ac:dyDescent="0.25">
      <c r="A49" s="14">
        <f>(A50-A47)*2/3+A47</f>
        <v>0.8666666666666667</v>
      </c>
      <c r="B49" s="15">
        <f t="shared" si="3"/>
        <v>237</v>
      </c>
      <c r="C49" s="14">
        <f t="shared" si="70"/>
        <v>2.0862500000000006</v>
      </c>
      <c r="D49" s="15">
        <f t="shared" si="4"/>
        <v>237</v>
      </c>
      <c r="E49" s="14">
        <f t="shared" si="70"/>
        <v>2.3350000000000004</v>
      </c>
      <c r="F49" s="15">
        <f t="shared" si="5"/>
        <v>239</v>
      </c>
      <c r="G49" s="27">
        <f t="shared" ref="G49" si="1615">G99</f>
        <v>2.19198992415</v>
      </c>
      <c r="H49" s="15">
        <f t="shared" si="6"/>
        <v>241</v>
      </c>
      <c r="I49" s="27">
        <f t="shared" ref="I49" si="1616">I99</f>
        <v>2.0492572841124996</v>
      </c>
      <c r="J49" s="15">
        <f t="shared" si="73"/>
        <v>243</v>
      </c>
      <c r="K49" s="27">
        <f t="shared" ref="K49" si="1617">K99</f>
        <v>1.9065246440750001</v>
      </c>
      <c r="L49" s="15">
        <f t="shared" si="7"/>
        <v>246</v>
      </c>
      <c r="M49" s="17">
        <f t="shared" ref="M49" si="1618">M99</f>
        <v>1.7754166666666669</v>
      </c>
      <c r="N49" s="15">
        <f t="shared" si="8"/>
        <v>330</v>
      </c>
      <c r="O49" s="14">
        <f t="shared" ref="O49" si="1619">O99</f>
        <v>0.54270833333333335</v>
      </c>
      <c r="P49" s="14"/>
      <c r="Q49" s="14">
        <f>(Q50-Q47)*2/3+Q47</f>
        <v>0.8666666666666667</v>
      </c>
      <c r="R49" s="15">
        <f t="shared" si="9"/>
        <v>240</v>
      </c>
      <c r="S49" s="14">
        <f t="shared" ref="S49" si="1620">S99</f>
        <v>2.0405833333333336</v>
      </c>
      <c r="T49" s="15">
        <f t="shared" si="10"/>
        <v>240</v>
      </c>
      <c r="U49" s="14">
        <f t="shared" ref="U49" si="1621">U99</f>
        <v>2.0405833333333336</v>
      </c>
      <c r="V49" s="15">
        <f t="shared" si="11"/>
        <v>243</v>
      </c>
      <c r="W49" s="27">
        <f t="shared" ref="W49" si="1622">W99</f>
        <v>1.9018753391499987</v>
      </c>
      <c r="X49" s="15">
        <f t="shared" si="12"/>
        <v>246</v>
      </c>
      <c r="Y49" s="34">
        <f t="shared" ref="Y49" si="1623">Y99</f>
        <v>1.7634447822374999</v>
      </c>
      <c r="Z49" s="15">
        <f t="shared" si="81"/>
        <v>249</v>
      </c>
      <c r="AA49" s="27">
        <f t="shared" ref="AA49" si="1624">AA99</f>
        <v>1.6250142253249986</v>
      </c>
      <c r="AB49" s="15">
        <f t="shared" si="13"/>
        <v>254</v>
      </c>
      <c r="AC49" s="14">
        <f t="shared" ref="AC49" si="1625">AC99</f>
        <v>1.5002916666666666</v>
      </c>
      <c r="AD49" s="15">
        <f t="shared" si="14"/>
        <v>374</v>
      </c>
      <c r="AE49" s="14">
        <f>(AE50-AE47)*2/3+AE47</f>
        <v>12.283333333333335</v>
      </c>
      <c r="AF49" s="14"/>
      <c r="AG49" s="14">
        <f>(AG50-AG47)*2/3+AG47</f>
        <v>0.8666666666666667</v>
      </c>
      <c r="AH49" s="15">
        <f t="shared" si="15"/>
        <v>251</v>
      </c>
      <c r="AI49" s="14">
        <f t="shared" ref="AI49" si="1626">AI99</f>
        <v>1.4760416666666667</v>
      </c>
      <c r="AJ49" s="15">
        <f t="shared" si="16"/>
        <v>251</v>
      </c>
      <c r="AK49" s="14">
        <f t="shared" ref="AK49" si="1627">AK99</f>
        <v>1.4610416666666668</v>
      </c>
      <c r="AL49" s="15">
        <f t="shared" si="17"/>
        <v>261</v>
      </c>
      <c r="AM49" s="14">
        <f t="shared" ref="AM49" si="1628">AM99</f>
        <v>1.3259447785375016</v>
      </c>
      <c r="AN49" s="15">
        <f t="shared" si="18"/>
        <v>271</v>
      </c>
      <c r="AO49" s="17">
        <f t="shared" ref="AO49" si="1629">AO99</f>
        <v>1.1911253305124987</v>
      </c>
      <c r="AP49" s="15">
        <f t="shared" si="88"/>
        <v>281</v>
      </c>
      <c r="AQ49" s="14">
        <f t="shared" ref="AQ49" si="1630">AQ99</f>
        <v>1.0563058824875</v>
      </c>
      <c r="AR49" s="15">
        <f t="shared" si="19"/>
        <v>300</v>
      </c>
      <c r="AS49" s="14">
        <f t="shared" ref="AS49" si="1631">AS99</f>
        <v>0.95770833333333338</v>
      </c>
      <c r="AT49" s="15">
        <f t="shared" si="20"/>
        <v>1043</v>
      </c>
      <c r="AU49" s="14">
        <f t="shared" ref="AU49" si="1632">AU99</f>
        <v>0</v>
      </c>
      <c r="AV49" s="14"/>
      <c r="AW49" s="14">
        <f>(AW50-AW47)*2/3+AW47</f>
        <v>0.8666666666666667</v>
      </c>
      <c r="AX49" s="15">
        <f t="shared" si="21"/>
        <v>256</v>
      </c>
      <c r="AY49" s="17">
        <f t="shared" ref="AY49" si="1633">AY99</f>
        <v>1.2339586689097239</v>
      </c>
      <c r="AZ49" s="15">
        <f t="shared" si="22"/>
        <v>262</v>
      </c>
      <c r="BA49" s="17">
        <f t="shared" ref="BA49" si="1634">BA99</f>
        <v>1.259125332976389</v>
      </c>
      <c r="BB49" s="15">
        <f t="shared" si="23"/>
        <v>269</v>
      </c>
      <c r="BC49" s="14">
        <f t="shared" ref="BC49" si="1635">BC99</f>
        <v>0.92200533098838866</v>
      </c>
      <c r="BD49" s="15">
        <f t="shared" si="24"/>
        <v>283</v>
      </c>
      <c r="BE49" s="14">
        <f t="shared" ref="BE49" si="1636">BE99</f>
        <v>0.61095032639388713</v>
      </c>
      <c r="BF49" s="15">
        <f t="shared" si="25"/>
        <v>296</v>
      </c>
      <c r="BG49" s="14">
        <f t="shared" ref="BG49" si="1637">BG99</f>
        <v>0.29956768294326386</v>
      </c>
      <c r="BH49" s="15">
        <f t="shared" si="26"/>
        <v>1043</v>
      </c>
      <c r="BI49" s="14">
        <f t="shared" ref="BI49" si="1638">BI99</f>
        <v>0</v>
      </c>
      <c r="BJ49" s="15">
        <f t="shared" si="27"/>
        <v>1043</v>
      </c>
      <c r="BK49" s="14">
        <f t="shared" ref="BK49" si="1639">BK99</f>
        <v>0</v>
      </c>
      <c r="BL49" s="14"/>
      <c r="BM49" s="14">
        <f>(BM50-BM47)*2/3+BM47</f>
        <v>0.8666666666666667</v>
      </c>
      <c r="BN49" s="15">
        <f t="shared" si="28"/>
        <v>260</v>
      </c>
      <c r="BO49" s="17">
        <f t="shared" ref="BO49" si="1640">BO99</f>
        <v>1.2135420001458352</v>
      </c>
      <c r="BP49" s="15">
        <f t="shared" si="29"/>
        <v>273</v>
      </c>
      <c r="BQ49" s="17">
        <f t="shared" ref="BQ49" si="1641">BQ99</f>
        <v>1.2717919949458334</v>
      </c>
      <c r="BR49" s="15">
        <f t="shared" si="30"/>
        <v>278</v>
      </c>
      <c r="BS49" s="14">
        <f t="shared" ref="BS49" si="1642">BS99</f>
        <v>0.85555893899483249</v>
      </c>
      <c r="BT49" s="15">
        <f t="shared" si="31"/>
        <v>296</v>
      </c>
      <c r="BU49" s="14">
        <f t="shared" ref="BU49" si="1643">BU99</f>
        <v>0.49145587783083267</v>
      </c>
      <c r="BV49" s="15">
        <f t="shared" si="32"/>
        <v>1043</v>
      </c>
      <c r="BW49" s="14">
        <f t="shared" ref="BW49" si="1644">BW99</f>
        <v>0</v>
      </c>
      <c r="BX49" s="15">
        <f t="shared" si="33"/>
        <v>1043</v>
      </c>
      <c r="BY49" s="14">
        <f t="shared" ref="BY49" si="1645">BY99</f>
        <v>0</v>
      </c>
      <c r="BZ49" s="15">
        <f t="shared" si="34"/>
        <v>1043</v>
      </c>
      <c r="CA49" s="14">
        <f t="shared" ref="CA49" si="1646">CA99</f>
        <v>0</v>
      </c>
      <c r="CB49" s="14"/>
      <c r="CC49" s="14">
        <f>(CC50-CC47)*2/3+CC47</f>
        <v>0.8666666666666667</v>
      </c>
      <c r="CD49" s="15">
        <f t="shared" si="35"/>
        <v>270</v>
      </c>
      <c r="CE49" s="14">
        <f t="shared" ref="CE49" si="1647">CE99</f>
        <v>1.1935416666666667</v>
      </c>
      <c r="CF49" s="15">
        <f t="shared" si="36"/>
        <v>270</v>
      </c>
      <c r="CG49" s="17">
        <f t="shared" ref="CG49" si="1648">CG99</f>
        <v>1.2104166666666667</v>
      </c>
      <c r="CH49" s="15">
        <f t="shared" si="37"/>
        <v>296</v>
      </c>
      <c r="CI49" s="16">
        <f t="shared" ref="CI49" si="1649">CI99</f>
        <v>0.77141268278550068</v>
      </c>
      <c r="CJ49" s="15">
        <f t="shared" si="38"/>
        <v>321</v>
      </c>
      <c r="CK49" s="14">
        <f t="shared" ref="CK49" si="1650">CK99</f>
        <v>0.33280725848249904</v>
      </c>
      <c r="CL49" s="15">
        <f t="shared" si="39"/>
        <v>1043</v>
      </c>
      <c r="CM49" s="14">
        <f t="shared" ref="CM49" si="1651">CM99</f>
        <v>0</v>
      </c>
      <c r="CN49" s="15">
        <f t="shared" si="40"/>
        <v>1043</v>
      </c>
      <c r="CO49" s="14">
        <f t="shared" ref="CO49" si="1652">CO99</f>
        <v>0</v>
      </c>
      <c r="CP49" s="15">
        <f t="shared" si="41"/>
        <v>1043</v>
      </c>
      <c r="CQ49" s="14">
        <f t="shared" ref="CQ49" si="1653">CQ99</f>
        <v>0</v>
      </c>
      <c r="CR49" s="14"/>
      <c r="CS49" s="14"/>
      <c r="CT49" s="14">
        <f>(CT50-CT47)*2/3+CT47</f>
        <v>0.8666666666666667</v>
      </c>
      <c r="CU49" s="15">
        <f t="shared" si="42"/>
        <v>274</v>
      </c>
      <c r="CV49" s="14">
        <f t="shared" ref="CV49" si="1654">CV99</f>
        <v>1.146703105537501</v>
      </c>
      <c r="CW49" s="15">
        <f t="shared" si="43"/>
        <v>275</v>
      </c>
      <c r="CX49" s="14">
        <f t="shared" ref="CX49" si="1655">CX99</f>
        <v>1.1447901424208331</v>
      </c>
      <c r="CY49" s="15">
        <f t="shared" si="44"/>
        <v>300</v>
      </c>
      <c r="CZ49" s="14">
        <f t="shared" ref="CZ49" si="1656">CZ99</f>
        <v>0.63295030132523333</v>
      </c>
      <c r="DA49" s="15">
        <f t="shared" si="45"/>
        <v>1043</v>
      </c>
      <c r="DB49" s="14">
        <f t="shared" ref="DB49" si="1657">DB99</f>
        <v>0</v>
      </c>
      <c r="DC49" s="15">
        <f t="shared" si="46"/>
        <v>1043</v>
      </c>
      <c r="DD49" s="14">
        <f t="shared" ref="DD49" si="1658">DD99</f>
        <v>0</v>
      </c>
      <c r="DE49" s="15">
        <f t="shared" si="47"/>
        <v>1043</v>
      </c>
      <c r="DF49" s="14">
        <f t="shared" ref="DF49" si="1659">DF99</f>
        <v>0</v>
      </c>
      <c r="DG49" s="15">
        <f t="shared" si="48"/>
        <v>1043</v>
      </c>
      <c r="DH49" s="14">
        <f t="shared" ref="DH49" si="1660">DH99</f>
        <v>0</v>
      </c>
      <c r="DI49" s="14"/>
      <c r="DJ49" s="14"/>
      <c r="DK49" s="14">
        <f>(DK50-DK47)*2/3+DK47</f>
        <v>0.8666666666666667</v>
      </c>
      <c r="DL49" s="15">
        <f t="shared" si="49"/>
        <v>279</v>
      </c>
      <c r="DM49" s="14">
        <f t="shared" ref="DM49" si="1661">DM99</f>
        <v>1.1000031040124996</v>
      </c>
      <c r="DN49" s="15">
        <f t="shared" si="50"/>
        <v>279</v>
      </c>
      <c r="DO49" s="14">
        <f t="shared" ref="DO49" si="1662">DO99</f>
        <v>1.0793021777791665</v>
      </c>
      <c r="DP49" s="15">
        <f t="shared" si="51"/>
        <v>304</v>
      </c>
      <c r="DQ49" s="14">
        <f t="shared" ref="DQ49" si="1663">DQ99</f>
        <v>0.49448791986496632</v>
      </c>
      <c r="DR49" s="15">
        <f t="shared" si="52"/>
        <v>1043</v>
      </c>
      <c r="DS49" s="14">
        <f t="shared" ref="DS49" si="1664">DS99</f>
        <v>0</v>
      </c>
      <c r="DT49" s="15">
        <f t="shared" si="53"/>
        <v>1043</v>
      </c>
      <c r="DU49" s="14">
        <f t="shared" ref="DU49" si="1665">DU99</f>
        <v>0</v>
      </c>
      <c r="DV49" s="15">
        <f t="shared" si="54"/>
        <v>1043</v>
      </c>
      <c r="DW49" s="14">
        <f t="shared" ref="DW49" si="1666">DW99</f>
        <v>0</v>
      </c>
      <c r="DX49" s="15">
        <f t="shared" si="55"/>
        <v>1043</v>
      </c>
      <c r="DY49" s="14">
        <f t="shared" ref="DY49" si="1667">DY99</f>
        <v>0</v>
      </c>
      <c r="DZ49" s="14"/>
      <c r="EA49" s="14">
        <f>(EA50-EA47)*2/3+EA47</f>
        <v>0.8666666666666667</v>
      </c>
      <c r="EB49" s="15">
        <f t="shared" si="56"/>
        <v>283</v>
      </c>
      <c r="EC49" s="14">
        <f t="shared" ref="EC49" si="1668">EC99</f>
        <v>1.0533031024875013</v>
      </c>
      <c r="ED49" s="15">
        <f t="shared" si="57"/>
        <v>284</v>
      </c>
      <c r="EE49" s="14">
        <f t="shared" ref="EE49" si="1669">EE99</f>
        <v>1.0138142131375008</v>
      </c>
      <c r="EF49" s="15">
        <f t="shared" si="58"/>
        <v>308</v>
      </c>
      <c r="EG49" s="14">
        <f t="shared" ref="EG49" si="1670">EG99</f>
        <v>0.35602553840470008</v>
      </c>
      <c r="EH49" s="15">
        <f t="shared" si="59"/>
        <v>1043</v>
      </c>
      <c r="EI49" s="14">
        <f t="shared" ref="EI49" si="1671">EI99</f>
        <v>0</v>
      </c>
      <c r="EJ49" s="15">
        <f t="shared" si="60"/>
        <v>1043</v>
      </c>
      <c r="EK49" s="14">
        <f t="shared" ref="EK49" si="1672">EK99</f>
        <v>0</v>
      </c>
      <c r="EL49" s="15">
        <f t="shared" si="61"/>
        <v>1043</v>
      </c>
      <c r="EM49" s="14">
        <f t="shared" ref="EM49" si="1673">EM99</f>
        <v>0</v>
      </c>
      <c r="EN49" s="15">
        <f t="shared" si="62"/>
        <v>1043</v>
      </c>
      <c r="EO49" s="14">
        <f t="shared" ref="EO49" si="1674">EO99</f>
        <v>0</v>
      </c>
      <c r="EP49" s="14"/>
      <c r="EQ49" s="14"/>
      <c r="ER49" s="14"/>
      <c r="ES49" s="14"/>
      <c r="ET49" s="14">
        <f>(ET50-ET47)*2/3+ET47</f>
        <v>0.8666666666666667</v>
      </c>
      <c r="EU49" s="15">
        <f t="shared" si="63"/>
        <v>302</v>
      </c>
      <c r="EV49" s="14">
        <f t="shared" ref="EV49" si="1675">EV99</f>
        <v>0.99816666666666676</v>
      </c>
      <c r="EW49" s="15">
        <f t="shared" si="64"/>
        <v>304</v>
      </c>
      <c r="EX49" s="14">
        <f t="shared" ref="EX49" si="1676">EX99</f>
        <v>0.92508333333333337</v>
      </c>
      <c r="EY49" s="15">
        <f t="shared" si="65"/>
        <v>1043</v>
      </c>
      <c r="EZ49" s="14">
        <f t="shared" ref="EZ49" si="1677">EZ99</f>
        <v>0</v>
      </c>
      <c r="FA49" s="15">
        <f t="shared" si="66"/>
        <v>1043</v>
      </c>
      <c r="FB49" s="14">
        <f t="shared" ref="FB49" si="1678">FB99</f>
        <v>0</v>
      </c>
      <c r="FC49" s="15">
        <f t="shared" si="67"/>
        <v>1043</v>
      </c>
      <c r="FD49" s="14">
        <f t="shared" ref="FD49" si="1679">FD99</f>
        <v>0</v>
      </c>
      <c r="FE49" s="15">
        <f t="shared" si="68"/>
        <v>1043</v>
      </c>
      <c r="FF49" s="14">
        <f t="shared" ref="FF49" si="1680">FF99</f>
        <v>0</v>
      </c>
      <c r="FG49" s="15">
        <f t="shared" si="69"/>
        <v>1043</v>
      </c>
      <c r="FH49" s="14">
        <f t="shared" ref="FH49" si="1681">FH99</f>
        <v>0</v>
      </c>
    </row>
    <row r="50" spans="1:164" ht="15" customHeight="1" x14ac:dyDescent="0.25">
      <c r="A50" s="14">
        <v>0.9</v>
      </c>
      <c r="B50" s="15">
        <f t="shared" si="3"/>
        <v>239</v>
      </c>
      <c r="C50" s="14">
        <f t="shared" si="70"/>
        <v>1.9600000000000004</v>
      </c>
      <c r="D50" s="15">
        <f t="shared" si="4"/>
        <v>239</v>
      </c>
      <c r="E50" s="17">
        <f t="shared" si="70"/>
        <v>2.2087500000000002</v>
      </c>
      <c r="F50" s="15">
        <f t="shared" si="5"/>
        <v>241</v>
      </c>
      <c r="G50" s="27">
        <f t="shared" ref="G50" si="1682">G100</f>
        <v>2.0662816033875</v>
      </c>
      <c r="H50" s="15">
        <f t="shared" si="6"/>
        <v>242</v>
      </c>
      <c r="I50" s="27">
        <f t="shared" ref="I50" si="1683">I100</f>
        <v>1.9238128522124995</v>
      </c>
      <c r="J50" s="15">
        <f t="shared" si="73"/>
        <v>244</v>
      </c>
      <c r="K50" s="34">
        <f t="shared" ref="K50" si="1684">K100</f>
        <v>1.7813441010375002</v>
      </c>
      <c r="L50" s="15">
        <f t="shared" si="7"/>
        <v>247</v>
      </c>
      <c r="M50" s="14">
        <f t="shared" ref="M50" si="1685">M100</f>
        <v>1.6506250000000002</v>
      </c>
      <c r="N50" s="15">
        <f t="shared" si="8"/>
        <v>335</v>
      </c>
      <c r="O50" s="14">
        <f t="shared" ref="O50" si="1686">O100</f>
        <v>0.43062499999999998</v>
      </c>
      <c r="P50" s="14"/>
      <c r="Q50" s="14">
        <v>0.9</v>
      </c>
      <c r="R50" s="15">
        <f t="shared" si="9"/>
        <v>242</v>
      </c>
      <c r="S50" s="14">
        <f t="shared" ref="S50" si="1687">S100</f>
        <v>1.9147500000000002</v>
      </c>
      <c r="T50" s="15">
        <f t="shared" si="10"/>
        <v>242</v>
      </c>
      <c r="U50" s="14">
        <f t="shared" ref="U50" si="1688">U100</f>
        <v>1.9147500000000002</v>
      </c>
      <c r="V50" s="15">
        <f t="shared" si="11"/>
        <v>244</v>
      </c>
      <c r="W50" s="34">
        <f t="shared" ref="W50" si="1689">W100</f>
        <v>1.7767503516624987</v>
      </c>
      <c r="X50" s="15">
        <f t="shared" si="12"/>
        <v>247</v>
      </c>
      <c r="Y50" s="27">
        <f t="shared" ref="Y50" si="1690">Y100</f>
        <v>1.6387503502624998</v>
      </c>
      <c r="Z50" s="15">
        <f t="shared" si="81"/>
        <v>250</v>
      </c>
      <c r="AA50" s="27">
        <f t="shared" ref="AA50" si="1691">AA100</f>
        <v>1.5007503488624987</v>
      </c>
      <c r="AB50" s="15">
        <f t="shared" si="13"/>
        <v>255</v>
      </c>
      <c r="AC50" s="14">
        <f t="shared" ref="AC50" si="1692">AC100</f>
        <v>1.3767499999999999</v>
      </c>
      <c r="AD50" s="15">
        <f t="shared" si="14"/>
        <v>386</v>
      </c>
      <c r="AE50" s="14">
        <v>0</v>
      </c>
      <c r="AF50" s="14"/>
      <c r="AG50" s="14">
        <v>0.9</v>
      </c>
      <c r="AH50" s="15">
        <f t="shared" si="15"/>
        <v>252</v>
      </c>
      <c r="AI50" s="14">
        <f t="shared" ref="AI50" si="1693">AI100</f>
        <v>1.3518749999999999</v>
      </c>
      <c r="AJ50" s="15">
        <f t="shared" si="16"/>
        <v>252</v>
      </c>
      <c r="AK50" s="14">
        <f t="shared" ref="AK50" si="1694">AK100</f>
        <v>1.336875</v>
      </c>
      <c r="AL50" s="15">
        <f t="shared" si="17"/>
        <v>263</v>
      </c>
      <c r="AM50" s="17">
        <f t="shared" ref="AM50" si="1695">AM100</f>
        <v>1.2036253463250015</v>
      </c>
      <c r="AN50" s="15">
        <f t="shared" si="18"/>
        <v>273</v>
      </c>
      <c r="AO50" s="14">
        <f t="shared" ref="AO50" si="1696">AO100</f>
        <v>1.0703753425874987</v>
      </c>
      <c r="AP50" s="15">
        <f t="shared" si="88"/>
        <v>283</v>
      </c>
      <c r="AQ50" s="14">
        <f t="shared" ref="AQ50" si="1697">AQ100</f>
        <v>0.93712533885000004</v>
      </c>
      <c r="AR50" s="15">
        <f t="shared" si="19"/>
        <v>303</v>
      </c>
      <c r="AS50" s="14">
        <f t="shared" ref="AS50" si="1698">AS100</f>
        <v>0.84125000000000005</v>
      </c>
      <c r="AT50" s="15">
        <f t="shared" si="20"/>
        <v>1043</v>
      </c>
      <c r="AU50" s="14">
        <f t="shared" ref="AU50" si="1699">AU100</f>
        <v>0</v>
      </c>
      <c r="AV50" s="14"/>
      <c r="AW50" s="14">
        <v>0.9</v>
      </c>
      <c r="AX50" s="15">
        <f t="shared" si="21"/>
        <v>257</v>
      </c>
      <c r="AY50" s="14">
        <f t="shared" ref="AY50" si="1700">AY100</f>
        <v>1.1108163201128489</v>
      </c>
      <c r="AZ50" s="15">
        <f t="shared" si="22"/>
        <v>264</v>
      </c>
      <c r="BA50" s="14">
        <f t="shared" ref="BA50" si="1701">BA100</f>
        <v>1.136982984079514</v>
      </c>
      <c r="BB50" s="15">
        <f t="shared" si="23"/>
        <v>271</v>
      </c>
      <c r="BC50" s="16">
        <f t="shared" ref="BC50" si="1702">BC100</f>
        <v>0.80103173197463862</v>
      </c>
      <c r="BD50" s="15">
        <f t="shared" si="24"/>
        <v>286</v>
      </c>
      <c r="BE50" s="14">
        <f t="shared" ref="BE50" si="1703">BE100</f>
        <v>0.49220381049076212</v>
      </c>
      <c r="BF50" s="15">
        <f t="shared" si="25"/>
        <v>298</v>
      </c>
      <c r="BG50" s="14">
        <f t="shared" ref="BG50" si="1704">BG100</f>
        <v>0.18280797239701385</v>
      </c>
      <c r="BH50" s="15">
        <f t="shared" si="26"/>
        <v>1043</v>
      </c>
      <c r="BI50" s="14">
        <f t="shared" ref="BI50" si="1705">BI100</f>
        <v>0</v>
      </c>
      <c r="BJ50" s="15">
        <f t="shared" si="27"/>
        <v>1043</v>
      </c>
      <c r="BK50" s="14">
        <f t="shared" ref="BK50" si="1706">BK100</f>
        <v>0</v>
      </c>
      <c r="BL50" s="14"/>
      <c r="BM50" s="14">
        <v>0.9</v>
      </c>
      <c r="BN50" s="15">
        <f t="shared" si="28"/>
        <v>262</v>
      </c>
      <c r="BO50" s="14">
        <f t="shared" ref="BO50" si="1707">BO100</f>
        <v>1.0911461790520853</v>
      </c>
      <c r="BP50" s="15">
        <f t="shared" si="29"/>
        <v>275</v>
      </c>
      <c r="BQ50" s="14">
        <f t="shared" ref="BQ50" si="1708">BQ100</f>
        <v>1.1513961736520835</v>
      </c>
      <c r="BR50" s="15">
        <f t="shared" si="30"/>
        <v>280</v>
      </c>
      <c r="BS50" s="16">
        <f t="shared" ref="BS50" si="1709">BS100</f>
        <v>0.73593117317983248</v>
      </c>
      <c r="BT50" s="15">
        <f t="shared" si="31"/>
        <v>299</v>
      </c>
      <c r="BU50" s="14">
        <f t="shared" ref="BU50" si="1710">BU100</f>
        <v>0.37471283394958266</v>
      </c>
      <c r="BV50" s="15">
        <f t="shared" si="32"/>
        <v>1043</v>
      </c>
      <c r="BW50" s="14">
        <f t="shared" ref="BW50" si="1711">BW100</f>
        <v>0</v>
      </c>
      <c r="BX50" s="15">
        <f t="shared" si="33"/>
        <v>1043</v>
      </c>
      <c r="BY50" s="14">
        <f t="shared" ref="BY50" si="1712">BY100</f>
        <v>0</v>
      </c>
      <c r="BZ50" s="15">
        <f t="shared" si="34"/>
        <v>1043</v>
      </c>
      <c r="CA50" s="14">
        <f t="shared" ref="CA50" si="1713">CA100</f>
        <v>0</v>
      </c>
      <c r="CB50" s="14"/>
      <c r="CC50" s="14">
        <v>0.9</v>
      </c>
      <c r="CD50" s="15">
        <f t="shared" si="35"/>
        <v>271</v>
      </c>
      <c r="CE50" s="14">
        <f t="shared" ref="CE50" si="1714">CE100</f>
        <v>1.0725</v>
      </c>
      <c r="CF50" s="15">
        <f t="shared" si="36"/>
        <v>271</v>
      </c>
      <c r="CG50" s="14">
        <f t="shared" ref="CG50" si="1715">CG100</f>
        <v>1.089375</v>
      </c>
      <c r="CH50" s="15">
        <f t="shared" si="37"/>
        <v>296</v>
      </c>
      <c r="CI50" s="14">
        <f t="shared" ref="CI50" si="1716">CI100</f>
        <v>0.65447658336800063</v>
      </c>
      <c r="CJ50" s="15">
        <f t="shared" si="38"/>
        <v>324</v>
      </c>
      <c r="CK50" s="14">
        <f t="shared" ref="CK50" si="1717">CK100</f>
        <v>0.22007115864499904</v>
      </c>
      <c r="CL50" s="15">
        <f t="shared" si="39"/>
        <v>1043</v>
      </c>
      <c r="CM50" s="14">
        <f t="shared" ref="CM50" si="1718">CM100</f>
        <v>0</v>
      </c>
      <c r="CN50" s="15">
        <f t="shared" si="40"/>
        <v>1043</v>
      </c>
      <c r="CO50" s="14">
        <f t="shared" ref="CO50" si="1719">CO100</f>
        <v>0</v>
      </c>
      <c r="CP50" s="15">
        <f t="shared" si="41"/>
        <v>1043</v>
      </c>
      <c r="CQ50" s="14">
        <f t="shared" ref="CQ50" si="1720">CQ100</f>
        <v>0</v>
      </c>
      <c r="CR50" s="14"/>
      <c r="CS50" s="14"/>
      <c r="CT50" s="14">
        <v>0.9</v>
      </c>
      <c r="CU50" s="15">
        <f t="shared" si="42"/>
        <v>275</v>
      </c>
      <c r="CV50" s="14">
        <f t="shared" ref="CV50" si="1721">CV100</f>
        <v>1.026467006450001</v>
      </c>
      <c r="CW50" s="15">
        <f t="shared" si="43"/>
        <v>276</v>
      </c>
      <c r="CX50" s="14">
        <f t="shared" ref="CX50" si="1722">CX100</f>
        <v>1.0246003396249999</v>
      </c>
      <c r="CY50" s="15">
        <f t="shared" si="44"/>
        <v>301</v>
      </c>
      <c r="CZ50" s="14">
        <f t="shared" ref="CZ50" si="1723">CZ100</f>
        <v>0.51665894258400002</v>
      </c>
      <c r="DA50" s="15">
        <f t="shared" si="45"/>
        <v>1043</v>
      </c>
      <c r="DB50" s="14">
        <f t="shared" ref="DB50" si="1724">DB100</f>
        <v>0</v>
      </c>
      <c r="DC50" s="15">
        <f t="shared" si="46"/>
        <v>1043</v>
      </c>
      <c r="DD50" s="14">
        <f t="shared" ref="DD50" si="1725">DD100</f>
        <v>0</v>
      </c>
      <c r="DE50" s="15">
        <f t="shared" si="47"/>
        <v>1043</v>
      </c>
      <c r="DF50" s="14">
        <f t="shared" ref="DF50" si="1726">DF100</f>
        <v>0</v>
      </c>
      <c r="DG50" s="15">
        <f t="shared" si="48"/>
        <v>1043</v>
      </c>
      <c r="DH50" s="14">
        <f t="shared" ref="DH50" si="1727">DH100</f>
        <v>0</v>
      </c>
      <c r="DI50" s="14"/>
      <c r="DJ50" s="14"/>
      <c r="DK50" s="14">
        <v>0.9</v>
      </c>
      <c r="DL50" s="15">
        <f t="shared" si="49"/>
        <v>280</v>
      </c>
      <c r="DM50" s="14">
        <f t="shared" ref="DM50" si="1728">DM100</f>
        <v>0.98043367152499961</v>
      </c>
      <c r="DN50" s="15">
        <f t="shared" si="50"/>
        <v>280</v>
      </c>
      <c r="DO50" s="14">
        <f t="shared" ref="DO50" si="1729">DO100</f>
        <v>0.9598253378749998</v>
      </c>
      <c r="DP50" s="15">
        <f t="shared" si="51"/>
        <v>305</v>
      </c>
      <c r="DQ50" s="14">
        <f t="shared" ref="DQ50" si="1730">DQ100</f>
        <v>0.37884130179999964</v>
      </c>
      <c r="DR50" s="15">
        <f t="shared" si="52"/>
        <v>1043</v>
      </c>
      <c r="DS50" s="14">
        <f t="shared" ref="DS50" si="1731">DS100</f>
        <v>0</v>
      </c>
      <c r="DT50" s="15">
        <f t="shared" si="53"/>
        <v>1043</v>
      </c>
      <c r="DU50" s="14">
        <f t="shared" ref="DU50" si="1732">DU100</f>
        <v>0</v>
      </c>
      <c r="DV50" s="15">
        <f t="shared" si="54"/>
        <v>1043</v>
      </c>
      <c r="DW50" s="14">
        <f t="shared" ref="DW50" si="1733">DW100</f>
        <v>0</v>
      </c>
      <c r="DX50" s="15">
        <f t="shared" si="55"/>
        <v>1043</v>
      </c>
      <c r="DY50" s="14">
        <f t="shared" ref="DY50" si="1734">DY100</f>
        <v>0</v>
      </c>
      <c r="DZ50" s="14"/>
      <c r="EA50" s="14">
        <v>0.9</v>
      </c>
      <c r="EB50" s="15">
        <f t="shared" si="56"/>
        <v>284</v>
      </c>
      <c r="EC50" s="14">
        <f t="shared" ref="EC50" si="1735">EC100</f>
        <v>0.93440033660000121</v>
      </c>
      <c r="ED50" s="15">
        <f t="shared" si="57"/>
        <v>285</v>
      </c>
      <c r="EE50" s="14">
        <f t="shared" ref="EE50" si="1736">EE100</f>
        <v>0.89505033612500073</v>
      </c>
      <c r="EF50" s="15">
        <f t="shared" si="58"/>
        <v>309</v>
      </c>
      <c r="EG50" s="14">
        <f t="shared" ref="EG50" si="1737">EG100</f>
        <v>0.24102366101600009</v>
      </c>
      <c r="EH50" s="15">
        <f t="shared" si="59"/>
        <v>1043</v>
      </c>
      <c r="EI50" s="14">
        <f t="shared" ref="EI50" si="1738">EI100</f>
        <v>0</v>
      </c>
      <c r="EJ50" s="15">
        <f t="shared" si="60"/>
        <v>1043</v>
      </c>
      <c r="EK50" s="14">
        <f t="shared" ref="EK50" si="1739">EK100</f>
        <v>0</v>
      </c>
      <c r="EL50" s="15">
        <f t="shared" si="61"/>
        <v>1043</v>
      </c>
      <c r="EM50" s="14">
        <f t="shared" ref="EM50" si="1740">EM100</f>
        <v>0</v>
      </c>
      <c r="EN50" s="15">
        <f t="shared" si="62"/>
        <v>1043</v>
      </c>
      <c r="EO50" s="14">
        <f t="shared" ref="EO50" si="1741">EO100</f>
        <v>0</v>
      </c>
      <c r="EP50" s="14"/>
      <c r="EQ50" s="14"/>
      <c r="ER50" s="14"/>
      <c r="ES50" s="14"/>
      <c r="ET50" s="14">
        <v>0.9</v>
      </c>
      <c r="EU50" s="15">
        <f t="shared" si="63"/>
        <v>303</v>
      </c>
      <c r="EV50" s="14">
        <f t="shared" ref="EV50" si="1742">EV100</f>
        <v>0.88212500000000005</v>
      </c>
      <c r="EW50" s="15">
        <f t="shared" si="64"/>
        <v>306</v>
      </c>
      <c r="EX50" s="16">
        <f t="shared" ref="EX50" si="1743">EX100</f>
        <v>0.80925000000000002</v>
      </c>
      <c r="EY50" s="15">
        <f t="shared" si="65"/>
        <v>1043</v>
      </c>
      <c r="EZ50" s="14">
        <f t="shared" ref="EZ50" si="1744">EZ100</f>
        <v>0</v>
      </c>
      <c r="FA50" s="15">
        <f t="shared" si="66"/>
        <v>1043</v>
      </c>
      <c r="FB50" s="14">
        <f t="shared" ref="FB50" si="1745">FB100</f>
        <v>0</v>
      </c>
      <c r="FC50" s="15">
        <f t="shared" si="67"/>
        <v>1043</v>
      </c>
      <c r="FD50" s="14">
        <f t="shared" ref="FD50" si="1746">FD100</f>
        <v>0</v>
      </c>
      <c r="FE50" s="15">
        <f t="shared" si="68"/>
        <v>1043</v>
      </c>
      <c r="FF50" s="14">
        <f t="shared" ref="FF50" si="1747">FF100</f>
        <v>0</v>
      </c>
      <c r="FG50" s="15">
        <f t="shared" si="69"/>
        <v>1043</v>
      </c>
      <c r="FH50" s="14">
        <f t="shared" ref="FH50" si="1748">FH100</f>
        <v>0</v>
      </c>
    </row>
    <row r="51" spans="1:164" ht="15" customHeight="1" x14ac:dyDescent="0.25">
      <c r="A51" s="14">
        <f>(A53-A50)/3+A50</f>
        <v>0.93333333333333335</v>
      </c>
      <c r="B51" s="15">
        <f t="shared" si="3"/>
        <v>240</v>
      </c>
      <c r="C51" s="14">
        <f t="shared" si="70"/>
        <v>1.8343750000000003</v>
      </c>
      <c r="D51" s="15">
        <f t="shared" si="4"/>
        <v>240</v>
      </c>
      <c r="E51" s="14">
        <f t="shared" si="70"/>
        <v>2.0831250000000003</v>
      </c>
      <c r="F51" s="15">
        <f t="shared" si="5"/>
        <v>242</v>
      </c>
      <c r="G51" s="27">
        <f t="shared" ref="G51" si="1749">G101</f>
        <v>1.9407677270499999</v>
      </c>
      <c r="H51" s="15">
        <f t="shared" si="6"/>
        <v>243</v>
      </c>
      <c r="I51" s="34">
        <f t="shared" ref="I51" si="1750">I101</f>
        <v>1.7985489758499995</v>
      </c>
      <c r="J51" s="15">
        <f t="shared" si="73"/>
        <v>245</v>
      </c>
      <c r="K51" s="27">
        <f t="shared" ref="K51" si="1751">K101</f>
        <v>1.6563302246500002</v>
      </c>
      <c r="L51" s="15">
        <f t="shared" si="7"/>
        <v>248</v>
      </c>
      <c r="M51" s="14">
        <f t="shared" ref="M51" si="1752">M101</f>
        <v>1.5262500000000001</v>
      </c>
      <c r="N51" s="15">
        <f t="shared" si="8"/>
        <v>345</v>
      </c>
      <c r="O51" s="14">
        <f t="shared" ref="O51" si="1753">O101</f>
        <v>0.32208333333333333</v>
      </c>
      <c r="P51" s="14"/>
      <c r="Q51" s="14">
        <f>(Q53-Q50)/3+Q50</f>
        <v>0.93333333333333335</v>
      </c>
      <c r="R51" s="15">
        <f t="shared" si="9"/>
        <v>243</v>
      </c>
      <c r="S51" s="17">
        <f t="shared" ref="S51" si="1754">S101</f>
        <v>1.7895416666666668</v>
      </c>
      <c r="T51" s="15">
        <f t="shared" si="10"/>
        <v>243</v>
      </c>
      <c r="U51" s="17">
        <f t="shared" ref="U51" si="1755">U101</f>
        <v>1.7895416666666668</v>
      </c>
      <c r="V51" s="15">
        <f t="shared" si="11"/>
        <v>246</v>
      </c>
      <c r="W51" s="27">
        <f t="shared" ref="W51" si="1756">W101</f>
        <v>1.6518336974874988</v>
      </c>
      <c r="X51" s="15">
        <f t="shared" si="12"/>
        <v>248</v>
      </c>
      <c r="Y51" s="27">
        <f t="shared" ref="Y51" si="1757">Y101</f>
        <v>1.5142642515999998</v>
      </c>
      <c r="Z51" s="15">
        <f t="shared" si="81"/>
        <v>251</v>
      </c>
      <c r="AA51" s="27">
        <f t="shared" ref="AA51" si="1758">AA101</f>
        <v>1.3766948057124986</v>
      </c>
      <c r="AB51" s="15">
        <f t="shared" si="13"/>
        <v>257</v>
      </c>
      <c r="AC51" s="17">
        <f t="shared" ref="AC51" si="1759">AC101</f>
        <v>1.2538333333333334</v>
      </c>
      <c r="AD51" s="15">
        <f t="shared" si="14"/>
        <v>605</v>
      </c>
      <c r="AE51" s="14">
        <f>(AE53-AE50)/3+AE50</f>
        <v>0</v>
      </c>
      <c r="AF51" s="14"/>
      <c r="AG51" s="14">
        <f>(AG53-AG50)/3+AG50</f>
        <v>0.93333333333333335</v>
      </c>
      <c r="AH51" s="15">
        <f t="shared" si="15"/>
        <v>253</v>
      </c>
      <c r="AI51" s="17">
        <f t="shared" ref="AI51" si="1760">AI101</f>
        <v>1.2283333333333333</v>
      </c>
      <c r="AJ51" s="15">
        <f t="shared" si="16"/>
        <v>253</v>
      </c>
      <c r="AK51" s="17">
        <f t="shared" ref="AK51" si="1761">AK101</f>
        <v>1.2133333333333334</v>
      </c>
      <c r="AL51" s="15">
        <f t="shared" si="17"/>
        <v>264</v>
      </c>
      <c r="AM51" s="14">
        <f t="shared" ref="AM51" si="1762">AM101</f>
        <v>1.0815698029750016</v>
      </c>
      <c r="AN51" s="15">
        <f t="shared" si="18"/>
        <v>275</v>
      </c>
      <c r="AO51" s="14">
        <f t="shared" ref="AO51" si="1763">AO101</f>
        <v>0.94994479907499862</v>
      </c>
      <c r="AP51" s="15">
        <f t="shared" si="88"/>
        <v>285</v>
      </c>
      <c r="AQ51" s="14">
        <f t="shared" ref="AQ51" si="1764">AQ101</f>
        <v>0.81831979517500009</v>
      </c>
      <c r="AR51" s="15">
        <f t="shared" si="19"/>
        <v>307</v>
      </c>
      <c r="AS51" s="16">
        <f t="shared" ref="AS51" si="1765">AS101</f>
        <v>0.72625000000000006</v>
      </c>
      <c r="AT51" s="15">
        <f t="shared" si="20"/>
        <v>1043</v>
      </c>
      <c r="AU51" s="14">
        <f t="shared" ref="AU51" si="1766">AU101</f>
        <v>0</v>
      </c>
      <c r="AV51" s="14"/>
      <c r="AW51" s="14">
        <f>(AW53-AW50)/3+AW50</f>
        <v>0.93333333333333335</v>
      </c>
      <c r="AX51" s="15">
        <f t="shared" si="21"/>
        <v>258</v>
      </c>
      <c r="AY51" s="14">
        <f t="shared" ref="AY51" si="1767">AY101</f>
        <v>0.98789966573784893</v>
      </c>
      <c r="AZ51" s="15">
        <f t="shared" si="22"/>
        <v>265</v>
      </c>
      <c r="BA51" s="14">
        <f t="shared" ref="BA51" si="1768">BA101</f>
        <v>1.0150663296045139</v>
      </c>
      <c r="BB51" s="15">
        <f t="shared" si="23"/>
        <v>273</v>
      </c>
      <c r="BC51" s="14">
        <f t="shared" ref="BC51" si="1769">BC101</f>
        <v>0.6803504940427636</v>
      </c>
      <c r="BD51" s="15">
        <f t="shared" si="24"/>
        <v>288</v>
      </c>
      <c r="BE51" s="14">
        <f t="shared" ref="BE51" si="1770">BE101</f>
        <v>0.37379410010951208</v>
      </c>
      <c r="BF51" s="15">
        <f t="shared" si="25"/>
        <v>1043</v>
      </c>
      <c r="BG51" s="14">
        <f t="shared" ref="BG51" si="1771">BG101</f>
        <v>0</v>
      </c>
      <c r="BH51" s="15">
        <f t="shared" si="26"/>
        <v>1043</v>
      </c>
      <c r="BI51" s="14">
        <f t="shared" ref="BI51" si="1772">BI101</f>
        <v>0</v>
      </c>
      <c r="BJ51" s="15">
        <f t="shared" si="27"/>
        <v>1043</v>
      </c>
      <c r="BK51" s="14">
        <f t="shared" ref="BK51" si="1773">BK101</f>
        <v>0</v>
      </c>
      <c r="BL51" s="14"/>
      <c r="BM51" s="14">
        <f>(BM53-BM50)/3+BM50</f>
        <v>0.93333333333333335</v>
      </c>
      <c r="BN51" s="15">
        <f t="shared" si="28"/>
        <v>264</v>
      </c>
      <c r="BO51" s="14">
        <f t="shared" ref="BO51" si="1774">BO101</f>
        <v>0.96899341348958534</v>
      </c>
      <c r="BP51" s="15">
        <f t="shared" si="29"/>
        <v>276</v>
      </c>
      <c r="BQ51" s="14">
        <f t="shared" ref="BQ51" si="1775">BQ101</f>
        <v>1.0312434078895834</v>
      </c>
      <c r="BR51" s="15">
        <f t="shared" si="30"/>
        <v>282</v>
      </c>
      <c r="BS51" s="14">
        <f t="shared" ref="BS51" si="1776">BS101</f>
        <v>0.61662424066608246</v>
      </c>
      <c r="BT51" s="15">
        <f t="shared" si="31"/>
        <v>300</v>
      </c>
      <c r="BU51" s="14">
        <f t="shared" ref="BU51" si="1777">BU101</f>
        <v>0.25832395669958264</v>
      </c>
      <c r="BV51" s="15">
        <f t="shared" si="32"/>
        <v>1043</v>
      </c>
      <c r="BW51" s="14">
        <f t="shared" ref="BW51" si="1778">BW101</f>
        <v>0</v>
      </c>
      <c r="BX51" s="15">
        <f t="shared" si="33"/>
        <v>1043</v>
      </c>
      <c r="BY51" s="14">
        <f t="shared" ref="BY51" si="1779">BY101</f>
        <v>0</v>
      </c>
      <c r="BZ51" s="15">
        <f t="shared" si="34"/>
        <v>1043</v>
      </c>
      <c r="CA51" s="14">
        <f t="shared" ref="CA51" si="1780">CA101</f>
        <v>0</v>
      </c>
      <c r="CB51" s="14"/>
      <c r="CC51" s="14">
        <f>(CC53-CC50)/3+CC50</f>
        <v>0.93333333333333335</v>
      </c>
      <c r="CD51" s="15">
        <f t="shared" si="35"/>
        <v>274</v>
      </c>
      <c r="CE51" s="14">
        <f t="shared" ref="CE51" si="1781">CE101</f>
        <v>0.95229166666666665</v>
      </c>
      <c r="CF51" s="15">
        <f t="shared" si="36"/>
        <v>274</v>
      </c>
      <c r="CG51" s="14">
        <f t="shared" ref="CG51" si="1782">CG101</f>
        <v>0.96916666666666662</v>
      </c>
      <c r="CH51" s="15">
        <f t="shared" si="37"/>
        <v>300</v>
      </c>
      <c r="CI51" s="14">
        <f t="shared" ref="CI51" si="1783">CI101</f>
        <v>0.53791826169050061</v>
      </c>
      <c r="CJ51" s="15">
        <f t="shared" si="38"/>
        <v>1043</v>
      </c>
      <c r="CK51" s="14">
        <f t="shared" ref="CK51" si="1784">CK101</f>
        <v>0</v>
      </c>
      <c r="CL51" s="15">
        <f t="shared" si="39"/>
        <v>1043</v>
      </c>
      <c r="CM51" s="14">
        <f t="shared" ref="CM51" si="1785">CM101</f>
        <v>0</v>
      </c>
      <c r="CN51" s="15">
        <f t="shared" si="40"/>
        <v>1043</v>
      </c>
      <c r="CO51" s="14">
        <f t="shared" ref="CO51" si="1786">CO101</f>
        <v>0</v>
      </c>
      <c r="CP51" s="15">
        <f t="shared" si="41"/>
        <v>1043</v>
      </c>
      <c r="CQ51" s="14">
        <f t="shared" ref="CQ51" si="1787">CQ101</f>
        <v>0</v>
      </c>
      <c r="CR51" s="14"/>
      <c r="CS51" s="14"/>
      <c r="CT51" s="14">
        <f>(CT53-CT50)/3+CT50</f>
        <v>0.93333333333333335</v>
      </c>
      <c r="CU51" s="15">
        <f t="shared" si="42"/>
        <v>278</v>
      </c>
      <c r="CV51" s="14">
        <f t="shared" ref="CV51" si="1788">CV101</f>
        <v>0.90649942585416765</v>
      </c>
      <c r="CW51" s="15">
        <f t="shared" si="43"/>
        <v>278</v>
      </c>
      <c r="CX51" s="14">
        <f t="shared" ref="CX51" si="1789">CX101</f>
        <v>0.90469757383749982</v>
      </c>
      <c r="CY51" s="15">
        <f t="shared" si="44"/>
        <v>305</v>
      </c>
      <c r="CZ51" s="14">
        <f t="shared" ref="CZ51" si="1790">CZ101</f>
        <v>0.40074536158276669</v>
      </c>
      <c r="DA51" s="15">
        <f t="shared" si="45"/>
        <v>1043</v>
      </c>
      <c r="DB51" s="14">
        <f t="shared" ref="DB51" si="1791">DB101</f>
        <v>0</v>
      </c>
      <c r="DC51" s="15">
        <f t="shared" si="46"/>
        <v>1043</v>
      </c>
      <c r="DD51" s="14">
        <f t="shared" ref="DD51" si="1792">DD101</f>
        <v>0</v>
      </c>
      <c r="DE51" s="15">
        <f t="shared" si="47"/>
        <v>1043</v>
      </c>
      <c r="DF51" s="14">
        <f t="shared" ref="DF51" si="1793">DF101</f>
        <v>0</v>
      </c>
      <c r="DG51" s="15">
        <f t="shared" si="48"/>
        <v>1043</v>
      </c>
      <c r="DH51" s="14">
        <f t="shared" ref="DH51" si="1794">DH101</f>
        <v>0</v>
      </c>
      <c r="DI51" s="14"/>
      <c r="DJ51" s="14"/>
      <c r="DK51" s="14">
        <f>(DK53-DK50)/3+DK50</f>
        <v>0.93333333333333335</v>
      </c>
      <c r="DL51" s="15">
        <f t="shared" si="49"/>
        <v>282</v>
      </c>
      <c r="DM51" s="14">
        <f t="shared" ref="DM51" si="1795">DM101</f>
        <v>0.8611234982708329</v>
      </c>
      <c r="DN51" s="15">
        <f t="shared" si="50"/>
        <v>283</v>
      </c>
      <c r="DO51" s="14">
        <f t="shared" ref="DO51" si="1796">DO101</f>
        <v>0.84064479423749983</v>
      </c>
      <c r="DP51" s="15">
        <f t="shared" si="51"/>
        <v>309</v>
      </c>
      <c r="DQ51" s="14">
        <f t="shared" ref="DQ51" si="1797">DQ101</f>
        <v>0.26357246147503299</v>
      </c>
      <c r="DR51" s="15">
        <f t="shared" si="52"/>
        <v>1043</v>
      </c>
      <c r="DS51" s="14">
        <f t="shared" ref="DS51" si="1798">DS101</f>
        <v>0</v>
      </c>
      <c r="DT51" s="15">
        <f t="shared" si="53"/>
        <v>1043</v>
      </c>
      <c r="DU51" s="14">
        <f t="shared" ref="DU51" si="1799">DU101</f>
        <v>0</v>
      </c>
      <c r="DV51" s="15">
        <f t="shared" si="54"/>
        <v>1043</v>
      </c>
      <c r="DW51" s="14">
        <f t="shared" ref="DW51" si="1800">DW101</f>
        <v>0</v>
      </c>
      <c r="DX51" s="15">
        <f t="shared" si="55"/>
        <v>1043</v>
      </c>
      <c r="DY51" s="14">
        <f t="shared" ref="DY51" si="1801">DY101</f>
        <v>0</v>
      </c>
      <c r="DZ51" s="14"/>
      <c r="EA51" s="14">
        <f>(EA53-EA50)/3+EA50</f>
        <v>0.93333333333333335</v>
      </c>
      <c r="EB51" s="15">
        <f t="shared" si="56"/>
        <v>286</v>
      </c>
      <c r="EC51" s="14">
        <f t="shared" ref="EC51" si="1802">EC101</f>
        <v>0.81574757068750126</v>
      </c>
      <c r="ED51" s="15">
        <f t="shared" si="57"/>
        <v>288</v>
      </c>
      <c r="EE51" s="16">
        <f t="shared" ref="EE51" si="1803">EE101</f>
        <v>0.77659201463750072</v>
      </c>
      <c r="EF51" s="15">
        <f t="shared" si="58"/>
        <v>1043</v>
      </c>
      <c r="EG51" s="14">
        <f t="shared" ref="EG51" si="1804">EG101</f>
        <v>0</v>
      </c>
      <c r="EH51" s="15">
        <f t="shared" si="59"/>
        <v>1043</v>
      </c>
      <c r="EI51" s="14">
        <f t="shared" ref="EI51" si="1805">EI101</f>
        <v>0</v>
      </c>
      <c r="EJ51" s="15">
        <f t="shared" si="60"/>
        <v>1043</v>
      </c>
      <c r="EK51" s="14">
        <f t="shared" ref="EK51" si="1806">EK101</f>
        <v>0</v>
      </c>
      <c r="EL51" s="15">
        <f t="shared" si="61"/>
        <v>1043</v>
      </c>
      <c r="EM51" s="14">
        <f t="shared" ref="EM51" si="1807">EM101</f>
        <v>0</v>
      </c>
      <c r="EN51" s="15">
        <f t="shared" si="62"/>
        <v>1043</v>
      </c>
      <c r="EO51" s="14">
        <f t="shared" ref="EO51" si="1808">EO101</f>
        <v>0</v>
      </c>
      <c r="EP51" s="14"/>
      <c r="EQ51" s="14"/>
      <c r="ER51" s="14"/>
      <c r="ES51" s="14"/>
      <c r="ET51" s="14">
        <f>(ET53-ET50)/3+ET50</f>
        <v>0.93333333333333335</v>
      </c>
      <c r="EU51" s="15">
        <f t="shared" si="63"/>
        <v>305</v>
      </c>
      <c r="EV51" s="16">
        <f t="shared" ref="EV51" si="1809">EV101</f>
        <v>0.76670833333333333</v>
      </c>
      <c r="EW51" s="15">
        <f t="shared" si="64"/>
        <v>308</v>
      </c>
      <c r="EX51" s="14">
        <f t="shared" ref="EX51" si="1810">EX101</f>
        <v>0.6944583333333334</v>
      </c>
      <c r="EY51" s="15">
        <f t="shared" si="65"/>
        <v>1043</v>
      </c>
      <c r="EZ51" s="14">
        <f t="shared" ref="EZ51" si="1811">EZ101</f>
        <v>0</v>
      </c>
      <c r="FA51" s="15">
        <f t="shared" si="66"/>
        <v>1043</v>
      </c>
      <c r="FB51" s="14">
        <f t="shared" ref="FB51" si="1812">FB101</f>
        <v>0</v>
      </c>
      <c r="FC51" s="15">
        <f t="shared" si="67"/>
        <v>1043</v>
      </c>
      <c r="FD51" s="14">
        <f t="shared" ref="FD51" si="1813">FD101</f>
        <v>0</v>
      </c>
      <c r="FE51" s="15">
        <f t="shared" si="68"/>
        <v>1043</v>
      </c>
      <c r="FF51" s="14">
        <f t="shared" ref="FF51" si="1814">FF101</f>
        <v>0</v>
      </c>
      <c r="FG51" s="15">
        <f t="shared" si="69"/>
        <v>1043</v>
      </c>
      <c r="FH51" s="14">
        <f t="shared" ref="FH51" si="1815">FH101</f>
        <v>0</v>
      </c>
    </row>
    <row r="52" spans="1:164" ht="15" customHeight="1" x14ac:dyDescent="0.25">
      <c r="A52" s="14">
        <f>(A53-A50)*2/3+A50</f>
        <v>0.96666666666666667</v>
      </c>
      <c r="B52" s="15">
        <f t="shared" si="3"/>
        <v>241</v>
      </c>
      <c r="C52" s="17">
        <f t="shared" si="70"/>
        <v>1.7087500000000004</v>
      </c>
      <c r="D52" s="15">
        <f t="shared" si="4"/>
        <v>241</v>
      </c>
      <c r="E52" s="14">
        <f t="shared" si="70"/>
        <v>1.9575000000000002</v>
      </c>
      <c r="F52" s="15">
        <f t="shared" si="5"/>
        <v>243</v>
      </c>
      <c r="G52" s="34">
        <f t="shared" ref="G52" si="1816">G102</f>
        <v>1.8153927395874998</v>
      </c>
      <c r="H52" s="15">
        <f t="shared" si="6"/>
        <v>244</v>
      </c>
      <c r="I52" s="27">
        <f t="shared" ref="I52" si="1817">I102</f>
        <v>1.6734239883624995</v>
      </c>
      <c r="J52" s="15">
        <f t="shared" si="73"/>
        <v>246</v>
      </c>
      <c r="K52" s="27">
        <f t="shared" ref="K52" si="1818">K102</f>
        <v>1.5314552371375003</v>
      </c>
      <c r="L52" s="15">
        <f t="shared" si="7"/>
        <v>249</v>
      </c>
      <c r="M52" s="14">
        <f t="shared" ref="M52" si="1819">M102</f>
        <v>1.4018750000000002</v>
      </c>
      <c r="N52" s="15">
        <f t="shared" si="8"/>
        <v>355</v>
      </c>
      <c r="O52" s="14">
        <f t="shared" ref="O52" si="1820">O102</f>
        <v>0.21354166666666666</v>
      </c>
      <c r="P52" s="14"/>
      <c r="Q52" s="14">
        <f>(Q53-Q50)*2/3+Q50</f>
        <v>0.96666666666666667</v>
      </c>
      <c r="R52" s="15">
        <f t="shared" si="9"/>
        <v>244</v>
      </c>
      <c r="S52" s="14">
        <f t="shared" ref="S52" si="1821">S102</f>
        <v>1.6643333333333334</v>
      </c>
      <c r="T52" s="15">
        <f t="shared" si="10"/>
        <v>244</v>
      </c>
      <c r="U52" s="14">
        <f t="shared" ref="U52" si="1822">U102</f>
        <v>1.6643333333333334</v>
      </c>
      <c r="V52" s="15">
        <f t="shared" si="11"/>
        <v>247</v>
      </c>
      <c r="W52" s="27">
        <f t="shared" ref="W52" si="1823">W102</f>
        <v>1.5270837099624988</v>
      </c>
      <c r="X52" s="15">
        <f t="shared" si="12"/>
        <v>250</v>
      </c>
      <c r="Y52" s="27">
        <f t="shared" ref="Y52" si="1824">Y102</f>
        <v>1.3899725973624997</v>
      </c>
      <c r="Z52" s="15">
        <f t="shared" si="81"/>
        <v>253</v>
      </c>
      <c r="AA52" s="34">
        <f t="shared" ref="AA52" si="1825">AA102</f>
        <v>1.2528614847624986</v>
      </c>
      <c r="AB52" s="15">
        <f t="shared" si="13"/>
        <v>259</v>
      </c>
      <c r="AC52" s="14">
        <f t="shared" ref="AC52" si="1826">AC102</f>
        <v>1.1309166666666666</v>
      </c>
      <c r="AD52" s="15">
        <f t="shared" si="14"/>
        <v>824</v>
      </c>
      <c r="AE52" s="14">
        <f>(AE53-AE50)*2/3+AE50</f>
        <v>0</v>
      </c>
      <c r="AF52" s="14"/>
      <c r="AG52" s="14">
        <f>(AG53-AG50)*2/3+AG50</f>
        <v>0.96666666666666667</v>
      </c>
      <c r="AH52" s="15">
        <f t="shared" si="15"/>
        <v>254</v>
      </c>
      <c r="AI52" s="14">
        <f t="shared" ref="AI52" si="1827">AI102</f>
        <v>1.1047916666666666</v>
      </c>
      <c r="AJ52" s="15">
        <f t="shared" si="16"/>
        <v>254</v>
      </c>
      <c r="AK52" s="14">
        <f t="shared" ref="AK52" si="1828">AK102</f>
        <v>1.0897916666666667</v>
      </c>
      <c r="AL52" s="15">
        <f t="shared" si="17"/>
        <v>265</v>
      </c>
      <c r="AM52" s="14">
        <f t="shared" ref="AM52" si="1829">AM102</f>
        <v>0.9597364818250016</v>
      </c>
      <c r="AN52" s="15">
        <f t="shared" si="18"/>
        <v>277</v>
      </c>
      <c r="AO52" s="14">
        <f t="shared" ref="AO52" si="1830">AO102</f>
        <v>0.82981981108749858</v>
      </c>
      <c r="AP52" s="15">
        <f t="shared" si="88"/>
        <v>288</v>
      </c>
      <c r="AQ52" s="16">
        <f t="shared" ref="AQ52" si="1831">AQ102</f>
        <v>0.69990314035000012</v>
      </c>
      <c r="AR52" s="15">
        <f t="shared" si="19"/>
        <v>310</v>
      </c>
      <c r="AS52" s="14">
        <f t="shared" ref="AS52" si="1832">AS102</f>
        <v>0.61124999999999996</v>
      </c>
      <c r="AT52" s="15">
        <f t="shared" si="20"/>
        <v>1043</v>
      </c>
      <c r="AU52" s="14">
        <f t="shared" ref="AU52" si="1833">AU102</f>
        <v>1.1666666666666714E-2</v>
      </c>
      <c r="AV52" s="14"/>
      <c r="AW52" s="14">
        <f>(AW53-AW50)*2/3+AW50</f>
        <v>0.96666666666666667</v>
      </c>
      <c r="AX52" s="15">
        <f t="shared" si="21"/>
        <v>260</v>
      </c>
      <c r="AY52" s="14">
        <f t="shared" ref="AY52" si="1834">AY102</f>
        <v>0.86519134467534897</v>
      </c>
      <c r="AZ52" s="15">
        <f t="shared" si="22"/>
        <v>266</v>
      </c>
      <c r="BA52" s="14">
        <f t="shared" ref="BA52" si="1835">BA102</f>
        <v>0.89335800844201396</v>
      </c>
      <c r="BB52" s="15">
        <f t="shared" si="23"/>
        <v>275</v>
      </c>
      <c r="BC52" s="14">
        <f t="shared" ref="BC52" si="1836">BC102</f>
        <v>0.55998258941288859</v>
      </c>
      <c r="BD52" s="15">
        <f t="shared" si="24"/>
        <v>290</v>
      </c>
      <c r="BE52" s="14">
        <f t="shared" ref="BE52" si="1837">BE102</f>
        <v>0.25568994525326205</v>
      </c>
      <c r="BF52" s="15">
        <f t="shared" si="25"/>
        <v>1043</v>
      </c>
      <c r="BG52" s="14">
        <f t="shared" ref="BG52" si="1838">BG102</f>
        <v>0</v>
      </c>
      <c r="BH52" s="15">
        <f t="shared" si="26"/>
        <v>1043</v>
      </c>
      <c r="BI52" s="14">
        <f t="shared" ref="BI52" si="1839">BI102</f>
        <v>0</v>
      </c>
      <c r="BJ52" s="15">
        <f t="shared" si="27"/>
        <v>1043</v>
      </c>
      <c r="BK52" s="14">
        <f t="shared" ref="BK52" si="1840">BK102</f>
        <v>0</v>
      </c>
      <c r="BL52" s="14"/>
      <c r="BM52" s="14">
        <f>(BM53-BM50)*2/3+BM50</f>
        <v>0.96666666666666667</v>
      </c>
      <c r="BN52" s="15">
        <f t="shared" si="28"/>
        <v>265</v>
      </c>
      <c r="BO52" s="14">
        <f t="shared" ref="BO52" si="1841">BO102</f>
        <v>0.8471184256770854</v>
      </c>
      <c r="BP52" s="15">
        <f t="shared" si="29"/>
        <v>278</v>
      </c>
      <c r="BQ52" s="14">
        <f t="shared" ref="BQ52" si="1842">BQ102</f>
        <v>0.91136841987708339</v>
      </c>
      <c r="BR52" s="15">
        <f t="shared" si="30"/>
        <v>285</v>
      </c>
      <c r="BS52" s="14">
        <f t="shared" ref="BS52" si="1843">BS102</f>
        <v>0.49772175255633244</v>
      </c>
      <c r="BT52" s="15">
        <f t="shared" si="31"/>
        <v>302</v>
      </c>
      <c r="BU52" s="14">
        <f t="shared" ref="BU52" si="1844">BU102</f>
        <v>0.14224063497458261</v>
      </c>
      <c r="BV52" s="15">
        <f t="shared" si="32"/>
        <v>1043</v>
      </c>
      <c r="BW52" s="14">
        <f t="shared" ref="BW52" si="1845">BW102</f>
        <v>0</v>
      </c>
      <c r="BX52" s="15">
        <f t="shared" si="33"/>
        <v>1043</v>
      </c>
      <c r="BY52" s="14">
        <f t="shared" ref="BY52" si="1846">BY102</f>
        <v>0</v>
      </c>
      <c r="BZ52" s="15">
        <f t="shared" si="34"/>
        <v>1043</v>
      </c>
      <c r="CA52" s="14">
        <f t="shared" ref="CA52" si="1847">CA102</f>
        <v>0</v>
      </c>
      <c r="CB52" s="14"/>
      <c r="CC52" s="14">
        <f>(CC53-CC50)*2/3+CC50</f>
        <v>0.96666666666666667</v>
      </c>
      <c r="CD52" s="15">
        <f t="shared" si="35"/>
        <v>276</v>
      </c>
      <c r="CE52" s="14">
        <f t="shared" ref="CE52" si="1848">CE102</f>
        <v>0.8320833333333334</v>
      </c>
      <c r="CF52" s="15">
        <f t="shared" si="36"/>
        <v>276</v>
      </c>
      <c r="CG52" s="14">
        <f t="shared" ref="CG52" si="1849">CG102</f>
        <v>0.84895833333333337</v>
      </c>
      <c r="CH52" s="15">
        <f t="shared" si="37"/>
        <v>304</v>
      </c>
      <c r="CI52" s="14">
        <f t="shared" ref="CI52" si="1850">CI102</f>
        <v>0.42194660662100059</v>
      </c>
      <c r="CJ52" s="15">
        <f t="shared" si="38"/>
        <v>1043</v>
      </c>
      <c r="CK52" s="14">
        <f t="shared" ref="CK52" si="1851">CK102</f>
        <v>0</v>
      </c>
      <c r="CL52" s="15">
        <f t="shared" si="39"/>
        <v>1043</v>
      </c>
      <c r="CM52" s="14">
        <f t="shared" ref="CM52" si="1852">CM102</f>
        <v>0</v>
      </c>
      <c r="CN52" s="15">
        <f t="shared" si="40"/>
        <v>1043</v>
      </c>
      <c r="CO52" s="14">
        <f t="shared" ref="CO52" si="1853">CO102</f>
        <v>0</v>
      </c>
      <c r="CP52" s="15">
        <f t="shared" si="41"/>
        <v>1043</v>
      </c>
      <c r="CQ52" s="14">
        <f t="shared" ref="CQ52" si="1854">CQ102</f>
        <v>0</v>
      </c>
      <c r="CR52" s="14"/>
      <c r="CS52" s="14"/>
      <c r="CT52" s="14">
        <f>(CT53-CT50)*2/3+CT50</f>
        <v>0.96666666666666667</v>
      </c>
      <c r="CU52" s="15">
        <f t="shared" si="42"/>
        <v>280</v>
      </c>
      <c r="CV52" s="16">
        <f t="shared" ref="CV52" si="1855">CV102</f>
        <v>0.78692999336666769</v>
      </c>
      <c r="CW52" s="15">
        <f t="shared" si="43"/>
        <v>281</v>
      </c>
      <c r="CX52" s="16">
        <f t="shared" ref="CX52" si="1856">CX102</f>
        <v>0.78521147467499985</v>
      </c>
      <c r="CY52" s="15">
        <f t="shared" si="44"/>
        <v>308</v>
      </c>
      <c r="CZ52" s="14">
        <f t="shared" ref="CZ52" si="1857">CZ102</f>
        <v>0.28541844718953335</v>
      </c>
      <c r="DA52" s="15">
        <f t="shared" si="45"/>
        <v>1043</v>
      </c>
      <c r="DB52" s="14">
        <f t="shared" ref="DB52" si="1858">DB102</f>
        <v>0</v>
      </c>
      <c r="DC52" s="15">
        <f t="shared" si="46"/>
        <v>1043</v>
      </c>
      <c r="DD52" s="14">
        <f t="shared" ref="DD52" si="1859">DD102</f>
        <v>0</v>
      </c>
      <c r="DE52" s="15">
        <f t="shared" si="47"/>
        <v>1043</v>
      </c>
      <c r="DF52" s="14">
        <f t="shared" ref="DF52" si="1860">DF102</f>
        <v>0</v>
      </c>
      <c r="DG52" s="15">
        <f t="shared" si="48"/>
        <v>1043</v>
      </c>
      <c r="DH52" s="14">
        <f t="shared" ref="DH52" si="1861">DH102</f>
        <v>0</v>
      </c>
      <c r="DI52" s="14"/>
      <c r="DJ52" s="14"/>
      <c r="DK52" s="14">
        <f>(DK53-DK50)*2/3+DK50</f>
        <v>0.96666666666666667</v>
      </c>
      <c r="DL52" s="15">
        <f t="shared" si="49"/>
        <v>284</v>
      </c>
      <c r="DM52" s="16">
        <f t="shared" ref="DM52" si="1862">DM102</f>
        <v>0.7421929546083329</v>
      </c>
      <c r="DN52" s="15">
        <f t="shared" si="50"/>
        <v>286</v>
      </c>
      <c r="DO52" s="16">
        <f t="shared" ref="DO52" si="1863">DO102</f>
        <v>0.72188091722499981</v>
      </c>
      <c r="DP52" s="15">
        <f t="shared" si="51"/>
        <v>312</v>
      </c>
      <c r="DQ52" s="14">
        <f t="shared" ref="DQ52" si="1864">DQ102</f>
        <v>0.14889028775806631</v>
      </c>
      <c r="DR52" s="15">
        <f t="shared" si="52"/>
        <v>1043</v>
      </c>
      <c r="DS52" s="14">
        <f t="shared" ref="DS52" si="1865">DS102</f>
        <v>0</v>
      </c>
      <c r="DT52" s="15">
        <f t="shared" si="53"/>
        <v>1043</v>
      </c>
      <c r="DU52" s="14">
        <f t="shared" ref="DU52" si="1866">DU102</f>
        <v>0</v>
      </c>
      <c r="DV52" s="15">
        <f t="shared" si="54"/>
        <v>1043</v>
      </c>
      <c r="DW52" s="14">
        <f t="shared" ref="DW52" si="1867">DW102</f>
        <v>0</v>
      </c>
      <c r="DX52" s="15">
        <f t="shared" si="55"/>
        <v>1043</v>
      </c>
      <c r="DY52" s="14">
        <f t="shared" ref="DY52" si="1868">DY102</f>
        <v>0</v>
      </c>
      <c r="DZ52" s="14"/>
      <c r="EA52" s="14">
        <f>(EA53-EA50)*2/3+EA50</f>
        <v>0.96666666666666667</v>
      </c>
      <c r="EB52" s="15">
        <f t="shared" si="56"/>
        <v>289</v>
      </c>
      <c r="EC52" s="16">
        <f t="shared" ref="EC52" si="1869">EC102</f>
        <v>0.69745591585000122</v>
      </c>
      <c r="ED52" s="15">
        <f t="shared" si="57"/>
        <v>290</v>
      </c>
      <c r="EE52" s="14">
        <f t="shared" ref="EE52" si="1870">EE102</f>
        <v>0.65855035977500076</v>
      </c>
      <c r="EF52" s="15">
        <f t="shared" si="58"/>
        <v>1043</v>
      </c>
      <c r="EG52" s="14">
        <f t="shared" ref="EG52" si="1871">EG102</f>
        <v>0</v>
      </c>
      <c r="EH52" s="15">
        <f t="shared" si="59"/>
        <v>1043</v>
      </c>
      <c r="EI52" s="14">
        <f t="shared" ref="EI52" si="1872">EI102</f>
        <v>0</v>
      </c>
      <c r="EJ52" s="15">
        <f t="shared" si="60"/>
        <v>1043</v>
      </c>
      <c r="EK52" s="14">
        <f t="shared" ref="EK52" si="1873">EK102</f>
        <v>0</v>
      </c>
      <c r="EL52" s="15">
        <f t="shared" si="61"/>
        <v>1043</v>
      </c>
      <c r="EM52" s="14">
        <f t="shared" ref="EM52" si="1874">EM102</f>
        <v>0</v>
      </c>
      <c r="EN52" s="15">
        <f t="shared" si="62"/>
        <v>1043</v>
      </c>
      <c r="EO52" s="14">
        <f t="shared" ref="EO52" si="1875">EO102</f>
        <v>0</v>
      </c>
      <c r="EP52" s="14"/>
      <c r="EQ52" s="14"/>
      <c r="ER52" s="14"/>
      <c r="ES52" s="14"/>
      <c r="ET52" s="14">
        <f>(ET53-ET50)*2/3+ET50</f>
        <v>0.96666666666666667</v>
      </c>
      <c r="EU52" s="15">
        <f t="shared" si="63"/>
        <v>307</v>
      </c>
      <c r="EV52" s="14">
        <f t="shared" ref="EV52" si="1876">EV102</f>
        <v>0.65129166666666671</v>
      </c>
      <c r="EW52" s="15">
        <f t="shared" si="64"/>
        <v>311</v>
      </c>
      <c r="EX52" s="14">
        <f t="shared" ref="EX52" si="1877">EX102</f>
        <v>0.57966666666666666</v>
      </c>
      <c r="EY52" s="15">
        <f t="shared" si="65"/>
        <v>1043</v>
      </c>
      <c r="EZ52" s="14">
        <f t="shared" ref="EZ52" si="1878">EZ102</f>
        <v>0</v>
      </c>
      <c r="FA52" s="15">
        <f t="shared" si="66"/>
        <v>1043</v>
      </c>
      <c r="FB52" s="14">
        <f t="shared" ref="FB52" si="1879">FB102</f>
        <v>0</v>
      </c>
      <c r="FC52" s="15">
        <f t="shared" si="67"/>
        <v>1043</v>
      </c>
      <c r="FD52" s="14">
        <f t="shared" ref="FD52" si="1880">FD102</f>
        <v>0</v>
      </c>
      <c r="FE52" s="15">
        <f t="shared" si="68"/>
        <v>1043</v>
      </c>
      <c r="FF52" s="14">
        <f t="shared" ref="FF52" si="1881">FF102</f>
        <v>0</v>
      </c>
      <c r="FG52" s="15">
        <f t="shared" si="69"/>
        <v>1043</v>
      </c>
      <c r="FH52" s="14">
        <f t="shared" ref="FH52" si="1882">FH102</f>
        <v>0</v>
      </c>
    </row>
    <row r="53" spans="1:164" ht="15" customHeight="1" x14ac:dyDescent="0.25">
      <c r="A53" s="14">
        <v>1</v>
      </c>
      <c r="B53" s="15">
        <f t="shared" si="3"/>
        <v>242</v>
      </c>
      <c r="C53" s="14">
        <f t="shared" si="70"/>
        <v>1.5831250000000003</v>
      </c>
      <c r="D53" s="15">
        <f t="shared" si="4"/>
        <v>242</v>
      </c>
      <c r="E53" s="14">
        <f t="shared" si="70"/>
        <v>1.8318750000000004</v>
      </c>
      <c r="F53" s="15">
        <f t="shared" si="5"/>
        <v>243</v>
      </c>
      <c r="G53" s="27">
        <f t="shared" ref="G53" si="1883">G103</f>
        <v>1.6901566409999997</v>
      </c>
      <c r="H53" s="15">
        <f t="shared" si="6"/>
        <v>245</v>
      </c>
      <c r="I53" s="27">
        <f t="shared" ref="I53" si="1884">I103</f>
        <v>1.5484378897499995</v>
      </c>
      <c r="J53" s="15">
        <f t="shared" si="73"/>
        <v>247</v>
      </c>
      <c r="K53" s="27">
        <f t="shared" ref="K53" si="1885">K103</f>
        <v>1.4067191385000002</v>
      </c>
      <c r="L53" s="15">
        <f t="shared" si="7"/>
        <v>250</v>
      </c>
      <c r="M53" s="17">
        <f t="shared" ref="M53" si="1886">M103</f>
        <v>1.2775000000000001</v>
      </c>
      <c r="N53" s="15">
        <f t="shared" si="8"/>
        <v>364</v>
      </c>
      <c r="O53" s="14">
        <f t="shared" ref="O53" si="1887">O103</f>
        <v>0.105</v>
      </c>
      <c r="P53" s="14"/>
      <c r="Q53" s="14">
        <v>1</v>
      </c>
      <c r="R53" s="15">
        <f t="shared" si="9"/>
        <v>244</v>
      </c>
      <c r="S53" s="14">
        <f t="shared" ref="S53" si="1888">S103</f>
        <v>1.5391250000000001</v>
      </c>
      <c r="T53" s="15">
        <f t="shared" si="10"/>
        <v>244</v>
      </c>
      <c r="U53" s="14">
        <f t="shared" ref="U53" si="1889">U103</f>
        <v>1.5391250000000001</v>
      </c>
      <c r="V53" s="15">
        <f t="shared" si="11"/>
        <v>248</v>
      </c>
      <c r="W53" s="27">
        <f t="shared" ref="W53" si="1890">W103</f>
        <v>1.4025003890874987</v>
      </c>
      <c r="X53" s="15">
        <f t="shared" si="12"/>
        <v>251</v>
      </c>
      <c r="Y53" s="34">
        <f t="shared" ref="Y53" si="1891">Y103</f>
        <v>1.2658753875499997</v>
      </c>
      <c r="Z53" s="15">
        <f t="shared" si="81"/>
        <v>254</v>
      </c>
      <c r="AA53" s="27">
        <f t="shared" ref="AA53" si="1892">AA103</f>
        <v>1.1292503860124985</v>
      </c>
      <c r="AB53" s="15">
        <f t="shared" si="13"/>
        <v>260</v>
      </c>
      <c r="AC53" s="14">
        <f t="shared" ref="AC53" si="1893">AC103</f>
        <v>1.008</v>
      </c>
      <c r="AD53" s="15">
        <f t="shared" si="14"/>
        <v>1043</v>
      </c>
      <c r="AE53" s="14"/>
      <c r="AF53" s="14"/>
      <c r="AG53" s="14">
        <v>1</v>
      </c>
      <c r="AH53" s="15">
        <f t="shared" si="15"/>
        <v>255</v>
      </c>
      <c r="AI53" s="14">
        <f t="shared" ref="AI53" si="1894">AI103</f>
        <v>0.98124999999999996</v>
      </c>
      <c r="AJ53" s="15">
        <f t="shared" si="16"/>
        <v>255</v>
      </c>
      <c r="AK53" s="14">
        <f t="shared" ref="AK53" si="1895">AK103</f>
        <v>0.96625000000000005</v>
      </c>
      <c r="AL53" s="15">
        <f t="shared" si="17"/>
        <v>267</v>
      </c>
      <c r="AM53" s="14">
        <f t="shared" ref="AM53" si="1896">AM103</f>
        <v>0.8381253828750016</v>
      </c>
      <c r="AN53" s="15">
        <f t="shared" si="18"/>
        <v>279</v>
      </c>
      <c r="AO53" s="16">
        <f t="shared" ref="AO53" si="1897">AO103</f>
        <v>0.71000037862499854</v>
      </c>
      <c r="AP53" s="15">
        <f t="shared" si="88"/>
        <v>290</v>
      </c>
      <c r="AQ53" s="14">
        <f t="shared" ref="AQ53" si="1898">AQ103</f>
        <v>0.58187537437500014</v>
      </c>
      <c r="AR53" s="15">
        <f t="shared" si="19"/>
        <v>314</v>
      </c>
      <c r="AS53" s="14">
        <f t="shared" ref="AS53" si="1899">AS103</f>
        <v>0.49624999999999997</v>
      </c>
      <c r="AT53" s="15">
        <f t="shared" si="20"/>
        <v>1043</v>
      </c>
      <c r="AU53" s="14">
        <f t="shared" ref="AU53" si="1900">AU103</f>
        <v>1.1666666666666714E-2</v>
      </c>
      <c r="AV53" s="14"/>
      <c r="AW53" s="14">
        <v>1</v>
      </c>
      <c r="AX53" s="15">
        <f t="shared" si="21"/>
        <v>261</v>
      </c>
      <c r="AY53" s="16">
        <f t="shared" ref="AY53" si="1901">AY103</f>
        <v>0.74269135692534893</v>
      </c>
      <c r="AZ53" s="15">
        <f t="shared" si="22"/>
        <v>268</v>
      </c>
      <c r="BA53" s="16">
        <f t="shared" ref="BA53" si="1902">BA103</f>
        <v>0.77185802059201392</v>
      </c>
      <c r="BB53" s="15">
        <f t="shared" si="23"/>
        <v>277</v>
      </c>
      <c r="BC53" s="14">
        <f t="shared" ref="BC53" si="1903">BC103</f>
        <v>0.4399063514205136</v>
      </c>
      <c r="BD53" s="15">
        <f t="shared" si="24"/>
        <v>1043</v>
      </c>
      <c r="BE53" s="14">
        <f t="shared" ref="BE53" si="1904">BE103</f>
        <v>0</v>
      </c>
      <c r="BF53" s="15">
        <f t="shared" si="25"/>
        <v>1043</v>
      </c>
      <c r="BG53" s="14">
        <f t="shared" ref="BG53" si="1905">BG103</f>
        <v>0</v>
      </c>
      <c r="BH53" s="15">
        <f t="shared" si="26"/>
        <v>1043</v>
      </c>
      <c r="BI53" s="14">
        <f t="shared" ref="BI53" si="1906">BI103</f>
        <v>0</v>
      </c>
      <c r="BJ53" s="15">
        <f t="shared" si="27"/>
        <v>1043</v>
      </c>
      <c r="BK53" s="14">
        <f t="shared" ref="BK53" si="1907">BK103</f>
        <v>0</v>
      </c>
      <c r="BL53" s="14"/>
      <c r="BM53" s="14">
        <v>1</v>
      </c>
      <c r="BN53" s="15">
        <f t="shared" si="28"/>
        <v>267</v>
      </c>
      <c r="BO53" s="16">
        <f t="shared" ref="BO53" si="1908">BO103</f>
        <v>0.72552121561458538</v>
      </c>
      <c r="BP53" s="15">
        <f t="shared" si="29"/>
        <v>280</v>
      </c>
      <c r="BQ53" s="16">
        <f t="shared" ref="BQ53" si="1909">BQ103</f>
        <v>0.79177120961458336</v>
      </c>
      <c r="BR53" s="15">
        <f t="shared" si="30"/>
        <v>287</v>
      </c>
      <c r="BS53" s="14">
        <f t="shared" ref="BS53" si="1910">BS103</f>
        <v>0.37918037552158246</v>
      </c>
      <c r="BT53" s="15">
        <f t="shared" si="31"/>
        <v>1043</v>
      </c>
      <c r="BU53" s="14">
        <f t="shared" ref="BU53" si="1911">BU103</f>
        <v>0</v>
      </c>
      <c r="BV53" s="15">
        <f t="shared" si="32"/>
        <v>1043</v>
      </c>
      <c r="BW53" s="14">
        <f t="shared" ref="BW53" si="1912">BW103</f>
        <v>0</v>
      </c>
      <c r="BX53" s="15">
        <f t="shared" si="33"/>
        <v>1043</v>
      </c>
      <c r="BY53" s="14">
        <f t="shared" ref="BY53" si="1913">BY103</f>
        <v>0</v>
      </c>
      <c r="BZ53" s="15">
        <f t="shared" si="34"/>
        <v>1043</v>
      </c>
      <c r="CA53" s="14">
        <f t="shared" ref="CA53" si="1914">CA103</f>
        <v>0</v>
      </c>
      <c r="CB53" s="14"/>
      <c r="CC53" s="14">
        <v>1</v>
      </c>
      <c r="CD53" s="15">
        <f t="shared" si="35"/>
        <v>279</v>
      </c>
      <c r="CE53" s="16">
        <f t="shared" ref="CE53" si="1915">CE103</f>
        <v>0.71187500000000004</v>
      </c>
      <c r="CF53" s="15">
        <f t="shared" si="36"/>
        <v>279</v>
      </c>
      <c r="CG53" s="16">
        <f t="shared" ref="CG53" si="1916">CG103</f>
        <v>0.72875000000000001</v>
      </c>
      <c r="CH53" s="15">
        <f t="shared" si="37"/>
        <v>307</v>
      </c>
      <c r="CI53" s="14">
        <f t="shared" ref="CI53" si="1917">CI103</f>
        <v>0.30647495150150056</v>
      </c>
      <c r="CJ53" s="15">
        <f t="shared" si="38"/>
        <v>1043</v>
      </c>
      <c r="CK53" s="14">
        <f t="shared" ref="CK53" si="1918">CK103</f>
        <v>0</v>
      </c>
      <c r="CL53" s="15">
        <f t="shared" si="39"/>
        <v>1043</v>
      </c>
      <c r="CM53" s="14">
        <f t="shared" ref="CM53" si="1919">CM103</f>
        <v>0</v>
      </c>
      <c r="CN53" s="15">
        <f t="shared" si="40"/>
        <v>1043</v>
      </c>
      <c r="CO53" s="14">
        <f t="shared" ref="CO53" si="1920">CO103</f>
        <v>0</v>
      </c>
      <c r="CP53" s="15">
        <f t="shared" si="41"/>
        <v>1043</v>
      </c>
      <c r="CQ53" s="14">
        <f t="shared" ref="CQ53" si="1921">CQ103</f>
        <v>0</v>
      </c>
      <c r="CR53" s="14"/>
      <c r="CS53" s="14"/>
      <c r="CT53" s="14">
        <v>1</v>
      </c>
      <c r="CU53" s="15">
        <f t="shared" si="42"/>
        <v>283</v>
      </c>
      <c r="CV53" s="14">
        <f t="shared" ref="CV53" si="1922">CV103</f>
        <v>0.667758708987501</v>
      </c>
      <c r="CW53" s="15">
        <f t="shared" si="43"/>
        <v>284</v>
      </c>
      <c r="CX53" s="14">
        <f t="shared" ref="CX53" si="1923">CX103</f>
        <v>0.66614204213749983</v>
      </c>
      <c r="CY53" s="15">
        <f t="shared" si="44"/>
        <v>311</v>
      </c>
      <c r="CZ53" s="14">
        <f t="shared" ref="CZ53" si="1924">CZ103</f>
        <v>0.17059153274630001</v>
      </c>
      <c r="DA53" s="15">
        <f t="shared" si="45"/>
        <v>1043</v>
      </c>
      <c r="DB53" s="14">
        <f t="shared" ref="DB53" si="1925">DB103</f>
        <v>0</v>
      </c>
      <c r="DC53" s="15">
        <f t="shared" si="46"/>
        <v>1043</v>
      </c>
      <c r="DD53" s="14">
        <f t="shared" ref="DD53" si="1926">DD103</f>
        <v>0</v>
      </c>
      <c r="DE53" s="15">
        <f t="shared" si="47"/>
        <v>1043</v>
      </c>
      <c r="DF53" s="14">
        <f t="shared" ref="DF53" si="1927">DF103</f>
        <v>0</v>
      </c>
      <c r="DG53" s="15">
        <f t="shared" si="48"/>
        <v>1043</v>
      </c>
      <c r="DH53" s="14">
        <f t="shared" ref="DH53" si="1928">DH103</f>
        <v>0</v>
      </c>
      <c r="DI53" s="14"/>
      <c r="DJ53" s="14"/>
      <c r="DK53" s="14">
        <v>1</v>
      </c>
      <c r="DL53" s="15">
        <f t="shared" si="49"/>
        <v>287</v>
      </c>
      <c r="DM53" s="14">
        <f t="shared" ref="DM53" si="1929">DM103</f>
        <v>0.62364204053749961</v>
      </c>
      <c r="DN53" s="15">
        <f t="shared" si="50"/>
        <v>288</v>
      </c>
      <c r="DO53" s="14">
        <f t="shared" ref="DO53" si="1930">DO103</f>
        <v>0.60353370683749985</v>
      </c>
      <c r="DP53" s="15">
        <f t="shared" si="51"/>
        <v>1043</v>
      </c>
      <c r="DQ53" s="14">
        <f t="shared" ref="DQ53" si="1931">DQ103</f>
        <v>0</v>
      </c>
      <c r="DR53" s="15">
        <f t="shared" si="52"/>
        <v>1043</v>
      </c>
      <c r="DS53" s="14">
        <f t="shared" ref="DS53" si="1932">DS103</f>
        <v>0</v>
      </c>
      <c r="DT53" s="15">
        <f t="shared" si="53"/>
        <v>1043</v>
      </c>
      <c r="DU53" s="14">
        <f t="shared" ref="DU53" si="1933">DU103</f>
        <v>0</v>
      </c>
      <c r="DV53" s="15">
        <f t="shared" si="54"/>
        <v>1043</v>
      </c>
      <c r="DW53" s="14">
        <f t="shared" ref="DW53" si="1934">DW103</f>
        <v>0</v>
      </c>
      <c r="DX53" s="15">
        <f t="shared" si="55"/>
        <v>1043</v>
      </c>
      <c r="DY53" s="14">
        <f t="shared" ref="DY53" si="1935">DY103</f>
        <v>0</v>
      </c>
      <c r="DZ53" s="14"/>
      <c r="EA53" s="14">
        <v>1</v>
      </c>
      <c r="EB53" s="15">
        <f t="shared" si="56"/>
        <v>291</v>
      </c>
      <c r="EC53" s="14">
        <f t="shared" ref="EC53" si="1936">EC103</f>
        <v>0.57952537208750121</v>
      </c>
      <c r="ED53" s="15">
        <f t="shared" si="57"/>
        <v>293</v>
      </c>
      <c r="EE53" s="14">
        <f t="shared" ref="EE53" si="1937">EE103</f>
        <v>0.54092537153750075</v>
      </c>
      <c r="EF53" s="15">
        <f t="shared" si="58"/>
        <v>1043</v>
      </c>
      <c r="EG53" s="14">
        <f t="shared" ref="EG53" si="1938">EG103</f>
        <v>0</v>
      </c>
      <c r="EH53" s="15">
        <f t="shared" si="59"/>
        <v>1043</v>
      </c>
      <c r="EI53" s="14">
        <f t="shared" ref="EI53" si="1939">EI103</f>
        <v>0</v>
      </c>
      <c r="EJ53" s="15">
        <f t="shared" si="60"/>
        <v>1043</v>
      </c>
      <c r="EK53" s="14">
        <f t="shared" ref="EK53" si="1940">EK103</f>
        <v>0</v>
      </c>
      <c r="EL53" s="15">
        <f t="shared" si="61"/>
        <v>1043</v>
      </c>
      <c r="EM53" s="14">
        <f t="shared" ref="EM53" si="1941">EM103</f>
        <v>0</v>
      </c>
      <c r="EN53" s="15">
        <f t="shared" si="62"/>
        <v>1043</v>
      </c>
      <c r="EO53" s="14">
        <f t="shared" ref="EO53" si="1942">EO103</f>
        <v>0</v>
      </c>
      <c r="EP53" s="14"/>
      <c r="EQ53" s="14"/>
      <c r="ER53" s="14"/>
      <c r="ES53" s="14"/>
      <c r="ET53" s="14">
        <v>1</v>
      </c>
      <c r="EU53" s="15">
        <f t="shared" si="63"/>
        <v>308</v>
      </c>
      <c r="EV53" s="14">
        <f t="shared" ref="EV53" si="1943">EV103</f>
        <v>0.53587499999999999</v>
      </c>
      <c r="EW53" s="15">
        <f t="shared" si="64"/>
        <v>314</v>
      </c>
      <c r="EX53" s="14">
        <f t="shared" ref="EX53" si="1944">EX103</f>
        <v>0.46487500000000004</v>
      </c>
      <c r="EY53" s="15">
        <f t="shared" si="65"/>
        <v>1043</v>
      </c>
      <c r="EZ53" s="14">
        <f t="shared" ref="EZ53" si="1945">EZ103</f>
        <v>0</v>
      </c>
      <c r="FA53" s="15">
        <f t="shared" si="66"/>
        <v>1043</v>
      </c>
      <c r="FB53" s="14">
        <f t="shared" ref="FB53" si="1946">FB103</f>
        <v>0</v>
      </c>
      <c r="FC53" s="15">
        <f t="shared" si="67"/>
        <v>1043</v>
      </c>
      <c r="FD53" s="14">
        <f t="shared" ref="FD53" si="1947">FD103</f>
        <v>0</v>
      </c>
      <c r="FE53" s="15">
        <f t="shared" si="68"/>
        <v>1043</v>
      </c>
      <c r="FF53" s="14">
        <f t="shared" ref="FF53" si="1948">FF103</f>
        <v>0</v>
      </c>
      <c r="FG53" s="15">
        <f t="shared" si="69"/>
        <v>1043</v>
      </c>
      <c r="FH53" s="14">
        <f t="shared" ref="FH53" si="1949">FH103</f>
        <v>0</v>
      </c>
    </row>
    <row r="54" spans="1:164" ht="15" customHeight="1" x14ac:dyDescent="0.25">
      <c r="A54" s="14">
        <f>(A56-A53)/3+A53</f>
        <v>1.0333333333333334</v>
      </c>
      <c r="B54" s="15">
        <f t="shared" si="3"/>
        <v>244</v>
      </c>
      <c r="C54" s="14">
        <f t="shared" si="70"/>
        <v>1.4583333333333337</v>
      </c>
      <c r="D54" s="15">
        <f t="shared" si="4"/>
        <v>243</v>
      </c>
      <c r="E54" s="17">
        <f t="shared" si="70"/>
        <v>1.706666666666667</v>
      </c>
      <c r="F54" s="15">
        <f t="shared" si="5"/>
        <v>245</v>
      </c>
      <c r="G54" s="27">
        <f t="shared" ref="G54" si="1950">G104</f>
        <v>1.5650872090624997</v>
      </c>
      <c r="H54" s="15">
        <f t="shared" si="6"/>
        <v>247</v>
      </c>
      <c r="I54" s="27">
        <f t="shared" ref="I54" si="1951">I104</f>
        <v>1.4236462355624995</v>
      </c>
      <c r="J54" s="15">
        <f t="shared" si="73"/>
        <v>249</v>
      </c>
      <c r="K54" s="34">
        <f t="shared" ref="K54" si="1952">K104</f>
        <v>1.2822052620625002</v>
      </c>
      <c r="L54" s="15">
        <f t="shared" si="7"/>
        <v>252</v>
      </c>
      <c r="M54" s="14">
        <f t="shared" ref="M54" si="1953">M104</f>
        <v>1.1539583333333334</v>
      </c>
      <c r="N54" s="15">
        <f t="shared" si="8"/>
        <v>591</v>
      </c>
      <c r="O54" s="14">
        <f t="shared" ref="O54" si="1954">O104</f>
        <v>7.0000000000000007E-2</v>
      </c>
      <c r="P54" s="14"/>
      <c r="Q54" s="14">
        <f>(Q56-Q53)/3+Q53</f>
        <v>1.0333333333333334</v>
      </c>
      <c r="R54" s="15">
        <f t="shared" si="9"/>
        <v>245</v>
      </c>
      <c r="S54" s="14">
        <f t="shared" ref="S54" si="1955">S104</f>
        <v>1.4143333333333334</v>
      </c>
      <c r="T54" s="15">
        <f t="shared" si="10"/>
        <v>245</v>
      </c>
      <c r="U54" s="14">
        <f t="shared" ref="U54" si="1956">U104</f>
        <v>1.4143333333333334</v>
      </c>
      <c r="V54" s="15">
        <f t="shared" si="11"/>
        <v>249</v>
      </c>
      <c r="W54" s="34">
        <f t="shared" ref="W54" si="1957">W104</f>
        <v>1.2781115126374987</v>
      </c>
      <c r="X54" s="15">
        <f t="shared" si="12"/>
        <v>253</v>
      </c>
      <c r="Y54" s="27">
        <f t="shared" ref="Y54" si="1958">Y104</f>
        <v>1.1420281777124996</v>
      </c>
      <c r="Z54" s="15">
        <f t="shared" si="81"/>
        <v>257</v>
      </c>
      <c r="AA54" s="27">
        <f t="shared" ref="AA54" si="1959">AA104</f>
        <v>1.0059448427874984</v>
      </c>
      <c r="AB54" s="15">
        <f t="shared" si="13"/>
        <v>264</v>
      </c>
      <c r="AC54" s="14">
        <f t="shared" ref="AC54" si="1960">AC104</f>
        <v>0.88633333333333331</v>
      </c>
      <c r="AD54" s="15">
        <f t="shared" si="14"/>
        <v>1043</v>
      </c>
      <c r="AE54" s="14"/>
      <c r="AF54" s="14"/>
      <c r="AG54" s="14">
        <f>(AG56-AG53)/3+AG53</f>
        <v>1.0333333333333334</v>
      </c>
      <c r="AH54" s="15">
        <f t="shared" si="15"/>
        <v>259</v>
      </c>
      <c r="AI54" s="14">
        <f t="shared" ref="AI54" si="1961">AI104</f>
        <v>0.85875000000000001</v>
      </c>
      <c r="AJ54" s="15">
        <f t="shared" si="16"/>
        <v>259</v>
      </c>
      <c r="AK54" s="14">
        <f t="shared" ref="AK54" si="1962">AK104</f>
        <v>0.84375</v>
      </c>
      <c r="AL54" s="15">
        <f t="shared" si="17"/>
        <v>271</v>
      </c>
      <c r="AM54" s="16">
        <f t="shared" ref="AM54" si="1963">AM104</f>
        <v>0.71698650610000159</v>
      </c>
      <c r="AN54" s="15">
        <f t="shared" si="18"/>
        <v>284</v>
      </c>
      <c r="AO54" s="14">
        <f t="shared" ref="AO54" si="1964">AO104</f>
        <v>0.59077816832499852</v>
      </c>
      <c r="AP54" s="15">
        <f t="shared" si="88"/>
        <v>297</v>
      </c>
      <c r="AQ54" s="14">
        <f t="shared" ref="AQ54" si="1965">AQ104</f>
        <v>0.46456983055000012</v>
      </c>
      <c r="AR54" s="15">
        <f t="shared" si="19"/>
        <v>323</v>
      </c>
      <c r="AS54" s="14">
        <f t="shared" ref="AS54" si="1966">AS104</f>
        <v>0.38416666666666666</v>
      </c>
      <c r="AT54" s="15">
        <f t="shared" si="20"/>
        <v>1043</v>
      </c>
      <c r="AU54" s="14">
        <f t="shared" ref="AU54" si="1967">AU104</f>
        <v>1.1666666666666714E-2</v>
      </c>
      <c r="AV54" s="14"/>
      <c r="AW54" s="14">
        <f>(AW56-AW53)/3+AW53</f>
        <v>1.0333333333333334</v>
      </c>
      <c r="AX54" s="15">
        <f t="shared" si="21"/>
        <v>264</v>
      </c>
      <c r="AY54" s="14">
        <f t="shared" ref="AY54" si="1968">AY104</f>
        <v>0.62055595247222395</v>
      </c>
      <c r="AZ54" s="15">
        <f t="shared" si="22"/>
        <v>271</v>
      </c>
      <c r="BA54" s="14">
        <f t="shared" ref="BA54" si="1969">BA104</f>
        <v>0.65072261603888892</v>
      </c>
      <c r="BB54" s="15">
        <f t="shared" si="23"/>
        <v>281</v>
      </c>
      <c r="BC54" s="14">
        <f t="shared" ref="BC54" si="1970">BC104</f>
        <v>0.32032511337863856</v>
      </c>
      <c r="BD54" s="15">
        <f t="shared" si="24"/>
        <v>1043</v>
      </c>
      <c r="BE54" s="14">
        <f t="shared" ref="BE54" si="1971">BE104</f>
        <v>0</v>
      </c>
      <c r="BF54" s="15">
        <f t="shared" si="25"/>
        <v>1043</v>
      </c>
      <c r="BG54" s="14">
        <f t="shared" ref="BG54" si="1972">BG104</f>
        <v>0</v>
      </c>
      <c r="BH54" s="15">
        <f t="shared" si="26"/>
        <v>1043</v>
      </c>
      <c r="BI54" s="14">
        <f t="shared" ref="BI54" si="1973">BI104</f>
        <v>0</v>
      </c>
      <c r="BJ54" s="15">
        <f t="shared" si="27"/>
        <v>1043</v>
      </c>
      <c r="BK54" s="14">
        <f t="shared" ref="BK54" si="1974">BK104</f>
        <v>0</v>
      </c>
      <c r="BL54" s="14"/>
      <c r="BM54" s="14">
        <f>(BM56-BM53)/3+BM53</f>
        <v>1.0333333333333334</v>
      </c>
      <c r="BN54" s="15">
        <f t="shared" si="28"/>
        <v>270</v>
      </c>
      <c r="BO54" s="14">
        <f t="shared" ref="BO54" si="1975">BO104</f>
        <v>0.60430594995833542</v>
      </c>
      <c r="BP54" s="15">
        <f t="shared" si="29"/>
        <v>283</v>
      </c>
      <c r="BQ54" s="14">
        <f t="shared" ref="BQ54" si="1976">BQ104</f>
        <v>0.67255594375833339</v>
      </c>
      <c r="BR54" s="15">
        <f t="shared" si="30"/>
        <v>291</v>
      </c>
      <c r="BS54" s="14">
        <f t="shared" ref="BS54" si="1977">BS104</f>
        <v>0.26115677621283245</v>
      </c>
      <c r="BT54" s="15">
        <f t="shared" si="31"/>
        <v>1043</v>
      </c>
      <c r="BU54" s="14">
        <f t="shared" ref="BU54" si="1978">BU104</f>
        <v>0</v>
      </c>
      <c r="BV54" s="15">
        <f t="shared" si="32"/>
        <v>1043</v>
      </c>
      <c r="BW54" s="14">
        <f t="shared" ref="BW54" si="1979">BW104</f>
        <v>0</v>
      </c>
      <c r="BX54" s="15">
        <f t="shared" si="33"/>
        <v>1043</v>
      </c>
      <c r="BY54" s="14">
        <f t="shared" ref="BY54" si="1980">BY104</f>
        <v>0</v>
      </c>
      <c r="BZ54" s="15">
        <f t="shared" si="34"/>
        <v>1043</v>
      </c>
      <c r="CA54" s="14">
        <f t="shared" ref="CA54" si="1981">CA104</f>
        <v>0</v>
      </c>
      <c r="CB54" s="14"/>
      <c r="CC54" s="14">
        <f>(CC56-CC53)/3+CC53</f>
        <v>1.0333333333333334</v>
      </c>
      <c r="CD54" s="15">
        <f t="shared" si="35"/>
        <v>282</v>
      </c>
      <c r="CE54" s="14">
        <f t="shared" ref="CE54" si="1982">CE104</f>
        <v>0.59291666666666676</v>
      </c>
      <c r="CF54" s="15">
        <f t="shared" si="36"/>
        <v>282</v>
      </c>
      <c r="CG54" s="14">
        <f t="shared" ref="CG54" si="1983">CG104</f>
        <v>0.60979166666666673</v>
      </c>
      <c r="CH54" s="15">
        <f t="shared" si="37"/>
        <v>311</v>
      </c>
      <c r="CI54" s="14">
        <f t="shared" ref="CI54" si="1984">CI104</f>
        <v>0.19156662965900056</v>
      </c>
      <c r="CJ54" s="15">
        <f t="shared" si="38"/>
        <v>1043</v>
      </c>
      <c r="CK54" s="14">
        <f t="shared" ref="CK54" si="1985">CK104</f>
        <v>0</v>
      </c>
      <c r="CL54" s="15">
        <f t="shared" si="39"/>
        <v>1043</v>
      </c>
      <c r="CM54" s="14">
        <f t="shared" ref="CM54" si="1986">CM104</f>
        <v>0</v>
      </c>
      <c r="CN54" s="15">
        <f t="shared" si="40"/>
        <v>1043</v>
      </c>
      <c r="CO54" s="14">
        <f t="shared" ref="CO54" si="1987">CO104</f>
        <v>0</v>
      </c>
      <c r="CP54" s="15">
        <f t="shared" si="41"/>
        <v>1043</v>
      </c>
      <c r="CQ54" s="14">
        <f t="shared" ref="CQ54" si="1988">CQ104</f>
        <v>0</v>
      </c>
      <c r="CR54" s="14"/>
      <c r="CS54" s="14"/>
      <c r="CT54" s="14">
        <f>(CT56-CT53)/3+CT53</f>
        <v>1.0333333333333334</v>
      </c>
      <c r="CU54" s="15">
        <f t="shared" si="42"/>
        <v>286</v>
      </c>
      <c r="CV54" s="14">
        <f t="shared" ref="CV54" si="1989">CV104</f>
        <v>0.54901335049166766</v>
      </c>
      <c r="CW54" s="15">
        <f t="shared" si="43"/>
        <v>287</v>
      </c>
      <c r="CX54" s="14">
        <f t="shared" ref="CX54" si="1990">CX104</f>
        <v>0.5475448317749998</v>
      </c>
      <c r="CY54" s="15">
        <f t="shared" si="44"/>
        <v>1043</v>
      </c>
      <c r="CZ54" s="14">
        <f t="shared" ref="CZ54" si="1991">CZ104</f>
        <v>0</v>
      </c>
      <c r="DA54" s="15">
        <f t="shared" si="45"/>
        <v>1043</v>
      </c>
      <c r="DB54" s="14">
        <f t="shared" ref="DB54" si="1992">DB104</f>
        <v>0</v>
      </c>
      <c r="DC54" s="15">
        <f t="shared" si="46"/>
        <v>1043</v>
      </c>
      <c r="DD54" s="14">
        <f t="shared" ref="DD54" si="1993">DD104</f>
        <v>0</v>
      </c>
      <c r="DE54" s="15">
        <f t="shared" si="47"/>
        <v>1043</v>
      </c>
      <c r="DF54" s="14">
        <f t="shared" ref="DF54" si="1994">DF104</f>
        <v>0</v>
      </c>
      <c r="DG54" s="15">
        <f t="shared" si="48"/>
        <v>1043</v>
      </c>
      <c r="DH54" s="14">
        <f t="shared" ref="DH54" si="1995">DH104</f>
        <v>0</v>
      </c>
      <c r="DI54" s="14"/>
      <c r="DJ54" s="14"/>
      <c r="DK54" s="14">
        <f>(DK56-DK53)/3+DK53</f>
        <v>1.0333333333333334</v>
      </c>
      <c r="DL54" s="15">
        <f t="shared" si="49"/>
        <v>290</v>
      </c>
      <c r="DM54" s="14">
        <f t="shared" ref="DM54" si="1996">DM104</f>
        <v>0.50552631160833295</v>
      </c>
      <c r="DN54" s="15">
        <f t="shared" si="50"/>
        <v>292</v>
      </c>
      <c r="DO54" s="14">
        <f t="shared" ref="DO54" si="1997">DO104</f>
        <v>0.48571427417499985</v>
      </c>
      <c r="DP54" s="15">
        <f t="shared" si="51"/>
        <v>1043</v>
      </c>
      <c r="DQ54" s="14">
        <f t="shared" ref="DQ54" si="1998">DQ104</f>
        <v>0</v>
      </c>
      <c r="DR54" s="15">
        <f t="shared" si="52"/>
        <v>1043</v>
      </c>
      <c r="DS54" s="14">
        <f t="shared" ref="DS54" si="1999">DS104</f>
        <v>0</v>
      </c>
      <c r="DT54" s="15">
        <f t="shared" si="53"/>
        <v>1043</v>
      </c>
      <c r="DU54" s="14">
        <f t="shared" ref="DU54" si="2000">DU104</f>
        <v>0</v>
      </c>
      <c r="DV54" s="15">
        <f t="shared" si="54"/>
        <v>1043</v>
      </c>
      <c r="DW54" s="14">
        <f t="shared" ref="DW54" si="2001">DW104</f>
        <v>0</v>
      </c>
      <c r="DX54" s="15">
        <f t="shared" si="55"/>
        <v>1043</v>
      </c>
      <c r="DY54" s="14">
        <f t="shared" ref="DY54" si="2002">DY104</f>
        <v>0</v>
      </c>
      <c r="DZ54" s="14"/>
      <c r="EA54" s="14">
        <f>(EA56-EA53)/3+EA53</f>
        <v>1.0333333333333334</v>
      </c>
      <c r="EB54" s="15">
        <f t="shared" si="56"/>
        <v>294</v>
      </c>
      <c r="EC54" s="14">
        <f t="shared" ref="EC54" si="2003">EC104</f>
        <v>0.46203927272500123</v>
      </c>
      <c r="ED54" s="15">
        <f t="shared" si="57"/>
        <v>298</v>
      </c>
      <c r="EE54" s="14">
        <f t="shared" ref="EE54" si="2004">EE104</f>
        <v>0.42388371657500079</v>
      </c>
      <c r="EF54" s="15">
        <f t="shared" si="58"/>
        <v>1043</v>
      </c>
      <c r="EG54" s="14">
        <f t="shared" ref="EG54" si="2005">EG104</f>
        <v>0</v>
      </c>
      <c r="EH54" s="15">
        <f t="shared" si="59"/>
        <v>1043</v>
      </c>
      <c r="EI54" s="14">
        <f t="shared" ref="EI54" si="2006">EI104</f>
        <v>0</v>
      </c>
      <c r="EJ54" s="15">
        <f t="shared" si="60"/>
        <v>1043</v>
      </c>
      <c r="EK54" s="14">
        <f t="shared" ref="EK54" si="2007">EK104</f>
        <v>0</v>
      </c>
      <c r="EL54" s="15">
        <f t="shared" si="61"/>
        <v>1043</v>
      </c>
      <c r="EM54" s="14">
        <f t="shared" ref="EM54" si="2008">EM104</f>
        <v>0</v>
      </c>
      <c r="EN54" s="15">
        <f t="shared" si="62"/>
        <v>1043</v>
      </c>
      <c r="EO54" s="14">
        <f t="shared" ref="EO54" si="2009">EO104</f>
        <v>0</v>
      </c>
      <c r="EP54" s="14"/>
      <c r="EQ54" s="14"/>
      <c r="ER54" s="14"/>
      <c r="ES54" s="14"/>
      <c r="ET54" s="14">
        <f>(ET56-ET53)/3+ET53</f>
        <v>1.0333333333333334</v>
      </c>
      <c r="EU54" s="15">
        <f t="shared" si="63"/>
        <v>313</v>
      </c>
      <c r="EV54" s="14">
        <f t="shared" ref="EV54" si="2010">EV104</f>
        <v>0.42191666666666666</v>
      </c>
      <c r="EW54" s="15">
        <f t="shared" si="64"/>
        <v>322</v>
      </c>
      <c r="EX54" s="14">
        <f t="shared" ref="EX54" si="2011">EX104</f>
        <v>0.35258333333333336</v>
      </c>
      <c r="EY54" s="15">
        <f t="shared" si="65"/>
        <v>1043</v>
      </c>
      <c r="EZ54" s="14">
        <f t="shared" ref="EZ54" si="2012">EZ104</f>
        <v>0</v>
      </c>
      <c r="FA54" s="15">
        <f t="shared" si="66"/>
        <v>1043</v>
      </c>
      <c r="FB54" s="14">
        <f t="shared" ref="FB54" si="2013">FB104</f>
        <v>0</v>
      </c>
      <c r="FC54" s="15">
        <f t="shared" si="67"/>
        <v>1043</v>
      </c>
      <c r="FD54" s="14">
        <f t="shared" ref="FD54" si="2014">FD104</f>
        <v>0</v>
      </c>
      <c r="FE54" s="15">
        <f t="shared" si="68"/>
        <v>1043</v>
      </c>
      <c r="FF54" s="14">
        <f t="shared" ref="FF54" si="2015">FF104</f>
        <v>0</v>
      </c>
      <c r="FG54" s="15">
        <f t="shared" si="69"/>
        <v>1043</v>
      </c>
      <c r="FH54" s="14">
        <f t="shared" ref="FH54" si="2016">FH104</f>
        <v>0</v>
      </c>
    </row>
    <row r="55" spans="1:164" ht="15" customHeight="1" x14ac:dyDescent="0.25">
      <c r="A55" s="14">
        <f>(A56-A53)*2/3+A53</f>
        <v>1.0666666666666667</v>
      </c>
      <c r="B55" s="15">
        <f t="shared" si="3"/>
        <v>247</v>
      </c>
      <c r="C55" s="14">
        <f t="shared" si="70"/>
        <v>1.3335416666666668</v>
      </c>
      <c r="D55" s="15">
        <f t="shared" si="4"/>
        <v>244</v>
      </c>
      <c r="E55" s="14">
        <f t="shared" si="70"/>
        <v>1.5814583333333336</v>
      </c>
      <c r="F55" s="15">
        <f t="shared" si="5"/>
        <v>246</v>
      </c>
      <c r="G55" s="27">
        <f t="shared" ref="G55" si="2017">G105</f>
        <v>1.4402122215499997</v>
      </c>
      <c r="H55" s="15">
        <f t="shared" si="6"/>
        <v>248</v>
      </c>
      <c r="I55" s="34">
        <f t="shared" ref="I55" si="2018">I105</f>
        <v>1.2991045813499995</v>
      </c>
      <c r="J55" s="15">
        <f t="shared" si="73"/>
        <v>251</v>
      </c>
      <c r="K55" s="27">
        <f t="shared" ref="K55" si="2019">K105</f>
        <v>1.1579969411500002</v>
      </c>
      <c r="L55" s="15">
        <f t="shared" si="7"/>
        <v>255</v>
      </c>
      <c r="M55" s="14">
        <f t="shared" ref="M55" si="2020">M105</f>
        <v>1.0304166666666668</v>
      </c>
      <c r="N55" s="15">
        <f t="shared" si="8"/>
        <v>817</v>
      </c>
      <c r="O55" s="14">
        <f t="shared" ref="O55" si="2021">O105</f>
        <v>3.5000000000000003E-2</v>
      </c>
      <c r="P55" s="14"/>
      <c r="Q55" s="14">
        <f>(Q56-Q53)*2/3+Q53</f>
        <v>1.0666666666666667</v>
      </c>
      <c r="R55" s="15">
        <f t="shared" si="9"/>
        <v>246</v>
      </c>
      <c r="S55" s="17">
        <f t="shared" ref="S55" si="2022">S105</f>
        <v>1.2895416666666666</v>
      </c>
      <c r="T55" s="15">
        <f t="shared" si="10"/>
        <v>246</v>
      </c>
      <c r="U55" s="17">
        <f t="shared" ref="U55" si="2023">U105</f>
        <v>1.2895416666666666</v>
      </c>
      <c r="V55" s="15">
        <f t="shared" si="11"/>
        <v>251</v>
      </c>
      <c r="W55" s="27">
        <f t="shared" ref="W55" si="2024">W105</f>
        <v>1.1539448583874987</v>
      </c>
      <c r="X55" s="15">
        <f t="shared" si="12"/>
        <v>255</v>
      </c>
      <c r="Y55" s="27">
        <f t="shared" ref="Y55" si="2025">Y105</f>
        <v>1.0184865233999996</v>
      </c>
      <c r="Z55" s="15">
        <f t="shared" si="81"/>
        <v>259</v>
      </c>
      <c r="AA55" s="27">
        <f t="shared" ref="AA55" si="2026">AA105</f>
        <v>0.88302818841249842</v>
      </c>
      <c r="AB55" s="15">
        <f t="shared" si="13"/>
        <v>268</v>
      </c>
      <c r="AC55" s="16">
        <f t="shared" ref="AC55" si="2027">AC105</f>
        <v>0.76466666666666672</v>
      </c>
      <c r="AD55" s="15">
        <f t="shared" si="14"/>
        <v>1043</v>
      </c>
      <c r="AE55" s="14"/>
      <c r="AF55" s="14"/>
      <c r="AG55" s="14">
        <f>(AG56-AG53)*2/3+AG53</f>
        <v>1.0666666666666667</v>
      </c>
      <c r="AH55" s="15">
        <f t="shared" si="15"/>
        <v>262</v>
      </c>
      <c r="AI55" s="16">
        <f t="shared" ref="AI55" si="2028">AI105</f>
        <v>0.73624999999999996</v>
      </c>
      <c r="AJ55" s="15">
        <f t="shared" si="16"/>
        <v>262</v>
      </c>
      <c r="AK55" s="16">
        <f t="shared" ref="AK55" si="2029">AK105</f>
        <v>0.72125000000000006</v>
      </c>
      <c r="AL55" s="15">
        <f t="shared" si="17"/>
        <v>276</v>
      </c>
      <c r="AM55" s="14">
        <f t="shared" ref="AM55" si="2030">AM105</f>
        <v>0.59656985147500163</v>
      </c>
      <c r="AN55" s="15">
        <f t="shared" si="18"/>
        <v>290</v>
      </c>
      <c r="AO55" s="14">
        <f t="shared" ref="AO55" si="2031">AO105</f>
        <v>0.47244484682499854</v>
      </c>
      <c r="AP55" s="15">
        <f t="shared" si="88"/>
        <v>304</v>
      </c>
      <c r="AQ55" s="14">
        <f t="shared" ref="AQ55" si="2032">AQ105</f>
        <v>0.34831984217500012</v>
      </c>
      <c r="AR55" s="15">
        <f t="shared" si="19"/>
        <v>331</v>
      </c>
      <c r="AS55" s="14">
        <f t="shared" ref="AS55" si="2033">AS105</f>
        <v>0.27208333333333334</v>
      </c>
      <c r="AT55" s="15">
        <f t="shared" si="20"/>
        <v>1043</v>
      </c>
      <c r="AU55" s="14">
        <f t="shared" ref="AU55" si="2034">AU105</f>
        <v>3.1666666666666732E-2</v>
      </c>
      <c r="AV55" s="14"/>
      <c r="AW55" s="14">
        <f>(AW56-AW53)*2/3+AW53</f>
        <v>1.0666666666666667</v>
      </c>
      <c r="AX55" s="15">
        <f t="shared" si="21"/>
        <v>268</v>
      </c>
      <c r="AY55" s="14">
        <f t="shared" ref="AY55" si="2035">AY105</f>
        <v>0.49894138130034893</v>
      </c>
      <c r="AZ55" s="15">
        <f t="shared" si="22"/>
        <v>274</v>
      </c>
      <c r="BA55" s="14">
        <f t="shared" ref="BA55" si="2036">BA105</f>
        <v>0.5301080447670139</v>
      </c>
      <c r="BB55" s="15">
        <f t="shared" si="23"/>
        <v>286</v>
      </c>
      <c r="BC55" s="14">
        <f t="shared" ref="BC55" si="2037">BC105</f>
        <v>0.20146123637613855</v>
      </c>
      <c r="BD55" s="15">
        <f t="shared" si="24"/>
        <v>1043</v>
      </c>
      <c r="BE55" s="14">
        <f t="shared" ref="BE55" si="2038">BE105</f>
        <v>0</v>
      </c>
      <c r="BF55" s="15">
        <f t="shared" si="25"/>
        <v>1043</v>
      </c>
      <c r="BG55" s="14">
        <f t="shared" ref="BG55" si="2039">BG105</f>
        <v>0</v>
      </c>
      <c r="BH55" s="15">
        <f t="shared" si="26"/>
        <v>1043</v>
      </c>
      <c r="BI55" s="14">
        <f t="shared" ref="BI55" si="2040">BI105</f>
        <v>0</v>
      </c>
      <c r="BJ55" s="15">
        <f t="shared" si="27"/>
        <v>1043</v>
      </c>
      <c r="BK55" s="14">
        <f t="shared" ref="BK55" si="2041">BK105</f>
        <v>0</v>
      </c>
      <c r="BL55" s="14"/>
      <c r="BM55" s="14">
        <f>(BM56-BM53)*2/3+BM53</f>
        <v>1.0666666666666667</v>
      </c>
      <c r="BN55" s="15">
        <f t="shared" si="28"/>
        <v>273</v>
      </c>
      <c r="BO55" s="14">
        <f t="shared" ref="BO55" si="2042">BO105</f>
        <v>0.48357679536458542</v>
      </c>
      <c r="BP55" s="15">
        <f t="shared" si="29"/>
        <v>286</v>
      </c>
      <c r="BQ55" s="14">
        <f t="shared" ref="BQ55" si="2043">BQ105</f>
        <v>0.55382678896458337</v>
      </c>
      <c r="BR55" s="15">
        <f t="shared" si="30"/>
        <v>1043</v>
      </c>
      <c r="BS55" s="14">
        <f t="shared" ref="BS55" si="2044">BS105</f>
        <v>0</v>
      </c>
      <c r="BT55" s="15">
        <f t="shared" si="31"/>
        <v>1043</v>
      </c>
      <c r="BU55" s="14">
        <f t="shared" ref="BU55" si="2045">BU105</f>
        <v>0</v>
      </c>
      <c r="BV55" s="15">
        <f t="shared" si="32"/>
        <v>1043</v>
      </c>
      <c r="BW55" s="14">
        <f t="shared" ref="BW55" si="2046">BW105</f>
        <v>0</v>
      </c>
      <c r="BX55" s="15">
        <f t="shared" si="33"/>
        <v>1043</v>
      </c>
      <c r="BY55" s="14">
        <f t="shared" ref="BY55" si="2047">BY105</f>
        <v>0</v>
      </c>
      <c r="BZ55" s="15">
        <f t="shared" si="34"/>
        <v>1043</v>
      </c>
      <c r="CA55" s="14">
        <f t="shared" ref="CA55" si="2048">CA105</f>
        <v>0</v>
      </c>
      <c r="CB55" s="14"/>
      <c r="CC55" s="14">
        <f>(CC56-CC53)*2/3+CC53</f>
        <v>1.0666666666666667</v>
      </c>
      <c r="CD55" s="15">
        <f t="shared" si="35"/>
        <v>284</v>
      </c>
      <c r="CE55" s="14">
        <f t="shared" ref="CE55" si="2049">CE105</f>
        <v>0.47395833333333337</v>
      </c>
      <c r="CF55" s="15">
        <f t="shared" si="36"/>
        <v>284</v>
      </c>
      <c r="CG55" s="14">
        <f t="shared" ref="CG55" si="2050">CG105</f>
        <v>0.49083333333333334</v>
      </c>
      <c r="CH55" s="15">
        <f t="shared" si="37"/>
        <v>1043</v>
      </c>
      <c r="CI55" s="14">
        <f t="shared" ref="CI55" si="2051">CI105</f>
        <v>0</v>
      </c>
      <c r="CJ55" s="15">
        <f t="shared" si="38"/>
        <v>1043</v>
      </c>
      <c r="CK55" s="14">
        <f t="shared" ref="CK55" si="2052">CK105</f>
        <v>0</v>
      </c>
      <c r="CL55" s="15">
        <f t="shared" si="39"/>
        <v>1043</v>
      </c>
      <c r="CM55" s="14">
        <f t="shared" ref="CM55" si="2053">CM105</f>
        <v>0</v>
      </c>
      <c r="CN55" s="15">
        <f t="shared" si="40"/>
        <v>1043</v>
      </c>
      <c r="CO55" s="14">
        <f t="shared" ref="CO55" si="2054">CO105</f>
        <v>0</v>
      </c>
      <c r="CP55" s="15">
        <f t="shared" si="41"/>
        <v>1043</v>
      </c>
      <c r="CQ55" s="14">
        <f t="shared" ref="CQ55" si="2055">CQ105</f>
        <v>0</v>
      </c>
      <c r="CR55" s="14"/>
      <c r="CS55" s="14"/>
      <c r="CT55" s="14">
        <f>(CT56-CT53)*2/3+CT53</f>
        <v>1.0666666666666667</v>
      </c>
      <c r="CU55" s="15">
        <f t="shared" si="42"/>
        <v>289</v>
      </c>
      <c r="CV55" s="14">
        <f t="shared" ref="CV55" si="2056">CV105</f>
        <v>0.43072169565416762</v>
      </c>
      <c r="CW55" s="15">
        <f t="shared" si="43"/>
        <v>290</v>
      </c>
      <c r="CX55" s="14">
        <f t="shared" ref="CX55" si="2057">CX105</f>
        <v>0.42947539913749977</v>
      </c>
      <c r="CY55" s="15">
        <f t="shared" si="44"/>
        <v>1043</v>
      </c>
      <c r="CZ55" s="14">
        <f t="shared" ref="CZ55" si="2058">CZ105</f>
        <v>0</v>
      </c>
      <c r="DA55" s="15">
        <f t="shared" si="45"/>
        <v>1043</v>
      </c>
      <c r="DB55" s="14">
        <f t="shared" ref="DB55" si="2059">DB105</f>
        <v>0</v>
      </c>
      <c r="DC55" s="15">
        <f t="shared" si="46"/>
        <v>1043</v>
      </c>
      <c r="DD55" s="14">
        <f t="shared" ref="DD55" si="2060">DD105</f>
        <v>0</v>
      </c>
      <c r="DE55" s="15">
        <f t="shared" si="47"/>
        <v>1043</v>
      </c>
      <c r="DF55" s="14">
        <f t="shared" ref="DF55" si="2061">DF105</f>
        <v>0</v>
      </c>
      <c r="DG55" s="15">
        <f t="shared" si="48"/>
        <v>1043</v>
      </c>
      <c r="DH55" s="14">
        <f t="shared" ref="DH55" si="2062">DH105</f>
        <v>0</v>
      </c>
      <c r="DI55" s="14"/>
      <c r="DJ55" s="14"/>
      <c r="DK55" s="14">
        <f>(DK56-DK53)*2/3+DK53</f>
        <v>1.0666666666666667</v>
      </c>
      <c r="DL55" s="15">
        <f t="shared" si="49"/>
        <v>293</v>
      </c>
      <c r="DM55" s="14">
        <f t="shared" ref="DM55" si="2063">DM105</f>
        <v>0.38790132337083294</v>
      </c>
      <c r="DN55" s="15">
        <f t="shared" si="50"/>
        <v>296</v>
      </c>
      <c r="DO55" s="14">
        <f t="shared" ref="DO55" si="2064">DO105</f>
        <v>0.36853373033749987</v>
      </c>
      <c r="DP55" s="15">
        <f t="shared" si="51"/>
        <v>1043</v>
      </c>
      <c r="DQ55" s="14">
        <f t="shared" ref="DQ55" si="2065">DQ105</f>
        <v>0</v>
      </c>
      <c r="DR55" s="15">
        <f t="shared" si="52"/>
        <v>1043</v>
      </c>
      <c r="DS55" s="14">
        <f t="shared" ref="DS55" si="2066">DS105</f>
        <v>0</v>
      </c>
      <c r="DT55" s="15">
        <f t="shared" si="53"/>
        <v>1043</v>
      </c>
      <c r="DU55" s="14">
        <f t="shared" ref="DU55" si="2067">DU105</f>
        <v>0</v>
      </c>
      <c r="DV55" s="15">
        <f t="shared" si="54"/>
        <v>1043</v>
      </c>
      <c r="DW55" s="14">
        <f t="shared" ref="DW55" si="2068">DW105</f>
        <v>0</v>
      </c>
      <c r="DX55" s="15">
        <f t="shared" si="55"/>
        <v>1043</v>
      </c>
      <c r="DY55" s="14">
        <f t="shared" ref="DY55" si="2069">DY105</f>
        <v>0</v>
      </c>
      <c r="DZ55" s="14"/>
      <c r="EA55" s="14">
        <f>(EA56-EA53)*2/3+EA53</f>
        <v>1.0666666666666667</v>
      </c>
      <c r="EB55" s="15">
        <f t="shared" si="56"/>
        <v>298</v>
      </c>
      <c r="EC55" s="14">
        <f t="shared" ref="EC55" si="2070">EC105</f>
        <v>0.34508095108750125</v>
      </c>
      <c r="ED55" s="15">
        <f t="shared" si="57"/>
        <v>303</v>
      </c>
      <c r="EE55" s="14">
        <f t="shared" ref="EE55" si="2071">EE105</f>
        <v>0.30759206153750079</v>
      </c>
      <c r="EF55" s="15">
        <f t="shared" si="58"/>
        <v>1043</v>
      </c>
      <c r="EG55" s="14">
        <f t="shared" ref="EG55" si="2072">EG105</f>
        <v>0</v>
      </c>
      <c r="EH55" s="15">
        <f t="shared" si="59"/>
        <v>1043</v>
      </c>
      <c r="EI55" s="14">
        <f t="shared" ref="EI55" si="2073">EI105</f>
        <v>0</v>
      </c>
      <c r="EJ55" s="15">
        <f t="shared" si="60"/>
        <v>1043</v>
      </c>
      <c r="EK55" s="14">
        <f t="shared" ref="EK55" si="2074">EK105</f>
        <v>0</v>
      </c>
      <c r="EL55" s="15">
        <f t="shared" si="61"/>
        <v>1043</v>
      </c>
      <c r="EM55" s="14">
        <f t="shared" ref="EM55" si="2075">EM105</f>
        <v>0</v>
      </c>
      <c r="EN55" s="15">
        <f t="shared" si="62"/>
        <v>1043</v>
      </c>
      <c r="EO55" s="14">
        <f t="shared" ref="EO55" si="2076">EO105</f>
        <v>0</v>
      </c>
      <c r="EP55" s="14"/>
      <c r="EQ55" s="14"/>
      <c r="ER55" s="14"/>
      <c r="ES55" s="14"/>
      <c r="ET55" s="14">
        <f>(ET56-ET53)*2/3+ET53</f>
        <v>1.0666666666666667</v>
      </c>
      <c r="EU55" s="15">
        <f t="shared" si="63"/>
        <v>317</v>
      </c>
      <c r="EV55" s="14">
        <f t="shared" ref="EV55" si="2077">EV105</f>
        <v>0.30795833333333333</v>
      </c>
      <c r="EW55" s="15">
        <f t="shared" si="64"/>
        <v>330</v>
      </c>
      <c r="EX55" s="14">
        <f t="shared" ref="EX55" si="2078">EX105</f>
        <v>0.24029166666666668</v>
      </c>
      <c r="EY55" s="15">
        <f t="shared" si="65"/>
        <v>1043</v>
      </c>
      <c r="EZ55" s="14">
        <f t="shared" ref="EZ55" si="2079">EZ105</f>
        <v>0</v>
      </c>
      <c r="FA55" s="15">
        <f t="shared" si="66"/>
        <v>1043</v>
      </c>
      <c r="FB55" s="14">
        <f t="shared" ref="FB55" si="2080">FB105</f>
        <v>0</v>
      </c>
      <c r="FC55" s="15">
        <f t="shared" si="67"/>
        <v>1043</v>
      </c>
      <c r="FD55" s="14">
        <f t="shared" ref="FD55" si="2081">FD105</f>
        <v>0</v>
      </c>
      <c r="FE55" s="15">
        <f t="shared" si="68"/>
        <v>1043</v>
      </c>
      <c r="FF55" s="14">
        <f t="shared" ref="FF55" si="2082">FF105</f>
        <v>0</v>
      </c>
      <c r="FG55" s="15">
        <f t="shared" si="69"/>
        <v>1043</v>
      </c>
      <c r="FH55" s="14">
        <f t="shared" ref="FH55" si="2083">FH105</f>
        <v>0</v>
      </c>
    </row>
    <row r="56" spans="1:164" ht="15" customHeight="1" x14ac:dyDescent="0.25">
      <c r="A56" s="14">
        <v>1.1000000000000001</v>
      </c>
      <c r="B56" s="15">
        <f t="shared" si="3"/>
        <v>250</v>
      </c>
      <c r="C56" s="17">
        <f t="shared" si="70"/>
        <v>1.2087500000000002</v>
      </c>
      <c r="D56" s="15">
        <f t="shared" si="4"/>
        <v>244</v>
      </c>
      <c r="E56" s="14">
        <f t="shared" si="70"/>
        <v>1.4562500000000003</v>
      </c>
      <c r="F56" s="15">
        <f t="shared" si="5"/>
        <v>247</v>
      </c>
      <c r="G56" s="34">
        <f t="shared" ref="G56" si="2084">G106</f>
        <v>1.3155316784624997</v>
      </c>
      <c r="H56" s="15">
        <f t="shared" si="6"/>
        <v>250</v>
      </c>
      <c r="I56" s="27">
        <f t="shared" ref="I56" si="2085">I106</f>
        <v>1.1748129271124994</v>
      </c>
      <c r="J56" s="15">
        <f t="shared" si="73"/>
        <v>252</v>
      </c>
      <c r="K56" s="27">
        <f t="shared" ref="K56" si="2086">K106</f>
        <v>1.0340941757625002</v>
      </c>
      <c r="L56" s="15">
        <f t="shared" si="7"/>
        <v>258</v>
      </c>
      <c r="M56" s="14">
        <f t="shared" ref="M56" si="2087">M106</f>
        <v>0.9068750000000001</v>
      </c>
      <c r="N56" s="14"/>
      <c r="O56" s="14">
        <f t="shared" ref="O56" si="2088">O106</f>
        <v>0</v>
      </c>
      <c r="P56" s="14"/>
      <c r="Q56" s="14">
        <v>1.1000000000000001</v>
      </c>
      <c r="R56" s="15">
        <f t="shared" si="9"/>
        <v>247</v>
      </c>
      <c r="S56" s="14">
        <f t="shared" ref="S56" si="2089">S106</f>
        <v>1.16475</v>
      </c>
      <c r="T56" s="15">
        <f t="shared" si="10"/>
        <v>247</v>
      </c>
      <c r="U56" s="14">
        <f t="shared" ref="U56" si="2090">U106</f>
        <v>1.16475</v>
      </c>
      <c r="V56" s="15">
        <f t="shared" si="11"/>
        <v>252</v>
      </c>
      <c r="W56" s="27">
        <f t="shared" ref="W56" si="2091">W106</f>
        <v>1.0300004263374987</v>
      </c>
      <c r="X56" s="15">
        <f t="shared" si="12"/>
        <v>257</v>
      </c>
      <c r="Y56" s="27">
        <f t="shared" ref="Y56" si="2092">Y106</f>
        <v>0.8952504246124996</v>
      </c>
      <c r="Z56" s="15">
        <f t="shared" si="81"/>
        <v>262</v>
      </c>
      <c r="AA56" s="33">
        <f t="shared" ref="AA56" si="2093">AA106</f>
        <v>0.76050042288749842</v>
      </c>
      <c r="AB56" s="15">
        <f t="shared" si="13"/>
        <v>271</v>
      </c>
      <c r="AC56" s="14">
        <f t="shared" ref="AC56" si="2094">AC106</f>
        <v>0.64300000000000002</v>
      </c>
      <c r="AD56" s="15">
        <f t="shared" si="14"/>
        <v>1043</v>
      </c>
      <c r="AE56" s="14"/>
      <c r="AF56" s="14"/>
      <c r="AG56" s="14">
        <v>1.1000000000000001</v>
      </c>
      <c r="AH56" s="15">
        <f t="shared" si="15"/>
        <v>266</v>
      </c>
      <c r="AI56" s="14">
        <f t="shared" ref="AI56" si="2095">AI106</f>
        <v>0.61375000000000002</v>
      </c>
      <c r="AJ56" s="15">
        <f t="shared" si="16"/>
        <v>266</v>
      </c>
      <c r="AK56" s="14">
        <f t="shared" ref="AK56" si="2096">AK106</f>
        <v>0.59875</v>
      </c>
      <c r="AL56" s="15">
        <f t="shared" si="17"/>
        <v>281</v>
      </c>
      <c r="AM56" s="14">
        <f t="shared" ref="AM56" si="2097">AM106</f>
        <v>0.47687541900000163</v>
      </c>
      <c r="AN56" s="15">
        <f t="shared" si="18"/>
        <v>296</v>
      </c>
      <c r="AO56" s="14">
        <f t="shared" ref="AO56" si="2098">AO106</f>
        <v>0.35500041412499855</v>
      </c>
      <c r="AP56" s="15">
        <f t="shared" si="88"/>
        <v>311</v>
      </c>
      <c r="AQ56" s="14">
        <f t="shared" ref="AQ56" si="2099">AQ106</f>
        <v>0.23312540925000014</v>
      </c>
      <c r="AR56" s="15">
        <f t="shared" si="19"/>
        <v>340</v>
      </c>
      <c r="AS56" s="14">
        <f t="shared" ref="AS56" si="2100">AS106</f>
        <v>0.16</v>
      </c>
      <c r="AT56" s="15">
        <f t="shared" si="20"/>
        <v>1043</v>
      </c>
      <c r="AU56" s="14">
        <f t="shared" ref="AU56" si="2101">AU106</f>
        <v>3.1666666666667176E-2</v>
      </c>
      <c r="AV56" s="14"/>
      <c r="AW56" s="14">
        <v>1.1000000000000001</v>
      </c>
      <c r="AX56" s="15">
        <f t="shared" si="21"/>
        <v>271</v>
      </c>
      <c r="AY56" s="14">
        <f t="shared" ref="AY56" si="2102">AY106</f>
        <v>0.37784764340972393</v>
      </c>
      <c r="AZ56" s="15">
        <f t="shared" si="22"/>
        <v>277</v>
      </c>
      <c r="BA56" s="14">
        <f t="shared" ref="BA56" si="2103">BA106</f>
        <v>0.41001430677638889</v>
      </c>
      <c r="BB56" s="15">
        <f t="shared" si="23"/>
        <v>1043</v>
      </c>
      <c r="BC56" s="14">
        <f t="shared" ref="BC56" si="2104">BC106</f>
        <v>0</v>
      </c>
      <c r="BD56" s="15">
        <f t="shared" si="24"/>
        <v>1043</v>
      </c>
      <c r="BE56" s="14">
        <f t="shared" ref="BE56" si="2105">BE106</f>
        <v>0</v>
      </c>
      <c r="BF56" s="15">
        <f t="shared" si="25"/>
        <v>1043</v>
      </c>
      <c r="BG56" s="14">
        <f t="shared" ref="BG56" si="2106">BG106</f>
        <v>0</v>
      </c>
      <c r="BH56" s="15">
        <f t="shared" si="26"/>
        <v>1043</v>
      </c>
      <c r="BI56" s="14">
        <f t="shared" ref="BI56" si="2107">BI106</f>
        <v>0</v>
      </c>
      <c r="BJ56" s="15">
        <f t="shared" si="27"/>
        <v>1043</v>
      </c>
      <c r="BK56" s="14">
        <f t="shared" ref="BK56" si="2108">BK106</f>
        <v>0</v>
      </c>
      <c r="BL56" s="14"/>
      <c r="BM56" s="14">
        <v>1.1000000000000001</v>
      </c>
      <c r="BN56" s="15">
        <f t="shared" si="28"/>
        <v>276</v>
      </c>
      <c r="BO56" s="14">
        <f t="shared" ref="BO56" si="2109">BO106</f>
        <v>0.36333375183333544</v>
      </c>
      <c r="BP56" s="15">
        <f t="shared" si="29"/>
        <v>289</v>
      </c>
      <c r="BQ56" s="14">
        <f t="shared" ref="BQ56" si="2110">BQ106</f>
        <v>0.43558374523333337</v>
      </c>
      <c r="BR56" s="15">
        <f t="shared" si="30"/>
        <v>1043</v>
      </c>
      <c r="BS56" s="14">
        <f t="shared" ref="BS56" si="2111">BS106</f>
        <v>0</v>
      </c>
      <c r="BT56" s="15">
        <f t="shared" si="31"/>
        <v>1043</v>
      </c>
      <c r="BU56" s="14">
        <f t="shared" ref="BU56" si="2112">BU106</f>
        <v>0</v>
      </c>
      <c r="BV56" s="15">
        <f t="shared" si="32"/>
        <v>1043</v>
      </c>
      <c r="BW56" s="14">
        <f t="shared" ref="BW56" si="2113">BW106</f>
        <v>0</v>
      </c>
      <c r="BX56" s="15">
        <f t="shared" si="33"/>
        <v>1043</v>
      </c>
      <c r="BY56" s="14">
        <f t="shared" ref="BY56" si="2114">BY106</f>
        <v>0</v>
      </c>
      <c r="BZ56" s="15">
        <f t="shared" si="34"/>
        <v>1043</v>
      </c>
      <c r="CA56" s="14">
        <f t="shared" ref="CA56" si="2115">CA106</f>
        <v>0</v>
      </c>
      <c r="CB56" s="14"/>
      <c r="CC56" s="14">
        <v>1.1000000000000001</v>
      </c>
      <c r="CD56" s="15">
        <f t="shared" si="35"/>
        <v>287</v>
      </c>
      <c r="CE56" s="14">
        <f t="shared" ref="CE56" si="2116">CE106</f>
        <v>0.35500000000000004</v>
      </c>
      <c r="CF56" s="15">
        <f t="shared" si="36"/>
        <v>287</v>
      </c>
      <c r="CG56" s="14">
        <f t="shared" ref="CG56" si="2117">CG106</f>
        <v>0.37187500000000007</v>
      </c>
      <c r="CH56" s="15">
        <f t="shared" si="37"/>
        <v>1043</v>
      </c>
      <c r="CI56" s="14">
        <f t="shared" ref="CI56" si="2118">CI106</f>
        <v>0</v>
      </c>
      <c r="CJ56" s="15">
        <f t="shared" si="38"/>
        <v>1043</v>
      </c>
      <c r="CK56" s="14">
        <f t="shared" ref="CK56" si="2119">CK106</f>
        <v>0</v>
      </c>
      <c r="CL56" s="15">
        <f t="shared" si="39"/>
        <v>1043</v>
      </c>
      <c r="CM56" s="14">
        <f t="shared" ref="CM56" si="2120">CM106</f>
        <v>0</v>
      </c>
      <c r="CN56" s="15">
        <f t="shared" si="40"/>
        <v>1043</v>
      </c>
      <c r="CO56" s="14">
        <f t="shared" ref="CO56" si="2121">CO106</f>
        <v>0</v>
      </c>
      <c r="CP56" s="15">
        <f t="shared" si="41"/>
        <v>1043</v>
      </c>
      <c r="CQ56" s="14">
        <f t="shared" ref="CQ56" si="2122">CQ106</f>
        <v>0</v>
      </c>
      <c r="CR56" s="14"/>
      <c r="CS56" s="14"/>
      <c r="CT56" s="14">
        <v>1.1000000000000001</v>
      </c>
      <c r="CU56" s="15">
        <f t="shared" si="42"/>
        <v>292</v>
      </c>
      <c r="CV56" s="14">
        <f t="shared" ref="CV56" si="2123">CV106</f>
        <v>0.31288374447500095</v>
      </c>
      <c r="CW56" s="15">
        <f t="shared" si="43"/>
        <v>294</v>
      </c>
      <c r="CX56" s="14">
        <f t="shared" ref="CX56" si="2124">CX106</f>
        <v>0.31193374422499975</v>
      </c>
      <c r="CY56" s="15">
        <f t="shared" si="44"/>
        <v>1043</v>
      </c>
      <c r="CZ56" s="14">
        <f t="shared" ref="CZ56" si="2125">CZ106</f>
        <v>0</v>
      </c>
      <c r="DA56" s="15">
        <f t="shared" si="45"/>
        <v>1043</v>
      </c>
      <c r="DB56" s="14">
        <f t="shared" ref="DB56" si="2126">DB106</f>
        <v>0</v>
      </c>
      <c r="DC56" s="15">
        <f t="shared" si="46"/>
        <v>1043</v>
      </c>
      <c r="DD56" s="14">
        <f t="shared" ref="DD56" si="2127">DD106</f>
        <v>0</v>
      </c>
      <c r="DE56" s="15">
        <f t="shared" si="47"/>
        <v>1043</v>
      </c>
      <c r="DF56" s="14">
        <f t="shared" ref="DF56" si="2128">DF106</f>
        <v>0</v>
      </c>
      <c r="DG56" s="15">
        <f t="shared" si="48"/>
        <v>1043</v>
      </c>
      <c r="DH56" s="14">
        <f t="shared" ref="DH56" si="2129">DH106</f>
        <v>0</v>
      </c>
      <c r="DI56" s="14"/>
      <c r="DJ56" s="14"/>
      <c r="DK56" s="14">
        <v>1.1000000000000001</v>
      </c>
      <c r="DL56" s="15">
        <f t="shared" si="49"/>
        <v>296</v>
      </c>
      <c r="DM56" s="14">
        <f t="shared" ref="DM56" si="2130">DM106</f>
        <v>0.27076707582499959</v>
      </c>
      <c r="DN56" s="15">
        <f t="shared" si="50"/>
        <v>301</v>
      </c>
      <c r="DO56" s="14">
        <f t="shared" ref="DO56" si="2131">DO106</f>
        <v>0.2519920753249999</v>
      </c>
      <c r="DP56" s="15">
        <f t="shared" si="51"/>
        <v>1043</v>
      </c>
      <c r="DQ56" s="14">
        <f t="shared" ref="DQ56" si="2132">DQ106</f>
        <v>0</v>
      </c>
      <c r="DR56" s="15">
        <f t="shared" si="52"/>
        <v>1043</v>
      </c>
      <c r="DS56" s="14">
        <f t="shared" ref="DS56" si="2133">DS106</f>
        <v>0</v>
      </c>
      <c r="DT56" s="15">
        <f t="shared" si="53"/>
        <v>1043</v>
      </c>
      <c r="DU56" s="14">
        <f t="shared" ref="DU56" si="2134">DU106</f>
        <v>0</v>
      </c>
      <c r="DV56" s="15">
        <f t="shared" si="54"/>
        <v>1043</v>
      </c>
      <c r="DW56" s="14">
        <f t="shared" ref="DW56" si="2135">DW106</f>
        <v>0</v>
      </c>
      <c r="DX56" s="15">
        <f t="shared" si="55"/>
        <v>1043</v>
      </c>
      <c r="DY56" s="14">
        <f t="shared" ref="DY56" si="2136">DY106</f>
        <v>0</v>
      </c>
      <c r="DZ56" s="14"/>
      <c r="EA56" s="14">
        <v>1.1000000000000001</v>
      </c>
      <c r="EB56" s="15">
        <f t="shared" si="56"/>
        <v>301</v>
      </c>
      <c r="EC56" s="14">
        <f t="shared" ref="EC56" si="2137">EC106</f>
        <v>0.22865040717500124</v>
      </c>
      <c r="ED56" s="15">
        <f t="shared" si="57"/>
        <v>307</v>
      </c>
      <c r="EE56" s="14">
        <f t="shared" ref="EE56" si="2138">EE106</f>
        <v>0.19205040642500079</v>
      </c>
      <c r="EF56" s="15">
        <f t="shared" si="58"/>
        <v>1043</v>
      </c>
      <c r="EG56" s="14">
        <f t="shared" ref="EG56" si="2139">EG106</f>
        <v>0</v>
      </c>
      <c r="EH56" s="15">
        <f t="shared" si="59"/>
        <v>1043</v>
      </c>
      <c r="EI56" s="14">
        <f t="shared" ref="EI56" si="2140">EI106</f>
        <v>0</v>
      </c>
      <c r="EJ56" s="15">
        <f t="shared" si="60"/>
        <v>1043</v>
      </c>
      <c r="EK56" s="14">
        <f t="shared" ref="EK56" si="2141">EK106</f>
        <v>0</v>
      </c>
      <c r="EL56" s="15">
        <f t="shared" si="61"/>
        <v>1043</v>
      </c>
      <c r="EM56" s="14">
        <f t="shared" ref="EM56" si="2142">EM106</f>
        <v>0</v>
      </c>
      <c r="EN56" s="15">
        <f t="shared" si="62"/>
        <v>1043</v>
      </c>
      <c r="EO56" s="14">
        <f t="shared" ref="EO56" si="2143">EO106</f>
        <v>0</v>
      </c>
      <c r="EP56" s="14"/>
      <c r="EQ56" s="14"/>
      <c r="ER56" s="14"/>
      <c r="ES56" s="14"/>
      <c r="ET56" s="14">
        <v>1.1000000000000001</v>
      </c>
      <c r="EU56" s="15">
        <f t="shared" si="63"/>
        <v>322</v>
      </c>
      <c r="EV56" s="14">
        <f t="shared" ref="EV56" si="2144">EV106</f>
        <v>0.19400000000000001</v>
      </c>
      <c r="EW56" s="15">
        <f t="shared" si="64"/>
        <v>338</v>
      </c>
      <c r="EX56" s="14">
        <f t="shared" ref="EX56" si="2145">EX106</f>
        <v>0.128</v>
      </c>
      <c r="EY56" s="15">
        <f t="shared" si="65"/>
        <v>1043</v>
      </c>
      <c r="EZ56" s="14">
        <f t="shared" ref="EZ56" si="2146">EZ106</f>
        <v>0</v>
      </c>
      <c r="FA56" s="15">
        <f t="shared" si="66"/>
        <v>1043</v>
      </c>
      <c r="FB56" s="14">
        <f t="shared" ref="FB56" si="2147">FB106</f>
        <v>0</v>
      </c>
      <c r="FC56" s="15">
        <f t="shared" si="67"/>
        <v>1043</v>
      </c>
      <c r="FD56" s="14">
        <f t="shared" ref="FD56" si="2148">FD106</f>
        <v>0</v>
      </c>
      <c r="FE56" s="15">
        <f t="shared" si="68"/>
        <v>1043</v>
      </c>
      <c r="FF56" s="14">
        <f t="shared" ref="FF56" si="2149">FF106</f>
        <v>0</v>
      </c>
      <c r="FG56" s="15">
        <f t="shared" si="69"/>
        <v>1043</v>
      </c>
      <c r="FH56" s="14">
        <f t="shared" ref="FH56" si="2150">FH106</f>
        <v>0</v>
      </c>
    </row>
    <row r="57" spans="1:164" ht="15" customHeight="1" x14ac:dyDescent="0.25">
      <c r="A57" s="14">
        <f>(A59-A56)/3+A56</f>
        <v>1.1333333333333333</v>
      </c>
      <c r="B57" s="15">
        <f t="shared" si="3"/>
        <v>252</v>
      </c>
      <c r="C57" s="14">
        <f t="shared" si="70"/>
        <v>1.0850000000000002</v>
      </c>
      <c r="D57" s="15">
        <f t="shared" si="4"/>
        <v>245</v>
      </c>
      <c r="E57" s="14">
        <f t="shared" si="70"/>
        <v>1.3314583333333336</v>
      </c>
      <c r="F57" s="15">
        <f t="shared" si="5"/>
        <v>248</v>
      </c>
      <c r="G57" s="27">
        <f t="shared" ref="G57" si="2151">G107</f>
        <v>1.1910455797999997</v>
      </c>
      <c r="H57" s="15">
        <f t="shared" si="6"/>
        <v>251</v>
      </c>
      <c r="I57" s="27">
        <f t="shared" ref="I57" si="2152">I107</f>
        <v>1.0507712728499994</v>
      </c>
      <c r="J57" s="15">
        <f t="shared" si="73"/>
        <v>254</v>
      </c>
      <c r="K57" s="27">
        <f t="shared" ref="K57" si="2153">K107</f>
        <v>0.91049696590000018</v>
      </c>
      <c r="L57" s="15">
        <f t="shared" si="7"/>
        <v>260</v>
      </c>
      <c r="M57" s="16">
        <f t="shared" ref="M57" si="2154">M107</f>
        <v>0.78458333333333341</v>
      </c>
      <c r="N57" s="14"/>
      <c r="O57" s="14">
        <f t="shared" ref="O57" si="2155">O107</f>
        <v>0</v>
      </c>
      <c r="P57" s="14"/>
      <c r="Q57" s="14">
        <f>(Q59-Q56)/3+Q56</f>
        <v>1.1333333333333333</v>
      </c>
      <c r="R57" s="15">
        <f t="shared" si="9"/>
        <v>250</v>
      </c>
      <c r="S57" s="14">
        <f t="shared" ref="S57" si="2156">S107</f>
        <v>1.0407916666666666</v>
      </c>
      <c r="T57" s="15">
        <f t="shared" si="10"/>
        <v>250</v>
      </c>
      <c r="U57" s="14">
        <f t="shared" ref="U57" si="2157">U107</f>
        <v>1.0407916666666666</v>
      </c>
      <c r="V57" s="15">
        <f t="shared" si="11"/>
        <v>255</v>
      </c>
      <c r="W57" s="27">
        <f t="shared" ref="W57" si="2158">W107</f>
        <v>0.90638932758749868</v>
      </c>
      <c r="X57" s="15">
        <f t="shared" si="12"/>
        <v>260</v>
      </c>
      <c r="Y57" s="33">
        <f t="shared" ref="Y57" si="2159">Y107</f>
        <v>0.77240321467499962</v>
      </c>
      <c r="Z57" s="15">
        <f t="shared" si="81"/>
        <v>265</v>
      </c>
      <c r="AA57" s="27">
        <f t="shared" ref="AA57" si="2160">AA107</f>
        <v>0.63841710176249844</v>
      </c>
      <c r="AB57" s="15">
        <f t="shared" si="13"/>
        <v>275</v>
      </c>
      <c r="AC57" s="14">
        <f t="shared" ref="AC57" si="2161">AC107</f>
        <v>0.52300000000000002</v>
      </c>
      <c r="AD57" s="15">
        <f t="shared" si="14"/>
        <v>1043</v>
      </c>
      <c r="AE57" s="14"/>
      <c r="AF57" s="14"/>
      <c r="AG57" s="14">
        <f>(AG59-AG56)/3+AG56</f>
        <v>1.1333333333333333</v>
      </c>
      <c r="AH57" s="15">
        <f t="shared" si="15"/>
        <v>268</v>
      </c>
      <c r="AI57" s="14">
        <f t="shared" ref="AI57" si="2162">AI107</f>
        <v>0.49249999999999999</v>
      </c>
      <c r="AJ57" s="15">
        <f t="shared" si="16"/>
        <v>268</v>
      </c>
      <c r="AK57" s="14">
        <f t="shared" ref="AK57" si="2163">AK107</f>
        <v>0.47749999999999998</v>
      </c>
      <c r="AL57" s="15">
        <f t="shared" si="17"/>
        <v>285</v>
      </c>
      <c r="AM57" s="14">
        <f t="shared" ref="AM57" si="2164">AM107</f>
        <v>0.35787543090000162</v>
      </c>
      <c r="AN57" s="15">
        <f t="shared" si="18"/>
        <v>300</v>
      </c>
      <c r="AO57" s="14">
        <f t="shared" ref="AO57" si="2165">AO107</f>
        <v>0.23833375912499855</v>
      </c>
      <c r="AP57" s="15">
        <f t="shared" si="88"/>
        <v>1043</v>
      </c>
      <c r="AQ57" s="14">
        <f t="shared" ref="AQ57" si="2166">AQ107</f>
        <v>0</v>
      </c>
      <c r="AR57" s="15">
        <f t="shared" si="19"/>
        <v>1043</v>
      </c>
      <c r="AS57" s="14">
        <f t="shared" ref="AS57" si="2167">AS107</f>
        <v>0.10666666666666666</v>
      </c>
      <c r="AT57" s="15">
        <f t="shared" si="20"/>
        <v>1043</v>
      </c>
      <c r="AU57" s="14">
        <f t="shared" ref="AU57" si="2168">AU107</f>
        <v>3.1666666666666288E-2</v>
      </c>
      <c r="AV57" s="14"/>
      <c r="AW57" s="14">
        <f>(AW59-AW56)/3+AW56</f>
        <v>1.1333333333333333</v>
      </c>
      <c r="AX57" s="15">
        <f t="shared" si="21"/>
        <v>278</v>
      </c>
      <c r="AY57" s="14">
        <f t="shared" ref="AY57" si="2169">AY107</f>
        <v>0.25753515544097394</v>
      </c>
      <c r="AZ57" s="15">
        <f t="shared" si="22"/>
        <v>282</v>
      </c>
      <c r="BA57" s="14">
        <f t="shared" ref="BA57" si="2170">BA107</f>
        <v>0.29051084650451386</v>
      </c>
      <c r="BB57" s="15">
        <f t="shared" si="23"/>
        <v>1043</v>
      </c>
      <c r="BC57" s="14">
        <f t="shared" ref="BC57" si="2171">BC107</f>
        <v>0</v>
      </c>
      <c r="BD57" s="15">
        <f t="shared" si="24"/>
        <v>1043</v>
      </c>
      <c r="BE57" s="14">
        <f t="shared" ref="BE57" si="2172">BE107</f>
        <v>0</v>
      </c>
      <c r="BF57" s="15">
        <f t="shared" si="25"/>
        <v>1043</v>
      </c>
      <c r="BG57" s="14">
        <f t="shared" ref="BG57" si="2173">BG107</f>
        <v>0</v>
      </c>
      <c r="BH57" s="15">
        <f t="shared" si="26"/>
        <v>1043</v>
      </c>
      <c r="BI57" s="14">
        <f t="shared" ref="BI57" si="2174">BI107</f>
        <v>0</v>
      </c>
      <c r="BJ57" s="15">
        <f t="shared" si="27"/>
        <v>1043</v>
      </c>
      <c r="BK57" s="14">
        <f t="shared" ref="BK57" si="2175">BK107</f>
        <v>0</v>
      </c>
      <c r="BL57" s="14"/>
      <c r="BM57" s="14">
        <f>(BM59-BM56)/3+BM56</f>
        <v>1.1333333333333333</v>
      </c>
      <c r="BN57" s="15">
        <f t="shared" si="28"/>
        <v>288</v>
      </c>
      <c r="BO57" s="14">
        <f t="shared" ref="BO57" si="2176">BO107</f>
        <v>0.24423654152083546</v>
      </c>
      <c r="BP57" s="15">
        <f t="shared" si="29"/>
        <v>296</v>
      </c>
      <c r="BQ57" s="14">
        <f t="shared" ref="BQ57" si="2177">BQ107</f>
        <v>0.31810459031458338</v>
      </c>
      <c r="BR57" s="15">
        <f t="shared" si="30"/>
        <v>1043</v>
      </c>
      <c r="BS57" s="14">
        <f t="shared" ref="BS57" si="2178">BS107</f>
        <v>0</v>
      </c>
      <c r="BT57" s="15">
        <f t="shared" si="31"/>
        <v>1043</v>
      </c>
      <c r="BU57" s="14">
        <f t="shared" ref="BU57" si="2179">BU107</f>
        <v>0</v>
      </c>
      <c r="BV57" s="15">
        <f t="shared" si="32"/>
        <v>1043</v>
      </c>
      <c r="BW57" s="14">
        <f t="shared" ref="BW57" si="2180">BW107</f>
        <v>0</v>
      </c>
      <c r="BX57" s="15">
        <f t="shared" si="33"/>
        <v>1043</v>
      </c>
      <c r="BY57" s="14">
        <f t="shared" ref="BY57" si="2181">BY107</f>
        <v>0</v>
      </c>
      <c r="BZ57" s="15">
        <f t="shared" si="34"/>
        <v>1043</v>
      </c>
      <c r="CA57" s="14">
        <f t="shared" ref="CA57" si="2182">CA107</f>
        <v>0</v>
      </c>
      <c r="CB57" s="14"/>
      <c r="CC57" s="14">
        <f>(CC59-CC56)/3+CC56</f>
        <v>1.1333333333333333</v>
      </c>
      <c r="CD57" s="15">
        <f t="shared" si="35"/>
        <v>308</v>
      </c>
      <c r="CE57" s="14">
        <f t="shared" ref="CE57" si="2183">CE107</f>
        <v>0.2416666666666667</v>
      </c>
      <c r="CF57" s="15">
        <f t="shared" si="36"/>
        <v>299</v>
      </c>
      <c r="CG57" s="14">
        <f t="shared" ref="CG57" si="2184">CG107</f>
        <v>0.25625000000000003</v>
      </c>
      <c r="CH57" s="15">
        <f t="shared" si="37"/>
        <v>1043</v>
      </c>
      <c r="CI57" s="14">
        <f t="shared" ref="CI57" si="2185">CI107</f>
        <v>0</v>
      </c>
      <c r="CJ57" s="15">
        <f t="shared" si="38"/>
        <v>1043</v>
      </c>
      <c r="CK57" s="14">
        <f t="shared" ref="CK57" si="2186">CK107</f>
        <v>0</v>
      </c>
      <c r="CL57" s="15">
        <f t="shared" si="39"/>
        <v>1043</v>
      </c>
      <c r="CM57" s="14">
        <f t="shared" ref="CM57" si="2187">CM107</f>
        <v>0</v>
      </c>
      <c r="CN57" s="15">
        <f t="shared" si="40"/>
        <v>1043</v>
      </c>
      <c r="CO57" s="14">
        <f t="shared" ref="CO57" si="2188">CO107</f>
        <v>0</v>
      </c>
      <c r="CP57" s="15">
        <f t="shared" si="41"/>
        <v>1043</v>
      </c>
      <c r="CQ57" s="14">
        <f t="shared" ref="CQ57" si="2189">CQ107</f>
        <v>0</v>
      </c>
      <c r="CR57" s="14"/>
      <c r="CS57" s="14"/>
      <c r="CT57" s="14">
        <f>(CT59-CT56)/3+CT56</f>
        <v>1.1333333333333333</v>
      </c>
      <c r="CU57" s="15">
        <f t="shared" si="42"/>
        <v>313</v>
      </c>
      <c r="CV57" s="14">
        <f t="shared" ref="CV57" si="2190">CV107</f>
        <v>0.19693931162500095</v>
      </c>
      <c r="CW57" s="15">
        <f t="shared" si="43"/>
        <v>305</v>
      </c>
      <c r="CX57" s="14">
        <f t="shared" ref="CX57" si="2191">CX107</f>
        <v>0.19555875586249977</v>
      </c>
      <c r="CY57" s="15">
        <f t="shared" si="44"/>
        <v>1043</v>
      </c>
      <c r="CZ57" s="14">
        <f t="shared" ref="CZ57" si="2192">CZ107</f>
        <v>0</v>
      </c>
      <c r="DA57" s="15">
        <f t="shared" si="45"/>
        <v>1043</v>
      </c>
      <c r="DB57" s="14">
        <f t="shared" ref="DB57" si="2193">DB107</f>
        <v>0</v>
      </c>
      <c r="DC57" s="15">
        <f t="shared" si="46"/>
        <v>1043</v>
      </c>
      <c r="DD57" s="14">
        <f t="shared" ref="DD57" si="2194">DD107</f>
        <v>0</v>
      </c>
      <c r="DE57" s="15">
        <f t="shared" si="47"/>
        <v>1043</v>
      </c>
      <c r="DF57" s="14">
        <f t="shared" ref="DF57" si="2195">DF107</f>
        <v>0</v>
      </c>
      <c r="DG57" s="15">
        <f t="shared" si="48"/>
        <v>1043</v>
      </c>
      <c r="DH57" s="14">
        <f t="shared" ref="DH57" si="2196">DH107</f>
        <v>0</v>
      </c>
      <c r="DI57" s="14"/>
      <c r="DJ57" s="14"/>
      <c r="DK57" s="14">
        <f>(DK59-DK56)/3+DK56</f>
        <v>1.1333333333333333</v>
      </c>
      <c r="DL57" s="15">
        <f t="shared" si="49"/>
        <v>318</v>
      </c>
      <c r="DM57" s="14">
        <f t="shared" ref="DM57" si="2197">DM107</f>
        <v>0.1555448651249996</v>
      </c>
      <c r="DN57" s="15">
        <f t="shared" si="50"/>
        <v>312</v>
      </c>
      <c r="DO57" s="14">
        <f t="shared" ref="DO57" si="2198">DO107</f>
        <v>0.13667264241249988</v>
      </c>
      <c r="DP57" s="15">
        <f t="shared" si="51"/>
        <v>1043</v>
      </c>
      <c r="DQ57" s="14">
        <f t="shared" ref="DQ57" si="2199">DQ107</f>
        <v>0</v>
      </c>
      <c r="DR57" s="15">
        <f t="shared" si="52"/>
        <v>1043</v>
      </c>
      <c r="DS57" s="14">
        <f t="shared" ref="DS57" si="2200">DS107</f>
        <v>0</v>
      </c>
      <c r="DT57" s="15">
        <f t="shared" si="53"/>
        <v>1043</v>
      </c>
      <c r="DU57" s="14">
        <f t="shared" ref="DU57" si="2201">DU107</f>
        <v>0</v>
      </c>
      <c r="DV57" s="15">
        <f t="shared" si="54"/>
        <v>1043</v>
      </c>
      <c r="DW57" s="14">
        <f t="shared" ref="DW57" si="2202">DW107</f>
        <v>0</v>
      </c>
      <c r="DX57" s="15">
        <f t="shared" si="55"/>
        <v>1043</v>
      </c>
      <c r="DY57" s="14">
        <f t="shared" ref="DY57" si="2203">DY107</f>
        <v>0</v>
      </c>
      <c r="DZ57" s="14"/>
      <c r="EA57" s="14">
        <f>(EA59-EA56)/3+EA56</f>
        <v>1.1333333333333333</v>
      </c>
      <c r="EB57" s="15">
        <f t="shared" si="56"/>
        <v>1043</v>
      </c>
      <c r="EC57" s="14">
        <f t="shared" ref="EC57" si="2204">EC107</f>
        <v>0</v>
      </c>
      <c r="ED57" s="15">
        <f t="shared" si="57"/>
        <v>1043</v>
      </c>
      <c r="EE57" s="14">
        <f t="shared" ref="EE57" si="2205">EE107</f>
        <v>0</v>
      </c>
      <c r="EF57" s="15">
        <f t="shared" si="58"/>
        <v>1043</v>
      </c>
      <c r="EG57" s="14">
        <f t="shared" ref="EG57" si="2206">EG107</f>
        <v>0</v>
      </c>
      <c r="EH57" s="15">
        <f t="shared" si="59"/>
        <v>1043</v>
      </c>
      <c r="EI57" s="14">
        <f t="shared" ref="EI57" si="2207">EI107</f>
        <v>0</v>
      </c>
      <c r="EJ57" s="15">
        <f t="shared" si="60"/>
        <v>1043</v>
      </c>
      <c r="EK57" s="14">
        <f t="shared" ref="EK57" si="2208">EK107</f>
        <v>0</v>
      </c>
      <c r="EL57" s="15">
        <f t="shared" si="61"/>
        <v>1043</v>
      </c>
      <c r="EM57" s="14">
        <f t="shared" ref="EM57" si="2209">EM107</f>
        <v>0</v>
      </c>
      <c r="EN57" s="15">
        <f t="shared" si="62"/>
        <v>1043</v>
      </c>
      <c r="EO57" s="14">
        <f t="shared" ref="EO57" si="2210">EO107</f>
        <v>0</v>
      </c>
      <c r="EP57" s="14"/>
      <c r="EQ57" s="14"/>
      <c r="ER57" s="14"/>
      <c r="ES57" s="14"/>
      <c r="ET57" s="14">
        <f>(ET59-ET56)/3+ET56</f>
        <v>1.1333333333333333</v>
      </c>
      <c r="EU57" s="15">
        <f t="shared" si="63"/>
        <v>562</v>
      </c>
      <c r="EV57" s="14">
        <f t="shared" ref="EV57" si="2211">EV107</f>
        <v>0.12933333333333336</v>
      </c>
      <c r="EW57" s="15">
        <f t="shared" si="64"/>
        <v>573</v>
      </c>
      <c r="EX57" s="14">
        <f t="shared" ref="EX57" si="2212">EX107</f>
        <v>8.5333333333333344E-2</v>
      </c>
      <c r="EY57" s="15">
        <f t="shared" si="65"/>
        <v>1043</v>
      </c>
      <c r="EZ57" s="14">
        <f t="shared" ref="EZ57" si="2213">EZ107</f>
        <v>0</v>
      </c>
      <c r="FA57" s="15">
        <f t="shared" si="66"/>
        <v>1043</v>
      </c>
      <c r="FB57" s="14">
        <f t="shared" ref="FB57" si="2214">FB107</f>
        <v>0</v>
      </c>
      <c r="FC57" s="15">
        <f t="shared" si="67"/>
        <v>1043</v>
      </c>
      <c r="FD57" s="14">
        <f t="shared" ref="FD57" si="2215">FD107</f>
        <v>0</v>
      </c>
      <c r="FE57" s="15">
        <f t="shared" si="68"/>
        <v>1043</v>
      </c>
      <c r="FF57" s="14">
        <f t="shared" ref="FF57" si="2216">FF107</f>
        <v>0</v>
      </c>
      <c r="FG57" s="15">
        <f t="shared" si="69"/>
        <v>1043</v>
      </c>
      <c r="FH57" s="14">
        <f t="shared" ref="FH57" si="2217">FH107</f>
        <v>0</v>
      </c>
    </row>
    <row r="58" spans="1:164" ht="15" customHeight="1" x14ac:dyDescent="0.25">
      <c r="A58" s="14">
        <f>(A59-A56)*2/3+A56</f>
        <v>1.1666666666666667</v>
      </c>
      <c r="B58" s="15">
        <f t="shared" si="3"/>
        <v>253</v>
      </c>
      <c r="C58" s="14">
        <f t="shared" si="70"/>
        <v>0.96125000000000016</v>
      </c>
      <c r="D58" s="15">
        <f t="shared" si="4"/>
        <v>246</v>
      </c>
      <c r="E58" s="17">
        <f t="shared" si="70"/>
        <v>1.2066666666666668</v>
      </c>
      <c r="F58" s="15">
        <f t="shared" si="5"/>
        <v>250</v>
      </c>
      <c r="G58" s="27">
        <f t="shared" ref="G58" si="2218">G108</f>
        <v>1.0667539255624996</v>
      </c>
      <c r="H58" s="15">
        <f t="shared" si="6"/>
        <v>253</v>
      </c>
      <c r="I58" s="27">
        <f t="shared" ref="I58" si="2219">I108</f>
        <v>0.92697961856249933</v>
      </c>
      <c r="J58" s="15">
        <f>ROUNDUP(-(J108*2-9.791)/0.00939,0)</f>
        <v>256</v>
      </c>
      <c r="K58" s="33">
        <f t="shared" ref="K58" si="2220">K108</f>
        <v>0.78720531156250018</v>
      </c>
      <c r="L58" s="15">
        <f t="shared" si="7"/>
        <v>263</v>
      </c>
      <c r="M58" s="14">
        <f t="shared" ref="M58" si="2221">M108</f>
        <v>0.66229166666666672</v>
      </c>
      <c r="N58" s="14"/>
      <c r="O58" s="14">
        <f t="shared" ref="O58" si="2222">O108</f>
        <v>0</v>
      </c>
      <c r="P58" s="14"/>
      <c r="Q58" s="14">
        <f>(Q59-Q56)*2/3+Q56</f>
        <v>1.1666666666666667</v>
      </c>
      <c r="R58" s="15">
        <f t="shared" si="9"/>
        <v>252</v>
      </c>
      <c r="S58" s="14">
        <f t="shared" ref="S58" si="2223">S108</f>
        <v>0.91683333333333328</v>
      </c>
      <c r="T58" s="15">
        <f t="shared" si="10"/>
        <v>252</v>
      </c>
      <c r="U58" s="14">
        <f t="shared" ref="U58" si="2224">U108</f>
        <v>0.91683333333333328</v>
      </c>
      <c r="V58" s="15">
        <f t="shared" si="11"/>
        <v>258</v>
      </c>
      <c r="W58" s="33">
        <f t="shared" ref="W58" si="2225">W108</f>
        <v>0.78322267323749872</v>
      </c>
      <c r="X58" s="15">
        <f t="shared" si="12"/>
        <v>263</v>
      </c>
      <c r="Y58" s="27">
        <f t="shared" ref="Y58" si="2226">Y108</f>
        <v>0.65002822691249962</v>
      </c>
      <c r="Z58" s="15">
        <f>ROUNDUP(-(Z108*2-9.791)/0.00939,0)</f>
        <v>268</v>
      </c>
      <c r="AA58" s="27">
        <f t="shared" ref="AA58" si="2227">AA108</f>
        <v>0.5168337805874984</v>
      </c>
      <c r="AB58" s="15">
        <f t="shared" si="13"/>
        <v>278</v>
      </c>
      <c r="AC58" s="14">
        <f t="shared" ref="AC58" si="2228">AC108</f>
        <v>0.40300000000000002</v>
      </c>
      <c r="AD58" s="15">
        <f t="shared" si="14"/>
        <v>1043</v>
      </c>
      <c r="AE58" s="14"/>
      <c r="AF58" s="14"/>
      <c r="AG58" s="14">
        <f>(AG59-AG56)*2/3+AG56</f>
        <v>1.1666666666666667</v>
      </c>
      <c r="AH58" s="15">
        <f t="shared" si="15"/>
        <v>269</v>
      </c>
      <c r="AI58" s="14">
        <f t="shared" ref="AI58" si="2229">AI108</f>
        <v>0.37124999999999997</v>
      </c>
      <c r="AJ58" s="15">
        <f t="shared" si="16"/>
        <v>269</v>
      </c>
      <c r="AK58" s="14">
        <f t="shared" ref="AK58" si="2230">AK108</f>
        <v>0.35624999999999996</v>
      </c>
      <c r="AL58" s="15">
        <f t="shared" si="17"/>
        <v>289</v>
      </c>
      <c r="AM58" s="14">
        <f t="shared" ref="AM58" si="2231">AM108</f>
        <v>0.23954210940000162</v>
      </c>
      <c r="AN58" s="15">
        <f t="shared" si="18"/>
        <v>1043</v>
      </c>
      <c r="AO58" s="14">
        <f t="shared" ref="AO58" si="2232">AO108</f>
        <v>0</v>
      </c>
      <c r="AP58" s="15">
        <f t="shared" si="88"/>
        <v>1043</v>
      </c>
      <c r="AQ58" s="14">
        <f t="shared" ref="AQ58" si="2233">AQ108</f>
        <v>0</v>
      </c>
      <c r="AR58" s="15">
        <f t="shared" si="19"/>
        <v>1043</v>
      </c>
      <c r="AS58" s="14">
        <f t="shared" ref="AS58" si="2234">AS108</f>
        <v>5.333333333333333E-2</v>
      </c>
      <c r="AT58" s="15">
        <f t="shared" si="20"/>
        <v>1043</v>
      </c>
      <c r="AU58" s="14">
        <f t="shared" ref="AU58" si="2235">AU108</f>
        <v>0</v>
      </c>
      <c r="AV58" s="14"/>
      <c r="AW58" s="14">
        <f>(AW59-AW56)*2/3+AW56</f>
        <v>1.1666666666666667</v>
      </c>
      <c r="AX58" s="15">
        <f t="shared" si="21"/>
        <v>1043</v>
      </c>
      <c r="AY58" s="14">
        <f t="shared" ref="AY58" si="2236">AY108</f>
        <v>0</v>
      </c>
      <c r="AZ58" s="15">
        <f t="shared" si="22"/>
        <v>1043</v>
      </c>
      <c r="BA58" s="14">
        <f t="shared" ref="BA58" si="2237">BA108</f>
        <v>0</v>
      </c>
      <c r="BB58" s="15">
        <f t="shared" si="23"/>
        <v>1043</v>
      </c>
      <c r="BC58" s="14">
        <f t="shared" ref="BC58" si="2238">BC108</f>
        <v>0</v>
      </c>
      <c r="BD58" s="15">
        <f t="shared" si="24"/>
        <v>1043</v>
      </c>
      <c r="BE58" s="14">
        <f t="shared" ref="BE58" si="2239">BE108</f>
        <v>0</v>
      </c>
      <c r="BF58" s="15">
        <f t="shared" si="25"/>
        <v>1043</v>
      </c>
      <c r="BG58" s="14">
        <f t="shared" ref="BG58" si="2240">BG108</f>
        <v>0</v>
      </c>
      <c r="BH58" s="15">
        <f t="shared" si="26"/>
        <v>1043</v>
      </c>
      <c r="BI58" s="14">
        <f t="shared" ref="BI58" si="2241">BI108</f>
        <v>0</v>
      </c>
      <c r="BJ58" s="15">
        <f t="shared" si="27"/>
        <v>1043</v>
      </c>
      <c r="BK58" s="14">
        <f t="shared" ref="BK58" si="2242">BK108</f>
        <v>0</v>
      </c>
      <c r="BL58" s="14"/>
      <c r="BM58" s="14">
        <f>(BM59-BM56)*2/3+BM56</f>
        <v>1.1666666666666667</v>
      </c>
      <c r="BN58" s="15">
        <f t="shared" si="28"/>
        <v>300</v>
      </c>
      <c r="BO58" s="14">
        <f t="shared" ref="BO58" si="2243">BO108</f>
        <v>0.12694488658333547</v>
      </c>
      <c r="BP58" s="15">
        <f t="shared" si="29"/>
        <v>303</v>
      </c>
      <c r="BQ58" s="14">
        <f t="shared" ref="BQ58" si="2244">BQ108</f>
        <v>0.20166710195833337</v>
      </c>
      <c r="BR58" s="15">
        <f t="shared" si="30"/>
        <v>1043</v>
      </c>
      <c r="BS58" s="14">
        <f t="shared" ref="BS58" si="2245">BS108</f>
        <v>0</v>
      </c>
      <c r="BT58" s="15">
        <f t="shared" si="31"/>
        <v>1043</v>
      </c>
      <c r="BU58" s="14">
        <f t="shared" ref="BU58" si="2246">BU108</f>
        <v>0</v>
      </c>
      <c r="BV58" s="15">
        <f t="shared" si="32"/>
        <v>1043</v>
      </c>
      <c r="BW58" s="14">
        <f t="shared" ref="BW58" si="2247">BW108</f>
        <v>0</v>
      </c>
      <c r="BX58" s="15">
        <f t="shared" si="33"/>
        <v>1043</v>
      </c>
      <c r="BY58" s="14">
        <f t="shared" ref="BY58" si="2248">BY108</f>
        <v>0</v>
      </c>
      <c r="BZ58" s="15">
        <f t="shared" si="34"/>
        <v>1043</v>
      </c>
      <c r="CA58" s="14">
        <f t="shared" ref="CA58" si="2249">CA108</f>
        <v>0</v>
      </c>
      <c r="CB58" s="14"/>
      <c r="CC58" s="14">
        <f>(CC59-CC56)*2/3+CC56</f>
        <v>1.1666666666666667</v>
      </c>
      <c r="CD58" s="15">
        <f t="shared" si="35"/>
        <v>330</v>
      </c>
      <c r="CE58" s="14">
        <f t="shared" ref="CE58" si="2250">CE108</f>
        <v>0.12833333333333335</v>
      </c>
      <c r="CF58" s="15">
        <f t="shared" si="36"/>
        <v>310</v>
      </c>
      <c r="CG58" s="14">
        <f t="shared" ref="CG58" si="2251">CG108</f>
        <v>0.14062500000000003</v>
      </c>
      <c r="CH58" s="15">
        <f t="shared" si="37"/>
        <v>1043</v>
      </c>
      <c r="CI58" s="14">
        <f t="shared" ref="CI58" si="2252">CI108</f>
        <v>0</v>
      </c>
      <c r="CJ58" s="15">
        <f t="shared" si="38"/>
        <v>1043</v>
      </c>
      <c r="CK58" s="14">
        <f t="shared" ref="CK58" si="2253">CK108</f>
        <v>0</v>
      </c>
      <c r="CL58" s="15">
        <f t="shared" si="39"/>
        <v>1043</v>
      </c>
      <c r="CM58" s="14">
        <f t="shared" ref="CM58" si="2254">CM108</f>
        <v>0</v>
      </c>
      <c r="CN58" s="15">
        <f t="shared" si="40"/>
        <v>1043</v>
      </c>
      <c r="CO58" s="14">
        <f t="shared" ref="CO58" si="2255">CO108</f>
        <v>0</v>
      </c>
      <c r="CP58" s="15">
        <f t="shared" si="41"/>
        <v>1043</v>
      </c>
      <c r="CQ58" s="14">
        <f t="shared" ref="CQ58" si="2256">CQ108</f>
        <v>0</v>
      </c>
      <c r="CR58" s="14"/>
      <c r="CS58" s="14"/>
      <c r="CT58" s="14">
        <f>(CT59-CT56)*2/3+CT56</f>
        <v>1.1666666666666667</v>
      </c>
      <c r="CU58" s="15">
        <f t="shared" si="42"/>
        <v>1043</v>
      </c>
      <c r="CV58" s="14">
        <f t="shared" ref="CV58" si="2257">CV108</f>
        <v>0</v>
      </c>
      <c r="CW58" s="15">
        <f t="shared" si="43"/>
        <v>1043</v>
      </c>
      <c r="CX58" s="14">
        <f t="shared" ref="CX58" si="2258">CX108</f>
        <v>0</v>
      </c>
      <c r="CY58" s="15">
        <f t="shared" si="44"/>
        <v>1043</v>
      </c>
      <c r="CZ58" s="14">
        <f t="shared" ref="CZ58" si="2259">CZ108</f>
        <v>0</v>
      </c>
      <c r="DA58" s="15">
        <f t="shared" si="45"/>
        <v>1043</v>
      </c>
      <c r="DB58" s="14">
        <f t="shared" ref="DB58" si="2260">DB108</f>
        <v>0</v>
      </c>
      <c r="DC58" s="15">
        <f t="shared" si="46"/>
        <v>1043</v>
      </c>
      <c r="DD58" s="14">
        <f t="shared" ref="DD58" si="2261">DD108</f>
        <v>0</v>
      </c>
      <c r="DE58" s="15">
        <f t="shared" si="47"/>
        <v>1043</v>
      </c>
      <c r="DF58" s="14">
        <f t="shared" ref="DF58" si="2262">DF108</f>
        <v>0</v>
      </c>
      <c r="DG58" s="15">
        <f t="shared" si="48"/>
        <v>1043</v>
      </c>
      <c r="DH58" s="14">
        <f t="shared" ref="DH58" si="2263">DH108</f>
        <v>0</v>
      </c>
      <c r="DI58" s="14"/>
      <c r="DJ58" s="14"/>
      <c r="DK58" s="14">
        <f>(DK59-DK56)*2/3+DK56</f>
        <v>1.1666666666666667</v>
      </c>
      <c r="DL58" s="15">
        <f t="shared" si="49"/>
        <v>1043</v>
      </c>
      <c r="DM58" s="14">
        <f t="shared" ref="DM58" si="2264">DM108</f>
        <v>0</v>
      </c>
      <c r="DN58" s="15">
        <f t="shared" si="50"/>
        <v>1043</v>
      </c>
      <c r="DO58" s="14">
        <f t="shared" ref="DO58" si="2265">DO108</f>
        <v>0</v>
      </c>
      <c r="DP58" s="15">
        <f t="shared" si="51"/>
        <v>1043</v>
      </c>
      <c r="DQ58" s="14">
        <f t="shared" ref="DQ58" si="2266">DQ108</f>
        <v>0</v>
      </c>
      <c r="DR58" s="15">
        <f t="shared" si="52"/>
        <v>1043</v>
      </c>
      <c r="DS58" s="14">
        <f t="shared" ref="DS58" si="2267">DS108</f>
        <v>0</v>
      </c>
      <c r="DT58" s="15">
        <f t="shared" si="53"/>
        <v>1043</v>
      </c>
      <c r="DU58" s="14">
        <f t="shared" ref="DU58" si="2268">DU108</f>
        <v>0</v>
      </c>
      <c r="DV58" s="15">
        <f t="shared" si="54"/>
        <v>1043</v>
      </c>
      <c r="DW58" s="14">
        <f t="shared" ref="DW58" si="2269">DW108</f>
        <v>0</v>
      </c>
      <c r="DX58" s="15">
        <f t="shared" si="55"/>
        <v>1043</v>
      </c>
      <c r="DY58" s="14">
        <f t="shared" ref="DY58" si="2270">DY108</f>
        <v>0</v>
      </c>
      <c r="DZ58" s="14"/>
      <c r="EA58" s="14">
        <f>(EA59-EA56)*2/3+EA56</f>
        <v>1.1666666666666667</v>
      </c>
      <c r="EB58" s="15">
        <f t="shared" si="56"/>
        <v>1043</v>
      </c>
      <c r="EC58" s="14">
        <f t="shared" ref="EC58" si="2271">EC108</f>
        <v>0</v>
      </c>
      <c r="ED58" s="15">
        <f t="shared" si="57"/>
        <v>1043</v>
      </c>
      <c r="EE58" s="14">
        <f t="shared" ref="EE58" si="2272">EE108</f>
        <v>0</v>
      </c>
      <c r="EF58" s="15">
        <f t="shared" si="58"/>
        <v>1043</v>
      </c>
      <c r="EG58" s="14">
        <f t="shared" ref="EG58" si="2273">EG108</f>
        <v>0</v>
      </c>
      <c r="EH58" s="15">
        <f t="shared" si="59"/>
        <v>1043</v>
      </c>
      <c r="EI58" s="14">
        <f t="shared" ref="EI58" si="2274">EI108</f>
        <v>0</v>
      </c>
      <c r="EJ58" s="15">
        <f t="shared" si="60"/>
        <v>1043</v>
      </c>
      <c r="EK58" s="14">
        <f t="shared" ref="EK58" si="2275">EK108</f>
        <v>0</v>
      </c>
      <c r="EL58" s="15">
        <f t="shared" si="61"/>
        <v>1043</v>
      </c>
      <c r="EM58" s="14">
        <f t="shared" ref="EM58" si="2276">EM108</f>
        <v>0</v>
      </c>
      <c r="EN58" s="15">
        <f t="shared" si="62"/>
        <v>1043</v>
      </c>
      <c r="EO58" s="14">
        <f t="shared" ref="EO58" si="2277">EO108</f>
        <v>0</v>
      </c>
      <c r="EP58" s="14"/>
      <c r="EQ58" s="14"/>
      <c r="ER58" s="14"/>
      <c r="ES58" s="14"/>
      <c r="ET58" s="14">
        <f>(ET59-ET56)*2/3+ET56</f>
        <v>1.1666666666666667</v>
      </c>
      <c r="EU58" s="14">
        <f t="shared" ref="EU58:EU61" si="2278">ROUNDUP(-(EU108*2-9.791)/0.0093,0)</f>
        <v>810</v>
      </c>
      <c r="EV58" s="14">
        <f t="shared" ref="EV58" si="2279">EV108</f>
        <v>6.4666666666666678E-2</v>
      </c>
      <c r="EW58" s="14">
        <f t="shared" ref="EW58:EW61" si="2280">ROUNDUP(-(EW108*2-9.791)/0.0093,0)</f>
        <v>816</v>
      </c>
      <c r="EX58" s="14">
        <f t="shared" ref="EX58" si="2281">EX108</f>
        <v>4.2666666666666672E-2</v>
      </c>
      <c r="EY58" s="14">
        <f t="shared" ref="EY58:EY61" si="2282">ROUNDUP(-(EY108*2-9.791)/0.0093,0)</f>
        <v>1053</v>
      </c>
      <c r="EZ58" s="14">
        <f t="shared" ref="EZ58" si="2283">EZ108</f>
        <v>0</v>
      </c>
      <c r="FA58" s="14">
        <f t="shared" ref="FA58:FA61" si="2284">ROUNDUP(-(FA108*2-9.791)/0.0093,0)</f>
        <v>1053</v>
      </c>
      <c r="FB58" s="14">
        <f t="shared" ref="FB58" si="2285">FB108</f>
        <v>0</v>
      </c>
      <c r="FC58" s="14">
        <f t="shared" ref="FC58:FC61" si="2286">ROUNDUP(-(FC108*2-9.791)/0.0093,0)</f>
        <v>1053</v>
      </c>
      <c r="FD58" s="14">
        <f t="shared" ref="FD58" si="2287">FD108</f>
        <v>0</v>
      </c>
      <c r="FE58" s="14">
        <f t="shared" ref="FE58" si="2288">ROUNDUP(-(FE108*2-9.791)/0.0093,0)</f>
        <v>1053</v>
      </c>
      <c r="FF58" s="14">
        <f t="shared" ref="FF58" si="2289">FF108</f>
        <v>0</v>
      </c>
      <c r="FG58" s="14"/>
      <c r="FH58" s="14">
        <f t="shared" ref="FH58" si="2290">FH108</f>
        <v>0</v>
      </c>
    </row>
    <row r="59" spans="1:164" ht="15" customHeight="1" x14ac:dyDescent="0.25">
      <c r="A59" s="14">
        <v>1.2</v>
      </c>
      <c r="B59" s="15">
        <f t="shared" si="3"/>
        <v>255</v>
      </c>
      <c r="C59" s="14">
        <f t="shared" si="70"/>
        <v>0.83750000000000013</v>
      </c>
      <c r="D59" s="15">
        <f t="shared" si="4"/>
        <v>247</v>
      </c>
      <c r="E59" s="14">
        <f t="shared" si="70"/>
        <v>1.0818750000000001</v>
      </c>
      <c r="F59" s="15">
        <f t="shared" si="5"/>
        <v>251</v>
      </c>
      <c r="G59" s="27">
        <f t="shared" ref="G59" si="2291">G109</f>
        <v>0.94265671574999954</v>
      </c>
      <c r="H59" s="15">
        <f t="shared" si="6"/>
        <v>255</v>
      </c>
      <c r="I59" s="33">
        <f t="shared" ref="I59" si="2292">I109</f>
        <v>0.80343796424999936</v>
      </c>
      <c r="J59" s="15">
        <f t="shared" si="73"/>
        <v>258</v>
      </c>
      <c r="K59" s="27">
        <f t="shared" ref="K59" si="2293">K109</f>
        <v>0.66421921275000018</v>
      </c>
      <c r="L59" s="15">
        <f t="shared" si="7"/>
        <v>266</v>
      </c>
      <c r="M59" s="14">
        <f t="shared" ref="M59" si="2294">M109</f>
        <v>0.54</v>
      </c>
      <c r="N59" s="14"/>
      <c r="O59" s="14">
        <f t="shared" ref="O59" si="2295">O109</f>
        <v>0</v>
      </c>
      <c r="P59" s="14"/>
      <c r="Q59" s="14">
        <v>1.2</v>
      </c>
      <c r="R59" s="15">
        <f t="shared" si="9"/>
        <v>255</v>
      </c>
      <c r="S59" s="16">
        <f t="shared" ref="S59" si="2296">S109</f>
        <v>0.792875</v>
      </c>
      <c r="T59" s="15">
        <f t="shared" si="10"/>
        <v>255</v>
      </c>
      <c r="U59" s="16">
        <f t="shared" ref="U59" si="2297">U109</f>
        <v>0.792875</v>
      </c>
      <c r="V59" s="15">
        <f t="shared" si="11"/>
        <v>260</v>
      </c>
      <c r="W59" s="27">
        <f t="shared" ref="W59" si="2298">W109</f>
        <v>0.66050046328749867</v>
      </c>
      <c r="X59" s="15">
        <f t="shared" si="12"/>
        <v>266</v>
      </c>
      <c r="Y59" s="27">
        <f t="shared" ref="Y59" si="2299">Y109</f>
        <v>0.5281254613249996</v>
      </c>
      <c r="Z59" s="15">
        <f t="shared" si="81"/>
        <v>271</v>
      </c>
      <c r="AA59" s="27">
        <f t="shared" ref="AA59" si="2300">AA109</f>
        <v>0.39575045936249842</v>
      </c>
      <c r="AB59" s="15">
        <f t="shared" si="13"/>
        <v>282</v>
      </c>
      <c r="AC59" s="14">
        <f t="shared" ref="AC59" si="2301">AC109</f>
        <v>0.28299999999999997</v>
      </c>
      <c r="AD59" s="15">
        <f t="shared" si="14"/>
        <v>1043</v>
      </c>
      <c r="AE59" s="14"/>
      <c r="AF59" s="14"/>
      <c r="AG59" s="14">
        <v>1.2</v>
      </c>
      <c r="AH59" s="15">
        <f t="shared" si="15"/>
        <v>271</v>
      </c>
      <c r="AI59" s="14">
        <f t="shared" ref="AI59" si="2302">AI109</f>
        <v>0.25</v>
      </c>
      <c r="AJ59" s="15">
        <f t="shared" si="16"/>
        <v>271</v>
      </c>
      <c r="AK59" s="14">
        <f t="shared" ref="AK59" si="2303">AK109</f>
        <v>0.23499999999999999</v>
      </c>
      <c r="AL59" s="15">
        <f t="shared" si="17"/>
        <v>1043</v>
      </c>
      <c r="AM59" s="14">
        <f t="shared" ref="AM59" si="2304">AM109</f>
        <v>0</v>
      </c>
      <c r="AN59" s="15">
        <f t="shared" si="18"/>
        <v>1043</v>
      </c>
      <c r="AO59" s="14">
        <f t="shared" ref="AO59" si="2305">AO109</f>
        <v>0</v>
      </c>
      <c r="AP59" s="15">
        <f t="shared" si="88"/>
        <v>1043</v>
      </c>
      <c r="AQ59" s="14">
        <f t="shared" ref="AQ59" si="2306">AQ109</f>
        <v>0</v>
      </c>
      <c r="AR59" s="15">
        <f t="shared" si="19"/>
        <v>1043</v>
      </c>
      <c r="AS59" s="14">
        <f t="shared" ref="AS59" si="2307">AS109</f>
        <v>0</v>
      </c>
      <c r="AT59" s="15">
        <f t="shared" si="20"/>
        <v>1043</v>
      </c>
      <c r="AU59" s="14">
        <f t="shared" ref="AU59" si="2308">AU109</f>
        <v>0</v>
      </c>
      <c r="AV59" s="14"/>
      <c r="AW59" s="14">
        <v>1.2</v>
      </c>
      <c r="AX59" s="15">
        <f t="shared" si="21"/>
        <v>1043</v>
      </c>
      <c r="AY59" s="14">
        <f t="shared" ref="AY59" si="2309">AY109</f>
        <v>0</v>
      </c>
      <c r="AZ59" s="15">
        <f t="shared" si="22"/>
        <v>1043</v>
      </c>
      <c r="BA59" s="14">
        <f t="shared" ref="BA59" si="2310">BA109</f>
        <v>0</v>
      </c>
      <c r="BB59" s="15">
        <f t="shared" si="23"/>
        <v>1043</v>
      </c>
      <c r="BC59" s="14">
        <f t="shared" ref="BC59" si="2311">BC109</f>
        <v>0</v>
      </c>
      <c r="BD59" s="15">
        <f t="shared" si="24"/>
        <v>1043</v>
      </c>
      <c r="BE59" s="14">
        <f t="shared" ref="BE59" si="2312">BE109</f>
        <v>0</v>
      </c>
      <c r="BF59" s="15">
        <f t="shared" si="25"/>
        <v>1043</v>
      </c>
      <c r="BG59" s="14">
        <f t="shared" ref="BG59" si="2313">BG109</f>
        <v>0</v>
      </c>
      <c r="BH59" s="15">
        <f t="shared" si="26"/>
        <v>1043</v>
      </c>
      <c r="BI59" s="14">
        <f t="shared" ref="BI59" si="2314">BI109</f>
        <v>0</v>
      </c>
      <c r="BJ59" s="15">
        <f t="shared" si="27"/>
        <v>1043</v>
      </c>
      <c r="BK59" s="14">
        <f t="shared" ref="BK59" si="2315">BK109</f>
        <v>0</v>
      </c>
      <c r="BL59" s="14"/>
      <c r="BM59" s="14">
        <v>1.2</v>
      </c>
      <c r="BN59" s="15">
        <f t="shared" si="28"/>
        <v>1043</v>
      </c>
      <c r="BO59" s="14">
        <f t="shared" ref="BO59" si="2316">BO109</f>
        <v>0</v>
      </c>
      <c r="BP59" s="15">
        <f t="shared" si="29"/>
        <v>1043</v>
      </c>
      <c r="BQ59" s="14">
        <f t="shared" ref="BQ59" si="2317">BQ109</f>
        <v>0</v>
      </c>
      <c r="BR59" s="15">
        <f t="shared" si="30"/>
        <v>1043</v>
      </c>
      <c r="BS59" s="14">
        <f t="shared" ref="BS59" si="2318">BS109</f>
        <v>0</v>
      </c>
      <c r="BT59" s="15">
        <f t="shared" si="31"/>
        <v>1043</v>
      </c>
      <c r="BU59" s="14">
        <f t="shared" ref="BU59" si="2319">BU109</f>
        <v>0</v>
      </c>
      <c r="BV59" s="15">
        <f t="shared" si="32"/>
        <v>1043</v>
      </c>
      <c r="BW59" s="14">
        <f t="shared" ref="BW59" si="2320">BW109</f>
        <v>0</v>
      </c>
      <c r="BX59" s="15">
        <f t="shared" si="33"/>
        <v>1043</v>
      </c>
      <c r="BY59" s="14">
        <f t="shared" ref="BY59" si="2321">BY109</f>
        <v>0</v>
      </c>
      <c r="BZ59" s="15">
        <f t="shared" si="34"/>
        <v>1043</v>
      </c>
      <c r="CA59" s="14">
        <f t="shared" ref="CA59" si="2322">CA109</f>
        <v>0</v>
      </c>
      <c r="CB59" s="14"/>
      <c r="CC59" s="14">
        <v>1.2</v>
      </c>
      <c r="CD59" s="15">
        <f t="shared" si="35"/>
        <v>351</v>
      </c>
      <c r="CE59" s="14">
        <f t="shared" ref="CE59" si="2323">CE109</f>
        <v>1.4999999999999999E-2</v>
      </c>
      <c r="CF59" s="15">
        <f t="shared" si="36"/>
        <v>322</v>
      </c>
      <c r="CG59" s="14">
        <f t="shared" ref="CG59" si="2324">CG109</f>
        <v>2.5000000000000001E-2</v>
      </c>
      <c r="CH59" s="15">
        <f t="shared" si="37"/>
        <v>1043</v>
      </c>
      <c r="CI59" s="14">
        <f t="shared" ref="CI59" si="2325">CI109</f>
        <v>0</v>
      </c>
      <c r="CJ59" s="15">
        <f t="shared" si="38"/>
        <v>1043</v>
      </c>
      <c r="CK59" s="14">
        <f t="shared" ref="CK59" si="2326">CK109</f>
        <v>0</v>
      </c>
      <c r="CL59" s="15">
        <f t="shared" si="39"/>
        <v>1043</v>
      </c>
      <c r="CM59" s="14">
        <f t="shared" ref="CM59" si="2327">CM109</f>
        <v>0</v>
      </c>
      <c r="CN59" s="15">
        <f t="shared" si="40"/>
        <v>1043</v>
      </c>
      <c r="CO59" s="14">
        <f t="shared" ref="CO59" si="2328">CO109</f>
        <v>0</v>
      </c>
      <c r="CP59" s="15">
        <f t="shared" si="41"/>
        <v>1043</v>
      </c>
      <c r="CQ59" s="14">
        <f t="shared" ref="CQ59" si="2329">CQ109</f>
        <v>0</v>
      </c>
      <c r="CR59" s="14"/>
      <c r="CS59" s="14"/>
      <c r="CT59" s="14">
        <v>1.2</v>
      </c>
      <c r="CU59" s="15">
        <f t="shared" si="42"/>
        <v>1043</v>
      </c>
      <c r="CV59" s="14">
        <f t="shared" ref="CV59" si="2330">CV109</f>
        <v>0</v>
      </c>
      <c r="CW59" s="15">
        <f t="shared" si="43"/>
        <v>1043</v>
      </c>
      <c r="CX59" s="14">
        <f t="shared" ref="CX59" si="2331">CX109</f>
        <v>0</v>
      </c>
      <c r="CY59" s="15">
        <f t="shared" si="44"/>
        <v>1043</v>
      </c>
      <c r="CZ59" s="14">
        <f t="shared" ref="CZ59" si="2332">CZ109</f>
        <v>0</v>
      </c>
      <c r="DA59" s="15">
        <f t="shared" si="45"/>
        <v>1043</v>
      </c>
      <c r="DB59" s="14">
        <f t="shared" ref="DB59" si="2333">DB109</f>
        <v>0</v>
      </c>
      <c r="DC59" s="15">
        <f t="shared" si="46"/>
        <v>1043</v>
      </c>
      <c r="DD59" s="14">
        <f t="shared" ref="DD59" si="2334">DD109</f>
        <v>0</v>
      </c>
      <c r="DE59" s="15">
        <f t="shared" si="47"/>
        <v>1043</v>
      </c>
      <c r="DF59" s="14">
        <f t="shared" ref="DF59" si="2335">DF109</f>
        <v>0</v>
      </c>
      <c r="DG59" s="15">
        <f t="shared" si="48"/>
        <v>1043</v>
      </c>
      <c r="DH59" s="14">
        <f t="shared" ref="DH59" si="2336">DH109</f>
        <v>0</v>
      </c>
      <c r="DI59" s="14"/>
      <c r="DJ59" s="14"/>
      <c r="DK59" s="14">
        <v>1.2</v>
      </c>
      <c r="DL59" s="15">
        <f t="shared" si="49"/>
        <v>1043</v>
      </c>
      <c r="DM59" s="14">
        <f t="shared" ref="DM59" si="2337">DM109</f>
        <v>0</v>
      </c>
      <c r="DN59" s="15">
        <f t="shared" si="50"/>
        <v>1043</v>
      </c>
      <c r="DO59" s="14">
        <f t="shared" ref="DO59" si="2338">DO109</f>
        <v>0</v>
      </c>
      <c r="DP59" s="15">
        <f t="shared" si="51"/>
        <v>1043</v>
      </c>
      <c r="DQ59" s="14">
        <f t="shared" ref="DQ59" si="2339">DQ109</f>
        <v>0</v>
      </c>
      <c r="DR59" s="15">
        <f t="shared" si="52"/>
        <v>1043</v>
      </c>
      <c r="DS59" s="14">
        <f t="shared" ref="DS59" si="2340">DS109</f>
        <v>0</v>
      </c>
      <c r="DT59" s="15">
        <f t="shared" si="53"/>
        <v>1043</v>
      </c>
      <c r="DU59" s="14">
        <f t="shared" ref="DU59" si="2341">DU109</f>
        <v>0</v>
      </c>
      <c r="DV59" s="15">
        <f t="shared" si="54"/>
        <v>1043</v>
      </c>
      <c r="DW59" s="14">
        <f t="shared" ref="DW59" si="2342">DW109</f>
        <v>0</v>
      </c>
      <c r="DX59" s="15">
        <f t="shared" si="55"/>
        <v>1043</v>
      </c>
      <c r="DY59" s="14">
        <f t="shared" ref="DY59" si="2343">DY109</f>
        <v>0</v>
      </c>
      <c r="DZ59" s="14"/>
      <c r="EA59" s="14">
        <v>1.2</v>
      </c>
      <c r="EB59" s="15">
        <f t="shared" si="56"/>
        <v>1043</v>
      </c>
      <c r="EC59" s="14">
        <f t="shared" ref="EC59" si="2344">EC109</f>
        <v>0</v>
      </c>
      <c r="ED59" s="15">
        <f t="shared" si="57"/>
        <v>1043</v>
      </c>
      <c r="EE59" s="14">
        <f t="shared" ref="EE59" si="2345">EE109</f>
        <v>0</v>
      </c>
      <c r="EF59" s="15">
        <f t="shared" si="58"/>
        <v>1043</v>
      </c>
      <c r="EG59" s="14">
        <f t="shared" ref="EG59" si="2346">EG109</f>
        <v>0</v>
      </c>
      <c r="EH59" s="15">
        <f t="shared" si="59"/>
        <v>1043</v>
      </c>
      <c r="EI59" s="14">
        <f t="shared" ref="EI59" si="2347">EI109</f>
        <v>0</v>
      </c>
      <c r="EJ59" s="15">
        <f t="shared" si="60"/>
        <v>1043</v>
      </c>
      <c r="EK59" s="14">
        <f t="shared" ref="EK59" si="2348">EK109</f>
        <v>0</v>
      </c>
      <c r="EL59" s="15">
        <f t="shared" si="61"/>
        <v>1043</v>
      </c>
      <c r="EM59" s="14">
        <f t="shared" ref="EM59" si="2349">EM109</f>
        <v>0</v>
      </c>
      <c r="EN59" s="15">
        <f t="shared" si="62"/>
        <v>1043</v>
      </c>
      <c r="EO59" s="14">
        <f t="shared" ref="EO59" si="2350">EO109</f>
        <v>0</v>
      </c>
      <c r="EP59" s="14"/>
      <c r="EQ59" s="14"/>
      <c r="ER59" s="14"/>
      <c r="ES59" s="14"/>
      <c r="ET59" s="14">
        <v>1.2</v>
      </c>
      <c r="EU59" s="15">
        <f t="shared" si="2278"/>
        <v>1053</v>
      </c>
      <c r="EV59" s="14">
        <f t="shared" ref="EV59" si="2351">EV109</f>
        <v>0</v>
      </c>
      <c r="EW59" s="15">
        <f t="shared" si="2280"/>
        <v>1053</v>
      </c>
      <c r="EX59" s="14">
        <f t="shared" ref="EX59" si="2352">EX109</f>
        <v>0</v>
      </c>
      <c r="EY59" s="14">
        <f t="shared" si="2282"/>
        <v>1053</v>
      </c>
      <c r="EZ59" s="14">
        <f t="shared" ref="EZ59" si="2353">EZ109</f>
        <v>0</v>
      </c>
      <c r="FA59" s="14">
        <f t="shared" si="2284"/>
        <v>1053</v>
      </c>
      <c r="FB59" s="14">
        <f t="shared" ref="FB59" si="2354">FB109</f>
        <v>0</v>
      </c>
      <c r="FC59" s="14">
        <f t="shared" si="2286"/>
        <v>1053</v>
      </c>
      <c r="FD59" s="14">
        <f t="shared" ref="FD59" si="2355">FD109</f>
        <v>0</v>
      </c>
      <c r="FE59" s="14"/>
      <c r="FF59" s="14">
        <f t="shared" ref="FF59" si="2356">FF109</f>
        <v>0</v>
      </c>
      <c r="FG59" s="14"/>
      <c r="FH59" s="14">
        <f t="shared" ref="FH59" si="2357">FH109</f>
        <v>0</v>
      </c>
    </row>
    <row r="60" spans="1:164" ht="15" customHeight="1" x14ac:dyDescent="0.25">
      <c r="A60" s="14">
        <f>(A62-A59)/3+A59</f>
        <v>1.2333333333333334</v>
      </c>
      <c r="B60" s="15">
        <f t="shared" si="3"/>
        <v>257</v>
      </c>
      <c r="C60" s="16">
        <f t="shared" si="70"/>
        <v>0.71458333333333346</v>
      </c>
      <c r="D60" s="15">
        <f t="shared" si="4"/>
        <v>251</v>
      </c>
      <c r="E60" s="14">
        <f t="shared" si="70"/>
        <v>0.95812500000000012</v>
      </c>
      <c r="F60" s="15">
        <f t="shared" si="5"/>
        <v>255</v>
      </c>
      <c r="G60" s="33">
        <f t="shared" ref="G60" si="2358">G110</f>
        <v>0.81899006144999953</v>
      </c>
      <c r="H60" s="15">
        <f t="shared" si="6"/>
        <v>260</v>
      </c>
      <c r="I60" s="27">
        <f t="shared" ref="I60" si="2359">I110</f>
        <v>0.68041019877499931</v>
      </c>
      <c r="J60" s="15">
        <f t="shared" si="73"/>
        <v>264</v>
      </c>
      <c r="K60" s="27">
        <f t="shared" ref="K60" si="2360">K110</f>
        <v>0.5418303361000002</v>
      </c>
      <c r="L60" s="15">
        <f t="shared" si="7"/>
        <v>273</v>
      </c>
      <c r="M60" s="14">
        <f t="shared" ref="M60" si="2361">M110</f>
        <v>0.42000000000000004</v>
      </c>
      <c r="N60" s="14"/>
      <c r="O60" s="14">
        <f t="shared" ref="O60" si="2362">O110</f>
        <v>0</v>
      </c>
      <c r="P60" s="14"/>
      <c r="Q60" s="14">
        <f>(Q62-Q59)/3+Q59</f>
        <v>1.2333333333333334</v>
      </c>
      <c r="R60" s="15">
        <f t="shared" si="9"/>
        <v>257</v>
      </c>
      <c r="S60" s="14">
        <f t="shared" ref="S60" si="2363">S110</f>
        <v>0.66995833333333332</v>
      </c>
      <c r="T60" s="15">
        <f t="shared" si="10"/>
        <v>257</v>
      </c>
      <c r="U60" s="14">
        <f t="shared" ref="U60" si="2364">U110</f>
        <v>0.66995833333333332</v>
      </c>
      <c r="V60" s="15">
        <f t="shared" si="11"/>
        <v>313</v>
      </c>
      <c r="W60" s="27">
        <f t="shared" ref="W60" si="2365">W110</f>
        <v>0.54208380846249871</v>
      </c>
      <c r="X60" s="15">
        <f t="shared" si="12"/>
        <v>368</v>
      </c>
      <c r="Y60" s="27">
        <f t="shared" ref="Y60" si="2366">Y110</f>
        <v>0.41448658379999959</v>
      </c>
      <c r="Z60" s="15">
        <f t="shared" si="81"/>
        <v>424</v>
      </c>
      <c r="AA60" s="27">
        <f t="shared" ref="AA60" si="2367">AA110</f>
        <v>0.28688935913749841</v>
      </c>
      <c r="AB60" s="15">
        <f t="shared" si="13"/>
        <v>536</v>
      </c>
      <c r="AC60" s="14">
        <f t="shared" ref="AC60" si="2368">AC110</f>
        <v>0</v>
      </c>
      <c r="AD60" s="15">
        <f t="shared" si="14"/>
        <v>1043</v>
      </c>
      <c r="AE60" s="14"/>
      <c r="AF60" s="14"/>
      <c r="AG60" s="14">
        <f>(AG62-AG59)/3+AG59</f>
        <v>1.2333333333333334</v>
      </c>
      <c r="AH60" s="15">
        <f t="shared" si="15"/>
        <v>1043</v>
      </c>
      <c r="AI60" s="14">
        <f t="shared" ref="AI60" si="2369">AI110</f>
        <v>0</v>
      </c>
      <c r="AJ60" s="15">
        <f t="shared" si="16"/>
        <v>1043</v>
      </c>
      <c r="AK60" s="14">
        <f t="shared" ref="AK60" si="2370">AK110</f>
        <v>0</v>
      </c>
      <c r="AL60" s="15">
        <f t="shared" si="17"/>
        <v>1043</v>
      </c>
      <c r="AM60" s="14">
        <f t="shared" ref="AM60" si="2371">AM110</f>
        <v>0</v>
      </c>
      <c r="AN60" s="15">
        <f t="shared" si="18"/>
        <v>1043</v>
      </c>
      <c r="AO60" s="14">
        <f t="shared" ref="AO60" si="2372">AO110</f>
        <v>0</v>
      </c>
      <c r="AP60" s="15">
        <f t="shared" si="88"/>
        <v>1043</v>
      </c>
      <c r="AQ60" s="14">
        <f t="shared" ref="AQ60" si="2373">AQ110</f>
        <v>0</v>
      </c>
      <c r="AR60" s="15">
        <f t="shared" si="19"/>
        <v>1043</v>
      </c>
      <c r="AS60" s="14">
        <f t="shared" ref="AS60" si="2374">AS110</f>
        <v>0</v>
      </c>
      <c r="AT60" s="15">
        <f t="shared" si="20"/>
        <v>1043</v>
      </c>
      <c r="AU60" s="14">
        <f t="shared" ref="AU60" si="2375">AU110</f>
        <v>0</v>
      </c>
      <c r="AV60" s="14"/>
      <c r="AW60" s="14">
        <f>(AW62-AW59)/3+AW59</f>
        <v>1.2333333333333334</v>
      </c>
      <c r="AX60" s="15">
        <f t="shared" si="21"/>
        <v>1043</v>
      </c>
      <c r="AY60" s="14">
        <f t="shared" ref="AY60" si="2376">AY110</f>
        <v>0</v>
      </c>
      <c r="AZ60" s="15">
        <f t="shared" si="22"/>
        <v>1043</v>
      </c>
      <c r="BA60" s="14">
        <f t="shared" ref="BA60" si="2377">BA110</f>
        <v>0</v>
      </c>
      <c r="BB60" s="15">
        <f t="shared" si="23"/>
        <v>1043</v>
      </c>
      <c r="BC60" s="14">
        <f t="shared" ref="BC60" si="2378">BC110</f>
        <v>0</v>
      </c>
      <c r="BD60" s="15">
        <f t="shared" si="24"/>
        <v>1043</v>
      </c>
      <c r="BE60" s="14">
        <f t="shared" ref="BE60" si="2379">BE110</f>
        <v>0</v>
      </c>
      <c r="BF60" s="15">
        <f t="shared" si="25"/>
        <v>1043</v>
      </c>
      <c r="BG60" s="14">
        <f t="shared" ref="BG60" si="2380">BG110</f>
        <v>0</v>
      </c>
      <c r="BH60" s="15">
        <f t="shared" si="26"/>
        <v>1043</v>
      </c>
      <c r="BI60" s="14">
        <f t="shared" ref="BI60" si="2381">BI110</f>
        <v>0</v>
      </c>
      <c r="BJ60" s="15">
        <f t="shared" si="27"/>
        <v>1043</v>
      </c>
      <c r="BK60" s="14">
        <f t="shared" ref="BK60" si="2382">BK110</f>
        <v>0</v>
      </c>
      <c r="BL60" s="14"/>
      <c r="BM60" s="14">
        <f>(BM62-BM59)/3+BM59</f>
        <v>1.2333333333333334</v>
      </c>
      <c r="BN60" s="15">
        <f t="shared" si="28"/>
        <v>1043</v>
      </c>
      <c r="BO60" s="14">
        <f t="shared" ref="BO60" si="2383">BO110</f>
        <v>0</v>
      </c>
      <c r="BP60" s="15">
        <f t="shared" si="29"/>
        <v>1043</v>
      </c>
      <c r="BQ60" s="14">
        <f t="shared" ref="BQ60" si="2384">BQ110</f>
        <v>0</v>
      </c>
      <c r="BR60" s="15">
        <f t="shared" si="30"/>
        <v>1043</v>
      </c>
      <c r="BS60" s="14">
        <f t="shared" ref="BS60" si="2385">BS110</f>
        <v>0</v>
      </c>
      <c r="BT60" s="15">
        <f t="shared" si="31"/>
        <v>1043</v>
      </c>
      <c r="BU60" s="14">
        <f t="shared" ref="BU60" si="2386">BU110</f>
        <v>0</v>
      </c>
      <c r="BV60" s="15">
        <f t="shared" si="32"/>
        <v>1043</v>
      </c>
      <c r="BW60" s="14">
        <f t="shared" ref="BW60" si="2387">BW110</f>
        <v>0</v>
      </c>
      <c r="BX60" s="15">
        <f t="shared" si="33"/>
        <v>1043</v>
      </c>
      <c r="BY60" s="14">
        <f t="shared" ref="BY60" si="2388">BY110</f>
        <v>0</v>
      </c>
      <c r="BZ60" s="15">
        <f t="shared" si="34"/>
        <v>1043</v>
      </c>
      <c r="CA60" s="14">
        <f t="shared" ref="CA60" si="2389">CA110</f>
        <v>0</v>
      </c>
      <c r="CB60" s="14"/>
      <c r="CC60" s="14">
        <f>(CC62-CC59)/3+CC59</f>
        <v>1.2333333333333334</v>
      </c>
      <c r="CD60" s="15">
        <f t="shared" si="35"/>
        <v>1043</v>
      </c>
      <c r="CE60" s="14">
        <f t="shared" ref="CE60" si="2390">CE110</f>
        <v>0</v>
      </c>
      <c r="CF60" s="15">
        <f t="shared" si="36"/>
        <v>1043</v>
      </c>
      <c r="CG60" s="14">
        <f t="shared" ref="CG60" si="2391">CG110</f>
        <v>0</v>
      </c>
      <c r="CH60" s="15">
        <f t="shared" si="37"/>
        <v>1043</v>
      </c>
      <c r="CI60" s="14">
        <f t="shared" ref="CI60" si="2392">CI110</f>
        <v>0</v>
      </c>
      <c r="CJ60" s="15">
        <f t="shared" si="38"/>
        <v>1043</v>
      </c>
      <c r="CK60" s="14">
        <f t="shared" ref="CK60" si="2393">CK110</f>
        <v>0</v>
      </c>
      <c r="CL60" s="15">
        <f t="shared" si="39"/>
        <v>1043</v>
      </c>
      <c r="CM60" s="14">
        <f t="shared" ref="CM60" si="2394">CM110</f>
        <v>0</v>
      </c>
      <c r="CN60" s="15">
        <f t="shared" si="40"/>
        <v>1043</v>
      </c>
      <c r="CO60" s="14">
        <f t="shared" ref="CO60" si="2395">CO110</f>
        <v>0</v>
      </c>
      <c r="CP60" s="15">
        <f t="shared" si="41"/>
        <v>1043</v>
      </c>
      <c r="CQ60" s="14">
        <f t="shared" ref="CQ60" si="2396">CQ110</f>
        <v>0</v>
      </c>
      <c r="CR60" s="14"/>
      <c r="CS60" s="14"/>
      <c r="CT60" s="14">
        <f>(CT62-CT59)/3+CT59</f>
        <v>1.2333333333333334</v>
      </c>
      <c r="CU60" s="15">
        <f t="shared" si="42"/>
        <v>1043</v>
      </c>
      <c r="CV60" s="14">
        <f t="shared" ref="CV60" si="2397">CV110</f>
        <v>0</v>
      </c>
      <c r="CW60" s="15">
        <f t="shared" si="43"/>
        <v>1043</v>
      </c>
      <c r="CX60" s="14">
        <f t="shared" ref="CX60" si="2398">CX110</f>
        <v>0</v>
      </c>
      <c r="CY60" s="15">
        <f t="shared" si="44"/>
        <v>1043</v>
      </c>
      <c r="CZ60" s="14">
        <f t="shared" ref="CZ60" si="2399">CZ110</f>
        <v>0</v>
      </c>
      <c r="DA60" s="15">
        <f t="shared" si="45"/>
        <v>1043</v>
      </c>
      <c r="DB60" s="14">
        <f t="shared" ref="DB60" si="2400">DB110</f>
        <v>0</v>
      </c>
      <c r="DC60" s="15">
        <f t="shared" si="46"/>
        <v>1043</v>
      </c>
      <c r="DD60" s="14">
        <f t="shared" ref="DD60" si="2401">DD110</f>
        <v>0</v>
      </c>
      <c r="DE60" s="15">
        <f t="shared" si="47"/>
        <v>1043</v>
      </c>
      <c r="DF60" s="14">
        <f t="shared" ref="DF60" si="2402">DF110</f>
        <v>0</v>
      </c>
      <c r="DG60" s="15">
        <f t="shared" si="48"/>
        <v>1043</v>
      </c>
      <c r="DH60" s="14">
        <f t="shared" ref="DH60" si="2403">DH110</f>
        <v>0</v>
      </c>
      <c r="DI60" s="14"/>
      <c r="DJ60" s="14"/>
      <c r="DK60" s="14">
        <f>(DK62-DK59)/3+DK59</f>
        <v>1.2333333333333334</v>
      </c>
      <c r="DL60" s="15">
        <f t="shared" si="49"/>
        <v>1043</v>
      </c>
      <c r="DM60" s="14">
        <f t="shared" ref="DM60" si="2404">DM110</f>
        <v>0</v>
      </c>
      <c r="DN60" s="15">
        <f t="shared" si="50"/>
        <v>1043</v>
      </c>
      <c r="DO60" s="14">
        <f t="shared" ref="DO60" si="2405">DO110</f>
        <v>0</v>
      </c>
      <c r="DP60" s="15">
        <f t="shared" si="51"/>
        <v>1043</v>
      </c>
      <c r="DQ60" s="14">
        <f t="shared" ref="DQ60" si="2406">DQ110</f>
        <v>0</v>
      </c>
      <c r="DR60" s="15">
        <f t="shared" si="52"/>
        <v>1043</v>
      </c>
      <c r="DS60" s="14">
        <f t="shared" ref="DS60" si="2407">DS110</f>
        <v>0</v>
      </c>
      <c r="DT60" s="15">
        <f t="shared" si="53"/>
        <v>1043</v>
      </c>
      <c r="DU60" s="14">
        <f t="shared" ref="DU60" si="2408">DU110</f>
        <v>0</v>
      </c>
      <c r="DV60" s="15">
        <f t="shared" si="54"/>
        <v>1043</v>
      </c>
      <c r="DW60" s="14">
        <f t="shared" ref="DW60" si="2409">DW110</f>
        <v>0</v>
      </c>
      <c r="DX60" s="15">
        <f t="shared" si="55"/>
        <v>1043</v>
      </c>
      <c r="DY60" s="14">
        <f t="shared" ref="DY60" si="2410">DY110</f>
        <v>0</v>
      </c>
      <c r="DZ60" s="14"/>
      <c r="EA60" s="14">
        <f>(EA62-EA59)/3+EA59</f>
        <v>1.2333333333333334</v>
      </c>
      <c r="EB60" s="15">
        <f t="shared" si="56"/>
        <v>1043</v>
      </c>
      <c r="EC60" s="14">
        <f t="shared" ref="EC60" si="2411">EC110</f>
        <v>0</v>
      </c>
      <c r="ED60" s="15">
        <f t="shared" si="57"/>
        <v>1043</v>
      </c>
      <c r="EE60" s="14">
        <f t="shared" ref="EE60" si="2412">EE110</f>
        <v>0</v>
      </c>
      <c r="EF60" s="15">
        <f t="shared" si="58"/>
        <v>1043</v>
      </c>
      <c r="EG60" s="14">
        <f t="shared" ref="EG60" si="2413">EG110</f>
        <v>0</v>
      </c>
      <c r="EH60" s="15">
        <f t="shared" si="59"/>
        <v>1043</v>
      </c>
      <c r="EI60" s="14">
        <f t="shared" ref="EI60" si="2414">EI110</f>
        <v>0</v>
      </c>
      <c r="EJ60" s="15">
        <f t="shared" si="60"/>
        <v>1043</v>
      </c>
      <c r="EK60" s="14">
        <f t="shared" ref="EK60" si="2415">EK110</f>
        <v>0</v>
      </c>
      <c r="EL60" s="15">
        <f t="shared" si="61"/>
        <v>1043</v>
      </c>
      <c r="EM60" s="14">
        <f t="shared" ref="EM60" si="2416">EM110</f>
        <v>0</v>
      </c>
      <c r="EN60" s="15">
        <f t="shared" si="62"/>
        <v>1043</v>
      </c>
      <c r="EO60" s="14">
        <f t="shared" ref="EO60" si="2417">EO110</f>
        <v>0</v>
      </c>
      <c r="EP60" s="14"/>
      <c r="EQ60" s="14"/>
      <c r="ER60" s="14"/>
      <c r="ES60" s="14"/>
      <c r="ET60" s="14">
        <f>(ET62-ET59)/3+ET59</f>
        <v>1.2333333333333334</v>
      </c>
      <c r="EU60" s="15">
        <f t="shared" si="2278"/>
        <v>1053</v>
      </c>
      <c r="EV60" s="14">
        <f t="shared" ref="EV60" si="2418">EV110</f>
        <v>0</v>
      </c>
      <c r="EW60" s="15">
        <f t="shared" si="2280"/>
        <v>1053</v>
      </c>
      <c r="EX60" s="14">
        <f t="shared" ref="EX60" si="2419">EX110</f>
        <v>0</v>
      </c>
      <c r="EY60" s="14">
        <f t="shared" si="2282"/>
        <v>1053</v>
      </c>
      <c r="EZ60" s="14">
        <f t="shared" ref="EZ60" si="2420">EZ110</f>
        <v>0</v>
      </c>
      <c r="FA60" s="14">
        <f t="shared" si="2284"/>
        <v>1053</v>
      </c>
      <c r="FB60" s="14">
        <f t="shared" ref="FB60" si="2421">FB110</f>
        <v>0</v>
      </c>
      <c r="FC60" s="14">
        <f t="shared" si="2286"/>
        <v>1053</v>
      </c>
      <c r="FD60" s="14">
        <f t="shared" ref="FD60" si="2422">FD110</f>
        <v>0</v>
      </c>
      <c r="FE60" s="14"/>
      <c r="FF60" s="14">
        <f t="shared" ref="FF60" si="2423">FF110</f>
        <v>0</v>
      </c>
      <c r="FG60" s="14"/>
      <c r="FH60" s="14">
        <f t="shared" ref="FH60" si="2424">FH110</f>
        <v>0</v>
      </c>
    </row>
    <row r="61" spans="1:164" ht="15" customHeight="1" x14ac:dyDescent="0.25">
      <c r="A61" s="14">
        <f>(A62-A59)*2/3+A59</f>
        <v>1.2666666666666666</v>
      </c>
      <c r="B61" s="15">
        <f t="shared" si="3"/>
        <v>259</v>
      </c>
      <c r="C61" s="27">
        <f t="shared" si="70"/>
        <v>0.59166666666666679</v>
      </c>
      <c r="D61" s="15">
        <f t="shared" si="4"/>
        <v>254</v>
      </c>
      <c r="E61" s="14">
        <f t="shared" si="70"/>
        <v>0.83437500000000009</v>
      </c>
      <c r="F61" s="15">
        <f t="shared" si="5"/>
        <v>259</v>
      </c>
      <c r="G61" s="27">
        <f t="shared" ref="G61" si="2425">G111</f>
        <v>0.69599007374999955</v>
      </c>
      <c r="H61" s="15">
        <f t="shared" si="6"/>
        <v>265</v>
      </c>
      <c r="I61" s="27">
        <f t="shared" ref="I61" si="2426">I111</f>
        <v>0.55816021099999924</v>
      </c>
      <c r="J61" s="15">
        <f t="shared" si="73"/>
        <v>270</v>
      </c>
      <c r="K61" s="27">
        <f t="shared" ref="K61" si="2427">K111</f>
        <v>0.42033034825000021</v>
      </c>
      <c r="L61" s="15">
        <f t="shared" si="7"/>
        <v>280</v>
      </c>
      <c r="M61" s="14">
        <f t="shared" ref="M61" si="2428">M111</f>
        <v>0.30000000000000004</v>
      </c>
      <c r="N61" s="14"/>
      <c r="O61" s="14">
        <f t="shared" ref="O61" si="2429">O111</f>
        <v>0</v>
      </c>
      <c r="P61" s="14"/>
      <c r="Q61" s="14">
        <f>(Q62-Q59)*2/3+Q59</f>
        <v>1.2666666666666666</v>
      </c>
      <c r="R61" s="15">
        <f t="shared" si="9"/>
        <v>259</v>
      </c>
      <c r="S61" s="27">
        <f t="shared" ref="S61" si="2430">S111</f>
        <v>0.54704166666666665</v>
      </c>
      <c r="T61" s="36">
        <f t="shared" si="10"/>
        <v>259</v>
      </c>
      <c r="U61" s="27">
        <f t="shared" ref="U61" si="2431">U111</f>
        <v>0.54704166666666665</v>
      </c>
      <c r="V61" s="15">
        <f t="shared" si="11"/>
        <v>365</v>
      </c>
      <c r="W61" s="27">
        <f t="shared" ref="W61" si="2432">W111</f>
        <v>0.43183381948749872</v>
      </c>
      <c r="X61" s="15">
        <f t="shared" si="12"/>
        <v>471</v>
      </c>
      <c r="Y61" s="27">
        <f t="shared" ref="Y61" si="2433">Y111</f>
        <v>0.31690326022499959</v>
      </c>
      <c r="Z61" s="15">
        <f t="shared" si="81"/>
        <v>577</v>
      </c>
      <c r="AA61" s="27">
        <f t="shared" ref="AA61" si="2434">AA111</f>
        <v>0.20197270096249839</v>
      </c>
      <c r="AB61" s="36">
        <f t="shared" si="13"/>
        <v>789</v>
      </c>
      <c r="AC61" s="27">
        <f t="shared" ref="AC61" si="2435">AC111</f>
        <v>0</v>
      </c>
      <c r="AD61" s="36">
        <f t="shared" si="14"/>
        <v>1043</v>
      </c>
      <c r="AE61" s="27"/>
      <c r="AF61" s="27"/>
      <c r="AG61" s="27">
        <f>(AG62-AG59)*2/3+AG59</f>
        <v>1.2666666666666666</v>
      </c>
      <c r="AH61" s="36">
        <f t="shared" si="15"/>
        <v>1043</v>
      </c>
      <c r="AI61" s="27">
        <f t="shared" ref="AI61" si="2436">AI111</f>
        <v>0</v>
      </c>
      <c r="AJ61" s="36">
        <f t="shared" si="16"/>
        <v>1043</v>
      </c>
      <c r="AK61" s="27">
        <f t="shared" ref="AK61" si="2437">AK111</f>
        <v>0</v>
      </c>
      <c r="AL61" s="36">
        <f t="shared" si="17"/>
        <v>1043</v>
      </c>
      <c r="AM61" s="27">
        <f t="shared" ref="AM61" si="2438">AM111</f>
        <v>0</v>
      </c>
      <c r="AN61" s="36">
        <f t="shared" si="18"/>
        <v>1043</v>
      </c>
      <c r="AO61" s="27">
        <f t="shared" ref="AO61" si="2439">AO111</f>
        <v>0</v>
      </c>
      <c r="AP61" s="36">
        <f t="shared" si="88"/>
        <v>1043</v>
      </c>
      <c r="AQ61" s="27">
        <f t="shared" ref="AQ61" si="2440">AQ111</f>
        <v>0</v>
      </c>
      <c r="AR61" s="36">
        <f t="shared" si="19"/>
        <v>1043</v>
      </c>
      <c r="AS61" s="27">
        <f t="shared" ref="AS61" si="2441">AS111</f>
        <v>0</v>
      </c>
      <c r="AT61" s="36">
        <f t="shared" si="20"/>
        <v>1043</v>
      </c>
      <c r="AU61" s="27">
        <f t="shared" ref="AU61" si="2442">AU111</f>
        <v>0</v>
      </c>
      <c r="AV61" s="27"/>
      <c r="AW61" s="27">
        <f>(AW62-AW59)*2/3+AW59</f>
        <v>1.2666666666666666</v>
      </c>
      <c r="AX61" s="36">
        <f t="shared" si="21"/>
        <v>1043</v>
      </c>
      <c r="AY61" s="27">
        <f t="shared" ref="AY61" si="2443">AY111</f>
        <v>0</v>
      </c>
      <c r="AZ61" s="36">
        <f t="shared" si="22"/>
        <v>1043</v>
      </c>
      <c r="BA61" s="27">
        <f t="shared" ref="BA61" si="2444">BA111</f>
        <v>0</v>
      </c>
      <c r="BB61" s="36">
        <f t="shared" si="23"/>
        <v>1043</v>
      </c>
      <c r="BC61" s="27">
        <f t="shared" ref="BC61" si="2445">BC111</f>
        <v>0</v>
      </c>
      <c r="BD61" s="36">
        <f t="shared" si="24"/>
        <v>1043</v>
      </c>
      <c r="BE61" s="27">
        <f t="shared" ref="BE61" si="2446">BE111</f>
        <v>0</v>
      </c>
      <c r="BF61" s="36">
        <f t="shared" si="25"/>
        <v>1043</v>
      </c>
      <c r="BG61" s="27">
        <f t="shared" ref="BG61" si="2447">BG111</f>
        <v>0</v>
      </c>
      <c r="BH61" s="36">
        <f t="shared" si="26"/>
        <v>1043</v>
      </c>
      <c r="BI61" s="27">
        <f t="shared" ref="BI61" si="2448">BI111</f>
        <v>0</v>
      </c>
      <c r="BJ61" s="36">
        <f t="shared" si="27"/>
        <v>1043</v>
      </c>
      <c r="BK61" s="27">
        <f t="shared" ref="BK61" si="2449">BK111</f>
        <v>0</v>
      </c>
      <c r="BL61" s="27"/>
      <c r="BM61" s="27">
        <f>(BM62-BM59)*2/3+BM59</f>
        <v>1.2666666666666666</v>
      </c>
      <c r="BN61" s="36">
        <f t="shared" si="28"/>
        <v>1043</v>
      </c>
      <c r="BO61" s="27">
        <f t="shared" ref="BO61" si="2450">BO111</f>
        <v>0</v>
      </c>
      <c r="BP61" s="36">
        <f t="shared" si="29"/>
        <v>1043</v>
      </c>
      <c r="BQ61" s="27">
        <f t="shared" ref="BQ61" si="2451">BQ111</f>
        <v>0</v>
      </c>
      <c r="BR61" s="36">
        <f t="shared" si="30"/>
        <v>1043</v>
      </c>
      <c r="BS61" s="27">
        <f t="shared" ref="BS61" si="2452">BS111</f>
        <v>0</v>
      </c>
      <c r="BT61" s="36">
        <f t="shared" si="31"/>
        <v>1043</v>
      </c>
      <c r="BU61" s="27">
        <f t="shared" ref="BU61" si="2453">BU111</f>
        <v>0</v>
      </c>
      <c r="BV61" s="36">
        <f t="shared" si="32"/>
        <v>1043</v>
      </c>
      <c r="BW61" s="27">
        <f t="shared" ref="BW61" si="2454">BW111</f>
        <v>0</v>
      </c>
      <c r="BX61" s="36">
        <f t="shared" si="33"/>
        <v>1043</v>
      </c>
      <c r="BY61" s="27">
        <f t="shared" ref="BY61" si="2455">BY111</f>
        <v>0</v>
      </c>
      <c r="BZ61" s="36">
        <f t="shared" si="34"/>
        <v>1043</v>
      </c>
      <c r="CA61" s="27">
        <f t="shared" ref="CA61" si="2456">CA111</f>
        <v>0</v>
      </c>
      <c r="CB61" s="27"/>
      <c r="CC61" s="27">
        <f>(CC62-CC59)*2/3+CC59</f>
        <v>1.2666666666666666</v>
      </c>
      <c r="CD61" s="36">
        <f t="shared" si="35"/>
        <v>1043</v>
      </c>
      <c r="CE61" s="27">
        <f t="shared" ref="CE61" si="2457">CE111</f>
        <v>0</v>
      </c>
      <c r="CF61" s="36">
        <f t="shared" si="36"/>
        <v>1043</v>
      </c>
      <c r="CG61" s="27">
        <f t="shared" ref="CG61" si="2458">CG111</f>
        <v>0</v>
      </c>
      <c r="CH61" s="36">
        <f t="shared" si="37"/>
        <v>1043</v>
      </c>
      <c r="CI61" s="27">
        <f t="shared" ref="CI61" si="2459">CI111</f>
        <v>0</v>
      </c>
      <c r="CJ61" s="36">
        <f t="shared" si="38"/>
        <v>1043</v>
      </c>
      <c r="CK61" s="27">
        <f t="shared" ref="CK61" si="2460">CK111</f>
        <v>0</v>
      </c>
      <c r="CL61" s="36">
        <f t="shared" si="39"/>
        <v>1043</v>
      </c>
      <c r="CM61" s="27">
        <f t="shared" ref="CM61" si="2461">CM111</f>
        <v>0</v>
      </c>
      <c r="CN61" s="36">
        <f t="shared" si="40"/>
        <v>1043</v>
      </c>
      <c r="CO61" s="27">
        <f t="shared" ref="CO61" si="2462">CO111</f>
        <v>0</v>
      </c>
      <c r="CP61" s="36">
        <f t="shared" si="41"/>
        <v>1043</v>
      </c>
      <c r="CQ61" s="27">
        <f t="shared" ref="CQ61" si="2463">CQ111</f>
        <v>0</v>
      </c>
      <c r="CR61" s="27"/>
      <c r="CS61" s="27"/>
      <c r="CT61" s="27">
        <f>(CT62-CT59)*2/3+CT59</f>
        <v>1.2666666666666666</v>
      </c>
      <c r="CU61" s="36">
        <f t="shared" si="42"/>
        <v>1043</v>
      </c>
      <c r="CV61" s="27">
        <f t="shared" ref="CV61" si="2464">CV111</f>
        <v>0</v>
      </c>
      <c r="CW61" s="36">
        <f t="shared" si="43"/>
        <v>1043</v>
      </c>
      <c r="CX61" s="27">
        <f t="shared" ref="CX61" si="2465">CX111</f>
        <v>0</v>
      </c>
      <c r="CY61" s="36">
        <f t="shared" si="44"/>
        <v>1043</v>
      </c>
      <c r="CZ61" s="27">
        <f t="shared" ref="CZ61" si="2466">CZ111</f>
        <v>0</v>
      </c>
      <c r="DA61" s="36">
        <f t="shared" si="45"/>
        <v>1043</v>
      </c>
      <c r="DB61" s="27">
        <f t="shared" ref="DB61" si="2467">DB111</f>
        <v>0</v>
      </c>
      <c r="DC61" s="36">
        <f t="shared" si="46"/>
        <v>1043</v>
      </c>
      <c r="DD61" s="27">
        <f t="shared" ref="DD61" si="2468">DD111</f>
        <v>0</v>
      </c>
      <c r="DE61" s="36">
        <f t="shared" si="47"/>
        <v>1043</v>
      </c>
      <c r="DF61" s="27">
        <f t="shared" ref="DF61" si="2469">DF111</f>
        <v>0</v>
      </c>
      <c r="DG61" s="36">
        <f t="shared" si="48"/>
        <v>1043</v>
      </c>
      <c r="DH61" s="27">
        <f t="shared" ref="DH61" si="2470">DH111</f>
        <v>0</v>
      </c>
      <c r="DI61" s="27"/>
      <c r="DJ61" s="27"/>
      <c r="DK61" s="27">
        <f>(DK62-DK59)*2/3+DK59</f>
        <v>1.2666666666666666</v>
      </c>
      <c r="DL61" s="36">
        <f t="shared" si="49"/>
        <v>1043</v>
      </c>
      <c r="DM61" s="27">
        <f t="shared" ref="DM61" si="2471">DM111</f>
        <v>0</v>
      </c>
      <c r="DN61" s="36">
        <f t="shared" si="50"/>
        <v>1043</v>
      </c>
      <c r="DO61" s="27">
        <f t="shared" ref="DO61" si="2472">DO111</f>
        <v>0</v>
      </c>
      <c r="DP61" s="36">
        <f t="shared" si="51"/>
        <v>1043</v>
      </c>
      <c r="DQ61" s="27">
        <f t="shared" ref="DQ61" si="2473">DQ111</f>
        <v>0</v>
      </c>
      <c r="DR61" s="36">
        <f t="shared" si="52"/>
        <v>1043</v>
      </c>
      <c r="DS61" s="27">
        <f t="shared" ref="DS61" si="2474">DS111</f>
        <v>0</v>
      </c>
      <c r="DT61" s="36">
        <f t="shared" si="53"/>
        <v>1043</v>
      </c>
      <c r="DU61" s="27">
        <f t="shared" ref="DU61" si="2475">DU111</f>
        <v>0</v>
      </c>
      <c r="DV61" s="36">
        <f t="shared" si="54"/>
        <v>1043</v>
      </c>
      <c r="DW61" s="27">
        <f t="shared" ref="DW61" si="2476">DW111</f>
        <v>0</v>
      </c>
      <c r="DX61" s="36">
        <f t="shared" si="55"/>
        <v>1043</v>
      </c>
      <c r="DY61" s="27">
        <f t="shared" ref="DY61" si="2477">DY111</f>
        <v>0</v>
      </c>
      <c r="DZ61" s="14"/>
      <c r="EA61" s="14">
        <f>(EA62-EA59)*2/3+EA59</f>
        <v>1.2666666666666666</v>
      </c>
      <c r="EB61" s="15">
        <f t="shared" si="56"/>
        <v>1043</v>
      </c>
      <c r="EC61" s="14">
        <f t="shared" ref="EC61" si="2478">EC111</f>
        <v>0</v>
      </c>
      <c r="ED61" s="15">
        <f t="shared" si="57"/>
        <v>1043</v>
      </c>
      <c r="EE61" s="14">
        <f t="shared" ref="EE61" si="2479">EE111</f>
        <v>0</v>
      </c>
      <c r="EF61" s="15">
        <f t="shared" si="58"/>
        <v>1043</v>
      </c>
      <c r="EG61" s="14">
        <f t="shared" ref="EG61" si="2480">EG111</f>
        <v>0</v>
      </c>
      <c r="EH61" s="15">
        <f t="shared" si="59"/>
        <v>1043</v>
      </c>
      <c r="EI61" s="14">
        <f t="shared" ref="EI61" si="2481">EI111</f>
        <v>0</v>
      </c>
      <c r="EJ61" s="15">
        <f t="shared" si="60"/>
        <v>1043</v>
      </c>
      <c r="EK61" s="14">
        <f t="shared" ref="EK61" si="2482">EK111</f>
        <v>0</v>
      </c>
      <c r="EL61" s="15">
        <f t="shared" si="61"/>
        <v>1043</v>
      </c>
      <c r="EM61" s="14">
        <f t="shared" ref="EM61" si="2483">EM111</f>
        <v>0</v>
      </c>
      <c r="EN61" s="15">
        <f t="shared" si="62"/>
        <v>1043</v>
      </c>
      <c r="EO61" s="14">
        <f t="shared" ref="EO61" si="2484">EO111</f>
        <v>0</v>
      </c>
      <c r="EP61" s="14"/>
      <c r="EQ61" s="14"/>
      <c r="ER61" s="14"/>
      <c r="ES61" s="14"/>
      <c r="ET61" s="14">
        <f>(ET62-ET59)*2/3+ET59</f>
        <v>1.2666666666666666</v>
      </c>
      <c r="EU61" s="15">
        <f t="shared" si="2278"/>
        <v>1053</v>
      </c>
      <c r="EV61" s="14">
        <f t="shared" ref="EV61" si="2485">EV111</f>
        <v>0</v>
      </c>
      <c r="EW61" s="15">
        <f t="shared" si="2280"/>
        <v>1053</v>
      </c>
      <c r="EX61" s="14">
        <f t="shared" ref="EX61" si="2486">EX111</f>
        <v>0</v>
      </c>
      <c r="EY61" s="14">
        <f t="shared" si="2282"/>
        <v>1053</v>
      </c>
      <c r="EZ61" s="14">
        <f t="shared" ref="EZ61" si="2487">EZ111</f>
        <v>0</v>
      </c>
      <c r="FA61" s="14">
        <f t="shared" si="2284"/>
        <v>1053</v>
      </c>
      <c r="FB61" s="14">
        <f t="shared" ref="FB61" si="2488">FB111</f>
        <v>0</v>
      </c>
      <c r="FC61" s="14">
        <f t="shared" si="2286"/>
        <v>1053</v>
      </c>
      <c r="FD61" s="14">
        <f t="shared" ref="FD61" si="2489">FD111</f>
        <v>0</v>
      </c>
      <c r="FE61" s="14"/>
      <c r="FF61" s="14">
        <f t="shared" ref="FF61" si="2490">FF111</f>
        <v>0</v>
      </c>
      <c r="FG61" s="14"/>
      <c r="FH61" s="14">
        <f t="shared" ref="FH61" si="2491">FH111</f>
        <v>0</v>
      </c>
    </row>
    <row r="62" spans="1:164" ht="15" customHeight="1" x14ac:dyDescent="0.25">
      <c r="A62" s="14">
        <v>1.3</v>
      </c>
      <c r="B62" s="15">
        <f t="shared" si="3"/>
        <v>260</v>
      </c>
      <c r="C62" s="27">
        <f t="shared" si="70"/>
        <v>0.46875000000000006</v>
      </c>
      <c r="D62" s="15">
        <f t="shared" si="4"/>
        <v>258</v>
      </c>
      <c r="E62" s="16">
        <f t="shared" si="70"/>
        <v>0.71062500000000006</v>
      </c>
      <c r="F62" s="15">
        <f t="shared" si="5"/>
        <v>264</v>
      </c>
      <c r="G62" s="27">
        <f t="shared" ref="G62" si="2492">G112</f>
        <v>0.5736567526499996</v>
      </c>
      <c r="H62" s="15">
        <f t="shared" si="6"/>
        <v>270</v>
      </c>
      <c r="I62" s="27">
        <f t="shared" ref="I62" si="2493">I112</f>
        <v>0.43668800092499926</v>
      </c>
      <c r="J62" s="15">
        <f t="shared" si="73"/>
        <v>275</v>
      </c>
      <c r="K62" s="27">
        <f t="shared" ref="K62" si="2494">K112</f>
        <v>0.2997192492000002</v>
      </c>
      <c r="L62" s="15">
        <f t="shared" si="7"/>
        <v>287</v>
      </c>
      <c r="M62" s="14">
        <f t="shared" ref="M62" si="2495">M112</f>
        <v>0.18</v>
      </c>
      <c r="N62" s="14"/>
      <c r="O62" s="14">
        <f t="shared" ref="O62" si="2496">O112</f>
        <v>0</v>
      </c>
      <c r="P62" s="14"/>
      <c r="Q62" s="14">
        <v>1.3</v>
      </c>
      <c r="R62" s="15">
        <f t="shared" si="9"/>
        <v>260</v>
      </c>
      <c r="S62" s="27">
        <f t="shared" ref="S62" si="2497">S112</f>
        <v>0.42412500000000003</v>
      </c>
      <c r="T62" s="36">
        <f t="shared" si="10"/>
        <v>260</v>
      </c>
      <c r="U62" s="27">
        <f t="shared" ref="U62" si="2498">U112</f>
        <v>0.42412500000000003</v>
      </c>
      <c r="V62" s="15">
        <f t="shared" si="11"/>
        <v>1043</v>
      </c>
      <c r="W62" s="14">
        <f t="shared" ref="W62" si="2499">W112</f>
        <v>0</v>
      </c>
      <c r="X62" s="15">
        <f t="shared" si="12"/>
        <v>1043</v>
      </c>
      <c r="Y62" s="14">
        <f t="shared" ref="Y62" si="2500">Y112</f>
        <v>0</v>
      </c>
      <c r="Z62" s="15">
        <f t="shared" si="81"/>
        <v>1043</v>
      </c>
      <c r="AA62" s="27">
        <f t="shared" ref="AA62" si="2501">AA112</f>
        <v>0</v>
      </c>
      <c r="AB62" s="36">
        <f t="shared" si="13"/>
        <v>1043</v>
      </c>
      <c r="AC62" s="27">
        <f t="shared" ref="AC62" si="2502">AC112</f>
        <v>0</v>
      </c>
      <c r="AD62" s="36">
        <f t="shared" si="14"/>
        <v>1043</v>
      </c>
      <c r="AE62" s="27"/>
      <c r="AF62" s="27"/>
      <c r="AG62" s="27">
        <v>1.3</v>
      </c>
      <c r="AH62" s="36">
        <f t="shared" si="15"/>
        <v>1043</v>
      </c>
      <c r="AI62" s="27">
        <f t="shared" ref="AI62" si="2503">AI112</f>
        <v>0</v>
      </c>
      <c r="AJ62" s="36">
        <f t="shared" si="16"/>
        <v>1043</v>
      </c>
      <c r="AK62" s="27">
        <f t="shared" ref="AK62" si="2504">AK112</f>
        <v>0</v>
      </c>
      <c r="AL62" s="36">
        <f t="shared" si="17"/>
        <v>1043</v>
      </c>
      <c r="AM62" s="27">
        <f t="shared" ref="AM62" si="2505">AM112</f>
        <v>0</v>
      </c>
      <c r="AN62" s="36">
        <f t="shared" si="18"/>
        <v>1043</v>
      </c>
      <c r="AO62" s="27">
        <f t="shared" ref="AO62" si="2506">AO112</f>
        <v>0</v>
      </c>
      <c r="AP62" s="36">
        <f t="shared" si="88"/>
        <v>1043</v>
      </c>
      <c r="AQ62" s="27">
        <f t="shared" ref="AQ62" si="2507">AQ112</f>
        <v>0</v>
      </c>
      <c r="AR62" s="36">
        <f t="shared" si="19"/>
        <v>1043</v>
      </c>
      <c r="AS62" s="27">
        <f t="shared" ref="AS62" si="2508">AS112</f>
        <v>0</v>
      </c>
      <c r="AT62" s="36">
        <f t="shared" si="20"/>
        <v>1043</v>
      </c>
      <c r="AU62" s="27">
        <f t="shared" ref="AU62" si="2509">AU112</f>
        <v>0</v>
      </c>
      <c r="AV62" s="27"/>
      <c r="AW62" s="27">
        <v>1.3</v>
      </c>
      <c r="AX62" s="36">
        <f t="shared" si="21"/>
        <v>1043</v>
      </c>
      <c r="AY62" s="27">
        <f t="shared" ref="AY62" si="2510">AY112</f>
        <v>0</v>
      </c>
      <c r="AZ62" s="36">
        <f t="shared" si="22"/>
        <v>1043</v>
      </c>
      <c r="BA62" s="27">
        <f t="shared" ref="BA62" si="2511">BA112</f>
        <v>0</v>
      </c>
      <c r="BB62" s="36">
        <f t="shared" si="23"/>
        <v>1043</v>
      </c>
      <c r="BC62" s="27">
        <f t="shared" ref="BC62" si="2512">BC112</f>
        <v>0</v>
      </c>
      <c r="BD62" s="36">
        <f t="shared" si="24"/>
        <v>1043</v>
      </c>
      <c r="BE62" s="27">
        <f t="shared" ref="BE62" si="2513">BE112</f>
        <v>0</v>
      </c>
      <c r="BF62" s="36">
        <f t="shared" si="25"/>
        <v>1043</v>
      </c>
      <c r="BG62" s="27">
        <f t="shared" ref="BG62" si="2514">BG112</f>
        <v>0</v>
      </c>
      <c r="BH62" s="36">
        <f t="shared" si="26"/>
        <v>1043</v>
      </c>
      <c r="BI62" s="27">
        <f t="shared" ref="BI62" si="2515">BI112</f>
        <v>0</v>
      </c>
      <c r="BJ62" s="36">
        <f t="shared" si="27"/>
        <v>1043</v>
      </c>
      <c r="BK62" s="27">
        <f t="shared" ref="BK62" si="2516">BK112</f>
        <v>0</v>
      </c>
      <c r="BL62" s="27"/>
      <c r="BM62" s="27">
        <v>1.3</v>
      </c>
      <c r="BN62" s="36">
        <f t="shared" si="28"/>
        <v>1043</v>
      </c>
      <c r="BO62" s="27">
        <f t="shared" ref="BO62" si="2517">BO112</f>
        <v>0</v>
      </c>
      <c r="BP62" s="36">
        <f t="shared" si="29"/>
        <v>1043</v>
      </c>
      <c r="BQ62" s="27">
        <f t="shared" ref="BQ62" si="2518">BQ112</f>
        <v>0</v>
      </c>
      <c r="BR62" s="36">
        <f t="shared" si="30"/>
        <v>1043</v>
      </c>
      <c r="BS62" s="27">
        <f t="shared" ref="BS62" si="2519">BS112</f>
        <v>0</v>
      </c>
      <c r="BT62" s="36">
        <f t="shared" si="31"/>
        <v>1043</v>
      </c>
      <c r="BU62" s="27">
        <f t="shared" ref="BU62" si="2520">BU112</f>
        <v>0</v>
      </c>
      <c r="BV62" s="36">
        <f t="shared" si="32"/>
        <v>1043</v>
      </c>
      <c r="BW62" s="27">
        <f t="shared" ref="BW62" si="2521">BW112</f>
        <v>0</v>
      </c>
      <c r="BX62" s="36">
        <f t="shared" si="33"/>
        <v>1043</v>
      </c>
      <c r="BY62" s="27">
        <f t="shared" ref="BY62" si="2522">BY112</f>
        <v>0</v>
      </c>
      <c r="BZ62" s="36">
        <f t="shared" si="34"/>
        <v>1043</v>
      </c>
      <c r="CA62" s="27">
        <f t="shared" ref="CA62" si="2523">CA112</f>
        <v>0</v>
      </c>
      <c r="CB62" s="27"/>
      <c r="CC62" s="27">
        <v>1.3</v>
      </c>
      <c r="CD62" s="36">
        <f t="shared" si="35"/>
        <v>1043</v>
      </c>
      <c r="CE62" s="27">
        <f t="shared" ref="CE62" si="2524">CE112</f>
        <v>0</v>
      </c>
      <c r="CF62" s="36">
        <f t="shared" si="36"/>
        <v>1043</v>
      </c>
      <c r="CG62" s="27">
        <f t="shared" ref="CG62" si="2525">CG112</f>
        <v>0</v>
      </c>
      <c r="CH62" s="36">
        <f t="shared" si="37"/>
        <v>1043</v>
      </c>
      <c r="CI62" s="27">
        <f t="shared" ref="CI62" si="2526">CI112</f>
        <v>0</v>
      </c>
      <c r="CJ62" s="36">
        <f t="shared" si="38"/>
        <v>1043</v>
      </c>
      <c r="CK62" s="27">
        <f t="shared" ref="CK62" si="2527">CK112</f>
        <v>0</v>
      </c>
      <c r="CL62" s="36">
        <f t="shared" si="39"/>
        <v>1043</v>
      </c>
      <c r="CM62" s="27">
        <f t="shared" ref="CM62" si="2528">CM112</f>
        <v>0</v>
      </c>
      <c r="CN62" s="36">
        <f t="shared" si="40"/>
        <v>1043</v>
      </c>
      <c r="CO62" s="27">
        <f t="shared" ref="CO62" si="2529">CO112</f>
        <v>0</v>
      </c>
      <c r="CP62" s="36">
        <f t="shared" si="41"/>
        <v>1043</v>
      </c>
      <c r="CQ62" s="27">
        <f t="shared" ref="CQ62" si="2530">CQ112</f>
        <v>0</v>
      </c>
      <c r="CR62" s="27"/>
      <c r="CS62" s="27"/>
      <c r="CT62" s="27">
        <v>1.3</v>
      </c>
      <c r="CU62" s="36">
        <f t="shared" si="42"/>
        <v>1043</v>
      </c>
      <c r="CV62" s="27">
        <f t="shared" ref="CV62" si="2531">CV112</f>
        <v>0</v>
      </c>
      <c r="CW62" s="36">
        <f t="shared" si="43"/>
        <v>1043</v>
      </c>
      <c r="CX62" s="27">
        <f t="shared" ref="CX62" si="2532">CX112</f>
        <v>0</v>
      </c>
      <c r="CY62" s="36">
        <f t="shared" si="44"/>
        <v>1043</v>
      </c>
      <c r="CZ62" s="27">
        <f t="shared" ref="CZ62" si="2533">CZ112</f>
        <v>0</v>
      </c>
      <c r="DA62" s="36">
        <f t="shared" si="45"/>
        <v>1043</v>
      </c>
      <c r="DB62" s="27">
        <f t="shared" ref="DB62" si="2534">DB112</f>
        <v>0</v>
      </c>
      <c r="DC62" s="36">
        <f t="shared" si="46"/>
        <v>1043</v>
      </c>
      <c r="DD62" s="27">
        <f t="shared" ref="DD62" si="2535">DD112</f>
        <v>0</v>
      </c>
      <c r="DE62" s="36">
        <f t="shared" si="47"/>
        <v>1043</v>
      </c>
      <c r="DF62" s="27">
        <f t="shared" ref="DF62" si="2536">DF112</f>
        <v>0</v>
      </c>
      <c r="DG62" s="36">
        <f t="shared" si="48"/>
        <v>1043</v>
      </c>
      <c r="DH62" s="27">
        <f t="shared" ref="DH62" si="2537">DH112</f>
        <v>0</v>
      </c>
      <c r="DI62" s="27"/>
      <c r="DJ62" s="27"/>
      <c r="DK62" s="27">
        <v>1.3</v>
      </c>
      <c r="DL62" s="36">
        <f t="shared" si="49"/>
        <v>1043</v>
      </c>
      <c r="DM62" s="27">
        <f t="shared" ref="DM62" si="2538">DM112</f>
        <v>0</v>
      </c>
      <c r="DN62" s="36">
        <f t="shared" si="50"/>
        <v>1043</v>
      </c>
      <c r="DO62" s="27">
        <f t="shared" ref="DO62" si="2539">DO112</f>
        <v>0</v>
      </c>
      <c r="DP62" s="36">
        <f t="shared" si="51"/>
        <v>1043</v>
      </c>
      <c r="DQ62" s="27">
        <f t="shared" ref="DQ62" si="2540">DQ112</f>
        <v>0</v>
      </c>
      <c r="DR62" s="36">
        <f t="shared" si="52"/>
        <v>1043</v>
      </c>
      <c r="DS62" s="27">
        <f t="shared" ref="DS62" si="2541">DS112</f>
        <v>0</v>
      </c>
      <c r="DT62" s="36">
        <f t="shared" si="53"/>
        <v>1043</v>
      </c>
      <c r="DU62" s="27">
        <f t="shared" ref="DU62" si="2542">DU112</f>
        <v>0</v>
      </c>
      <c r="DV62" s="36">
        <f t="shared" si="54"/>
        <v>1043</v>
      </c>
      <c r="DW62" s="27">
        <f t="shared" ref="DW62" si="2543">DW112</f>
        <v>0</v>
      </c>
      <c r="DX62" s="36">
        <f t="shared" si="55"/>
        <v>1043</v>
      </c>
      <c r="DY62" s="27">
        <f t="shared" ref="DY62" si="2544">DY112</f>
        <v>0</v>
      </c>
      <c r="DZ62" s="14"/>
      <c r="EA62" s="14">
        <v>1.3</v>
      </c>
      <c r="EB62" s="15">
        <f t="shared" si="56"/>
        <v>1043</v>
      </c>
      <c r="EC62" s="14">
        <f t="shared" ref="EC62" si="2545">EC112</f>
        <v>0</v>
      </c>
      <c r="ED62" s="15">
        <f t="shared" si="57"/>
        <v>1043</v>
      </c>
      <c r="EE62" s="14">
        <f t="shared" ref="EE62" si="2546">EE112</f>
        <v>0</v>
      </c>
      <c r="EF62" s="15">
        <f t="shared" si="58"/>
        <v>1043</v>
      </c>
      <c r="EG62" s="14">
        <f t="shared" ref="EG62" si="2547">EG112</f>
        <v>0</v>
      </c>
      <c r="EH62" s="15">
        <f t="shared" si="59"/>
        <v>1043</v>
      </c>
      <c r="EI62" s="27">
        <f t="shared" ref="EI62" si="2548">EI112</f>
        <v>0</v>
      </c>
      <c r="EJ62" s="15">
        <f t="shared" si="60"/>
        <v>1043</v>
      </c>
      <c r="EK62" s="14">
        <f t="shared" ref="EK62" si="2549">EK112</f>
        <v>0</v>
      </c>
      <c r="EL62" s="15">
        <f t="shared" si="61"/>
        <v>1043</v>
      </c>
      <c r="EM62" s="14">
        <f t="shared" ref="EM62" si="2550">EM112</f>
        <v>0</v>
      </c>
      <c r="EN62" s="15">
        <f t="shared" si="62"/>
        <v>1043</v>
      </c>
      <c r="EO62" s="14">
        <f t="shared" ref="EO62" si="2551">EO112</f>
        <v>0</v>
      </c>
      <c r="EP62" s="14"/>
      <c r="EQ62" s="14"/>
      <c r="ER62" s="14"/>
      <c r="ES62" s="14"/>
      <c r="ET62" s="14">
        <v>1.3</v>
      </c>
      <c r="EU62" s="15"/>
      <c r="EV62" s="14">
        <f t="shared" ref="EV62" si="2552">EV112</f>
        <v>0</v>
      </c>
      <c r="EW62" s="14"/>
      <c r="EX62" s="14">
        <f t="shared" ref="EX62" si="2553">EX112</f>
        <v>0</v>
      </c>
      <c r="EY62" s="14"/>
      <c r="EZ62" s="14">
        <f t="shared" ref="EZ62" si="2554">EZ112</f>
        <v>0</v>
      </c>
      <c r="FA62" s="14"/>
      <c r="FB62" s="27">
        <f t="shared" ref="FB62" si="2555">FB112</f>
        <v>0</v>
      </c>
      <c r="FC62" s="14"/>
      <c r="FD62" s="14">
        <f t="shared" ref="FD62" si="2556">FD112</f>
        <v>0</v>
      </c>
      <c r="FE62" s="14"/>
      <c r="FF62" s="14">
        <f t="shared" ref="FF62" si="2557">FF112</f>
        <v>0</v>
      </c>
      <c r="FG62" s="14"/>
      <c r="FH62" s="14">
        <f t="shared" ref="FH62" si="2558">FH112</f>
        <v>0</v>
      </c>
    </row>
    <row r="63" spans="1:164" ht="15" customHeight="1" x14ac:dyDescent="0.25">
      <c r="A63" s="14">
        <f>(A65-A62)/3+A62</f>
        <v>1.3333333333333333</v>
      </c>
      <c r="B63" s="15">
        <f t="shared" si="3"/>
        <v>273</v>
      </c>
      <c r="C63" s="27">
        <f t="shared" si="70"/>
        <v>0.34916666666666668</v>
      </c>
      <c r="D63" s="15">
        <f t="shared" si="4"/>
        <v>259</v>
      </c>
      <c r="E63" s="14">
        <f t="shared" si="70"/>
        <v>0.58791666666666675</v>
      </c>
      <c r="F63" s="14"/>
      <c r="G63" s="27">
        <f t="shared" ref="G63" si="2559">G113</f>
        <v>0.45565676444999959</v>
      </c>
      <c r="H63" s="27"/>
      <c r="I63" s="27">
        <f t="shared" ref="I63" si="2560">I113</f>
        <v>0.32353523446249927</v>
      </c>
      <c r="J63" s="27"/>
      <c r="K63" s="27">
        <f t="shared" ref="K63" si="2561">K113</f>
        <v>0.19141370447500022</v>
      </c>
      <c r="L63" s="15">
        <f t="shared" si="7"/>
        <v>539</v>
      </c>
      <c r="M63" s="14">
        <f t="shared" ref="M63" si="2562">M113</f>
        <v>0.12</v>
      </c>
      <c r="N63" s="14"/>
      <c r="O63" s="14">
        <f t="shared" ref="O63" si="2563">O113</f>
        <v>0</v>
      </c>
      <c r="P63" s="14"/>
      <c r="Q63" s="14">
        <f>(Q65-Q62)/3+Q62</f>
        <v>1.3333333333333333</v>
      </c>
      <c r="R63" s="15">
        <f t="shared" si="9"/>
        <v>274</v>
      </c>
      <c r="S63" s="27">
        <f t="shared" ref="S63" si="2564">S113</f>
        <v>0.30475000000000002</v>
      </c>
      <c r="T63" s="36">
        <f t="shared" si="10"/>
        <v>274</v>
      </c>
      <c r="U63" s="27">
        <f t="shared" ref="U63" si="2565">U113</f>
        <v>0.30475000000000002</v>
      </c>
      <c r="V63" s="27"/>
      <c r="W63" s="27">
        <f t="shared" ref="W63" si="2566">W113</f>
        <v>0</v>
      </c>
      <c r="X63" s="27"/>
      <c r="Y63" s="27">
        <f t="shared" ref="Y63" si="2567">Y113</f>
        <v>0</v>
      </c>
      <c r="Z63" s="27"/>
      <c r="AA63" s="27">
        <f t="shared" ref="AA63" si="2568">AA113</f>
        <v>0</v>
      </c>
      <c r="AB63" s="36">
        <f t="shared" si="13"/>
        <v>1043</v>
      </c>
      <c r="AC63" s="27">
        <f t="shared" ref="AC63" si="2569">AC113</f>
        <v>0</v>
      </c>
      <c r="AD63" s="36">
        <f t="shared" si="14"/>
        <v>1043</v>
      </c>
      <c r="AE63" s="27"/>
      <c r="AF63" s="27"/>
      <c r="AG63" s="27">
        <f>(AG65-AG62)/3+AG62</f>
        <v>1.3333333333333333</v>
      </c>
      <c r="AH63" s="36">
        <f t="shared" si="15"/>
        <v>1043</v>
      </c>
      <c r="AI63" s="27">
        <f t="shared" ref="AI63" si="2570">AI113</f>
        <v>0</v>
      </c>
      <c r="AJ63" s="36">
        <f t="shared" si="16"/>
        <v>1043</v>
      </c>
      <c r="AK63" s="27">
        <f t="shared" ref="AK63" si="2571">AK113</f>
        <v>0</v>
      </c>
      <c r="AL63" s="27"/>
      <c r="AM63" s="27">
        <f t="shared" ref="AM63" si="2572">AM113</f>
        <v>0</v>
      </c>
      <c r="AN63" s="27"/>
      <c r="AO63" s="27">
        <f t="shared" ref="AO63" si="2573">AO113</f>
        <v>0</v>
      </c>
      <c r="AP63" s="27"/>
      <c r="AQ63" s="27">
        <f t="shared" ref="AQ63" si="2574">AQ113</f>
        <v>0</v>
      </c>
      <c r="AR63" s="27"/>
      <c r="AS63" s="27">
        <f t="shared" ref="AS63" si="2575">AS113</f>
        <v>0</v>
      </c>
      <c r="AT63" s="27"/>
      <c r="AU63" s="27">
        <f t="shared" ref="AU63" si="2576">AU113</f>
        <v>0</v>
      </c>
      <c r="AV63" s="27"/>
      <c r="AW63" s="27">
        <f>(AW65-AW62)/3+AW62</f>
        <v>1.3333333333333333</v>
      </c>
      <c r="AX63" s="27"/>
      <c r="AY63" s="27">
        <f t="shared" ref="AY63" si="2577">AY113</f>
        <v>0</v>
      </c>
      <c r="AZ63" s="27"/>
      <c r="BA63" s="27">
        <f t="shared" ref="BA63" si="2578">BA113</f>
        <v>0</v>
      </c>
      <c r="BB63" s="27"/>
      <c r="BC63" s="27">
        <f t="shared" ref="BC63" si="2579">BC113</f>
        <v>0</v>
      </c>
      <c r="BD63" s="27"/>
      <c r="BE63" s="27">
        <f t="shared" ref="BE63" si="2580">BE113</f>
        <v>0</v>
      </c>
      <c r="BF63" s="27"/>
      <c r="BG63" s="27">
        <f t="shared" ref="BG63" si="2581">BG113</f>
        <v>0</v>
      </c>
      <c r="BH63" s="27"/>
      <c r="BI63" s="27">
        <f t="shared" ref="BI63" si="2582">BI113</f>
        <v>0</v>
      </c>
      <c r="BJ63" s="27"/>
      <c r="BK63" s="27">
        <f t="shared" ref="BK63" si="2583">BK113</f>
        <v>0</v>
      </c>
      <c r="BL63" s="27"/>
      <c r="BM63" s="27">
        <f>(BM65-BM62)/3+BM62</f>
        <v>1.3333333333333333</v>
      </c>
      <c r="BN63" s="27"/>
      <c r="BO63" s="27">
        <f t="shared" ref="BO63" si="2584">BO113</f>
        <v>0</v>
      </c>
      <c r="BP63" s="27"/>
      <c r="BQ63" s="27">
        <f t="shared" ref="BQ63" si="2585">BQ113</f>
        <v>0</v>
      </c>
      <c r="BR63" s="27"/>
      <c r="BS63" s="27">
        <f t="shared" ref="BS63" si="2586">BS113</f>
        <v>0</v>
      </c>
      <c r="BT63" s="27"/>
      <c r="BU63" s="27">
        <f t="shared" ref="BU63" si="2587">BU113</f>
        <v>0</v>
      </c>
      <c r="BV63" s="27"/>
      <c r="BW63" s="27">
        <f t="shared" ref="BW63" si="2588">BW113</f>
        <v>0</v>
      </c>
      <c r="BX63" s="27"/>
      <c r="BY63" s="27">
        <f t="shared" ref="BY63" si="2589">BY113</f>
        <v>0</v>
      </c>
      <c r="BZ63" s="27"/>
      <c r="CA63" s="27">
        <f t="shared" ref="CA63" si="2590">CA113</f>
        <v>0</v>
      </c>
      <c r="CB63" s="27"/>
      <c r="CC63" s="27">
        <f>(CC65-CC62)/3+CC62</f>
        <v>1.3333333333333333</v>
      </c>
      <c r="CD63" s="27"/>
      <c r="CE63" s="27">
        <f t="shared" ref="CE63" si="2591">CE113</f>
        <v>0</v>
      </c>
      <c r="CF63" s="27"/>
      <c r="CG63" s="27">
        <f t="shared" ref="CG63" si="2592">CG113</f>
        <v>0</v>
      </c>
      <c r="CH63" s="27"/>
      <c r="CI63" s="27">
        <f t="shared" ref="CI63" si="2593">CI113</f>
        <v>0</v>
      </c>
      <c r="CJ63" s="27"/>
      <c r="CK63" s="27">
        <f t="shared" ref="CK63" si="2594">CK113</f>
        <v>0</v>
      </c>
      <c r="CL63" s="27"/>
      <c r="CM63" s="27">
        <f t="shared" ref="CM63" si="2595">CM113</f>
        <v>0</v>
      </c>
      <c r="CN63" s="27"/>
      <c r="CO63" s="27">
        <f t="shared" ref="CO63" si="2596">CO113</f>
        <v>0</v>
      </c>
      <c r="CP63" s="27"/>
      <c r="CQ63" s="27">
        <f t="shared" ref="CQ63" si="2597">CQ113</f>
        <v>0</v>
      </c>
      <c r="CR63" s="27"/>
      <c r="CS63" s="27"/>
      <c r="CT63" s="27">
        <f>(CT65-CT62)/3+CT62</f>
        <v>1.3333333333333333</v>
      </c>
      <c r="CU63" s="27"/>
      <c r="CV63" s="27">
        <f t="shared" ref="CV63" si="2598">CV113</f>
        <v>0</v>
      </c>
      <c r="CW63" s="27"/>
      <c r="CX63" s="27">
        <f t="shared" ref="CX63" si="2599">CX113</f>
        <v>0</v>
      </c>
      <c r="CY63" s="27"/>
      <c r="CZ63" s="27">
        <f t="shared" ref="CZ63" si="2600">CZ113</f>
        <v>0</v>
      </c>
      <c r="DA63" s="27"/>
      <c r="DB63" s="27">
        <f t="shared" ref="DB63" si="2601">DB113</f>
        <v>0</v>
      </c>
      <c r="DC63" s="27"/>
      <c r="DD63" s="27">
        <f t="shared" ref="DD63" si="2602">DD113</f>
        <v>0</v>
      </c>
      <c r="DE63" s="27"/>
      <c r="DF63" s="27">
        <f t="shared" ref="DF63" si="2603">DF113</f>
        <v>0</v>
      </c>
      <c r="DG63" s="27"/>
      <c r="DH63" s="27">
        <f t="shared" ref="DH63" si="2604">DH113</f>
        <v>0</v>
      </c>
      <c r="DI63" s="27"/>
      <c r="DJ63" s="27"/>
      <c r="DK63" s="27">
        <f>(DK65-DK62)/3+DK62</f>
        <v>1.3333333333333333</v>
      </c>
      <c r="DL63" s="27"/>
      <c r="DM63" s="27">
        <f t="shared" ref="DM63" si="2605">DM113</f>
        <v>0</v>
      </c>
      <c r="DN63" s="27"/>
      <c r="DO63" s="27">
        <f t="shared" ref="DO63" si="2606">DO113</f>
        <v>0</v>
      </c>
      <c r="DP63" s="27"/>
      <c r="DQ63" s="27">
        <f t="shared" ref="DQ63" si="2607">DQ113</f>
        <v>0</v>
      </c>
      <c r="DR63" s="27"/>
      <c r="DS63" s="27">
        <f t="shared" ref="DS63" si="2608">DS113</f>
        <v>0</v>
      </c>
      <c r="DT63" s="27"/>
      <c r="DU63" s="27">
        <f t="shared" ref="DU63" si="2609">DU113</f>
        <v>0</v>
      </c>
      <c r="DV63" s="27"/>
      <c r="DW63" s="27">
        <f t="shared" ref="DW63" si="2610">DW113</f>
        <v>0</v>
      </c>
      <c r="DX63" s="27"/>
      <c r="DY63" s="27">
        <f t="shared" ref="DY63" si="2611">DY113</f>
        <v>0</v>
      </c>
      <c r="DZ63" s="14"/>
      <c r="EA63" s="14">
        <f>(EA65-EA62)/3+EA62</f>
        <v>1.3333333333333333</v>
      </c>
      <c r="EB63" s="14"/>
      <c r="EC63" s="14">
        <f t="shared" ref="EC63" si="2612">EC113</f>
        <v>0</v>
      </c>
      <c r="ED63" s="14"/>
      <c r="EE63" s="14">
        <f t="shared" ref="EE63" si="2613">EE113</f>
        <v>0</v>
      </c>
      <c r="EF63" s="14"/>
      <c r="EG63" s="14">
        <f t="shared" ref="EG63" si="2614">EG113</f>
        <v>0</v>
      </c>
      <c r="EH63" s="14"/>
      <c r="EI63" s="14">
        <f t="shared" ref="EI63" si="2615">EI113</f>
        <v>0</v>
      </c>
      <c r="EJ63" s="14"/>
      <c r="EK63" s="14">
        <f t="shared" ref="EK63" si="2616">EK113</f>
        <v>0</v>
      </c>
      <c r="EL63" s="14"/>
      <c r="EM63" s="14">
        <f t="shared" ref="EM63" si="2617">EM113</f>
        <v>0</v>
      </c>
      <c r="EN63" s="14"/>
      <c r="EO63" s="14">
        <f t="shared" ref="EO63" si="2618">EO113</f>
        <v>0</v>
      </c>
      <c r="EP63" s="14"/>
      <c r="EQ63" s="14"/>
      <c r="ER63" s="14"/>
      <c r="ES63" s="14"/>
      <c r="ET63" s="14">
        <f>(ET65-ET62)/3+ET62</f>
        <v>1.3333333333333333</v>
      </c>
      <c r="EU63" s="14"/>
      <c r="EV63" s="14">
        <f t="shared" ref="EV63" si="2619">EV113</f>
        <v>0</v>
      </c>
      <c r="EW63" s="14"/>
      <c r="EX63" s="14">
        <f t="shared" ref="EX63" si="2620">EX113</f>
        <v>0</v>
      </c>
      <c r="EY63" s="14"/>
      <c r="EZ63" s="14">
        <f t="shared" ref="EZ63" si="2621">EZ113</f>
        <v>0</v>
      </c>
      <c r="FA63" s="14"/>
      <c r="FB63" s="14">
        <f t="shared" ref="FB63" si="2622">FB113</f>
        <v>0</v>
      </c>
      <c r="FC63" s="14"/>
      <c r="FD63" s="14">
        <f t="shared" ref="FD63" si="2623">FD113</f>
        <v>0</v>
      </c>
      <c r="FE63" s="14"/>
      <c r="FF63" s="14">
        <f t="shared" ref="FF63" si="2624">FF113</f>
        <v>0</v>
      </c>
      <c r="FG63" s="14"/>
      <c r="FH63" s="14">
        <f t="shared" ref="FH63" si="2625">FH113</f>
        <v>0</v>
      </c>
    </row>
    <row r="64" spans="1:164" ht="15" customHeight="1" x14ac:dyDescent="0.25">
      <c r="A64" s="14">
        <f>(A65-A62)*2/3+A62</f>
        <v>1.3666666666666667</v>
      </c>
      <c r="B64" s="15">
        <f t="shared" si="3"/>
        <v>285</v>
      </c>
      <c r="C64" s="14"/>
      <c r="D64" s="15">
        <f t="shared" si="4"/>
        <v>260</v>
      </c>
      <c r="E64" s="14">
        <f>(E65-E62)*2/3+E62</f>
        <v>21.236875000000001</v>
      </c>
      <c r="F64" s="14"/>
      <c r="G64" s="27"/>
      <c r="H64" s="27"/>
      <c r="I64" s="27"/>
      <c r="J64" s="27"/>
      <c r="K64" s="27"/>
      <c r="L64" s="15">
        <f t="shared" si="7"/>
        <v>791</v>
      </c>
      <c r="M64" s="14">
        <f>(M65-M62)*2/3+M62</f>
        <v>0.06</v>
      </c>
      <c r="N64" s="14"/>
      <c r="O64" s="14"/>
      <c r="P64" s="14"/>
      <c r="Q64" s="14">
        <f>(Q65-Q62)*2/3+Q62</f>
        <v>1.3666666666666667</v>
      </c>
      <c r="R64" s="15">
        <f t="shared" si="9"/>
        <v>287</v>
      </c>
      <c r="S64" s="27">
        <f>(S65-S62)*2/3+S62</f>
        <v>0.18537500000000001</v>
      </c>
      <c r="T64" s="36">
        <f t="shared" si="10"/>
        <v>287</v>
      </c>
      <c r="U64" s="27">
        <f>(U65-U62)*2/3+U62</f>
        <v>0.18537500000000001</v>
      </c>
      <c r="V64" s="27"/>
      <c r="W64" s="27"/>
      <c r="X64" s="27"/>
      <c r="Y64" s="27"/>
      <c r="Z64" s="27"/>
      <c r="AA64" s="27"/>
      <c r="AB64" s="36">
        <f t="shared" si="13"/>
        <v>1043</v>
      </c>
      <c r="AC64" s="27"/>
      <c r="AD64" s="36">
        <f t="shared" si="14"/>
        <v>1043</v>
      </c>
      <c r="AE64" s="27"/>
      <c r="AF64" s="27"/>
      <c r="AG64" s="27">
        <f>(AG65-AG62)*2/3+AG62</f>
        <v>1.3666666666666667</v>
      </c>
      <c r="AH64" s="36">
        <f t="shared" si="15"/>
        <v>1043</v>
      </c>
      <c r="AI64" s="27"/>
      <c r="AJ64" s="36">
        <f t="shared" si="16"/>
        <v>1043</v>
      </c>
      <c r="AK64" s="27"/>
      <c r="AL64" s="27"/>
      <c r="AM64" s="27"/>
      <c r="AN64" s="27"/>
      <c r="AO64" s="27"/>
      <c r="AP64" s="27"/>
      <c r="AQ64" s="27"/>
      <c r="AR64" s="27"/>
      <c r="AS64" s="27"/>
      <c r="AT64" s="27"/>
      <c r="AU64" s="27"/>
      <c r="AV64" s="27"/>
      <c r="AW64" s="27">
        <f>(AW65-AW62)*2/3+AW62</f>
        <v>1.3666666666666667</v>
      </c>
      <c r="AX64" s="27"/>
      <c r="AY64" s="27"/>
      <c r="AZ64" s="27"/>
      <c r="BA64" s="27"/>
      <c r="BB64" s="27"/>
      <c r="BC64" s="27"/>
      <c r="BD64" s="27"/>
      <c r="BE64" s="27"/>
      <c r="BF64" s="27"/>
      <c r="BG64" s="27"/>
      <c r="BH64" s="27"/>
      <c r="BI64" s="27"/>
      <c r="BJ64" s="27"/>
      <c r="BK64" s="27"/>
      <c r="BL64" s="27"/>
      <c r="BM64" s="27">
        <f>(BM65-BM62)*2/3+BM62</f>
        <v>1.3666666666666667</v>
      </c>
      <c r="BN64" s="27"/>
      <c r="BO64" s="27"/>
      <c r="BP64" s="27"/>
      <c r="BQ64" s="27"/>
      <c r="BR64" s="27"/>
      <c r="BS64" s="27"/>
      <c r="BT64" s="27"/>
      <c r="BU64" s="27"/>
      <c r="BV64" s="27"/>
      <c r="BW64" s="27"/>
      <c r="BX64" s="27"/>
      <c r="BY64" s="27"/>
      <c r="BZ64" s="27"/>
      <c r="CA64" s="27"/>
      <c r="CB64" s="27"/>
      <c r="CC64" s="27">
        <f>(CC65-CC62)*2/3+CC62</f>
        <v>1.3666666666666667</v>
      </c>
      <c r="CD64" s="27"/>
      <c r="CE64" s="27"/>
      <c r="CF64" s="27"/>
      <c r="CG64" s="27"/>
      <c r="CH64" s="27"/>
      <c r="CI64" s="27"/>
      <c r="CJ64" s="27"/>
      <c r="CK64" s="27"/>
      <c r="CL64" s="27"/>
      <c r="CM64" s="27"/>
      <c r="CN64" s="27"/>
      <c r="CO64" s="27"/>
      <c r="CP64" s="27"/>
      <c r="CQ64" s="27"/>
      <c r="CR64" s="27"/>
      <c r="CS64" s="27"/>
      <c r="CT64" s="27">
        <f>(CT65-CT62)*2/3+CT62</f>
        <v>1.3666666666666667</v>
      </c>
      <c r="CU64" s="27"/>
      <c r="CV64" s="27"/>
      <c r="CW64" s="27"/>
      <c r="CX64" s="27"/>
      <c r="CY64" s="27"/>
      <c r="CZ64" s="27"/>
      <c r="DA64" s="27"/>
      <c r="DB64" s="27"/>
      <c r="DC64" s="27"/>
      <c r="DD64" s="27"/>
      <c r="DE64" s="27"/>
      <c r="DF64" s="27"/>
      <c r="DG64" s="27"/>
      <c r="DH64" s="27"/>
      <c r="DI64" s="27"/>
      <c r="DJ64" s="27"/>
      <c r="DK64" s="27">
        <f>(DK65-DK62)*2/3+DK62</f>
        <v>1.3666666666666667</v>
      </c>
      <c r="DL64" s="27"/>
      <c r="DM64" s="27"/>
      <c r="DN64" s="27"/>
      <c r="DO64" s="27"/>
      <c r="DP64" s="27"/>
      <c r="DQ64" s="27"/>
      <c r="DR64" s="27"/>
      <c r="DS64" s="27"/>
      <c r="DT64" s="27"/>
      <c r="DU64" s="27"/>
      <c r="DV64" s="27"/>
      <c r="DW64" s="27"/>
      <c r="DX64" s="27"/>
      <c r="DY64" s="27"/>
      <c r="DZ64" s="14"/>
      <c r="EA64" s="14">
        <f>(EA65-EA62)*2/3+EA62</f>
        <v>1.3666666666666667</v>
      </c>
      <c r="EB64" s="14"/>
      <c r="EC64" s="14"/>
      <c r="ED64" s="14"/>
      <c r="EE64" s="14"/>
      <c r="EF64" s="14"/>
      <c r="EG64" s="14"/>
      <c r="EH64" s="14"/>
      <c r="EI64" s="14"/>
      <c r="EJ64" s="14"/>
      <c r="EK64" s="14"/>
      <c r="EL64" s="14"/>
      <c r="EM64" s="14"/>
      <c r="EN64" s="14"/>
      <c r="EO64" s="14"/>
      <c r="EP64" s="14"/>
      <c r="EQ64" s="14"/>
      <c r="ER64" s="14"/>
      <c r="ES64" s="14"/>
      <c r="ET64" s="14">
        <f>(ET65-ET62)*2/3+ET62</f>
        <v>1.3666666666666667</v>
      </c>
      <c r="EU64" s="14"/>
      <c r="EV64" s="14"/>
      <c r="EW64" s="14"/>
      <c r="EX64" s="14"/>
      <c r="EY64" s="14"/>
      <c r="EZ64" s="14"/>
      <c r="FA64" s="14"/>
      <c r="FB64" s="14"/>
      <c r="FC64" s="14"/>
      <c r="FD64" s="14"/>
      <c r="FE64" s="14"/>
      <c r="FF64" s="14"/>
      <c r="FG64" s="14"/>
      <c r="FH64" s="14"/>
    </row>
    <row r="65" spans="1:166" ht="15" customHeight="1" x14ac:dyDescent="0.25">
      <c r="A65" s="14">
        <v>1.4</v>
      </c>
      <c r="B65" s="15">
        <f t="shared" si="3"/>
        <v>298</v>
      </c>
      <c r="C65" s="14"/>
      <c r="D65" s="15">
        <f t="shared" si="4"/>
        <v>260</v>
      </c>
      <c r="E65" s="14">
        <f>(D65+D68)/2*0.1+E68</f>
        <v>31.5</v>
      </c>
      <c r="F65" s="14"/>
      <c r="G65" s="14"/>
      <c r="H65" s="14"/>
      <c r="I65" s="14"/>
      <c r="J65" s="14"/>
      <c r="K65" s="14"/>
      <c r="L65" s="14"/>
      <c r="M65" s="14"/>
      <c r="N65" s="14"/>
      <c r="O65" s="14"/>
      <c r="P65" s="14"/>
      <c r="Q65" s="14">
        <v>1.4</v>
      </c>
      <c r="R65" s="15">
        <f t="shared" si="9"/>
        <v>300</v>
      </c>
      <c r="S65" s="14">
        <v>6.6000000000000003E-2</v>
      </c>
      <c r="T65" s="15">
        <f t="shared" si="10"/>
        <v>300</v>
      </c>
      <c r="U65" s="14">
        <v>6.6000000000000003E-2</v>
      </c>
      <c r="V65" s="27"/>
      <c r="W65" s="27"/>
      <c r="X65" s="27"/>
      <c r="Y65" s="27"/>
      <c r="Z65" s="27"/>
      <c r="AA65" s="27"/>
      <c r="AB65" s="15">
        <f t="shared" si="13"/>
        <v>1043</v>
      </c>
      <c r="AC65" s="14"/>
      <c r="AD65" s="15">
        <f t="shared" si="14"/>
        <v>1043</v>
      </c>
      <c r="AE65" s="14"/>
      <c r="AF65" s="14"/>
      <c r="AG65" s="14">
        <v>1.4</v>
      </c>
      <c r="AH65" s="15">
        <f t="shared" si="15"/>
        <v>1043</v>
      </c>
      <c r="AI65" s="14"/>
      <c r="AJ65" s="15">
        <f t="shared" si="16"/>
        <v>1043</v>
      </c>
      <c r="AK65" s="14"/>
      <c r="AL65" s="14"/>
      <c r="AM65" s="14"/>
      <c r="AN65" s="14"/>
      <c r="AO65" s="14"/>
      <c r="AP65" s="14"/>
      <c r="AQ65" s="14"/>
      <c r="AR65" s="14"/>
      <c r="AS65" s="14"/>
      <c r="AT65" s="14"/>
      <c r="AU65" s="14"/>
      <c r="AV65" s="14"/>
      <c r="AW65" s="14">
        <v>1.4</v>
      </c>
      <c r="AX65" s="14"/>
      <c r="AY65" s="14"/>
      <c r="AZ65" s="14"/>
      <c r="BA65" s="14"/>
      <c r="BB65" s="14"/>
      <c r="BC65" s="14"/>
      <c r="BD65" s="14"/>
      <c r="BE65" s="14"/>
      <c r="BF65" s="14"/>
      <c r="BG65" s="14"/>
      <c r="BH65" s="14"/>
      <c r="BI65" s="14"/>
      <c r="BJ65" s="14"/>
      <c r="BK65" s="14"/>
      <c r="BL65" s="14"/>
      <c r="BM65" s="14">
        <v>1.4</v>
      </c>
      <c r="BN65" s="14"/>
      <c r="BO65" s="14"/>
      <c r="BP65" s="14"/>
      <c r="BQ65" s="14"/>
      <c r="BR65" s="14"/>
      <c r="BS65" s="14"/>
      <c r="BT65" s="14"/>
      <c r="BU65" s="14"/>
      <c r="BV65" s="14"/>
      <c r="BW65" s="14"/>
      <c r="BX65" s="14"/>
      <c r="BY65" s="14"/>
      <c r="BZ65" s="14"/>
      <c r="CA65" s="14"/>
      <c r="CB65" s="14"/>
      <c r="CC65" s="14">
        <v>1.4</v>
      </c>
      <c r="CD65" s="14"/>
      <c r="CE65" s="14"/>
      <c r="CF65" s="14"/>
      <c r="CG65" s="14"/>
      <c r="CH65" s="14"/>
      <c r="CI65" s="14"/>
      <c r="CJ65" s="14"/>
      <c r="CK65" s="14"/>
      <c r="CL65" s="14"/>
      <c r="CM65" s="14"/>
      <c r="CN65" s="14"/>
      <c r="CO65" s="14"/>
      <c r="CP65" s="14"/>
      <c r="CQ65" s="14"/>
      <c r="CR65" s="14"/>
      <c r="CS65" s="14"/>
      <c r="CT65" s="14">
        <v>1.4</v>
      </c>
      <c r="CU65" s="14"/>
      <c r="CV65" s="14"/>
      <c r="CW65" s="14"/>
      <c r="CX65" s="14"/>
      <c r="CY65" s="14"/>
      <c r="CZ65" s="14"/>
      <c r="DA65" s="14"/>
      <c r="DB65" s="14"/>
      <c r="DC65" s="14"/>
      <c r="DD65" s="14"/>
      <c r="DE65" s="14"/>
      <c r="DF65" s="14"/>
      <c r="DG65" s="14"/>
      <c r="DH65" s="14"/>
      <c r="DI65" s="14"/>
      <c r="DJ65" s="14"/>
      <c r="DK65" s="14">
        <v>1.4</v>
      </c>
      <c r="DL65" s="14"/>
      <c r="DM65" s="14"/>
      <c r="DN65" s="14"/>
      <c r="DO65" s="14"/>
      <c r="DP65" s="14"/>
      <c r="DQ65" s="14"/>
      <c r="DR65" s="14"/>
      <c r="DS65" s="14"/>
      <c r="DT65" s="14"/>
      <c r="DU65" s="14"/>
      <c r="DV65" s="14"/>
      <c r="DW65" s="14"/>
      <c r="DX65" s="14"/>
      <c r="DY65" s="14"/>
      <c r="DZ65" s="14"/>
      <c r="EA65" s="14">
        <v>1.4</v>
      </c>
      <c r="EB65" s="14"/>
      <c r="EC65" s="14"/>
      <c r="ED65" s="14"/>
      <c r="EE65" s="14"/>
      <c r="EF65" s="14"/>
      <c r="EG65" s="14"/>
      <c r="EH65" s="14"/>
      <c r="EI65" s="14"/>
      <c r="EJ65" s="14"/>
      <c r="EK65" s="14"/>
      <c r="EL65" s="14"/>
      <c r="EM65" s="14"/>
      <c r="EN65" s="14"/>
      <c r="EO65" s="14"/>
      <c r="EP65" s="14"/>
      <c r="EQ65" s="14"/>
      <c r="ER65" s="14"/>
      <c r="ES65" s="14"/>
      <c r="ET65" s="14">
        <v>1.4</v>
      </c>
      <c r="EU65" s="14"/>
      <c r="EV65" s="14"/>
      <c r="EW65" s="14"/>
      <c r="EX65" s="14"/>
      <c r="EY65" s="14"/>
      <c r="EZ65" s="14"/>
      <c r="FA65" s="14"/>
      <c r="FB65" s="14"/>
      <c r="FC65" s="14"/>
      <c r="FD65" s="14"/>
      <c r="FE65" s="14"/>
      <c r="FF65" s="14"/>
      <c r="FG65" s="14"/>
      <c r="FH65" s="14"/>
    </row>
    <row r="66" spans="1:166" ht="15" customHeight="1" x14ac:dyDescent="0.25">
      <c r="A66" s="14">
        <f>(A68-A65)/3+A65</f>
        <v>1.4333333333333333</v>
      </c>
      <c r="B66" s="15">
        <f t="shared" si="3"/>
        <v>546</v>
      </c>
      <c r="C66" s="14"/>
      <c r="D66" s="15">
        <f t="shared" si="4"/>
        <v>296</v>
      </c>
      <c r="E66" s="14">
        <f>(E68-E65)/3+E65</f>
        <v>21</v>
      </c>
      <c r="F66" s="14"/>
      <c r="G66" s="14"/>
      <c r="H66" s="14"/>
      <c r="I66" s="14"/>
      <c r="J66" s="14"/>
      <c r="K66" s="14"/>
      <c r="L66" s="14"/>
      <c r="M66" s="14"/>
      <c r="N66" s="14"/>
      <c r="O66" s="14"/>
      <c r="P66" s="14"/>
      <c r="Q66" s="14">
        <f>(Q68-Q65)/3+Q65</f>
        <v>1.4333333333333333</v>
      </c>
      <c r="R66" s="15">
        <f t="shared" si="9"/>
        <v>1043</v>
      </c>
      <c r="S66" s="14">
        <f>(S68-S65)/3+S65</f>
        <v>4.3999999999999997E-2</v>
      </c>
      <c r="T66" s="15">
        <f t="shared" si="10"/>
        <v>1043</v>
      </c>
      <c r="U66" s="14">
        <f>(U68-U65)/3+U65</f>
        <v>4.3999999999999997E-2</v>
      </c>
      <c r="V66" s="27"/>
      <c r="W66" s="27"/>
      <c r="X66" s="27"/>
      <c r="Y66" s="27"/>
      <c r="Z66" s="27"/>
      <c r="AA66" s="27"/>
      <c r="AB66" s="15">
        <f t="shared" si="13"/>
        <v>1043</v>
      </c>
      <c r="AC66" s="14"/>
      <c r="AD66" s="15">
        <f t="shared" si="14"/>
        <v>1043</v>
      </c>
      <c r="AE66" s="14"/>
      <c r="AF66" s="14"/>
      <c r="AG66" s="14">
        <f>(AG68-AG65)/3+AG65</f>
        <v>1.4333333333333333</v>
      </c>
      <c r="AH66" s="15">
        <f t="shared" si="15"/>
        <v>1043</v>
      </c>
      <c r="AI66" s="14"/>
      <c r="AJ66" s="15">
        <f t="shared" si="16"/>
        <v>1043</v>
      </c>
      <c r="AK66" s="14"/>
      <c r="AL66" s="14"/>
      <c r="AM66" s="14"/>
      <c r="AN66" s="14"/>
      <c r="AO66" s="14"/>
      <c r="AP66" s="14"/>
      <c r="AQ66" s="14"/>
      <c r="AR66" s="14"/>
      <c r="AS66" s="14"/>
      <c r="AT66" s="14"/>
      <c r="AU66" s="14"/>
      <c r="AV66" s="14"/>
      <c r="AW66" s="14">
        <f>(AW68-AW65)/3+AW65</f>
        <v>1.4333333333333333</v>
      </c>
      <c r="AX66" s="14"/>
      <c r="AY66" s="14"/>
      <c r="AZ66" s="14"/>
      <c r="BA66" s="14"/>
      <c r="BB66" s="14"/>
      <c r="BC66" s="14"/>
      <c r="BD66" s="14"/>
      <c r="BE66" s="14"/>
      <c r="BF66" s="14"/>
      <c r="BG66" s="14"/>
      <c r="BH66" s="14"/>
      <c r="BI66" s="14"/>
      <c r="BJ66" s="14"/>
      <c r="BK66" s="14"/>
      <c r="BL66" s="14"/>
      <c r="BM66" s="14">
        <f>(BM68-BM65)/3+BM65</f>
        <v>1.4333333333333333</v>
      </c>
      <c r="BN66" s="14"/>
      <c r="BO66" s="14"/>
      <c r="BP66" s="14"/>
      <c r="BQ66" s="14"/>
      <c r="BR66" s="14"/>
      <c r="BS66" s="14"/>
      <c r="BT66" s="14"/>
      <c r="BU66" s="14"/>
      <c r="BV66" s="14"/>
      <c r="BW66" s="14"/>
      <c r="BX66" s="14"/>
      <c r="BY66" s="14"/>
      <c r="BZ66" s="14"/>
      <c r="CA66" s="14"/>
      <c r="CB66" s="14"/>
      <c r="CC66" s="14">
        <f>(CC68-CC65)/3+CC65</f>
        <v>1.4333333333333333</v>
      </c>
      <c r="CD66" s="14"/>
      <c r="CE66" s="14"/>
      <c r="CF66" s="14"/>
      <c r="CG66" s="14"/>
      <c r="CH66" s="14"/>
      <c r="CI66" s="14"/>
      <c r="CJ66" s="14"/>
      <c r="CK66" s="14"/>
      <c r="CL66" s="14"/>
      <c r="CM66" s="14"/>
      <c r="CN66" s="14"/>
      <c r="CO66" s="14"/>
      <c r="CP66" s="14"/>
      <c r="CQ66" s="14"/>
      <c r="CR66" s="14"/>
      <c r="CS66" s="14"/>
      <c r="CT66" s="14">
        <f>(CT68-CT65)/3+CT65</f>
        <v>1.4333333333333333</v>
      </c>
      <c r="CU66" s="14"/>
      <c r="CV66" s="14"/>
      <c r="CW66" s="14"/>
      <c r="CX66" s="14"/>
      <c r="CY66" s="14"/>
      <c r="CZ66" s="14"/>
      <c r="DA66" s="14"/>
      <c r="DB66" s="14"/>
      <c r="DC66" s="14"/>
      <c r="DD66" s="14"/>
      <c r="DE66" s="14"/>
      <c r="DF66" s="14"/>
      <c r="DG66" s="14"/>
      <c r="DH66" s="14"/>
      <c r="DI66" s="14"/>
      <c r="DJ66" s="14"/>
      <c r="DK66" s="14">
        <f>(DK68-DK65)/3+DK65</f>
        <v>1.4333333333333333</v>
      </c>
      <c r="DL66" s="14"/>
      <c r="DM66" s="14"/>
      <c r="DN66" s="14"/>
      <c r="DO66" s="14"/>
      <c r="DP66" s="14"/>
      <c r="DQ66" s="14"/>
      <c r="DR66" s="14"/>
      <c r="DS66" s="14"/>
      <c r="DT66" s="14"/>
      <c r="DU66" s="14"/>
      <c r="DV66" s="14"/>
      <c r="DW66" s="14"/>
      <c r="DX66" s="14"/>
      <c r="DY66" s="14"/>
      <c r="DZ66" s="14"/>
      <c r="EA66" s="14">
        <f>(EA68-EA65)/3+EA65</f>
        <v>1.4333333333333333</v>
      </c>
      <c r="EB66" s="14"/>
      <c r="EC66" s="14"/>
      <c r="ED66" s="14"/>
      <c r="EE66" s="14"/>
      <c r="EF66" s="14"/>
      <c r="EG66" s="14"/>
      <c r="EH66" s="14"/>
      <c r="EI66" s="14"/>
      <c r="EJ66" s="14"/>
      <c r="EK66" s="14"/>
      <c r="EL66" s="14"/>
      <c r="EM66" s="14"/>
      <c r="EN66" s="14"/>
      <c r="EO66" s="14"/>
      <c r="EP66" s="14"/>
      <c r="EQ66" s="14"/>
      <c r="ER66" s="14"/>
      <c r="ES66" s="14"/>
      <c r="ET66" s="14">
        <f>(ET68-ET65)/3+ET65</f>
        <v>1.4333333333333333</v>
      </c>
      <c r="EU66" s="14"/>
      <c r="EV66" s="14"/>
      <c r="EW66" s="14"/>
      <c r="EX66" s="14"/>
      <c r="EY66" s="14"/>
      <c r="EZ66" s="14"/>
      <c r="FA66" s="14"/>
      <c r="FB66" s="14"/>
      <c r="FC66" s="14"/>
      <c r="FD66" s="14"/>
      <c r="FE66" s="14"/>
      <c r="FF66" s="14"/>
      <c r="FG66" s="14"/>
      <c r="FH66" s="14"/>
    </row>
    <row r="67" spans="1:166" ht="15" customHeight="1" x14ac:dyDescent="0.25">
      <c r="A67" s="14">
        <f>(A68-A65)*2/3+A65</f>
        <v>1.4666666666666666</v>
      </c>
      <c r="B67" s="15">
        <f t="shared" si="3"/>
        <v>795</v>
      </c>
      <c r="C67" s="14"/>
      <c r="D67" s="15">
        <f t="shared" si="4"/>
        <v>331</v>
      </c>
      <c r="E67" s="14">
        <f>(E68-E65)*2/3+E65</f>
        <v>10.5</v>
      </c>
      <c r="F67" s="14"/>
      <c r="G67" s="14"/>
      <c r="H67" s="14"/>
      <c r="I67" s="14"/>
      <c r="J67" s="14"/>
      <c r="K67" s="14"/>
      <c r="L67" s="14"/>
      <c r="M67" s="14"/>
      <c r="N67" s="14"/>
      <c r="O67" s="14"/>
      <c r="P67" s="14"/>
      <c r="Q67" s="14">
        <f>(Q68-Q65)*2/3+Q65</f>
        <v>1.4666666666666666</v>
      </c>
      <c r="R67" s="15">
        <f t="shared" si="9"/>
        <v>1043</v>
      </c>
      <c r="S67" s="14">
        <f>(S68-S65)*2/3+S65</f>
        <v>2.1999999999999999E-2</v>
      </c>
      <c r="T67" s="15">
        <f t="shared" si="10"/>
        <v>1043</v>
      </c>
      <c r="U67" s="14">
        <f>(U68-U65)*2/3+U65</f>
        <v>2.1999999999999999E-2</v>
      </c>
      <c r="V67" s="27"/>
      <c r="W67" s="27"/>
      <c r="X67" s="27"/>
      <c r="Y67" s="27"/>
      <c r="Z67" s="27"/>
      <c r="AA67" s="27"/>
      <c r="AB67" s="15">
        <f t="shared" si="13"/>
        <v>1043</v>
      </c>
      <c r="AC67" s="14"/>
      <c r="AD67" s="15">
        <f t="shared" si="14"/>
        <v>1043</v>
      </c>
      <c r="AE67" s="14"/>
      <c r="AF67" s="14"/>
      <c r="AG67" s="14">
        <f>(AG68-AG65)*2/3+AG65</f>
        <v>1.4666666666666666</v>
      </c>
      <c r="AH67" s="15">
        <f t="shared" si="15"/>
        <v>1043</v>
      </c>
      <c r="AI67" s="14"/>
      <c r="AJ67" s="15">
        <f t="shared" si="16"/>
        <v>1043</v>
      </c>
      <c r="AK67" s="14"/>
      <c r="AL67" s="14"/>
      <c r="AM67" s="14"/>
      <c r="AN67" s="14"/>
      <c r="AO67" s="14"/>
      <c r="AP67" s="14"/>
      <c r="AQ67" s="14"/>
      <c r="AR67" s="14"/>
      <c r="AS67" s="14"/>
      <c r="AT67" s="14"/>
      <c r="AU67" s="14"/>
      <c r="AV67" s="14"/>
      <c r="AW67" s="14">
        <f>(AW68-AW65)*2/3+AW65</f>
        <v>1.4666666666666666</v>
      </c>
      <c r="AX67" s="14"/>
      <c r="AY67" s="14"/>
      <c r="AZ67" s="14"/>
      <c r="BA67" s="14"/>
      <c r="BB67" s="14"/>
      <c r="BC67" s="14"/>
      <c r="BD67" s="14"/>
      <c r="BE67" s="14"/>
      <c r="BF67" s="14"/>
      <c r="BG67" s="14"/>
      <c r="BH67" s="14"/>
      <c r="BI67" s="14"/>
      <c r="BJ67" s="14"/>
      <c r="BK67" s="14"/>
      <c r="BL67" s="14"/>
      <c r="BM67" s="14">
        <f>(BM68-BM65)*2/3+BM65</f>
        <v>1.4666666666666666</v>
      </c>
      <c r="BN67" s="14"/>
      <c r="BO67" s="14"/>
      <c r="BP67" s="14"/>
      <c r="BQ67" s="14"/>
      <c r="BR67" s="14"/>
      <c r="BS67" s="14"/>
      <c r="BT67" s="14"/>
      <c r="BU67" s="14"/>
      <c r="BV67" s="14"/>
      <c r="BW67" s="14"/>
      <c r="BX67" s="14"/>
      <c r="BY67" s="14"/>
      <c r="BZ67" s="14"/>
      <c r="CA67" s="14"/>
      <c r="CB67" s="14"/>
      <c r="CC67" s="14">
        <f>(CC68-CC65)*2/3+CC65</f>
        <v>1.4666666666666666</v>
      </c>
      <c r="CD67" s="14"/>
      <c r="CE67" s="14"/>
      <c r="CF67" s="14"/>
      <c r="CG67" s="14"/>
      <c r="CH67" s="14"/>
      <c r="CI67" s="14"/>
      <c r="CJ67" s="14"/>
      <c r="CK67" s="14"/>
      <c r="CL67" s="14"/>
      <c r="CM67" s="14"/>
      <c r="CN67" s="14"/>
      <c r="CO67" s="14"/>
      <c r="CP67" s="14"/>
      <c r="CQ67" s="14"/>
      <c r="CR67" s="14"/>
      <c r="CS67" s="14"/>
      <c r="CT67" s="14">
        <f>(CT68-CT65)*2/3+CT65</f>
        <v>1.4666666666666666</v>
      </c>
      <c r="CU67" s="14"/>
      <c r="CV67" s="14"/>
      <c r="CW67" s="14"/>
      <c r="CX67" s="14"/>
      <c r="CY67" s="14"/>
      <c r="CZ67" s="14"/>
      <c r="DA67" s="14"/>
      <c r="DB67" s="14"/>
      <c r="DC67" s="14"/>
      <c r="DD67" s="14"/>
      <c r="DE67" s="14"/>
      <c r="DF67" s="14"/>
      <c r="DG67" s="14"/>
      <c r="DH67" s="14"/>
      <c r="DI67" s="14"/>
      <c r="DJ67" s="14"/>
      <c r="DK67" s="14">
        <f>(DK68-DK65)*2/3+DK65</f>
        <v>1.4666666666666666</v>
      </c>
      <c r="DL67" s="14"/>
      <c r="DM67" s="14"/>
      <c r="DN67" s="14"/>
      <c r="DO67" s="14"/>
      <c r="DP67" s="14"/>
      <c r="DQ67" s="14"/>
      <c r="DR67" s="14"/>
      <c r="DS67" s="14"/>
      <c r="DT67" s="14"/>
      <c r="DU67" s="14"/>
      <c r="DV67" s="14"/>
      <c r="DW67" s="14"/>
      <c r="DX67" s="14"/>
      <c r="DY67" s="14"/>
      <c r="DZ67" s="14"/>
      <c r="EA67" s="14">
        <f>(EA68-EA65)*2/3+EA65</f>
        <v>1.4666666666666666</v>
      </c>
      <c r="EB67" s="14"/>
      <c r="EC67" s="14"/>
      <c r="ED67" s="14"/>
      <c r="EE67" s="14"/>
      <c r="EF67" s="14"/>
      <c r="EG67" s="14"/>
      <c r="EH67" s="14"/>
      <c r="EI67" s="14"/>
      <c r="EJ67" s="14"/>
      <c r="EK67" s="14"/>
      <c r="EL67" s="14"/>
      <c r="EM67" s="14"/>
      <c r="EN67" s="14"/>
      <c r="EO67" s="14"/>
      <c r="EP67" s="14"/>
      <c r="EQ67" s="14"/>
      <c r="ER67" s="14"/>
      <c r="ES67" s="14"/>
      <c r="ET67" s="14">
        <f>(ET68-ET65)*2/3+ET65</f>
        <v>1.4666666666666666</v>
      </c>
      <c r="EU67" s="14"/>
      <c r="EV67" s="14"/>
      <c r="EW67" s="14"/>
      <c r="EX67" s="14"/>
      <c r="EY67" s="14"/>
      <c r="EZ67" s="14"/>
      <c r="FA67" s="14"/>
      <c r="FB67" s="14"/>
      <c r="FC67" s="14"/>
      <c r="FD67" s="14"/>
      <c r="FE67" s="14"/>
      <c r="FF67" s="14"/>
      <c r="FG67" s="14"/>
      <c r="FH67" s="14"/>
    </row>
    <row r="68" spans="1:166" ht="15" customHeight="1" x14ac:dyDescent="0.25">
      <c r="A68" s="14">
        <v>1.5</v>
      </c>
      <c r="B68" s="14"/>
      <c r="C68" s="14"/>
      <c r="D68" s="15">
        <f>ROUNDUP(-(D118*2-9.791)/0.0093,0)</f>
        <v>370</v>
      </c>
      <c r="E68" s="14">
        <v>0</v>
      </c>
      <c r="F68" s="14"/>
      <c r="G68" s="14"/>
      <c r="H68" s="14"/>
      <c r="I68" s="14"/>
      <c r="J68" s="14"/>
      <c r="K68" s="14"/>
      <c r="L68" s="14"/>
      <c r="M68" s="14"/>
      <c r="N68" s="14"/>
      <c r="O68" s="14"/>
      <c r="P68" s="14"/>
      <c r="Q68" s="14">
        <v>1.5</v>
      </c>
      <c r="R68" s="14"/>
      <c r="S68" s="14"/>
      <c r="T68" s="14"/>
      <c r="U68" s="14"/>
      <c r="V68" s="14"/>
      <c r="W68" s="14"/>
      <c r="X68" s="14"/>
      <c r="Y68" s="14"/>
      <c r="Z68" s="14"/>
      <c r="AA68" s="14"/>
      <c r="AB68" s="14"/>
      <c r="AC68" s="14"/>
      <c r="AD68" s="14"/>
      <c r="AE68" s="14"/>
      <c r="AF68" s="14"/>
      <c r="AG68" s="14">
        <v>1.5</v>
      </c>
      <c r="AH68" s="14"/>
      <c r="AI68" s="14"/>
      <c r="AJ68" s="14"/>
      <c r="AK68" s="14"/>
      <c r="AL68" s="14"/>
      <c r="AM68" s="14"/>
      <c r="AN68" s="14"/>
      <c r="AO68" s="14"/>
      <c r="AP68" s="14"/>
      <c r="AQ68" s="14"/>
      <c r="AR68" s="14"/>
      <c r="AS68" s="14"/>
      <c r="AT68" s="14"/>
      <c r="AU68" s="14"/>
      <c r="AV68" s="14"/>
      <c r="AW68" s="14">
        <v>1.5</v>
      </c>
      <c r="AX68" s="14"/>
      <c r="AY68" s="14"/>
      <c r="AZ68" s="14"/>
      <c r="BA68" s="14"/>
      <c r="BB68" s="14"/>
      <c r="BC68" s="14"/>
      <c r="BD68" s="14"/>
      <c r="BE68" s="14"/>
      <c r="BF68" s="14"/>
      <c r="BG68" s="14"/>
      <c r="BH68" s="14"/>
      <c r="BI68" s="14"/>
      <c r="BJ68" s="14"/>
      <c r="BK68" s="14"/>
      <c r="BL68" s="14"/>
      <c r="BM68" s="14">
        <v>1.5</v>
      </c>
      <c r="BN68" s="14"/>
      <c r="BO68" s="14"/>
      <c r="BP68" s="14"/>
      <c r="BQ68" s="14"/>
      <c r="BR68" s="14"/>
      <c r="BS68" s="14"/>
      <c r="BT68" s="14"/>
      <c r="BU68" s="14"/>
      <c r="BV68" s="14"/>
      <c r="BW68" s="14"/>
      <c r="BX68" s="14"/>
      <c r="BY68" s="14"/>
      <c r="BZ68" s="14"/>
      <c r="CA68" s="14"/>
      <c r="CB68" s="14"/>
      <c r="CC68" s="14">
        <v>1.5</v>
      </c>
      <c r="CD68" s="14"/>
      <c r="CE68" s="14"/>
      <c r="CF68" s="14"/>
      <c r="CG68" s="14"/>
      <c r="CH68" s="14"/>
      <c r="CI68" s="14"/>
      <c r="CJ68" s="14"/>
      <c r="CK68" s="14"/>
      <c r="CL68" s="14"/>
      <c r="CM68" s="14"/>
      <c r="CN68" s="14"/>
      <c r="CO68" s="14"/>
      <c r="CP68" s="14"/>
      <c r="CQ68" s="14"/>
      <c r="CR68" s="14"/>
      <c r="CS68" s="14"/>
      <c r="CT68" s="14">
        <v>1.5</v>
      </c>
      <c r="CU68" s="14"/>
      <c r="CV68" s="14"/>
      <c r="CW68" s="14"/>
      <c r="CX68" s="14"/>
      <c r="CY68" s="14"/>
      <c r="CZ68" s="14"/>
      <c r="DA68" s="14"/>
      <c r="DB68" s="14"/>
      <c r="DC68" s="14"/>
      <c r="DD68" s="14"/>
      <c r="DE68" s="14"/>
      <c r="DF68" s="14"/>
      <c r="DG68" s="14"/>
      <c r="DH68" s="14"/>
      <c r="DI68" s="14"/>
      <c r="DJ68" s="14"/>
      <c r="DK68" s="14">
        <v>1.5</v>
      </c>
      <c r="DL68" s="14"/>
      <c r="DM68" s="14"/>
      <c r="DN68" s="14"/>
      <c r="DO68" s="14"/>
      <c r="DP68" s="14"/>
      <c r="DQ68" s="14"/>
      <c r="DR68" s="14"/>
      <c r="DS68" s="14"/>
      <c r="DT68" s="14"/>
      <c r="DU68" s="14"/>
      <c r="DV68" s="14"/>
      <c r="DW68" s="14"/>
      <c r="DX68" s="14"/>
      <c r="DY68" s="14"/>
      <c r="DZ68" s="14"/>
      <c r="EA68" s="14">
        <v>1.5</v>
      </c>
      <c r="EB68" s="14"/>
      <c r="EC68" s="14"/>
      <c r="ED68" s="14"/>
      <c r="EE68" s="14"/>
      <c r="EF68" s="14"/>
      <c r="EG68" s="14"/>
      <c r="EH68" s="14"/>
      <c r="EI68" s="14"/>
      <c r="EJ68" s="14"/>
      <c r="EK68" s="14"/>
      <c r="EL68" s="14"/>
      <c r="EM68" s="14"/>
      <c r="EN68" s="14"/>
      <c r="EO68" s="14"/>
      <c r="EP68" s="14"/>
      <c r="EQ68" s="14"/>
      <c r="ER68" s="14"/>
      <c r="ES68" s="14"/>
      <c r="ET68" s="14">
        <v>1.5</v>
      </c>
      <c r="EU68" s="14"/>
      <c r="EV68" s="14"/>
      <c r="EW68" s="14"/>
      <c r="EX68" s="14"/>
      <c r="EY68" s="14"/>
      <c r="EZ68" s="14"/>
      <c r="FA68" s="14"/>
      <c r="FB68" s="14"/>
      <c r="FC68" s="14"/>
      <c r="FD68" s="14"/>
      <c r="FE68" s="14"/>
      <c r="FF68" s="14"/>
      <c r="FG68" s="14"/>
      <c r="FH68" s="14"/>
    </row>
    <row r="69" spans="1:166" ht="15" customHeight="1" x14ac:dyDescent="0.25"/>
    <row r="70" spans="1:166" ht="1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44"/>
      <c r="CF70" s="44"/>
      <c r="CG70" s="44"/>
      <c r="CH70" s="44"/>
      <c r="CI70" s="44"/>
      <c r="CJ70" s="44"/>
      <c r="CK70" s="44"/>
      <c r="CL70" s="44"/>
      <c r="CM70" s="44"/>
      <c r="CN70" s="44"/>
      <c r="CO70" s="44"/>
      <c r="CP70" s="44"/>
      <c r="CQ70" s="44"/>
      <c r="CR70" s="44"/>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44"/>
      <c r="EU70" s="44"/>
      <c r="EV70" s="44"/>
      <c r="EW70" s="44"/>
      <c r="EX70" s="44"/>
      <c r="EY70" s="44"/>
      <c r="EZ70" s="44"/>
      <c r="FA70" s="44"/>
      <c r="FB70" s="44"/>
      <c r="FC70" s="44"/>
      <c r="FD70" s="44"/>
      <c r="FE70" s="44"/>
      <c r="FF70" s="44"/>
      <c r="FG70" s="44"/>
      <c r="FH70" s="5"/>
    </row>
    <row r="71" spans="1:166" ht="15" customHeight="1" x14ac:dyDescent="0.25">
      <c r="A71" s="44" t="s">
        <v>28</v>
      </c>
      <c r="B71" s="44"/>
      <c r="C71" s="44"/>
      <c r="D71" s="44"/>
      <c r="E71" s="44"/>
      <c r="F71" s="44"/>
      <c r="G71" s="44"/>
      <c r="H71" s="44"/>
      <c r="I71" s="44"/>
      <c r="J71" s="44"/>
      <c r="K71" s="44"/>
      <c r="L71" s="44"/>
      <c r="M71" s="44"/>
      <c r="N71" s="44"/>
      <c r="O71" s="5"/>
      <c r="Q71" s="44" t="s">
        <v>29</v>
      </c>
      <c r="R71" s="44"/>
      <c r="S71" s="44"/>
      <c r="T71" s="44"/>
      <c r="U71" s="44"/>
      <c r="V71" s="44"/>
      <c r="W71" s="44"/>
      <c r="X71" s="44"/>
      <c r="Y71" s="44"/>
      <c r="Z71" s="44"/>
      <c r="AA71" s="44"/>
      <c r="AB71" s="44"/>
      <c r="AC71" s="44"/>
      <c r="AD71" s="44"/>
      <c r="AE71" s="5"/>
      <c r="AG71" s="44" t="s">
        <v>30</v>
      </c>
      <c r="AH71" s="44"/>
      <c r="AI71" s="44"/>
      <c r="AJ71" s="44"/>
      <c r="AK71" s="44"/>
      <c r="AL71" s="44"/>
      <c r="AM71" s="44"/>
      <c r="AN71" s="44"/>
      <c r="AO71" s="44"/>
      <c r="AP71" s="44"/>
      <c r="AQ71" s="44"/>
      <c r="AR71" s="44"/>
      <c r="AS71" s="44"/>
      <c r="AT71" s="44"/>
      <c r="AU71" s="5"/>
      <c r="AW71" s="44" t="s">
        <v>40</v>
      </c>
      <c r="AX71" s="44"/>
      <c r="AY71" s="44"/>
      <c r="AZ71" s="44"/>
      <c r="BA71" s="44"/>
      <c r="BB71" s="44"/>
      <c r="BC71" s="44"/>
      <c r="BD71" s="44"/>
      <c r="BE71" s="44"/>
      <c r="BF71" s="44"/>
      <c r="BG71" s="44"/>
      <c r="BH71" s="44"/>
      <c r="BI71" s="44"/>
      <c r="BJ71" s="44"/>
      <c r="BK71" s="5"/>
      <c r="BM71" s="44" t="s">
        <v>41</v>
      </c>
      <c r="BN71" s="44"/>
      <c r="BO71" s="44"/>
      <c r="BP71" s="44"/>
      <c r="BQ71" s="44"/>
      <c r="BR71" s="44"/>
      <c r="BS71" s="44"/>
      <c r="BT71" s="44"/>
      <c r="BU71" s="44"/>
      <c r="BV71" s="44"/>
      <c r="BW71" s="44"/>
      <c r="BX71" s="44"/>
      <c r="BY71" s="44"/>
      <c r="BZ71" s="44"/>
      <c r="CA71" s="5"/>
      <c r="CC71" s="44" t="s">
        <v>31</v>
      </c>
      <c r="CD71" s="44"/>
      <c r="CE71" s="44"/>
      <c r="CF71" s="44"/>
      <c r="CG71" s="44"/>
      <c r="CH71" s="44"/>
      <c r="CI71" s="44"/>
      <c r="CJ71" s="44"/>
      <c r="CK71" s="44"/>
      <c r="CL71" s="44"/>
      <c r="CM71" s="44"/>
      <c r="CN71" s="44"/>
      <c r="CO71" s="44"/>
      <c r="CP71" s="44"/>
      <c r="CQ71" s="5"/>
      <c r="CT71" s="44" t="s">
        <v>42</v>
      </c>
      <c r="CU71" s="44"/>
      <c r="CV71" s="44"/>
      <c r="CW71" s="44"/>
      <c r="CX71" s="44"/>
      <c r="CY71" s="44"/>
      <c r="CZ71" s="44"/>
      <c r="DA71" s="44"/>
      <c r="DB71" s="44"/>
      <c r="DC71" s="44"/>
      <c r="DD71" s="44"/>
      <c r="DE71" s="44"/>
      <c r="DF71" s="44"/>
      <c r="DG71" s="44"/>
      <c r="DH71" s="5"/>
      <c r="DI71" s="5"/>
      <c r="DJ71" s="5"/>
      <c r="DK71" s="44" t="s">
        <v>43</v>
      </c>
      <c r="DL71" s="44"/>
      <c r="DM71" s="44"/>
      <c r="DN71" s="44"/>
      <c r="DO71" s="44"/>
      <c r="DP71" s="44"/>
      <c r="DQ71" s="44"/>
      <c r="DR71" s="44"/>
      <c r="DS71" s="44"/>
      <c r="DT71" s="44"/>
      <c r="DU71" s="44"/>
      <c r="DV71" s="44"/>
      <c r="DW71" s="44"/>
      <c r="DX71" s="44"/>
      <c r="DY71" s="5"/>
      <c r="EA71" s="44" t="s">
        <v>44</v>
      </c>
      <c r="EB71" s="44"/>
      <c r="EC71" s="44"/>
      <c r="ED71" s="44"/>
      <c r="EE71" s="44"/>
      <c r="EF71" s="44"/>
      <c r="EG71" s="44"/>
      <c r="EH71" s="44"/>
      <c r="EI71" s="44"/>
      <c r="EJ71" s="44"/>
      <c r="EK71" s="44"/>
      <c r="EL71" s="44"/>
      <c r="EM71" s="44"/>
      <c r="EN71" s="44"/>
      <c r="EO71" s="5"/>
      <c r="ET71" s="44" t="s">
        <v>32</v>
      </c>
      <c r="EU71" s="44"/>
      <c r="EV71" s="44"/>
      <c r="EW71" s="44"/>
      <c r="EX71" s="44"/>
      <c r="EY71" s="44"/>
      <c r="EZ71" s="44"/>
      <c r="FA71" s="44"/>
      <c r="FB71" s="44"/>
      <c r="FC71" s="44"/>
      <c r="FD71" s="44"/>
      <c r="FE71" s="44"/>
      <c r="FF71" s="44"/>
      <c r="FG71" s="44"/>
    </row>
    <row r="72" spans="1:166" ht="15" customHeight="1" thickBot="1" x14ac:dyDescent="0.3">
      <c r="A72" s="6" t="s">
        <v>21</v>
      </c>
      <c r="B72" s="6" t="s">
        <v>58</v>
      </c>
      <c r="C72" s="6" t="s">
        <v>33</v>
      </c>
      <c r="D72" s="6">
        <v>20</v>
      </c>
      <c r="E72" s="6" t="s">
        <v>33</v>
      </c>
      <c r="F72" s="6">
        <v>15</v>
      </c>
      <c r="G72" s="6" t="s">
        <v>33</v>
      </c>
      <c r="H72" s="6">
        <v>10</v>
      </c>
      <c r="I72" s="6" t="s">
        <v>33</v>
      </c>
      <c r="J72" s="6">
        <v>5</v>
      </c>
      <c r="K72" s="6" t="s">
        <v>33</v>
      </c>
      <c r="L72" s="6">
        <v>0</v>
      </c>
      <c r="M72" s="6" t="s">
        <v>33</v>
      </c>
      <c r="N72" s="6">
        <v>-20</v>
      </c>
      <c r="O72" s="6" t="s">
        <v>33</v>
      </c>
      <c r="Q72" s="6" t="s">
        <v>21</v>
      </c>
      <c r="R72" s="6" t="s">
        <v>58</v>
      </c>
      <c r="S72" s="6" t="s">
        <v>33</v>
      </c>
      <c r="T72" s="6">
        <v>20</v>
      </c>
      <c r="U72" s="6" t="s">
        <v>33</v>
      </c>
      <c r="V72" s="6">
        <v>15</v>
      </c>
      <c r="W72" s="6" t="s">
        <v>33</v>
      </c>
      <c r="X72" s="6">
        <v>10</v>
      </c>
      <c r="Y72" s="6" t="s">
        <v>33</v>
      </c>
      <c r="Z72" s="6">
        <v>5</v>
      </c>
      <c r="AA72" s="6" t="s">
        <v>33</v>
      </c>
      <c r="AB72" s="6">
        <v>0</v>
      </c>
      <c r="AC72" s="6" t="s">
        <v>33</v>
      </c>
      <c r="AD72" s="6">
        <v>-20</v>
      </c>
      <c r="AE72" s="6" t="s">
        <v>33</v>
      </c>
      <c r="AG72" s="6" t="s">
        <v>21</v>
      </c>
      <c r="AH72" s="6" t="s">
        <v>58</v>
      </c>
      <c r="AI72" s="6" t="s">
        <v>33</v>
      </c>
      <c r="AJ72" s="6">
        <v>20</v>
      </c>
      <c r="AK72" s="6" t="s">
        <v>33</v>
      </c>
      <c r="AL72" s="6">
        <v>15</v>
      </c>
      <c r="AM72" s="6" t="s">
        <v>33</v>
      </c>
      <c r="AN72" s="6">
        <v>10</v>
      </c>
      <c r="AO72" s="6" t="s">
        <v>33</v>
      </c>
      <c r="AP72" s="6">
        <v>5</v>
      </c>
      <c r="AQ72" s="6" t="s">
        <v>33</v>
      </c>
      <c r="AR72" s="6">
        <v>0</v>
      </c>
      <c r="AS72" s="6" t="s">
        <v>33</v>
      </c>
      <c r="AT72" s="6">
        <v>-20</v>
      </c>
      <c r="AU72" s="6" t="s">
        <v>33</v>
      </c>
      <c r="AW72" s="6" t="s">
        <v>21</v>
      </c>
      <c r="AX72" s="6" t="s">
        <v>58</v>
      </c>
      <c r="AY72" s="6" t="s">
        <v>33</v>
      </c>
      <c r="AZ72" s="6">
        <v>20</v>
      </c>
      <c r="BA72" s="6" t="s">
        <v>33</v>
      </c>
      <c r="BB72" s="6">
        <v>15</v>
      </c>
      <c r="BC72" s="6" t="s">
        <v>33</v>
      </c>
      <c r="BD72" s="6">
        <v>10</v>
      </c>
      <c r="BE72" s="6" t="s">
        <v>33</v>
      </c>
      <c r="BF72" s="6">
        <v>5</v>
      </c>
      <c r="BG72" s="6" t="s">
        <v>33</v>
      </c>
      <c r="BH72" s="6">
        <v>0</v>
      </c>
      <c r="BI72" s="6" t="s">
        <v>33</v>
      </c>
      <c r="BJ72" s="6">
        <v>-20</v>
      </c>
      <c r="BK72" s="6" t="s">
        <v>33</v>
      </c>
      <c r="BM72" s="6" t="s">
        <v>21</v>
      </c>
      <c r="BN72" s="6" t="s">
        <v>58</v>
      </c>
      <c r="BO72" s="6" t="s">
        <v>33</v>
      </c>
      <c r="BP72" s="6">
        <v>20</v>
      </c>
      <c r="BQ72" s="6" t="s">
        <v>33</v>
      </c>
      <c r="BR72" s="6">
        <v>15</v>
      </c>
      <c r="BS72" s="6" t="s">
        <v>33</v>
      </c>
      <c r="BT72" s="6">
        <v>10</v>
      </c>
      <c r="BU72" s="6" t="s">
        <v>33</v>
      </c>
      <c r="BV72" s="6">
        <v>5</v>
      </c>
      <c r="BW72" s="6" t="s">
        <v>33</v>
      </c>
      <c r="BX72" s="6">
        <v>0</v>
      </c>
      <c r="BY72" s="6" t="s">
        <v>33</v>
      </c>
      <c r="BZ72" s="6">
        <v>-20</v>
      </c>
      <c r="CA72" s="6" t="s">
        <v>33</v>
      </c>
      <c r="CC72" s="6" t="s">
        <v>21</v>
      </c>
      <c r="CD72" s="6" t="s">
        <v>58</v>
      </c>
      <c r="CE72" s="6" t="s">
        <v>33</v>
      </c>
      <c r="CF72" s="6">
        <v>20</v>
      </c>
      <c r="CG72" s="6" t="s">
        <v>33</v>
      </c>
      <c r="CH72" s="6">
        <v>15</v>
      </c>
      <c r="CI72" s="6" t="s">
        <v>33</v>
      </c>
      <c r="CJ72" s="6">
        <v>10</v>
      </c>
      <c r="CK72" s="6" t="s">
        <v>33</v>
      </c>
      <c r="CL72" s="6">
        <v>5</v>
      </c>
      <c r="CM72" s="6" t="s">
        <v>33</v>
      </c>
      <c r="CN72" s="6">
        <v>0</v>
      </c>
      <c r="CO72" s="6" t="s">
        <v>33</v>
      </c>
      <c r="CP72" s="6">
        <v>-20</v>
      </c>
      <c r="CQ72" s="7"/>
      <c r="CT72" s="6" t="s">
        <v>21</v>
      </c>
      <c r="CU72" s="6" t="s">
        <v>58</v>
      </c>
      <c r="CV72" s="6" t="s">
        <v>33</v>
      </c>
      <c r="CW72" s="6">
        <v>20</v>
      </c>
      <c r="CX72" s="6" t="s">
        <v>33</v>
      </c>
      <c r="CY72" s="6">
        <v>15</v>
      </c>
      <c r="CZ72" s="6" t="s">
        <v>33</v>
      </c>
      <c r="DA72" s="6">
        <v>10</v>
      </c>
      <c r="DB72" s="6" t="s">
        <v>33</v>
      </c>
      <c r="DC72" s="6">
        <v>5</v>
      </c>
      <c r="DD72" s="6" t="s">
        <v>33</v>
      </c>
      <c r="DE72" s="6">
        <v>0</v>
      </c>
      <c r="DF72" s="6" t="s">
        <v>33</v>
      </c>
      <c r="DG72" s="6">
        <v>-20</v>
      </c>
      <c r="DH72" s="6" t="s">
        <v>33</v>
      </c>
      <c r="DI72" s="7"/>
      <c r="DJ72" s="7"/>
      <c r="DK72" s="6" t="s">
        <v>21</v>
      </c>
      <c r="DL72" s="6" t="s">
        <v>58</v>
      </c>
      <c r="DM72" s="6" t="s">
        <v>33</v>
      </c>
      <c r="DN72" s="6">
        <v>20</v>
      </c>
      <c r="DO72" s="6" t="s">
        <v>33</v>
      </c>
      <c r="DP72" s="6">
        <v>15</v>
      </c>
      <c r="DQ72" s="6" t="s">
        <v>33</v>
      </c>
      <c r="DR72" s="6">
        <v>10</v>
      </c>
      <c r="DS72" s="6" t="s">
        <v>33</v>
      </c>
      <c r="DT72" s="6">
        <v>5</v>
      </c>
      <c r="DU72" s="6" t="s">
        <v>33</v>
      </c>
      <c r="DV72" s="6">
        <v>0</v>
      </c>
      <c r="DW72" s="6" t="s">
        <v>33</v>
      </c>
      <c r="DX72" s="6">
        <v>-20</v>
      </c>
      <c r="DY72" s="6" t="s">
        <v>33</v>
      </c>
      <c r="EA72" s="6" t="s">
        <v>21</v>
      </c>
      <c r="EB72" s="6" t="s">
        <v>58</v>
      </c>
      <c r="EC72" s="6" t="s">
        <v>33</v>
      </c>
      <c r="ED72" s="6">
        <v>20</v>
      </c>
      <c r="EE72" s="6" t="s">
        <v>33</v>
      </c>
      <c r="EF72" s="6">
        <v>15</v>
      </c>
      <c r="EG72" s="6" t="s">
        <v>33</v>
      </c>
      <c r="EH72" s="6">
        <v>10</v>
      </c>
      <c r="EI72" s="6" t="s">
        <v>33</v>
      </c>
      <c r="EJ72" s="6">
        <v>5</v>
      </c>
      <c r="EK72" s="6" t="s">
        <v>33</v>
      </c>
      <c r="EL72" s="6">
        <v>0</v>
      </c>
      <c r="EM72" s="6" t="s">
        <v>33</v>
      </c>
      <c r="EN72" s="6">
        <v>-20</v>
      </c>
      <c r="EO72" s="6" t="s">
        <v>33</v>
      </c>
      <c r="ET72" s="6" t="s">
        <v>34</v>
      </c>
      <c r="EU72" s="6" t="s">
        <v>58</v>
      </c>
      <c r="EV72" s="6" t="s">
        <v>33</v>
      </c>
      <c r="EW72" s="6">
        <v>20</v>
      </c>
      <c r="EX72" s="6" t="s">
        <v>33</v>
      </c>
      <c r="EY72" s="6">
        <v>15</v>
      </c>
      <c r="EZ72" s="6" t="s">
        <v>33</v>
      </c>
      <c r="FA72" s="6">
        <v>10</v>
      </c>
      <c r="FB72" s="6" t="s">
        <v>33</v>
      </c>
      <c r="FC72" s="6">
        <v>5</v>
      </c>
      <c r="FD72" s="6" t="s">
        <v>33</v>
      </c>
      <c r="FE72" s="6">
        <v>0</v>
      </c>
      <c r="FF72" s="6" t="s">
        <v>33</v>
      </c>
      <c r="FG72" s="6">
        <v>-20</v>
      </c>
      <c r="FH72" s="6" t="s">
        <v>33</v>
      </c>
    </row>
    <row r="73" spans="1:166" ht="15" customHeight="1" x14ac:dyDescent="0.25">
      <c r="A73" s="14">
        <v>0</v>
      </c>
      <c r="B73" s="14">
        <v>4.1875</v>
      </c>
      <c r="C73" s="14">
        <f>(B73+B76)/2*0.1+C76</f>
        <v>5.5056250000000002</v>
      </c>
      <c r="D73" s="14">
        <v>4.1875</v>
      </c>
      <c r="E73" s="14">
        <f>(D73+D76)/2*0.1+E76</f>
        <v>5.7543750000000014</v>
      </c>
      <c r="F73" s="14">
        <f>(D73-J73)*2/3+J73</f>
        <v>4.18</v>
      </c>
      <c r="G73" s="27">
        <f>(E73-M73)*3/4+M73</f>
        <v>5.6001562500000013</v>
      </c>
      <c r="H73" s="27">
        <f>(D73-J73)*1/3+J73</f>
        <v>4.1725000000000003</v>
      </c>
      <c r="I73" s="27">
        <f>(E73-M73)*2/4+M73</f>
        <v>5.4459375000000012</v>
      </c>
      <c r="J73" s="27">
        <f>(D73-L73)*4/10+L73</f>
        <v>4.165</v>
      </c>
      <c r="K73" s="34">
        <f>(E73-M73)*1/4+M73</f>
        <v>5.2917187500000002</v>
      </c>
      <c r="L73" s="14">
        <v>4.1500000000000004</v>
      </c>
      <c r="M73" s="14">
        <f>(L73+L76)/2*0.1+M76</f>
        <v>5.1375000000000002</v>
      </c>
      <c r="N73" s="14">
        <v>3.9049999999999998</v>
      </c>
      <c r="O73" s="14">
        <f>(N73+N76)/2*0.1+O76</f>
        <v>3.6471250000000004</v>
      </c>
      <c r="P73" s="14"/>
      <c r="Q73" s="14">
        <v>0</v>
      </c>
      <c r="R73" s="14">
        <f>4.1+0.0125*6</f>
        <v>4.1749999999999998</v>
      </c>
      <c r="S73" s="14">
        <f>(R73+R76)/2*0.1+S76</f>
        <v>5.4453749999999994</v>
      </c>
      <c r="T73" s="14">
        <f>4.1+0.0125*6</f>
        <v>4.1749999999999998</v>
      </c>
      <c r="U73" s="14">
        <f>(T73+T76)/2*0.1+U76</f>
        <v>5.4453749999999994</v>
      </c>
      <c r="V73" s="27">
        <f>(T73-Z73)*2/3+Z73</f>
        <v>4.1674999999999995</v>
      </c>
      <c r="W73" s="34">
        <f>(U73-AC73)*3/4+AC73</f>
        <v>5.2933749999999993</v>
      </c>
      <c r="X73" s="27">
        <f>(T73-Z73)*1/3+Z73</f>
        <v>4.16</v>
      </c>
      <c r="Y73" s="27">
        <f>(U73-AC73)*2/4+AC73</f>
        <v>5.141375</v>
      </c>
      <c r="Z73" s="27">
        <f>(T73-AB73)*4/10+AB73</f>
        <v>4.1524999999999999</v>
      </c>
      <c r="AA73" s="27">
        <f>(U73-AC73)*1/4+AC73</f>
        <v>4.9893749999999999</v>
      </c>
      <c r="AB73" s="14">
        <f>4.1+0.0125*3</f>
        <v>4.1374999999999993</v>
      </c>
      <c r="AC73" s="14">
        <f>(AB73+AB76)/2*0.1+AC76</f>
        <v>4.8373749999999998</v>
      </c>
      <c r="AD73" s="14">
        <f>3.9+0.0125*2</f>
        <v>3.9249999999999998</v>
      </c>
      <c r="AE73" s="14">
        <f>(AD73+AD76)/2*0.1+AE76</f>
        <v>3.1193749999999998</v>
      </c>
      <c r="AF73" s="14"/>
      <c r="AG73" s="14">
        <v>0</v>
      </c>
      <c r="AH73" s="14">
        <f>4.1+0.0125*6</f>
        <v>4.1749999999999998</v>
      </c>
      <c r="AI73" s="14">
        <f>(AH73+AH76)/2*0.1+AI76</f>
        <v>4.8525</v>
      </c>
      <c r="AJ73" s="14">
        <f>4.1+0.0125*6</f>
        <v>4.1749999999999998</v>
      </c>
      <c r="AK73" s="14">
        <f>(AJ73+AJ76)/2*0.1+AK76</f>
        <v>4.8375000000000004</v>
      </c>
      <c r="AL73" s="14">
        <f>(AJ73-AP73)*2/3+AP73</f>
        <v>4.1499999999999995</v>
      </c>
      <c r="AM73" s="14">
        <f>(AK73-AS73)*3/4+AS73</f>
        <v>4.6668750000000001</v>
      </c>
      <c r="AN73" s="14">
        <f>(AJ73-AP73)*1/3+AP73</f>
        <v>4.125</v>
      </c>
      <c r="AO73" s="14">
        <f>(AK73-AS73)*2/4+AS73</f>
        <v>4.4962499999999999</v>
      </c>
      <c r="AP73" s="14">
        <f>(AJ73-AR73)*4/10+AR73</f>
        <v>4.0999999999999996</v>
      </c>
      <c r="AQ73" s="14">
        <f>(AK73-AS73)*1/4+AS73</f>
        <v>4.3256250000000005</v>
      </c>
      <c r="AR73" s="14">
        <f>4+0.0125*4</f>
        <v>4.05</v>
      </c>
      <c r="AS73" s="14">
        <f>(AR73+AR76)/2*0.1+AS76</f>
        <v>4.1550000000000002</v>
      </c>
      <c r="AT73" s="14">
        <f>3.7+0.0125*6</f>
        <v>3.7750000000000004</v>
      </c>
      <c r="AU73" s="14">
        <f>(AT73+AT76)/2*0.1+AU76</f>
        <v>1.6987500000000002</v>
      </c>
      <c r="AV73" s="14"/>
      <c r="AW73" s="14">
        <v>0</v>
      </c>
      <c r="AX73" s="14">
        <f t="shared" ref="AX73:AX107" si="2626">(AH73-BN73)*1/2+BN73</f>
        <v>4.1624999999999996</v>
      </c>
      <c r="AY73" s="14">
        <f>(AI73-BO73)*1/3+BO73-0.06</f>
        <v>4.5897222222222238</v>
      </c>
      <c r="AZ73" s="14">
        <f t="shared" ref="AZ73:AZ107" si="2627">(AJ73-BP73)*1/2+BP73</f>
        <v>4.1325000000000003</v>
      </c>
      <c r="BA73" s="14">
        <f>(AK73-BQ73)*1/3+BQ73-0.06</f>
        <v>4.5888888888888895</v>
      </c>
      <c r="BB73" s="14">
        <f t="shared" ref="BB73:BB104" si="2628">(AL73-BR73)*1/2+BR73</f>
        <v>4.1312499999999996</v>
      </c>
      <c r="BC73" s="17">
        <f>(AM73-BS73)*1/3+BS73-0.08</f>
        <v>4.2318888888888893</v>
      </c>
      <c r="BD73" s="14">
        <f t="shared" ref="BD73:BD102" si="2629">(AN73-BT73)*1/2+BT73</f>
        <v>4.0999999999999996</v>
      </c>
      <c r="BE73" s="14">
        <f>(AO73-BU73)*1/3+BU73-0.1</f>
        <v>3.8748888888888886</v>
      </c>
      <c r="BF73" s="14">
        <f t="shared" ref="BF73:BF98" si="2630">(AP73-BV73)*1/2+BV73</f>
        <v>4.0687499999999996</v>
      </c>
      <c r="BG73" s="14">
        <f>(AQ73-BW73)*1/3+BW73-0.12</f>
        <v>3.5178888888888888</v>
      </c>
      <c r="BH73" s="14">
        <f t="shared" ref="BH73:BH95" si="2631">(AR73-BX73)*1/2+BX73</f>
        <v>4.0062499999999996</v>
      </c>
      <c r="BI73" s="14">
        <f>(AS73-BY73)*1/3+BY73-0.15</f>
        <v>3.1442222222222225</v>
      </c>
      <c r="BJ73" s="14">
        <f>(AT73-BZ73)*1/2+BZ73</f>
        <v>3.6906250000000003</v>
      </c>
      <c r="BK73" s="16">
        <f>(AU73-CA73)*1/3+CA73-0.3</f>
        <v>0.50152777777777779</v>
      </c>
      <c r="BL73" s="14"/>
      <c r="BM73" s="14">
        <v>0</v>
      </c>
      <c r="BN73" s="14">
        <f t="shared" ref="BN73:BN108" si="2632">(AH73-CD73)*1/2+CD73</f>
        <v>4.1500000000000004</v>
      </c>
      <c r="BO73" s="14">
        <f>(AI73-CE73)*1/3+CE73-0.06</f>
        <v>4.5483333333333347</v>
      </c>
      <c r="BP73" s="14">
        <f t="shared" ref="BP73:BP108" si="2633">(AJ73-CF73)*1/2+CF73-0.06</f>
        <v>4.0900000000000007</v>
      </c>
      <c r="BQ73" s="14">
        <f>(AK73-CG73)*1/3+CG73-0.06</f>
        <v>4.5545833333333334</v>
      </c>
      <c r="BR73" s="14">
        <f t="shared" ref="BR73:BR104" si="2634">(AL73-CH73)*1/2+CH73</f>
        <v>4.1124999999999998</v>
      </c>
      <c r="BS73" s="14">
        <f>(AM73-CI73)*1/3+CI73-0.08</f>
        <v>4.1343958333333335</v>
      </c>
      <c r="BT73" s="14">
        <f t="shared" ref="BT73:BT100" si="2635">(AN73-CJ73)*1/2+CJ73</f>
        <v>4.0750000000000002</v>
      </c>
      <c r="BU73" s="17">
        <f>(AO73-CK73)*1/3+CK73-0.1</f>
        <v>3.7142083333333331</v>
      </c>
      <c r="BV73" s="14">
        <f t="shared" ref="BV73:BV96" si="2636">(AP73-CL73)*1/2+CL73</f>
        <v>4.0374999999999996</v>
      </c>
      <c r="BW73" s="17">
        <f>(AQ73-CM73)*1/3+CM73-0.12</f>
        <v>3.2940208333333332</v>
      </c>
      <c r="BX73" s="14">
        <f t="shared" ref="BX73:BX94" si="2637">(AR73-CN73)*1/2+CN73</f>
        <v>3.9624999999999999</v>
      </c>
      <c r="BY73" s="14">
        <f>(AS73-CO73)*1/3+CO73-0.15</f>
        <v>2.8638333333333335</v>
      </c>
      <c r="BZ73" s="14">
        <f>(AT73-CP73)*1/2+CP73</f>
        <v>3.6062500000000002</v>
      </c>
      <c r="CA73" s="16">
        <f>(AU73-CQ73)*1/3+CQ73-0.3</f>
        <v>0.35291666666666671</v>
      </c>
      <c r="CB73" s="14"/>
      <c r="CC73" s="14">
        <v>0</v>
      </c>
      <c r="CD73" s="14">
        <f>4.1+0.0125*2</f>
        <v>4.125</v>
      </c>
      <c r="CE73" s="14">
        <f>(CD73+CD76)/2*0.1+CE76</f>
        <v>4.486250000000001</v>
      </c>
      <c r="CF73" s="14">
        <f>4.1+0.0125*2</f>
        <v>4.125</v>
      </c>
      <c r="CG73" s="14">
        <f>(CF73+CF76)/2*0.1+CG76</f>
        <v>4.5031249999999998</v>
      </c>
      <c r="CH73" s="14">
        <f t="shared" ref="CH73:CH96" si="2638">(CF73-CL73)*2/3+CL73</f>
        <v>4.0750000000000002</v>
      </c>
      <c r="CI73" s="14">
        <f>(CG73-CO73)*3/4+CO73</f>
        <v>3.9881562499999998</v>
      </c>
      <c r="CJ73" s="14">
        <f t="shared" ref="CJ73:CJ96" si="2639">(CF73-CL73)*1/3+CL73</f>
        <v>4.0250000000000004</v>
      </c>
      <c r="CK73" s="14">
        <f>(CG73-CO73)*2/4+CO73</f>
        <v>3.4731874999999999</v>
      </c>
      <c r="CL73" s="14">
        <f t="shared" ref="CL73:CL94" si="2640">(CF73-CN73)*4/10+CN73</f>
        <v>3.9750000000000001</v>
      </c>
      <c r="CM73" s="14">
        <f>(CG73-CO73)*1/4+CO73</f>
        <v>2.9582187499999999</v>
      </c>
      <c r="CN73" s="14">
        <f>3.8+0.0125*6</f>
        <v>3.875</v>
      </c>
      <c r="CO73" s="14">
        <f>(CN73+CN76)/2*0.1+CO76</f>
        <v>2.4432499999999999</v>
      </c>
      <c r="CP73" s="14">
        <f>3.4+0.0125*3</f>
        <v>3.4375</v>
      </c>
      <c r="CQ73" s="16">
        <v>0.13</v>
      </c>
      <c r="CR73" s="14">
        <f t="shared" ref="CR73:CR97" si="2641">(CF73-CH73)</f>
        <v>4.9999999999999822E-2</v>
      </c>
      <c r="CS73" s="14"/>
      <c r="CT73" s="14">
        <v>0</v>
      </c>
      <c r="CU73" s="14">
        <f t="shared" ref="CU73:CU106" si="2642">(CD73-EB73)*2/3+EB73</f>
        <v>4.1100000000000003</v>
      </c>
      <c r="CV73" s="14">
        <f>(CE73-EV73)*4/5+EV73</f>
        <v>4.4243000000000006</v>
      </c>
      <c r="CW73" s="14">
        <f t="shared" ref="CW73:CW106" si="2643">(CF73-ED73)*2/3+ED73</f>
        <v>4.1100000000000003</v>
      </c>
      <c r="CX73" s="14">
        <f>(CG73-EX73)*4/5+EX73</f>
        <v>4.4208499999999997</v>
      </c>
      <c r="CY73" s="14">
        <f t="shared" ref="CY73:CY100" si="2644">(CH73-EF73)*2/3+EF73</f>
        <v>4.0594444444444449</v>
      </c>
      <c r="CZ73" s="14">
        <f>(CI73-EZ73)*4/5+EZ73</f>
        <v>3.8313874999999999</v>
      </c>
      <c r="DA73" s="14">
        <f t="shared" ref="DA73:DA90" si="2645">(CJ73-EH73)*2/3+EH73</f>
        <v>4.0088888888888894</v>
      </c>
      <c r="DB73" s="14">
        <f>(CK73-FB73)*4/5+FB73</f>
        <v>3.0719250000000002</v>
      </c>
      <c r="DC73" s="14">
        <f t="shared" ref="DC73:DC86" si="2646">(CL73-EJ73)*2/3+EJ73</f>
        <v>3.9583333333333335</v>
      </c>
      <c r="DD73" s="14">
        <f>(CM73-FD73)*4/5+FD73</f>
        <v>2.5424625000000001</v>
      </c>
      <c r="DE73" s="14">
        <f t="shared" ref="DE73:DE83" si="2647">(CN73-EL73)*2/3+EL73</f>
        <v>3.85</v>
      </c>
      <c r="DF73" s="14">
        <f>(CO73-FF73)*4/5+FF73</f>
        <v>2.0629999999999997</v>
      </c>
      <c r="DG73" s="14">
        <f>(CP73-EN73)*2/3+EN73</f>
        <v>3.4325000000000001</v>
      </c>
      <c r="DH73" s="16">
        <f>(CQ73-FH73)*4/5+FH73</f>
        <v>0.11500000000000002</v>
      </c>
      <c r="DI73" s="14"/>
      <c r="DJ73" s="14"/>
      <c r="DK73" s="14">
        <v>0</v>
      </c>
      <c r="DL73" s="14">
        <f t="shared" ref="DL73:DY73" si="2648">(CD73-EB73)*1/3+EB73</f>
        <v>4.0949999999999998</v>
      </c>
      <c r="DM73" s="14">
        <f t="shared" si="2648"/>
        <v>4.3623500000000011</v>
      </c>
      <c r="DN73" s="14">
        <f t="shared" si="2648"/>
        <v>4.0949999999999998</v>
      </c>
      <c r="DO73" s="14">
        <f t="shared" si="2648"/>
        <v>4.3385750000000005</v>
      </c>
      <c r="DP73" s="14">
        <f t="shared" si="2648"/>
        <v>4.0438888888888886</v>
      </c>
      <c r="DQ73" s="14">
        <f t="shared" si="2648"/>
        <v>3.67461875</v>
      </c>
      <c r="DR73" s="14">
        <f t="shared" si="2648"/>
        <v>3.992777777777778</v>
      </c>
      <c r="DS73" s="14">
        <f t="shared" si="2648"/>
        <v>2.6706625000000002</v>
      </c>
      <c r="DT73" s="14">
        <f t="shared" si="2648"/>
        <v>3.9416666666666669</v>
      </c>
      <c r="DU73" s="14">
        <f t="shared" si="2648"/>
        <v>2.1267062499999998</v>
      </c>
      <c r="DV73" s="14">
        <f t="shared" si="2648"/>
        <v>3.8249999999999997</v>
      </c>
      <c r="DW73" s="14">
        <f t="shared" si="2648"/>
        <v>1.68275</v>
      </c>
      <c r="DX73" s="14">
        <f t="shared" si="2648"/>
        <v>3.4274999999999998</v>
      </c>
      <c r="DY73" s="16">
        <f t="shared" si="2648"/>
        <v>0.1</v>
      </c>
      <c r="DZ73" s="14"/>
      <c r="EA73" s="14">
        <v>0</v>
      </c>
      <c r="EB73" s="14">
        <f t="shared" ref="EB73:EB106" si="2649">(CD73-EU73)*6/10+EU73</f>
        <v>4.08</v>
      </c>
      <c r="EC73" s="17">
        <f>(CE73-EV73)*4/10+EV73</f>
        <v>4.3004000000000007</v>
      </c>
      <c r="ED73" s="14">
        <f t="shared" ref="ED73:ED106" si="2650">(CF73-EW73)*6/10+EW73</f>
        <v>4.08</v>
      </c>
      <c r="EE73" s="17">
        <f>(CG73-EX73)*4/10+EX73</f>
        <v>4.2563000000000004</v>
      </c>
      <c r="EF73" s="14">
        <f>(CH73-EY73)*6/10+EY73</f>
        <v>4.0283333333333333</v>
      </c>
      <c r="EG73" s="14">
        <f>(CI73-EZ73)*4/10+EZ73</f>
        <v>3.5178500000000001</v>
      </c>
      <c r="EH73" s="14">
        <f>(CJ73-FA73)*6/10+FA73</f>
        <v>3.976666666666667</v>
      </c>
      <c r="EI73" s="17">
        <f>(CK73-FB73)*4/10+FB73</f>
        <v>2.2694000000000001</v>
      </c>
      <c r="EJ73" s="14">
        <f>(CL73-FC73)*6/10+FC73</f>
        <v>3.9250000000000003</v>
      </c>
      <c r="EK73" s="17">
        <f>(CM73-FD73)*4/10+FD73</f>
        <v>1.71095</v>
      </c>
      <c r="EL73" s="14">
        <f>(CN73-FE73)*6/10+FE73</f>
        <v>3.8</v>
      </c>
      <c r="EM73" s="14">
        <f>(CO73-FF73)*4/10+FF73</f>
        <v>1.3025</v>
      </c>
      <c r="EN73" s="14">
        <f>(CP73-FG73)*3/5+FG73</f>
        <v>3.4224999999999999</v>
      </c>
      <c r="EO73" s="16">
        <f>(CQ73-FH73)*4/10+FH73</f>
        <v>8.5000000000000006E-2</v>
      </c>
      <c r="EP73" s="14"/>
      <c r="EQ73" s="14"/>
      <c r="ER73" s="14"/>
      <c r="ES73" s="14"/>
      <c r="ET73" s="14">
        <v>0</v>
      </c>
      <c r="EU73" s="14">
        <f>4+0.0125*1</f>
        <v>4.0125000000000002</v>
      </c>
      <c r="EV73" s="14">
        <f>(EU73+EU76)/2*0.1+EV76</f>
        <v>4.1764999999999999</v>
      </c>
      <c r="EW73" s="14">
        <f>4+0.0125*1</f>
        <v>4.0125000000000002</v>
      </c>
      <c r="EX73" s="14">
        <f>(EW73+EW76)/2*0.1+EX76</f>
        <v>4.0917500000000002</v>
      </c>
      <c r="EY73" s="14">
        <f>(EW73-FC73)*2/3+FC73</f>
        <v>3.9583333333333335</v>
      </c>
      <c r="EZ73" s="17">
        <f>(EX73-FF73)*3/4+FF73-0</f>
        <v>3.2043125000000003</v>
      </c>
      <c r="FA73" s="14">
        <f>(EW73-FC73)*1/3+FC73</f>
        <v>3.9041666666666668</v>
      </c>
      <c r="FB73" s="14">
        <f>(EX73-FF73)*2/4+FF73-0.85</f>
        <v>1.4668750000000004</v>
      </c>
      <c r="FC73" s="14">
        <f>(EW73-FE73)*5/10+FE73</f>
        <v>3.85</v>
      </c>
      <c r="FD73" s="14">
        <f>(EX73-FF73)*1/4+FF73-0.55</f>
        <v>0.87943750000000009</v>
      </c>
      <c r="FE73" s="14">
        <f>3.6+0.0125*7</f>
        <v>3.6875</v>
      </c>
      <c r="FF73" s="16">
        <f>(FE73+FE76)/2*0.1+FF76</f>
        <v>0.54200000000000004</v>
      </c>
      <c r="FG73" s="14">
        <f>3.4+0.0125*0</f>
        <v>3.4</v>
      </c>
      <c r="FH73" s="16">
        <v>5.5E-2</v>
      </c>
      <c r="FJ73" s="19">
        <f t="shared" ref="FJ73:FJ81" si="2651">EY73-EW73</f>
        <v>-5.4166666666666696E-2</v>
      </c>
    </row>
    <row r="74" spans="1:166" ht="15" customHeight="1" x14ac:dyDescent="0.25">
      <c r="A74" s="14">
        <f t="shared" ref="A74:O74" si="2652">(A76-A73)/3+A73</f>
        <v>3.3333333333333333E-2</v>
      </c>
      <c r="B74" s="14">
        <f t="shared" si="2652"/>
        <v>4.1624999999999996</v>
      </c>
      <c r="C74" s="14">
        <f t="shared" si="2652"/>
        <v>5.3672916666666666</v>
      </c>
      <c r="D74" s="14">
        <f t="shared" si="2652"/>
        <v>4.1624999999999996</v>
      </c>
      <c r="E74" s="14">
        <f t="shared" si="2652"/>
        <v>5.6160416666666677</v>
      </c>
      <c r="F74" s="14">
        <f t="shared" ref="F74:F105" si="2653">(D74-J74)*2/3+J74</f>
        <v>4.1533333333333333</v>
      </c>
      <c r="G74" s="27">
        <f t="shared" ref="G74:G105" si="2654">G73-(F73+F74)/2*0.03333333</f>
        <v>5.4612673750000011</v>
      </c>
      <c r="H74" s="27">
        <f t="shared" ref="H74:H105" si="2655">(D74-J74)*1/3+J74</f>
        <v>4.1441666666666661</v>
      </c>
      <c r="I74" s="34">
        <f t="shared" ref="I74:I105" si="2656">I73-(H73+H74)/2*0.03333333</f>
        <v>5.3073264027500011</v>
      </c>
      <c r="J74" s="27">
        <f t="shared" ref="J74:J85" si="2657">(D74-L74)*4/10+L74</f>
        <v>4.1349999999999998</v>
      </c>
      <c r="K74" s="35">
        <f>K73-(J73+J74)/2*0.03333333</f>
        <v>5.1533854305000002</v>
      </c>
      <c r="L74" s="14">
        <f t="shared" si="2652"/>
        <v>4.1166666666666671</v>
      </c>
      <c r="M74" s="14">
        <f t="shared" si="2652"/>
        <v>5.0008333333333335</v>
      </c>
      <c r="N74" s="14">
        <f t="shared" si="2652"/>
        <v>3.8574999999999999</v>
      </c>
      <c r="O74" s="14">
        <f t="shared" si="2652"/>
        <v>3.5193333333333339</v>
      </c>
      <c r="P74" s="14"/>
      <c r="Q74" s="14">
        <f t="shared" ref="Q74:AE74" si="2658">(Q76-Q73)/3+Q73</f>
        <v>3.3333333333333333E-2</v>
      </c>
      <c r="R74" s="14">
        <f t="shared" si="2658"/>
        <v>4.145833333333333</v>
      </c>
      <c r="S74" s="17">
        <f t="shared" si="2658"/>
        <v>5.3076666666666661</v>
      </c>
      <c r="T74" s="14">
        <f t="shared" si="2658"/>
        <v>4.145833333333333</v>
      </c>
      <c r="U74" s="17">
        <f t="shared" si="2658"/>
        <v>5.3076666666666661</v>
      </c>
      <c r="V74" s="27">
        <f t="shared" ref="V74:V105" si="2659">(T74-Z74)*2/3+Z74</f>
        <v>4.1374999999999993</v>
      </c>
      <c r="W74" s="27">
        <f t="shared" ref="W74:W105" si="2660">W73-(V73+V74)/2*0.03333333</f>
        <v>5.1549583471749996</v>
      </c>
      <c r="X74" s="27">
        <f t="shared" ref="X74:X105" si="2661">(T74-Z74)*1/3+Z74</f>
        <v>4.1291666666666664</v>
      </c>
      <c r="Y74" s="27">
        <f t="shared" ref="Y74:Y105" si="2662">Y73-(X73+X74)/2*0.03333333</f>
        <v>5.0032222360374998</v>
      </c>
      <c r="Z74" s="27">
        <f t="shared" ref="Z74:Z85" si="2663">(T74-AB74)*4/10+AB74</f>
        <v>4.1208333333333327</v>
      </c>
      <c r="AA74" s="27">
        <f>AA73-(Z73+Z74)/2*0.03333333</f>
        <v>4.8514861249000001</v>
      </c>
      <c r="AB74" s="14">
        <f t="shared" si="2658"/>
        <v>4.1041666666666661</v>
      </c>
      <c r="AC74" s="17">
        <f t="shared" si="2658"/>
        <v>4.7011250000000002</v>
      </c>
      <c r="AD74" s="14">
        <f t="shared" si="2658"/>
        <v>3.8458333333333332</v>
      </c>
      <c r="AE74" s="14">
        <f t="shared" si="2658"/>
        <v>2.9924999999999997</v>
      </c>
      <c r="AF74" s="14"/>
      <c r="AG74" s="14">
        <f>(AG76-AG73)/3+AG73</f>
        <v>3.3333333333333333E-2</v>
      </c>
      <c r="AH74" s="14">
        <f>(AH76-AH73)/3+AH73</f>
        <v>4.1416666666666666</v>
      </c>
      <c r="AI74" s="17">
        <f>(AI76-AI73)/3+AI73</f>
        <v>4.7149999999999999</v>
      </c>
      <c r="AJ74" s="14">
        <f>(AJ76-AJ73)/3+AJ73</f>
        <v>4.1416666666666666</v>
      </c>
      <c r="AK74" s="17">
        <f>(AK76-AK73)/3+AK73</f>
        <v>4.7</v>
      </c>
      <c r="AL74" s="14">
        <f t="shared" ref="AL74:AL106" si="2664">(AJ74-AP74)*2/3+AP74</f>
        <v>4.1133333333333333</v>
      </c>
      <c r="AM74" s="14">
        <f t="shared" ref="AM74:AM108" si="2665">AM73-(AL73+AL74)/2*0.03333333</f>
        <v>4.5291527915500005</v>
      </c>
      <c r="AN74" s="14">
        <f t="shared" ref="AN74:AN105" si="2666">(AJ74-AP74)*1/3+AP74</f>
        <v>4.085</v>
      </c>
      <c r="AO74" s="14">
        <f t="shared" ref="AO74:AO105" si="2667">AO73-(AN73+AN74)/2*0.03333333</f>
        <v>4.3594166803499999</v>
      </c>
      <c r="AP74" s="14">
        <f t="shared" ref="AP74:AP106" si="2668">(AJ74-AR74)*4/10+AR74</f>
        <v>4.0566666666666666</v>
      </c>
      <c r="AQ74" s="14">
        <f>AQ73-(AP73+AP74)/2*0.03333333</f>
        <v>4.1896805691500001</v>
      </c>
      <c r="AR74" s="14">
        <f>(AR76-AR73)/3+AR73</f>
        <v>4</v>
      </c>
      <c r="AS74" s="14">
        <f>(AS76-AS73)/3+AS73</f>
        <v>4.0225</v>
      </c>
      <c r="AT74" s="14">
        <f>(AT76-AT73)/3+AT73</f>
        <v>3.666666666666667</v>
      </c>
      <c r="AU74" s="14">
        <f>(AU76-AU73)/3+AU73</f>
        <v>1.5783333333333336</v>
      </c>
      <c r="AV74" s="14"/>
      <c r="AW74" s="14">
        <f>(AW76-AW73)/3+AW73</f>
        <v>3.3333333333333333E-2</v>
      </c>
      <c r="AX74" s="14">
        <f t="shared" si="2626"/>
        <v>4.1260416666666666</v>
      </c>
      <c r="AY74" s="14">
        <f t="shared" ref="AY74:AY107" si="2669">AY73-(AX73+AX74)/2*0.03333333</f>
        <v>4.4515798749253488</v>
      </c>
      <c r="AZ74" s="14">
        <f t="shared" si="2627"/>
        <v>4.0960416666666664</v>
      </c>
      <c r="BA74" s="14">
        <f t="shared" ref="BA74:BA107" si="2670">BA73-(AZ73+AZ74)/2*0.03333333</f>
        <v>4.4517465414920148</v>
      </c>
      <c r="BB74" s="14">
        <f t="shared" si="2628"/>
        <v>4.0906250000000002</v>
      </c>
      <c r="BC74" s="14">
        <f t="shared" ref="BC74:BC105" si="2671">BC73-(BB73+BB74)/2*0.03333333</f>
        <v>4.0948576525920144</v>
      </c>
      <c r="BD74" s="14">
        <f t="shared" si="2629"/>
        <v>4.0552083333333329</v>
      </c>
      <c r="BE74" s="17">
        <f t="shared" ref="BE74:BE102" si="2672">BE73-(BD73+BD74)/2*0.03333333</f>
        <v>3.7389687635920135</v>
      </c>
      <c r="BF74" s="14">
        <f t="shared" si="2630"/>
        <v>4.0197916666666664</v>
      </c>
      <c r="BG74" s="14">
        <f t="shared" ref="BG74:BG100" si="2673">BG73-(BF73+BF74)/2*0.03333333</f>
        <v>3.3830798745920139</v>
      </c>
      <c r="BH74" s="14">
        <f t="shared" si="2631"/>
        <v>3.9489583333333336</v>
      </c>
      <c r="BI74" s="14">
        <f t="shared" ref="BI74:BI97" si="2674">BI73-(BH73+BH74)/2*0.03333333</f>
        <v>3.0116354299253474</v>
      </c>
      <c r="BJ74" s="14">
        <f>AS74-(AS73-BJ73)</f>
        <v>3.558125</v>
      </c>
      <c r="BK74" s="14">
        <f>BK73-(BJ73+BJ74)/2*0.03333333</f>
        <v>0.38071528985902781</v>
      </c>
      <c r="BL74" s="14"/>
      <c r="BM74" s="14">
        <f>(BM76-BM73)/3+BM73</f>
        <v>3.3333333333333333E-2</v>
      </c>
      <c r="BN74" s="14">
        <f t="shared" si="2632"/>
        <v>4.1104166666666666</v>
      </c>
      <c r="BO74" s="14">
        <f t="shared" ref="BO74:BO108" si="2675">BO73-(BN73+BN74)/2*0.03333333</f>
        <v>4.4106597359895847</v>
      </c>
      <c r="BP74" s="14">
        <f t="shared" si="2633"/>
        <v>4.050416666666667</v>
      </c>
      <c r="BQ74" s="14">
        <f t="shared" ref="BQ74:BQ108" si="2676">BQ73-(BP73+BP74)/2*0.03333333</f>
        <v>4.4189097357895832</v>
      </c>
      <c r="BR74" s="14">
        <f t="shared" si="2634"/>
        <v>4.0679166666666671</v>
      </c>
      <c r="BS74" s="14">
        <f t="shared" ref="BS74:BS104" si="2677">BS73-(BR73+BR74)/2*0.03333333</f>
        <v>3.9980555691895834</v>
      </c>
      <c r="BT74" s="14">
        <f t="shared" si="2635"/>
        <v>4.0254166666666666</v>
      </c>
      <c r="BU74" s="14">
        <f t="shared" ref="BU74:BU102" si="2678">BU73-(BT73+BT74)/2*0.03333333</f>
        <v>3.5792014023895833</v>
      </c>
      <c r="BV74" s="14">
        <f t="shared" si="2636"/>
        <v>3.9829166666666667</v>
      </c>
      <c r="BW74" s="14">
        <f t="shared" ref="BW74:BW98" si="2679">BW73-(BV73+BV74)/2*0.03333333</f>
        <v>3.1603472355895832</v>
      </c>
      <c r="BX74" s="14">
        <f t="shared" si="2637"/>
        <v>3.8979166666666667</v>
      </c>
      <c r="BY74" s="17">
        <f t="shared" ref="BY74:BY95" si="2680">BY73-(BX73+BX74)/2*0.03333333</f>
        <v>2.7328264019895836</v>
      </c>
      <c r="BZ74" s="14">
        <f>AT74-(AT73-BZ73)</f>
        <v>3.4979166666666668</v>
      </c>
      <c r="CA74" s="14">
        <f>CA73-(BZ73+BZ74)/2*0.03333333</f>
        <v>0.2345139007291667</v>
      </c>
      <c r="CB74" s="14"/>
      <c r="CC74" s="14">
        <f>(CC76-CC73)/3+CC73</f>
        <v>3.3333333333333333E-2</v>
      </c>
      <c r="CD74" s="14">
        <f>(CD76-CD73)/3+CD73</f>
        <v>4.0791666666666666</v>
      </c>
      <c r="CE74" s="14">
        <f>(CE76-CE73)/3+CE73</f>
        <v>4.351041666666668</v>
      </c>
      <c r="CF74" s="14">
        <f>(CF76-CF73)/3+CF73</f>
        <v>4.0791666666666666</v>
      </c>
      <c r="CG74" s="14">
        <f>(CG76-CG73)/3+CG73</f>
        <v>4.3679166666666669</v>
      </c>
      <c r="CH74" s="14">
        <f t="shared" si="2638"/>
        <v>4.0225</v>
      </c>
      <c r="CI74" s="14">
        <f t="shared" ref="CI74:CI104" si="2681">CI73-(CH73+CH74)/2*0.03333333</f>
        <v>3.8531979301624997</v>
      </c>
      <c r="CJ74" s="14">
        <f t="shared" si="2639"/>
        <v>3.9658333333333333</v>
      </c>
      <c r="CK74" s="14">
        <f t="shared" ref="CK74:CK100" si="2682">CK73-(CJ73+CJ74)/2*0.03333333</f>
        <v>3.3400069577624998</v>
      </c>
      <c r="CL74" s="14">
        <f t="shared" si="2640"/>
        <v>3.9091666666666667</v>
      </c>
      <c r="CM74" s="14">
        <f t="shared" ref="CM74:CM96" si="2683">CM73-(CL73+CL74)/2*0.03333333</f>
        <v>2.8268159853624999</v>
      </c>
      <c r="CN74" s="14">
        <f>(CN76-CN73)/3+CN73</f>
        <v>3.7958333333333334</v>
      </c>
      <c r="CO74" s="17">
        <f>(CO76-CO73)/3+CO73</f>
        <v>2.3180416666666668</v>
      </c>
      <c r="CP74" s="14">
        <f>(CP76-CP73)/3+CP73</f>
        <v>2.291666666666667</v>
      </c>
      <c r="CQ74" s="14">
        <f>(CQ76-CQ73)/3+CQ73</f>
        <v>8.666666666666667E-2</v>
      </c>
      <c r="CR74" s="14">
        <f t="shared" si="2641"/>
        <v>5.6666666666666643E-2</v>
      </c>
      <c r="CS74" s="14"/>
      <c r="CT74" s="14">
        <f>(CT76-CT73)/3+CT73</f>
        <v>3.3333333333333333E-2</v>
      </c>
      <c r="CU74" s="14">
        <f t="shared" si="2642"/>
        <v>4.0641666666666669</v>
      </c>
      <c r="CV74" s="17">
        <f t="shared" ref="CV74:CV107" si="2684">CV73-(CU73+CU74)/2*0.03333333</f>
        <v>4.2880639025125005</v>
      </c>
      <c r="CW74" s="14">
        <f t="shared" si="2643"/>
        <v>4.0630555555555556</v>
      </c>
      <c r="CX74" s="17">
        <f t="shared" ref="CX74:CX107" si="2685">CX73-(CW73+CW74)/2*0.03333333</f>
        <v>4.2846324210291664</v>
      </c>
      <c r="CY74" s="14">
        <f t="shared" si="2644"/>
        <v>4.0051481481481481</v>
      </c>
      <c r="CZ74" s="17">
        <f t="shared" ref="CZ74:CZ103" si="2686">CZ73-(CY73+CY74)/2*0.03333333</f>
        <v>3.6969776368977776</v>
      </c>
      <c r="DA74" s="14">
        <f t="shared" si="2645"/>
        <v>3.9472407407407406</v>
      </c>
      <c r="DB74" s="14">
        <f t="shared" ref="DB74:DB97" si="2687">DB73-(DA73+DA74)/2*0.03333333</f>
        <v>2.9393228527663893</v>
      </c>
      <c r="DC74" s="14">
        <f t="shared" si="2646"/>
        <v>3.8893333333333335</v>
      </c>
      <c r="DD74" s="14">
        <f t="shared" ref="DD74:DD93" si="2688">DD73-(DC73+DC74)/2*0.03333333</f>
        <v>2.4116680686350001</v>
      </c>
      <c r="DE74" s="14">
        <f t="shared" si="2647"/>
        <v>3.7647222222222223</v>
      </c>
      <c r="DF74" s="14">
        <f t="shared" ref="DF74:DF89" si="2689">DF73-(DE73+DE74)/2*0.03333333</f>
        <v>1.9360879756541665</v>
      </c>
      <c r="DG74" s="14">
        <f>CP74-(CP73-DG73)</f>
        <v>2.2866666666666671</v>
      </c>
      <c r="DH74" s="14">
        <f>DH73-(DG73+DG74)/2*0.03333333</f>
        <v>1.9680565087500004E-2</v>
      </c>
      <c r="DI74" s="14"/>
      <c r="DJ74" s="14"/>
      <c r="DK74" s="14">
        <f>(DK76-DK73)/3+DK73</f>
        <v>3.3333333333333333E-2</v>
      </c>
      <c r="DL74" s="14">
        <f t="shared" ref="DL74:DL106" si="2690">(CD74-EB74)*1/3+EB74</f>
        <v>4.0491666666666664</v>
      </c>
      <c r="DM74" s="17">
        <f t="shared" ref="DM74:DM107" si="2691">DM73-(DL73+DL74)/2*0.03333333</f>
        <v>4.2266139024625007</v>
      </c>
      <c r="DN74" s="14">
        <f t="shared" ref="DN74:DN106" si="2692">(CF74-ED74)*1/3+ED74</f>
        <v>4.0469444444444447</v>
      </c>
      <c r="DO74" s="17">
        <f t="shared" ref="DO74:DO107" si="2693">DO73-(DN73+DN74)/2*0.03333333</f>
        <v>4.2028759394958337</v>
      </c>
      <c r="DP74" s="14">
        <f t="shared" ref="DP74:DP100" si="2694">(CH74-EF74)*1/3+EF74</f>
        <v>3.9877962962962963</v>
      </c>
      <c r="DQ74" s="14">
        <f t="shared" ref="DQ74:DQ102" si="2695">DQ73-(DP73+DP74)/2*0.03333333</f>
        <v>3.5407573436330555</v>
      </c>
      <c r="DR74" s="14">
        <f t="shared" ref="DR74:DR90" si="2696">(CJ74-EH74)*1/3+EH74</f>
        <v>3.9286481481481483</v>
      </c>
      <c r="DS74" s="14">
        <f t="shared" ref="DS74:DS94" si="2697">DS73-(DR73+DR74)/2*0.03333333</f>
        <v>2.5386387477702779</v>
      </c>
      <c r="DT74" s="14">
        <f t="shared" ref="DT74:DT86" si="2698">(CL74-EJ74)*1/3+EJ74</f>
        <v>3.8694999999999999</v>
      </c>
      <c r="DU74" s="14">
        <f t="shared" ref="DU74:DU89" si="2699">DU73-(DT73+DT74)/2*0.03333333</f>
        <v>1.9965201519074998</v>
      </c>
      <c r="DV74" s="14">
        <f t="shared" ref="DV74:DV83" si="2700">(CN74-EL74)*1/3+EL74</f>
        <v>3.7336111111111112</v>
      </c>
      <c r="DW74" s="14">
        <f t="shared" ref="DW74:DW86" si="2701">DW73-(DV73+DV74)/2*0.03333333</f>
        <v>1.5567731607458333</v>
      </c>
      <c r="DX74" s="14">
        <f>CP74-(CP73-DX73)</f>
        <v>2.2816666666666667</v>
      </c>
      <c r="DY74" s="14">
        <f>DY73-(DX73+DX74)/2*0.03333333</f>
        <v>4.847231737499999E-3</v>
      </c>
      <c r="DZ74" s="14"/>
      <c r="EA74" s="14">
        <f>(EA76-EA73)/3+EA73</f>
        <v>3.3333333333333333E-2</v>
      </c>
      <c r="EB74" s="14">
        <f t="shared" si="2649"/>
        <v>4.0341666666666667</v>
      </c>
      <c r="EC74" s="14">
        <f t="shared" ref="EC74:EC106" si="2702">EC73-(EB73+EB74)/2*0.03333333</f>
        <v>4.1651639024125009</v>
      </c>
      <c r="ED74" s="14">
        <f t="shared" si="2650"/>
        <v>4.0308333333333337</v>
      </c>
      <c r="EE74" s="14">
        <f t="shared" ref="EE74:EE106" si="2703">EE73-(ED73+ED74)/2*0.03333333</f>
        <v>4.1211194579625001</v>
      </c>
      <c r="EF74" s="14">
        <f t="shared" ref="EF74:EF98" si="2704">(CH74-EY74)*3/5+EY74</f>
        <v>3.9704444444444444</v>
      </c>
      <c r="EG74" s="14">
        <f t="shared" ref="EG74:EG100" si="2705">EG73-(EF73+EF74)/2*0.03333333</f>
        <v>3.3845370503683334</v>
      </c>
      <c r="EH74" s="14">
        <f t="shared" ref="EH74:EH84" si="2706">(CJ74-FA74)*3/5+FA74</f>
        <v>3.9100555555555556</v>
      </c>
      <c r="EI74" s="14">
        <f t="shared" ref="EI74:EI90" si="2707">EI73-(EH73+EH74)/2*0.03333333</f>
        <v>2.1379546427741669</v>
      </c>
      <c r="EJ74" s="14">
        <f>(CL74-FC74)*3/5+FC74</f>
        <v>3.8496666666666668</v>
      </c>
      <c r="EK74" s="14">
        <f t="shared" ref="EK74:EK86" si="2708">EK73-(EJ73+EJ74)/2*0.03333333</f>
        <v>1.5813722351799999</v>
      </c>
      <c r="EL74" s="14">
        <f>(CN74-FE74)*3/5+FE74</f>
        <v>3.7025000000000001</v>
      </c>
      <c r="EM74" s="17">
        <f t="shared" ref="EM74:EM83" si="2709">EM73-(EL73+EL74)/2*0.03333333</f>
        <v>1.1774583458375001</v>
      </c>
      <c r="EN74" s="14">
        <f>(CP74-FG74)*3/5+FG74</f>
        <v>2.2816666666666667</v>
      </c>
      <c r="EO74" s="14">
        <f>EO73-(EN73+EN74)/2*0.03333333</f>
        <v>-1.0069434937499996E-2</v>
      </c>
      <c r="EP74" s="14"/>
      <c r="EQ74" s="14"/>
      <c r="ER74" s="14"/>
      <c r="ES74" s="14"/>
      <c r="ET74" s="14">
        <f>(ET76-ET73)/3+ET73</f>
        <v>3.3333333333333333E-2</v>
      </c>
      <c r="EU74" s="14">
        <f>(EU76-EU73)/3+EU73</f>
        <v>3.9666666666666668</v>
      </c>
      <c r="EV74" s="14">
        <f>(EV76-EV73)/3+EV73</f>
        <v>4.0450416666666662</v>
      </c>
      <c r="EW74" s="14">
        <f>(EW76-EW73)/3+EW73</f>
        <v>3.9583333333333335</v>
      </c>
      <c r="EX74" s="14">
        <f>(EX76-EX73)/3+EX73</f>
        <v>3.9607083333333333</v>
      </c>
      <c r="EY74" s="14">
        <f>(EW74-FC74)*2/3+FC74</f>
        <v>3.8923611111111112</v>
      </c>
      <c r="EZ74" s="14">
        <f t="shared" ref="EZ74:EZ98" si="2710">EZ73-(EY73+EY74)/2*0.03333333</f>
        <v>3.0734676056770835</v>
      </c>
      <c r="FA74" s="14">
        <f>(EW74-FC74)*1/3+FC74</f>
        <v>3.8263888888888893</v>
      </c>
      <c r="FB74" s="14">
        <f t="shared" ref="FB74:FB84" si="2711">FB73-(FA73+FA74)/2*0.03333333</f>
        <v>1.3380324202916669</v>
      </c>
      <c r="FC74" s="14">
        <f>(EW74-FE74)*5/10+FE74</f>
        <v>3.760416666666667</v>
      </c>
      <c r="FD74" s="16">
        <f>FD73-(FC73+FC74)/2*0.03333333</f>
        <v>0.75259723490625008</v>
      </c>
      <c r="FE74" s="14">
        <f>(FE76-FE73)/3+FE73</f>
        <v>3.5625</v>
      </c>
      <c r="FF74" s="14">
        <f>(FF76-FF73)/3+FF73</f>
        <v>0.42533333333333334</v>
      </c>
      <c r="FG74" s="14">
        <f>(FG76-FG73)/3+FG73</f>
        <v>2.2666666666666666</v>
      </c>
      <c r="FH74" s="14">
        <f>(FH76-FH73)/3+FH73</f>
        <v>3.6666666666666667E-2</v>
      </c>
      <c r="FJ74" s="19">
        <f t="shared" si="2651"/>
        <v>-6.5972222222222321E-2</v>
      </c>
    </row>
    <row r="75" spans="1:166" ht="15" customHeight="1" x14ac:dyDescent="0.25">
      <c r="A75" s="14">
        <f t="shared" ref="A75:O75" si="2712">(A76-A73)*2/3+A73</f>
        <v>6.6666666666666666E-2</v>
      </c>
      <c r="B75" s="14">
        <f t="shared" si="2712"/>
        <v>4.1375000000000002</v>
      </c>
      <c r="C75" s="17">
        <f t="shared" si="2712"/>
        <v>5.2289583333333338</v>
      </c>
      <c r="D75" s="14">
        <f t="shared" si="2712"/>
        <v>4.1375000000000002</v>
      </c>
      <c r="E75" s="14">
        <f t="shared" si="2712"/>
        <v>5.477708333333335</v>
      </c>
      <c r="F75" s="14">
        <f t="shared" si="2653"/>
        <v>4.1266666666666669</v>
      </c>
      <c r="G75" s="34">
        <f t="shared" si="2654"/>
        <v>5.3232673888000015</v>
      </c>
      <c r="H75" s="27">
        <f t="shared" si="2655"/>
        <v>4.1158333333333328</v>
      </c>
      <c r="I75" s="27">
        <f t="shared" si="2656"/>
        <v>5.169659749850001</v>
      </c>
      <c r="J75" s="27">
        <f t="shared" si="2657"/>
        <v>4.1049999999999995</v>
      </c>
      <c r="K75" s="27">
        <f t="shared" ref="K75:K78" si="2713">K74-(J74+J75)/2*0.03333333</f>
        <v>5.0160521109000005</v>
      </c>
      <c r="L75" s="14">
        <f t="shared" si="2712"/>
        <v>4.083333333333333</v>
      </c>
      <c r="M75" s="14">
        <f t="shared" si="2712"/>
        <v>4.8641666666666667</v>
      </c>
      <c r="N75" s="14">
        <f t="shared" si="2712"/>
        <v>3.81</v>
      </c>
      <c r="O75" s="14">
        <f t="shared" si="2712"/>
        <v>3.3915416666666669</v>
      </c>
      <c r="P75" s="14"/>
      <c r="Q75" s="14">
        <f t="shared" ref="Q75:AE75" si="2714">(Q76-Q73)*2/3+Q73</f>
        <v>6.6666666666666666E-2</v>
      </c>
      <c r="R75" s="14">
        <f t="shared" si="2714"/>
        <v>4.1166666666666671</v>
      </c>
      <c r="S75" s="14">
        <f t="shared" si="2714"/>
        <v>5.1699583333333328</v>
      </c>
      <c r="T75" s="14">
        <f t="shared" si="2714"/>
        <v>4.1166666666666671</v>
      </c>
      <c r="U75" s="14">
        <f t="shared" si="2714"/>
        <v>5.1699583333333328</v>
      </c>
      <c r="V75" s="27">
        <f t="shared" si="2659"/>
        <v>4.1074999999999999</v>
      </c>
      <c r="W75" s="27">
        <f t="shared" si="2660"/>
        <v>5.0175416942499993</v>
      </c>
      <c r="X75" s="27">
        <f t="shared" si="2661"/>
        <v>4.0983333333333336</v>
      </c>
      <c r="Y75" s="27">
        <f t="shared" si="2662"/>
        <v>4.8660972497500001</v>
      </c>
      <c r="Z75" s="27">
        <f t="shared" si="2663"/>
        <v>4.0891666666666664</v>
      </c>
      <c r="AA75" s="34">
        <f t="shared" ref="AA75:AA78" si="2715">AA74-(Z74+Z75)/2*0.03333333</f>
        <v>4.7146528052500001</v>
      </c>
      <c r="AB75" s="14">
        <f t="shared" si="2714"/>
        <v>4.0708333333333329</v>
      </c>
      <c r="AC75" s="14">
        <f t="shared" si="2714"/>
        <v>4.5648749999999998</v>
      </c>
      <c r="AD75" s="14">
        <f t="shared" si="2714"/>
        <v>3.7666666666666666</v>
      </c>
      <c r="AE75" s="14">
        <f t="shared" si="2714"/>
        <v>2.8656250000000001</v>
      </c>
      <c r="AF75" s="14"/>
      <c r="AG75" s="14">
        <f>(AG76-AG73)*2/3+AG73</f>
        <v>6.6666666666666666E-2</v>
      </c>
      <c r="AH75" s="14">
        <f>(AH76-AH73)*2/3+AH73</f>
        <v>4.1083333333333334</v>
      </c>
      <c r="AI75" s="14">
        <f>(AI76-AI73)*2/3+AI73</f>
        <v>4.5775000000000006</v>
      </c>
      <c r="AJ75" s="14">
        <f>(AJ76-AJ73)*2/3+AJ73</f>
        <v>4.1083333333333334</v>
      </c>
      <c r="AK75" s="14">
        <f>(AK76-AK73)*2/3+AK73</f>
        <v>4.5625000000000009</v>
      </c>
      <c r="AL75" s="14">
        <f t="shared" si="2664"/>
        <v>4.0766666666666671</v>
      </c>
      <c r="AM75" s="14">
        <f t="shared" si="2665"/>
        <v>4.3926528052000009</v>
      </c>
      <c r="AN75" s="14">
        <f t="shared" si="2666"/>
        <v>4.0449999999999999</v>
      </c>
      <c r="AO75" s="17">
        <f t="shared" si="2667"/>
        <v>4.2239166938999997</v>
      </c>
      <c r="AP75" s="14">
        <f t="shared" si="2668"/>
        <v>4.0133333333333336</v>
      </c>
      <c r="AQ75" s="14">
        <f t="shared" ref="AQ75:AQ106" si="2716">AQ74-(AP74+AP75)/2*0.03333333</f>
        <v>4.0551805826000002</v>
      </c>
      <c r="AR75" s="14">
        <f>(AR76-AR73)*2/3+AR73</f>
        <v>3.9499999999999997</v>
      </c>
      <c r="AS75" s="14">
        <f>(AS76-AS73)*2/3+AS73</f>
        <v>3.89</v>
      </c>
      <c r="AT75" s="14">
        <f>(AT76-AT73)*2/3+AT73</f>
        <v>3.5583333333333331</v>
      </c>
      <c r="AU75" s="14">
        <f>(AU76-AU73)*2/3+AU73</f>
        <v>1.4579166666666667</v>
      </c>
      <c r="AV75" s="14"/>
      <c r="AW75" s="14">
        <f>(AW76-AW73)*2/3+AW73</f>
        <v>6.6666666666666666E-2</v>
      </c>
      <c r="AX75" s="14">
        <f t="shared" si="2626"/>
        <v>4.0895833333333336</v>
      </c>
      <c r="AY75" s="17">
        <f t="shared" si="2669"/>
        <v>4.3146528052847239</v>
      </c>
      <c r="AZ75" s="14">
        <f t="shared" si="2627"/>
        <v>4.0595833333333333</v>
      </c>
      <c r="BA75" s="17">
        <f t="shared" si="2670"/>
        <v>4.3158194717513894</v>
      </c>
      <c r="BB75" s="14">
        <f t="shared" si="2628"/>
        <v>4.0500000000000007</v>
      </c>
      <c r="BC75" s="14">
        <f t="shared" si="2671"/>
        <v>3.9591805828263893</v>
      </c>
      <c r="BD75" s="14">
        <f t="shared" si="2629"/>
        <v>4.0104166666666661</v>
      </c>
      <c r="BE75" s="14">
        <f t="shared" si="2672"/>
        <v>3.6045416937013885</v>
      </c>
      <c r="BF75" s="14">
        <f t="shared" si="2630"/>
        <v>3.9708333333333337</v>
      </c>
      <c r="BG75" s="17">
        <f t="shared" si="2673"/>
        <v>3.2499028045763887</v>
      </c>
      <c r="BH75" s="14">
        <f t="shared" si="2631"/>
        <v>3.8916666666666666</v>
      </c>
      <c r="BI75" s="14">
        <f t="shared" si="2674"/>
        <v>2.8809583596597226</v>
      </c>
      <c r="BJ75" s="14">
        <f>AS75-(AS74-BJ74)</f>
        <v>3.4256250000000001</v>
      </c>
      <c r="BK75" s="14">
        <f>BK74-(BJ74+BJ75)/2*0.03333333</f>
        <v>0.26431946816527779</v>
      </c>
      <c r="BL75" s="14"/>
      <c r="BM75" s="14">
        <f>(BM76-BM73)*2/3+BM73</f>
        <v>6.6666666666666666E-2</v>
      </c>
      <c r="BN75" s="14">
        <f t="shared" si="2632"/>
        <v>4.0708333333333329</v>
      </c>
      <c r="BO75" s="17">
        <f t="shared" si="2675"/>
        <v>4.274305582958335</v>
      </c>
      <c r="BP75" s="14">
        <f t="shared" si="2633"/>
        <v>4.0108333333333333</v>
      </c>
      <c r="BQ75" s="17">
        <f t="shared" si="2676"/>
        <v>4.2845555825583332</v>
      </c>
      <c r="BR75" s="14">
        <f t="shared" si="2634"/>
        <v>4.0233333333333334</v>
      </c>
      <c r="BS75" s="14">
        <f t="shared" si="2677"/>
        <v>3.8632014160083332</v>
      </c>
      <c r="BT75" s="14">
        <f t="shared" si="2635"/>
        <v>3.9758333333333331</v>
      </c>
      <c r="BU75" s="14">
        <f t="shared" si="2678"/>
        <v>3.4458472490583332</v>
      </c>
      <c r="BV75" s="14">
        <f t="shared" si="2636"/>
        <v>3.9283333333333337</v>
      </c>
      <c r="BW75" s="14">
        <f t="shared" si="2679"/>
        <v>3.0284930821083331</v>
      </c>
      <c r="BX75" s="14">
        <f t="shared" si="2637"/>
        <v>3.833333333333333</v>
      </c>
      <c r="BY75" s="14">
        <f t="shared" si="2680"/>
        <v>2.6039722482083336</v>
      </c>
      <c r="BZ75" s="14">
        <f>AT75-(AT74-BZ74)</f>
        <v>3.3895833333333329</v>
      </c>
      <c r="CA75" s="14">
        <f>CA74-(BZ74+BZ75)/2*0.03333333</f>
        <v>0.1197222455416667</v>
      </c>
      <c r="CB75" s="14"/>
      <c r="CC75" s="14">
        <f>(CC76-CC73)*2/3+CC73</f>
        <v>6.6666666666666666E-2</v>
      </c>
      <c r="CD75" s="14">
        <f>(CD76-CD73)*2/3+CD73</f>
        <v>4.0333333333333332</v>
      </c>
      <c r="CE75" s="17">
        <f>(CE76-CE73)*2/3+CE73</f>
        <v>4.2158333333333342</v>
      </c>
      <c r="CF75" s="14">
        <f>(CF76-CF73)*2/3+CF73</f>
        <v>4.0333333333333332</v>
      </c>
      <c r="CG75" s="17">
        <f>(CG76-CG73)*2/3+CG73</f>
        <v>4.2327083333333331</v>
      </c>
      <c r="CH75" s="14">
        <f t="shared" si="2638"/>
        <v>3.9699999999999998</v>
      </c>
      <c r="CI75" s="17">
        <f t="shared" si="2681"/>
        <v>3.7199896101499998</v>
      </c>
      <c r="CJ75" s="14">
        <f t="shared" si="2639"/>
        <v>3.9066666666666667</v>
      </c>
      <c r="CK75" s="17">
        <f t="shared" si="2682"/>
        <v>3.2087986375499997</v>
      </c>
      <c r="CL75" s="14">
        <f t="shared" si="2640"/>
        <v>3.8433333333333333</v>
      </c>
      <c r="CM75" s="17">
        <f t="shared" si="2683"/>
        <v>2.69760766495</v>
      </c>
      <c r="CN75" s="14">
        <f>(CN76-CN73)*2/3+CN73</f>
        <v>3.7166666666666668</v>
      </c>
      <c r="CO75" s="14">
        <f>(CO76-CO73)*2/3+CO73</f>
        <v>2.1928333333333332</v>
      </c>
      <c r="CP75" s="14">
        <f>(CP76-CP73)*2/3+CP73</f>
        <v>1.1458333333333335</v>
      </c>
      <c r="CQ75" s="14">
        <f>(CQ76-CQ73)*2/3+CQ73</f>
        <v>4.3333333333333335E-2</v>
      </c>
      <c r="CR75" s="14">
        <f t="shared" si="2641"/>
        <v>6.3333333333333464E-2</v>
      </c>
      <c r="CS75" s="14"/>
      <c r="CT75" s="14">
        <f>(CT76-CT73)*2/3+CT73</f>
        <v>6.6666666666666666E-2</v>
      </c>
      <c r="CU75" s="14">
        <f t="shared" si="2642"/>
        <v>4.0183333333333335</v>
      </c>
      <c r="CV75" s="14">
        <f t="shared" si="2684"/>
        <v>4.1533555826500006</v>
      </c>
      <c r="CW75" s="14">
        <f t="shared" si="2643"/>
        <v>4.016111111111111</v>
      </c>
      <c r="CX75" s="14">
        <f t="shared" si="2685"/>
        <v>4.149979656716666</v>
      </c>
      <c r="CY75" s="14">
        <f t="shared" si="2644"/>
        <v>3.9508518518518518</v>
      </c>
      <c r="CZ75" s="14">
        <f t="shared" si="2686"/>
        <v>3.5643776501577777</v>
      </c>
      <c r="DA75" s="14">
        <f t="shared" si="2645"/>
        <v>3.8855925925925927</v>
      </c>
      <c r="DB75" s="14">
        <f t="shared" si="2687"/>
        <v>2.8087756435988891</v>
      </c>
      <c r="DC75" s="14">
        <f t="shared" si="2646"/>
        <v>3.8203333333333331</v>
      </c>
      <c r="DD75" s="17">
        <f t="shared" si="2688"/>
        <v>2.28317363704</v>
      </c>
      <c r="DE75" s="14">
        <f t="shared" si="2647"/>
        <v>3.6794444444444445</v>
      </c>
      <c r="DF75" s="14">
        <f t="shared" si="2689"/>
        <v>1.8120185436166665</v>
      </c>
      <c r="DG75" s="14">
        <f>CP75-(CP74-DG74)</f>
        <v>1.1408333333333336</v>
      </c>
      <c r="DH75" s="14">
        <f>DH74-(DG74+DG75)/2*0.03333333</f>
        <v>-3.7444429200000011E-2</v>
      </c>
      <c r="DI75" s="14"/>
      <c r="DJ75" s="14"/>
      <c r="DK75" s="14">
        <f>(DK76-DK73)*2/3+DK73</f>
        <v>6.6666666666666666E-2</v>
      </c>
      <c r="DL75" s="14">
        <f t="shared" si="2690"/>
        <v>4.003333333333333</v>
      </c>
      <c r="DM75" s="14">
        <f t="shared" si="2691"/>
        <v>4.0924055825500005</v>
      </c>
      <c r="DN75" s="14">
        <f t="shared" si="2692"/>
        <v>3.9988888888888887</v>
      </c>
      <c r="DO75" s="14">
        <f t="shared" si="2693"/>
        <v>4.0687787306833334</v>
      </c>
      <c r="DP75" s="14">
        <f t="shared" si="2694"/>
        <v>3.9317037037037035</v>
      </c>
      <c r="DQ75" s="14">
        <f t="shared" si="2695"/>
        <v>3.4087656901655556</v>
      </c>
      <c r="DR75" s="14">
        <f t="shared" si="2696"/>
        <v>3.8645185185185182</v>
      </c>
      <c r="DS75" s="14">
        <f t="shared" si="2697"/>
        <v>2.408752649647778</v>
      </c>
      <c r="DT75" s="14">
        <f t="shared" si="2698"/>
        <v>3.7973333333333334</v>
      </c>
      <c r="DU75" s="14">
        <f t="shared" si="2699"/>
        <v>1.8687396091299997</v>
      </c>
      <c r="DV75" s="14">
        <f t="shared" si="2700"/>
        <v>3.6422222222222222</v>
      </c>
      <c r="DW75" s="14">
        <f t="shared" si="2701"/>
        <v>1.4338426174833332</v>
      </c>
      <c r="DX75" s="14">
        <f>CP75-(CP74-DX74)</f>
        <v>1.1358333333333333</v>
      </c>
      <c r="DY75" s="14">
        <f>DY74-(DX74+DX75)/2*0.03333333</f>
        <v>-5.2111095900000001E-2</v>
      </c>
      <c r="DZ75" s="14"/>
      <c r="EA75" s="14">
        <f>(EA76-EA73)*2/3+EA73</f>
        <v>6.6666666666666666E-2</v>
      </c>
      <c r="EB75" s="14">
        <f t="shared" si="2649"/>
        <v>3.9883333333333333</v>
      </c>
      <c r="EC75" s="14">
        <f t="shared" si="2702"/>
        <v>4.0314555824500005</v>
      </c>
      <c r="ED75" s="14">
        <f t="shared" si="2650"/>
        <v>3.9816666666666665</v>
      </c>
      <c r="EE75" s="14">
        <f t="shared" si="2703"/>
        <v>3.9875778046500003</v>
      </c>
      <c r="EF75" s="14">
        <f t="shared" si="2704"/>
        <v>3.9125555555555556</v>
      </c>
      <c r="EG75" s="17">
        <f t="shared" si="2705"/>
        <v>3.2531537301733335</v>
      </c>
      <c r="EH75" s="14">
        <f t="shared" si="2706"/>
        <v>3.8434444444444442</v>
      </c>
      <c r="EI75" s="14">
        <f t="shared" si="2707"/>
        <v>2.0087296556966669</v>
      </c>
      <c r="EJ75" s="14">
        <f>(CL75-FC75)*3/5+FC75</f>
        <v>3.7743333333333333</v>
      </c>
      <c r="EK75" s="14">
        <f t="shared" si="2708"/>
        <v>1.4543055812199999</v>
      </c>
      <c r="EL75" s="14">
        <f>(CN75-FE75)*3/5+FE75</f>
        <v>3.605</v>
      </c>
      <c r="EM75" s="14">
        <f t="shared" si="2709"/>
        <v>1.0556666913500001</v>
      </c>
      <c r="EN75" s="14">
        <f>(CP75-FG75)*3/5+FG75</f>
        <v>1.1408333333333334</v>
      </c>
      <c r="EO75" s="14">
        <f>EO74-(EN74+EN75)/2*0.03333333</f>
        <v>-6.7111095900000001E-2</v>
      </c>
      <c r="EP75" s="14"/>
      <c r="EQ75" s="14"/>
      <c r="ER75" s="14"/>
      <c r="ES75" s="14"/>
      <c r="ET75" s="14">
        <f>(ET76-ET73)*2/3+ET73</f>
        <v>6.6666666666666666E-2</v>
      </c>
      <c r="EU75" s="14">
        <f>(EU76-EU73)*2/3+EU73</f>
        <v>3.9208333333333334</v>
      </c>
      <c r="EV75" s="14">
        <f>(EV76-EV73)*2/3+EV73</f>
        <v>3.9135833333333334</v>
      </c>
      <c r="EW75" s="14">
        <f>(EW76-EW73)*2/3+EW73</f>
        <v>3.9041666666666663</v>
      </c>
      <c r="EX75" s="17">
        <f>(EX76-EX73)*2/3+EX73</f>
        <v>3.8296666666666668</v>
      </c>
      <c r="EY75" s="14">
        <f>(EW75-FC75)*2/3+FC75</f>
        <v>3.8263888888888888</v>
      </c>
      <c r="EZ75" s="14">
        <f t="shared" si="2710"/>
        <v>2.9448217852083336</v>
      </c>
      <c r="FA75" s="14">
        <f>(EW75-FC75)*1/3+FC75</f>
        <v>3.7486111111111109</v>
      </c>
      <c r="FB75" s="17">
        <f t="shared" si="2711"/>
        <v>1.2117824329166669</v>
      </c>
      <c r="FC75" s="14">
        <f>(EW75-FE75)*5/10+FE75</f>
        <v>3.6708333333333334</v>
      </c>
      <c r="FD75" s="14">
        <f>FD74-(FC74+FC75)/2*0.03333333</f>
        <v>0.62874308062500006</v>
      </c>
      <c r="FE75" s="14">
        <f>(FE76-FE73)*2/3+FE73</f>
        <v>3.4375</v>
      </c>
      <c r="FF75" s="14">
        <f>(FF76-FF73)*2/3+FF73</f>
        <v>0.30866666666666664</v>
      </c>
      <c r="FG75" s="14">
        <f>(FG76-FG73)*2/3+FG73</f>
        <v>1.1333333333333333</v>
      </c>
      <c r="FH75" s="14">
        <f>(FH76-FH73)*2/3+FH73</f>
        <v>1.8333333333333333E-2</v>
      </c>
      <c r="FJ75" s="19">
        <f t="shared" si="2651"/>
        <v>-7.7777777777777501E-2</v>
      </c>
    </row>
    <row r="76" spans="1:166" ht="15" customHeight="1" x14ac:dyDescent="0.25">
      <c r="A76" s="14">
        <v>0.1</v>
      </c>
      <c r="B76" s="14">
        <v>4.1124999999999998</v>
      </c>
      <c r="C76" s="14">
        <f>(B76+B79)/2*0.1+C79</f>
        <v>5.0906250000000002</v>
      </c>
      <c r="D76" s="14">
        <v>4.1124999999999998</v>
      </c>
      <c r="E76" s="14">
        <f>(D76+D79)/2*0.1+E79</f>
        <v>5.3393750000000013</v>
      </c>
      <c r="F76" s="14">
        <f t="shared" si="2653"/>
        <v>4.0999999999999996</v>
      </c>
      <c r="G76" s="27">
        <f t="shared" si="2654"/>
        <v>5.1861562914000015</v>
      </c>
      <c r="H76" s="27">
        <f t="shared" si="2655"/>
        <v>4.0875000000000004</v>
      </c>
      <c r="I76" s="27">
        <f t="shared" si="2656"/>
        <v>5.0329375413000008</v>
      </c>
      <c r="J76" s="27">
        <f t="shared" si="2657"/>
        <v>4.0750000000000002</v>
      </c>
      <c r="K76" s="27">
        <f t="shared" si="2713"/>
        <v>4.8797187912000002</v>
      </c>
      <c r="L76" s="14">
        <v>4.05</v>
      </c>
      <c r="M76" s="17">
        <f>(L76+L79)/2*0.1+M79</f>
        <v>4.7275</v>
      </c>
      <c r="N76" s="14">
        <f>3.7+0.0125*5</f>
        <v>3.7625000000000002</v>
      </c>
      <c r="O76" s="17">
        <f>(N76+N79)/2*0.1+O79</f>
        <v>3.2637500000000004</v>
      </c>
      <c r="P76" s="14"/>
      <c r="Q76" s="14">
        <v>0.1</v>
      </c>
      <c r="R76" s="14">
        <f>4+0.0125*7</f>
        <v>4.0875000000000004</v>
      </c>
      <c r="S76" s="14">
        <f>(R76+R79)/2*0.1+S79</f>
        <v>5.0322499999999994</v>
      </c>
      <c r="T76" s="14">
        <f>4+0.0125*7</f>
        <v>4.0875000000000004</v>
      </c>
      <c r="U76" s="14">
        <f>(T76+T79)/2*0.1+U79</f>
        <v>5.0322499999999994</v>
      </c>
      <c r="V76" s="27">
        <f t="shared" si="2659"/>
        <v>4.0775000000000006</v>
      </c>
      <c r="W76" s="27">
        <f t="shared" si="2660"/>
        <v>4.8811250412249994</v>
      </c>
      <c r="X76" s="27">
        <f t="shared" si="2661"/>
        <v>4.0674999999999999</v>
      </c>
      <c r="Y76" s="34">
        <f t="shared" si="2662"/>
        <v>4.7300000411375001</v>
      </c>
      <c r="Z76" s="27">
        <f t="shared" si="2663"/>
        <v>4.0575000000000001</v>
      </c>
      <c r="AA76" s="27">
        <f t="shared" si="2715"/>
        <v>4.5788750410499999</v>
      </c>
      <c r="AB76" s="14">
        <f>4+0.0125*3</f>
        <v>4.0374999999999996</v>
      </c>
      <c r="AC76" s="14">
        <f>(AB76+AB79)/2*0.1+AC79</f>
        <v>4.4286250000000003</v>
      </c>
      <c r="AD76" s="14">
        <f>3.6+0.0125*7</f>
        <v>3.6875</v>
      </c>
      <c r="AE76" s="17">
        <f>(AD76+AD79)/2*0.1+AE79</f>
        <v>2.73875</v>
      </c>
      <c r="AF76" s="14"/>
      <c r="AG76" s="14">
        <v>0.1</v>
      </c>
      <c r="AH76" s="14">
        <f>4+0.0125*6</f>
        <v>4.0750000000000002</v>
      </c>
      <c r="AI76" s="14">
        <f>(AH76+AH79)/2*0.1+AI79</f>
        <v>4.4400000000000004</v>
      </c>
      <c r="AJ76" s="14">
        <f>4+0.0125*6</f>
        <v>4.0750000000000002</v>
      </c>
      <c r="AK76" s="14">
        <f>(AJ76+AJ79)/2*0.1+AK79</f>
        <v>4.4250000000000007</v>
      </c>
      <c r="AL76" s="14">
        <f t="shared" si="2664"/>
        <v>4.04</v>
      </c>
      <c r="AM76" s="17">
        <f t="shared" si="2665"/>
        <v>4.2573750409500013</v>
      </c>
      <c r="AN76" s="14">
        <f t="shared" si="2666"/>
        <v>4.0049999999999999</v>
      </c>
      <c r="AO76" s="14">
        <f t="shared" si="2667"/>
        <v>4.0897500406499994</v>
      </c>
      <c r="AP76" s="14">
        <f t="shared" si="2668"/>
        <v>3.97</v>
      </c>
      <c r="AQ76" s="14">
        <f t="shared" si="2716"/>
        <v>3.9221250403500001</v>
      </c>
      <c r="AR76" s="14">
        <f>3.9+0.0125*0</f>
        <v>3.9</v>
      </c>
      <c r="AS76" s="17">
        <f>(AR76+AR79)/2*0.1+AS79</f>
        <v>3.7575000000000003</v>
      </c>
      <c r="AT76" s="14">
        <f>3.4+0.0125*4</f>
        <v>3.4499999999999997</v>
      </c>
      <c r="AU76" s="14">
        <f>(AT76+AT79)/2*0.1+AU79</f>
        <v>1.3375000000000001</v>
      </c>
      <c r="AV76" s="14"/>
      <c r="AW76" s="14">
        <v>0.1</v>
      </c>
      <c r="AX76" s="14">
        <f t="shared" si="2626"/>
        <v>4.0531249999999996</v>
      </c>
      <c r="AY76" s="14">
        <f t="shared" si="2669"/>
        <v>4.1789410133003493</v>
      </c>
      <c r="AZ76" s="14">
        <f t="shared" si="2627"/>
        <v>4.0231250000000003</v>
      </c>
      <c r="BA76" s="14">
        <f t="shared" si="2670"/>
        <v>4.1811076796670141</v>
      </c>
      <c r="BB76" s="14">
        <f t="shared" si="2628"/>
        <v>4.0093750000000004</v>
      </c>
      <c r="BC76" s="17">
        <f t="shared" si="2671"/>
        <v>3.8248576795920144</v>
      </c>
      <c r="BD76" s="14">
        <f t="shared" si="2629"/>
        <v>3.9656249999999997</v>
      </c>
      <c r="BE76" s="14">
        <f t="shared" si="2672"/>
        <v>3.4716076792170134</v>
      </c>
      <c r="BF76" s="14">
        <f t="shared" si="2630"/>
        <v>3.921875</v>
      </c>
      <c r="BG76" s="14">
        <f t="shared" si="2673"/>
        <v>3.1183576788420138</v>
      </c>
      <c r="BH76" s="14">
        <f t="shared" si="2631"/>
        <v>3.8343749999999996</v>
      </c>
      <c r="BI76" s="17">
        <f t="shared" si="2674"/>
        <v>2.7521910114253476</v>
      </c>
      <c r="BJ76" s="14">
        <f>AT76-(AT75-BJ75)</f>
        <v>3.3172916666666667</v>
      </c>
      <c r="BK76" s="14">
        <f>BK75-(BJ75+BJ76)/2*0.03333333</f>
        <v>0.15193753495902779</v>
      </c>
      <c r="BL76" s="14"/>
      <c r="BM76" s="14">
        <v>0.1</v>
      </c>
      <c r="BN76" s="14">
        <f t="shared" si="2632"/>
        <v>4.03125</v>
      </c>
      <c r="BO76" s="14">
        <f t="shared" si="2675"/>
        <v>4.1392708742395854</v>
      </c>
      <c r="BP76" s="14">
        <f t="shared" si="2633"/>
        <v>3.9712499999999999</v>
      </c>
      <c r="BQ76" s="14">
        <f t="shared" si="2676"/>
        <v>4.1515208736395834</v>
      </c>
      <c r="BR76" s="14">
        <f t="shared" si="2634"/>
        <v>3.9787499999999998</v>
      </c>
      <c r="BS76" s="17">
        <f t="shared" si="2677"/>
        <v>3.729833373789583</v>
      </c>
      <c r="BT76" s="14">
        <f t="shared" si="2635"/>
        <v>3.9262499999999996</v>
      </c>
      <c r="BU76" s="14">
        <f t="shared" si="2678"/>
        <v>3.3141458733395832</v>
      </c>
      <c r="BV76" s="14">
        <f t="shared" si="2636"/>
        <v>3.8737500000000002</v>
      </c>
      <c r="BW76" s="14">
        <f t="shared" si="2679"/>
        <v>2.898458372889583</v>
      </c>
      <c r="BX76" s="14">
        <f t="shared" si="2637"/>
        <v>3.7687499999999998</v>
      </c>
      <c r="BY76" s="14">
        <f t="shared" si="2680"/>
        <v>2.4772708719895835</v>
      </c>
      <c r="BZ76" s="14"/>
      <c r="CA76" s="14"/>
      <c r="CB76" s="14"/>
      <c r="CC76" s="14">
        <v>0.1</v>
      </c>
      <c r="CD76" s="14">
        <f>3.9+0.0125*7</f>
        <v>3.9874999999999998</v>
      </c>
      <c r="CE76" s="14">
        <f>(CD76+CD79)/2*0.1+CE79</f>
        <v>4.0806250000000013</v>
      </c>
      <c r="CF76" s="14">
        <f>3.9+0.0125*7</f>
        <v>3.9874999999999998</v>
      </c>
      <c r="CG76" s="14">
        <f>(CF76+CF79)/2*0.1+CG79</f>
        <v>4.0975000000000001</v>
      </c>
      <c r="CH76" s="14">
        <f t="shared" si="2638"/>
        <v>3.9175</v>
      </c>
      <c r="CI76" s="14">
        <f t="shared" si="2681"/>
        <v>3.5885312899624999</v>
      </c>
      <c r="CJ76" s="14">
        <f t="shared" si="2639"/>
        <v>3.8474999999999997</v>
      </c>
      <c r="CK76" s="14">
        <f t="shared" si="2682"/>
        <v>3.0795625393624997</v>
      </c>
      <c r="CL76" s="14">
        <f t="shared" si="2640"/>
        <v>3.7774999999999999</v>
      </c>
      <c r="CM76" s="14">
        <f t="shared" si="2683"/>
        <v>2.5705937887624999</v>
      </c>
      <c r="CN76" s="14">
        <f>3.6+0.0125*3</f>
        <v>3.6375000000000002</v>
      </c>
      <c r="CO76" s="14">
        <f>(CN76+CN79)/2*0.1+CO79</f>
        <v>2.067625</v>
      </c>
      <c r="CP76" s="14"/>
      <c r="CQ76" s="14"/>
      <c r="CR76" s="14">
        <f t="shared" si="2641"/>
        <v>6.999999999999984E-2</v>
      </c>
      <c r="CS76" s="14"/>
      <c r="CT76" s="14">
        <v>0.1</v>
      </c>
      <c r="CU76" s="14">
        <f t="shared" si="2642"/>
        <v>3.9724999999999997</v>
      </c>
      <c r="CV76" s="14">
        <f t="shared" si="2684"/>
        <v>4.020175040412501</v>
      </c>
      <c r="CW76" s="14">
        <f t="shared" si="2643"/>
        <v>3.9691666666666663</v>
      </c>
      <c r="CX76" s="14">
        <f t="shared" si="2685"/>
        <v>4.0168917070624994</v>
      </c>
      <c r="CY76" s="14">
        <f t="shared" si="2644"/>
        <v>3.8965555555555556</v>
      </c>
      <c r="CZ76" s="14">
        <f t="shared" si="2686"/>
        <v>3.43358753978</v>
      </c>
      <c r="DA76" s="14">
        <f t="shared" si="2645"/>
        <v>3.8239444444444439</v>
      </c>
      <c r="DB76" s="17">
        <f t="shared" si="2687"/>
        <v>2.6802833724975001</v>
      </c>
      <c r="DC76" s="14">
        <f t="shared" si="2646"/>
        <v>3.7513333333333332</v>
      </c>
      <c r="DD76" s="14">
        <f t="shared" si="2688"/>
        <v>2.1569792052149999</v>
      </c>
      <c r="DE76" s="14">
        <f t="shared" si="2647"/>
        <v>3.5941666666666667</v>
      </c>
      <c r="DF76" s="17">
        <f t="shared" si="2689"/>
        <v>1.6907917038874998</v>
      </c>
      <c r="DG76" s="14"/>
      <c r="DH76" s="14"/>
      <c r="DI76" s="14"/>
      <c r="DJ76" s="14"/>
      <c r="DK76" s="14">
        <v>0.1</v>
      </c>
      <c r="DL76" s="14">
        <f t="shared" si="2690"/>
        <v>3.9575</v>
      </c>
      <c r="DM76" s="14">
        <f t="shared" si="2691"/>
        <v>3.9597250402625006</v>
      </c>
      <c r="DN76" s="14">
        <f t="shared" si="2692"/>
        <v>3.9508333333333332</v>
      </c>
      <c r="DO76" s="14">
        <f t="shared" si="2693"/>
        <v>3.9362833735625</v>
      </c>
      <c r="DP76" s="14">
        <f t="shared" si="2694"/>
        <v>3.8756111111111111</v>
      </c>
      <c r="DQ76" s="17">
        <f t="shared" si="2695"/>
        <v>3.2786437895975</v>
      </c>
      <c r="DR76" s="14">
        <f t="shared" si="2696"/>
        <v>3.8003888888888886</v>
      </c>
      <c r="DS76" s="17">
        <f t="shared" si="2697"/>
        <v>2.2810042056325002</v>
      </c>
      <c r="DT76" s="14">
        <f t="shared" si="2698"/>
        <v>3.7251666666666665</v>
      </c>
      <c r="DU76" s="17">
        <f t="shared" si="2699"/>
        <v>1.7433646216674996</v>
      </c>
      <c r="DV76" s="14">
        <f t="shared" si="2700"/>
        <v>3.5508333333333337</v>
      </c>
      <c r="DW76" s="14">
        <f t="shared" si="2701"/>
        <v>1.3139583702124997</v>
      </c>
      <c r="DX76" s="14"/>
      <c r="DY76" s="14"/>
      <c r="DZ76" s="14"/>
      <c r="EA76" s="14">
        <v>0.1</v>
      </c>
      <c r="EB76" s="14">
        <f t="shared" si="2649"/>
        <v>3.9424999999999999</v>
      </c>
      <c r="EC76" s="14">
        <f t="shared" si="2702"/>
        <v>3.8992750401125003</v>
      </c>
      <c r="ED76" s="14">
        <f t="shared" si="2650"/>
        <v>3.9324999999999997</v>
      </c>
      <c r="EE76" s="14">
        <f t="shared" si="2703"/>
        <v>3.8556750400625002</v>
      </c>
      <c r="EF76" s="14">
        <f t="shared" si="2704"/>
        <v>3.8546666666666667</v>
      </c>
      <c r="EG76" s="14">
        <f t="shared" si="2705"/>
        <v>3.1237000394150001</v>
      </c>
      <c r="EH76" s="14">
        <f t="shared" si="2706"/>
        <v>3.7768333333333328</v>
      </c>
      <c r="EI76" s="14">
        <f t="shared" si="2707"/>
        <v>1.8817250387675002</v>
      </c>
      <c r="EJ76" s="14">
        <f>(CL76-FC76)*3/5+FC76</f>
        <v>3.6989999999999998</v>
      </c>
      <c r="EK76" s="14">
        <f t="shared" si="2708"/>
        <v>1.3297500381199998</v>
      </c>
      <c r="EL76" s="14">
        <f>(CN76-FE76)*3/5+FE76</f>
        <v>3.5075000000000003</v>
      </c>
      <c r="EM76" s="14">
        <f t="shared" si="2709"/>
        <v>0.93712503653750012</v>
      </c>
      <c r="EN76" s="14"/>
      <c r="EO76" s="14"/>
      <c r="EP76" s="14"/>
      <c r="EQ76" s="14"/>
      <c r="ER76" s="14"/>
      <c r="ES76" s="14"/>
      <c r="ET76" s="14">
        <v>0.1</v>
      </c>
      <c r="EU76" s="14">
        <f>3.8+0.0125*6</f>
        <v>3.875</v>
      </c>
      <c r="EV76" s="17">
        <f>(EU76+EU79)/2*0.1+EV79</f>
        <v>3.7821250000000002</v>
      </c>
      <c r="EW76" s="14">
        <f>3.8+0.0125*4</f>
        <v>3.8499999999999996</v>
      </c>
      <c r="EX76" s="14">
        <f>(EW76+EW79)/2*0.1+EX79</f>
        <v>3.6986249999999998</v>
      </c>
      <c r="EY76" s="14">
        <f>(EW76-FC76)*2/3+FC76</f>
        <v>3.7604166666666665</v>
      </c>
      <c r="EZ76" s="14">
        <f t="shared" si="2710"/>
        <v>2.81837503859375</v>
      </c>
      <c r="FA76" s="14">
        <f>(EW76-FC76)*1/3+FC76</f>
        <v>3.6708333333333329</v>
      </c>
      <c r="FB76" s="14">
        <f t="shared" si="2711"/>
        <v>1.0881250378750003</v>
      </c>
      <c r="FC76" s="14">
        <f>(EW76-FE76)*5/10+FE76</f>
        <v>3.5812499999999998</v>
      </c>
      <c r="FD76" s="14">
        <f>FD75-(FC75+FC76)/2*0.03333333</f>
        <v>0.50787503715625004</v>
      </c>
      <c r="FE76" s="14">
        <f>3.3+0.0125*1</f>
        <v>3.3125</v>
      </c>
      <c r="FF76" s="14">
        <v>0.192</v>
      </c>
      <c r="FG76" s="14"/>
      <c r="FH76" s="14"/>
      <c r="FJ76" s="19">
        <f t="shared" si="2651"/>
        <v>-8.9583333333333126E-2</v>
      </c>
    </row>
    <row r="77" spans="1:166" ht="15" customHeight="1" x14ac:dyDescent="0.25">
      <c r="A77" s="14">
        <f t="shared" ref="A77:O77" si="2717">(A79-A76)/3+A76</f>
        <v>0.13333333333333333</v>
      </c>
      <c r="B77" s="14">
        <f t="shared" si="2717"/>
        <v>4.0958333333333332</v>
      </c>
      <c r="C77" s="14">
        <f t="shared" si="2717"/>
        <v>4.9543749999999998</v>
      </c>
      <c r="D77" s="14">
        <f t="shared" si="2717"/>
        <v>4.0958333333333332</v>
      </c>
      <c r="E77" s="17">
        <f t="shared" si="2717"/>
        <v>5.2031250000000009</v>
      </c>
      <c r="F77" s="14">
        <f t="shared" si="2653"/>
        <v>4.0808333333333335</v>
      </c>
      <c r="G77" s="27">
        <f t="shared" si="2654"/>
        <v>5.0498090828125015</v>
      </c>
      <c r="H77" s="27">
        <f t="shared" si="2655"/>
        <v>4.065833333333333</v>
      </c>
      <c r="I77" s="27">
        <f t="shared" si="2656"/>
        <v>4.8970486660000008</v>
      </c>
      <c r="J77" s="27">
        <f t="shared" si="2657"/>
        <v>4.0508333333333333</v>
      </c>
      <c r="K77" s="34">
        <f t="shared" si="2713"/>
        <v>4.7442882491875</v>
      </c>
      <c r="L77" s="14">
        <f t="shared" si="2717"/>
        <v>4.020833333333333</v>
      </c>
      <c r="M77" s="14">
        <f t="shared" si="2717"/>
        <v>4.5939583333333331</v>
      </c>
      <c r="N77" s="14">
        <f t="shared" si="2717"/>
        <v>3.7375000000000003</v>
      </c>
      <c r="O77" s="14">
        <f t="shared" si="2717"/>
        <v>3.1395833333333338</v>
      </c>
      <c r="P77" s="14"/>
      <c r="Q77" s="14">
        <f t="shared" ref="Q77:AE77" si="2718">(Q79-Q76)/3+Q76</f>
        <v>0.13333333333333333</v>
      </c>
      <c r="R77" s="14">
        <f t="shared" si="2718"/>
        <v>4.0708333333333337</v>
      </c>
      <c r="S77" s="14">
        <f t="shared" si="2718"/>
        <v>4.8968333333333325</v>
      </c>
      <c r="T77" s="14">
        <f t="shared" si="2718"/>
        <v>4.0708333333333337</v>
      </c>
      <c r="U77" s="14">
        <f t="shared" si="2718"/>
        <v>4.8968333333333325</v>
      </c>
      <c r="V77" s="27">
        <f t="shared" si="2659"/>
        <v>4.0575000000000001</v>
      </c>
      <c r="W77" s="34">
        <f t="shared" si="2660"/>
        <v>4.7455417214499995</v>
      </c>
      <c r="X77" s="27">
        <f t="shared" si="2661"/>
        <v>4.0441666666666674</v>
      </c>
      <c r="Y77" s="27">
        <f t="shared" si="2662"/>
        <v>4.5948056102125001</v>
      </c>
      <c r="Z77" s="27">
        <f t="shared" si="2663"/>
        <v>4.0308333333333337</v>
      </c>
      <c r="AA77" s="27">
        <f t="shared" si="2715"/>
        <v>4.4440694989749998</v>
      </c>
      <c r="AB77" s="14">
        <f t="shared" si="2718"/>
        <v>4.0041666666666664</v>
      </c>
      <c r="AC77" s="17">
        <f t="shared" si="2718"/>
        <v>4.2957083333333337</v>
      </c>
      <c r="AD77" s="14">
        <f t="shared" si="2718"/>
        <v>3.6583333333333332</v>
      </c>
      <c r="AE77" s="14">
        <f t="shared" si="2718"/>
        <v>2.6172916666666666</v>
      </c>
      <c r="AF77" s="14"/>
      <c r="AG77" s="14">
        <f>(AG79-AG76)/3+AG76</f>
        <v>0.13333333333333333</v>
      </c>
      <c r="AH77" s="14">
        <f>(AH79-AH76)/3+AH76</f>
        <v>4.0583333333333336</v>
      </c>
      <c r="AI77" s="17">
        <f>(AI79-AI76)/3+AI76</f>
        <v>4.3050000000000006</v>
      </c>
      <c r="AJ77" s="14">
        <f>(AJ79-AJ76)/3+AJ76</f>
        <v>4.0583333333333336</v>
      </c>
      <c r="AK77" s="17">
        <f>(AK79-AK76)/3+AK76</f>
        <v>4.2900000000000009</v>
      </c>
      <c r="AL77" s="14">
        <f t="shared" si="2664"/>
        <v>4.019166666666667</v>
      </c>
      <c r="AM77" s="14">
        <f t="shared" si="2665"/>
        <v>4.1230556099375013</v>
      </c>
      <c r="AN77" s="14">
        <f t="shared" si="2666"/>
        <v>3.98</v>
      </c>
      <c r="AO77" s="14">
        <f t="shared" si="2667"/>
        <v>3.9566667206249995</v>
      </c>
      <c r="AP77" s="14">
        <f t="shared" si="2668"/>
        <v>3.9408333333333334</v>
      </c>
      <c r="AQ77" s="17">
        <f t="shared" si="2716"/>
        <v>3.7902778313125003</v>
      </c>
      <c r="AR77" s="14">
        <f>(AR79-AR76)/3+AR76</f>
        <v>3.8624999999999998</v>
      </c>
      <c r="AS77" s="14">
        <f>(AS79-AS76)/3+AS76</f>
        <v>3.6293750000000005</v>
      </c>
      <c r="AT77" s="14">
        <f>(AT79-AT76)/3+AT76</f>
        <v>3.4124999999999996</v>
      </c>
      <c r="AU77" s="17">
        <f>(AU79-AU76)/3+AU76</f>
        <v>1.2243750000000002</v>
      </c>
      <c r="AV77" s="14"/>
      <c r="AW77" s="14">
        <f>(AW79-AW76)/3+AW76</f>
        <v>0.13333333333333333</v>
      </c>
      <c r="AX77" s="14">
        <f t="shared" si="2626"/>
        <v>4.0343750000000007</v>
      </c>
      <c r="AY77" s="14">
        <f t="shared" si="2669"/>
        <v>4.0441493601128489</v>
      </c>
      <c r="AZ77" s="14">
        <f t="shared" si="2627"/>
        <v>4.0043750000000005</v>
      </c>
      <c r="BA77" s="14">
        <f t="shared" si="2670"/>
        <v>4.047316026379514</v>
      </c>
      <c r="BB77" s="14">
        <f t="shared" si="2628"/>
        <v>3.9866666666666668</v>
      </c>
      <c r="BC77" s="14">
        <f t="shared" si="2671"/>
        <v>3.6915903318076393</v>
      </c>
      <c r="BD77" s="14">
        <f t="shared" si="2629"/>
        <v>3.9389583333333333</v>
      </c>
      <c r="BE77" s="14">
        <f t="shared" si="2672"/>
        <v>3.3398646368357632</v>
      </c>
      <c r="BF77" s="14">
        <f t="shared" si="2630"/>
        <v>3.8912500000000003</v>
      </c>
      <c r="BG77" s="14">
        <f t="shared" si="2673"/>
        <v>2.9881389418638888</v>
      </c>
      <c r="BH77" s="14">
        <f t="shared" si="2631"/>
        <v>3.7958333333333334</v>
      </c>
      <c r="BI77" s="14">
        <f t="shared" si="2674"/>
        <v>2.6250208852534724</v>
      </c>
      <c r="BJ77" s="14"/>
      <c r="BK77" s="14"/>
      <c r="BL77" s="14"/>
      <c r="BM77" s="14">
        <f>(BM79-BM76)/3+BM76</f>
        <v>0.13333333333333333</v>
      </c>
      <c r="BN77" s="14">
        <f t="shared" si="2632"/>
        <v>4.010416666666667</v>
      </c>
      <c r="BO77" s="14">
        <f t="shared" si="2675"/>
        <v>4.0052431098645851</v>
      </c>
      <c r="BP77" s="14">
        <f t="shared" si="2633"/>
        <v>3.9504166666666669</v>
      </c>
      <c r="BQ77" s="14">
        <f t="shared" si="2676"/>
        <v>4.0194931090645838</v>
      </c>
      <c r="BR77" s="14">
        <f t="shared" si="2634"/>
        <v>3.9541666666666666</v>
      </c>
      <c r="BS77" s="14">
        <f t="shared" si="2677"/>
        <v>3.5976181092333333</v>
      </c>
      <c r="BT77" s="14">
        <f t="shared" si="2635"/>
        <v>3.8979166666666667</v>
      </c>
      <c r="BU77" s="17">
        <f t="shared" si="2678"/>
        <v>3.1837431086020831</v>
      </c>
      <c r="BV77" s="14">
        <f t="shared" si="2636"/>
        <v>3.8416666666666668</v>
      </c>
      <c r="BW77" s="17">
        <f t="shared" si="2679"/>
        <v>2.7698681079708329</v>
      </c>
      <c r="BX77" s="14">
        <f t="shared" si="2637"/>
        <v>3.729166666666667</v>
      </c>
      <c r="BY77" s="14">
        <f t="shared" si="2680"/>
        <v>2.3523056067083337</v>
      </c>
      <c r="BZ77" s="14"/>
      <c r="CA77" s="14"/>
      <c r="CB77" s="14"/>
      <c r="CC77" s="14">
        <f>(CC79-CC76)/3+CC76</f>
        <v>0.13333333333333333</v>
      </c>
      <c r="CD77" s="14">
        <f>(CD79-CD76)/3+CD76</f>
        <v>3.9624999999999999</v>
      </c>
      <c r="CE77" s="14">
        <f>(CE79-CE76)/3+CE76</f>
        <v>3.9489583333333345</v>
      </c>
      <c r="CF77" s="14">
        <f>(CF79-CF76)/3+CF76</f>
        <v>3.9624999999999999</v>
      </c>
      <c r="CG77" s="14">
        <f>(CG79-CG76)/3+CG76</f>
        <v>3.9658333333333338</v>
      </c>
      <c r="CH77" s="14">
        <f t="shared" si="2638"/>
        <v>3.8891666666666667</v>
      </c>
      <c r="CI77" s="14">
        <f t="shared" si="2681"/>
        <v>3.4584201918624999</v>
      </c>
      <c r="CJ77" s="14">
        <f t="shared" si="2639"/>
        <v>3.8158333333333334</v>
      </c>
      <c r="CK77" s="14">
        <f t="shared" si="2682"/>
        <v>2.9518403299124998</v>
      </c>
      <c r="CL77" s="14">
        <f t="shared" si="2640"/>
        <v>3.7425000000000002</v>
      </c>
      <c r="CM77" s="14">
        <f t="shared" si="2683"/>
        <v>2.4452604679625001</v>
      </c>
      <c r="CN77" s="14">
        <f>(CN79-CN76)/3+CN76</f>
        <v>3.5958333333333337</v>
      </c>
      <c r="CO77" s="14">
        <f>(CO79-CO76)/3+CO76</f>
        <v>1.9484583333333334</v>
      </c>
      <c r="CP77" s="14"/>
      <c r="CQ77" s="14"/>
      <c r="CR77" s="14">
        <f t="shared" si="2641"/>
        <v>7.333333333333325E-2</v>
      </c>
      <c r="CS77" s="14"/>
      <c r="CT77" s="14">
        <f>(CT79-CT76)/3+CT76</f>
        <v>0.13333333333333333</v>
      </c>
      <c r="CU77" s="14">
        <f t="shared" si="2642"/>
        <v>3.9469444444444441</v>
      </c>
      <c r="CV77" s="14">
        <f t="shared" si="2684"/>
        <v>3.8881843128708344</v>
      </c>
      <c r="CW77" s="14">
        <f t="shared" si="2643"/>
        <v>3.9436111111111112</v>
      </c>
      <c r="CX77" s="14">
        <f t="shared" si="2685"/>
        <v>3.8850120906208327</v>
      </c>
      <c r="CY77" s="14">
        <f t="shared" si="2644"/>
        <v>3.8658333333333332</v>
      </c>
      <c r="CZ77" s="14">
        <f t="shared" si="2686"/>
        <v>3.3042144045691666</v>
      </c>
      <c r="DA77" s="14">
        <f t="shared" si="2645"/>
        <v>3.7880555555555557</v>
      </c>
      <c r="DB77" s="14">
        <f t="shared" si="2687"/>
        <v>2.5534167185175001</v>
      </c>
      <c r="DC77" s="14">
        <f t="shared" si="2646"/>
        <v>3.7102777777777778</v>
      </c>
      <c r="DD77" s="14">
        <f t="shared" si="2688"/>
        <v>2.0326190324658331</v>
      </c>
      <c r="DE77" s="14">
        <f t="shared" si="2647"/>
        <v>3.5525000000000002</v>
      </c>
      <c r="DF77" s="14">
        <f t="shared" si="2689"/>
        <v>1.5716806046874998</v>
      </c>
      <c r="DG77" s="14"/>
      <c r="DH77" s="14"/>
      <c r="DI77" s="14"/>
      <c r="DJ77" s="14"/>
      <c r="DK77" s="14">
        <f>(DK79-DK76)/3+DK76</f>
        <v>0.13333333333333333</v>
      </c>
      <c r="DL77" s="14">
        <f t="shared" si="2690"/>
        <v>3.9313888888888888</v>
      </c>
      <c r="DM77" s="14">
        <f t="shared" si="2691"/>
        <v>3.8282435719291672</v>
      </c>
      <c r="DN77" s="14">
        <f t="shared" si="2692"/>
        <v>3.924722222222222</v>
      </c>
      <c r="DO77" s="14">
        <f t="shared" si="2693"/>
        <v>3.8050241274291667</v>
      </c>
      <c r="DP77" s="14">
        <f t="shared" si="2694"/>
        <v>3.8425000000000002</v>
      </c>
      <c r="DQ77" s="14">
        <f t="shared" si="2695"/>
        <v>3.1500086172758333</v>
      </c>
      <c r="DR77" s="14">
        <f t="shared" si="2696"/>
        <v>3.7602777777777776</v>
      </c>
      <c r="DS77" s="14">
        <f t="shared" si="2697"/>
        <v>2.1549931071225004</v>
      </c>
      <c r="DT77" s="14">
        <f t="shared" si="2698"/>
        <v>3.6780555555555559</v>
      </c>
      <c r="DU77" s="14">
        <f t="shared" si="2699"/>
        <v>1.6199775969691663</v>
      </c>
      <c r="DV77" s="14">
        <f t="shared" si="2700"/>
        <v>3.5091666666666672</v>
      </c>
      <c r="DW77" s="17">
        <f t="shared" si="2701"/>
        <v>1.1962917153124997</v>
      </c>
      <c r="DX77" s="14"/>
      <c r="DY77" s="14"/>
      <c r="DZ77" s="14"/>
      <c r="EA77" s="14">
        <f>(EA79-EA76)/3+EA76</f>
        <v>0.13333333333333333</v>
      </c>
      <c r="EB77" s="14">
        <f t="shared" si="2649"/>
        <v>3.9158333333333331</v>
      </c>
      <c r="EC77" s="17">
        <f t="shared" si="2702"/>
        <v>3.7683028309875004</v>
      </c>
      <c r="ED77" s="14">
        <f t="shared" si="2650"/>
        <v>3.9058333333333333</v>
      </c>
      <c r="EE77" s="17">
        <f t="shared" si="2703"/>
        <v>3.7250361642375003</v>
      </c>
      <c r="EF77" s="14">
        <f t="shared" si="2704"/>
        <v>3.8191666666666668</v>
      </c>
      <c r="EG77" s="14">
        <f t="shared" si="2705"/>
        <v>2.9958028299824999</v>
      </c>
      <c r="EH77" s="14">
        <f t="shared" si="2706"/>
        <v>3.7324999999999999</v>
      </c>
      <c r="EI77" s="17">
        <f t="shared" si="2707"/>
        <v>1.7565694957275002</v>
      </c>
      <c r="EJ77" s="14">
        <f>(CL77-FC77)*3/5+FC77</f>
        <v>3.6458333333333335</v>
      </c>
      <c r="EK77" s="17">
        <f t="shared" si="2708"/>
        <v>1.2073361614724998</v>
      </c>
      <c r="EL77" s="14">
        <f t="shared" ref="EL77:EL83" si="2719">CN77-(CN76-EL76)</f>
        <v>3.4658333333333338</v>
      </c>
      <c r="EM77" s="14">
        <f t="shared" si="2709"/>
        <v>0.82090282593750008</v>
      </c>
      <c r="EN77" s="14"/>
      <c r="EO77" s="14"/>
      <c r="EP77" s="14"/>
      <c r="EQ77" s="14"/>
      <c r="ER77" s="14"/>
      <c r="ES77" s="14"/>
      <c r="ET77" s="14">
        <f>(ET79-ET76)/3+ET76</f>
        <v>0.13333333333333333</v>
      </c>
      <c r="EU77" s="14">
        <f>(EU79-EU76)/3+EU76</f>
        <v>3.8458333333333332</v>
      </c>
      <c r="EV77" s="14">
        <f>(EV79-EV76)/3+EV76</f>
        <v>3.6544166666666666</v>
      </c>
      <c r="EW77" s="14">
        <f>(EW79-EW76)/3+EW76</f>
        <v>3.8208333333333333</v>
      </c>
      <c r="EX77" s="14">
        <f>(EX79-EX76)/3+EX76</f>
        <v>3.5717499999999998</v>
      </c>
      <c r="EY77" s="14">
        <f>(EW77-FC77)*2/3+FC77</f>
        <v>3.7141666666666668</v>
      </c>
      <c r="EZ77" s="17">
        <f t="shared" si="2710"/>
        <v>2.6937986621625001</v>
      </c>
      <c r="FA77" s="14">
        <f>(EW77-FC77)*1/3+FC77</f>
        <v>3.6074999999999999</v>
      </c>
      <c r="FB77" s="14">
        <f t="shared" si="2711"/>
        <v>0.96681949445000026</v>
      </c>
      <c r="FC77" s="14">
        <f>EW77-0.32</f>
        <v>3.5008333333333335</v>
      </c>
      <c r="FD77" s="14">
        <f>FD76-(FC76+FC77)/2*0.03333333</f>
        <v>0.38984032673750002</v>
      </c>
      <c r="FE77" s="14">
        <f>(FE79-FE76)/3+FE76</f>
        <v>2.208333333333333</v>
      </c>
      <c r="FF77" s="14">
        <f>(FF79-FF76)/3+FF76</f>
        <v>0.128</v>
      </c>
      <c r="FG77" s="14"/>
      <c r="FH77" s="14"/>
      <c r="FJ77" s="19">
        <f t="shared" si="2651"/>
        <v>-0.10666666666666647</v>
      </c>
    </row>
    <row r="78" spans="1:166" ht="15" customHeight="1" x14ac:dyDescent="0.25">
      <c r="A78" s="14">
        <f t="shared" ref="A78:O78" si="2720">(A79-A76)*2/3+A76</f>
        <v>0.16666666666666669</v>
      </c>
      <c r="B78" s="14">
        <f t="shared" si="2720"/>
        <v>4.0791666666666666</v>
      </c>
      <c r="C78" s="17">
        <f t="shared" si="2720"/>
        <v>4.8181250000000002</v>
      </c>
      <c r="D78" s="14">
        <f t="shared" si="2720"/>
        <v>4.0791666666666666</v>
      </c>
      <c r="E78" s="14">
        <f t="shared" si="2720"/>
        <v>5.0668750000000014</v>
      </c>
      <c r="F78" s="14">
        <f t="shared" si="2653"/>
        <v>4.0616666666666665</v>
      </c>
      <c r="G78" s="27">
        <f t="shared" si="2654"/>
        <v>4.9141007630500013</v>
      </c>
      <c r="H78" s="27">
        <f t="shared" si="2655"/>
        <v>4.0441666666666665</v>
      </c>
      <c r="I78" s="34">
        <f t="shared" si="2656"/>
        <v>4.761882012850001</v>
      </c>
      <c r="J78" s="27">
        <f t="shared" si="2657"/>
        <v>4.0266666666666664</v>
      </c>
      <c r="K78" s="27">
        <f t="shared" si="2713"/>
        <v>4.6096632626499998</v>
      </c>
      <c r="L78" s="14">
        <f t="shared" si="2720"/>
        <v>3.9916666666666667</v>
      </c>
      <c r="M78" s="14">
        <f t="shared" si="2720"/>
        <v>4.4604166666666671</v>
      </c>
      <c r="N78" s="14">
        <f t="shared" si="2720"/>
        <v>3.7124999999999999</v>
      </c>
      <c r="O78" s="14">
        <f t="shared" si="2720"/>
        <v>3.0154166666666669</v>
      </c>
      <c r="P78" s="14"/>
      <c r="Q78" s="14">
        <f t="shared" ref="Q78:AE78" si="2721">(Q79-Q76)*2/3+Q76</f>
        <v>0.16666666666666669</v>
      </c>
      <c r="R78" s="14">
        <f t="shared" si="2721"/>
        <v>4.0541666666666663</v>
      </c>
      <c r="S78" s="17">
        <f t="shared" si="2721"/>
        <v>4.7614166666666664</v>
      </c>
      <c r="T78" s="14">
        <f t="shared" si="2721"/>
        <v>4.0541666666666663</v>
      </c>
      <c r="U78" s="17">
        <f t="shared" si="2721"/>
        <v>4.7614166666666664</v>
      </c>
      <c r="V78" s="27">
        <f t="shared" si="2659"/>
        <v>4.0374999999999996</v>
      </c>
      <c r="W78" s="27">
        <f t="shared" si="2660"/>
        <v>4.6106250682749996</v>
      </c>
      <c r="X78" s="27">
        <f t="shared" si="2661"/>
        <v>4.020833333333333</v>
      </c>
      <c r="Y78" s="27">
        <f t="shared" si="2662"/>
        <v>4.4603889569874999</v>
      </c>
      <c r="Z78" s="27">
        <f t="shared" si="2663"/>
        <v>4.0041666666666664</v>
      </c>
      <c r="AA78" s="34">
        <f t="shared" si="2715"/>
        <v>4.3101528456999993</v>
      </c>
      <c r="AB78" s="14">
        <f t="shared" si="2721"/>
        <v>3.9708333333333332</v>
      </c>
      <c r="AC78" s="14">
        <f t="shared" si="2721"/>
        <v>4.1627916666666671</v>
      </c>
      <c r="AD78" s="14">
        <f t="shared" si="2721"/>
        <v>3.6291666666666669</v>
      </c>
      <c r="AE78" s="14">
        <f t="shared" si="2721"/>
        <v>2.4958333333333336</v>
      </c>
      <c r="AF78" s="14"/>
      <c r="AG78" s="14">
        <f>(AG79-AG76)*2/3+AG76</f>
        <v>0.16666666666666669</v>
      </c>
      <c r="AH78" s="14">
        <f>(AH79-AH76)*2/3+AH76</f>
        <v>4.041666666666667</v>
      </c>
      <c r="AI78" s="14">
        <f>(AI79-AI76)*2/3+AI76</f>
        <v>4.17</v>
      </c>
      <c r="AJ78" s="14">
        <f>(AJ79-AJ76)*2/3+AJ76</f>
        <v>4.041666666666667</v>
      </c>
      <c r="AK78" s="14">
        <f>(AK79-AK76)*2/3+AK76</f>
        <v>4.1550000000000002</v>
      </c>
      <c r="AL78" s="14">
        <f t="shared" si="2664"/>
        <v>3.9983333333333335</v>
      </c>
      <c r="AM78" s="14">
        <f t="shared" si="2665"/>
        <v>3.9894306233000014</v>
      </c>
      <c r="AN78" s="14">
        <f t="shared" si="2666"/>
        <v>3.9550000000000005</v>
      </c>
      <c r="AO78" s="14">
        <f t="shared" si="2667"/>
        <v>3.8244167338499993</v>
      </c>
      <c r="AP78" s="14">
        <f t="shared" si="2668"/>
        <v>3.9116666666666671</v>
      </c>
      <c r="AQ78" s="14">
        <f t="shared" si="2716"/>
        <v>3.6594028444000002</v>
      </c>
      <c r="AR78" s="14">
        <f>(AR79-AR76)*2/3+AR76</f>
        <v>3.8250000000000002</v>
      </c>
      <c r="AS78" s="14">
        <f>(AS79-AS76)*2/3+AS76</f>
        <v>3.5012500000000002</v>
      </c>
      <c r="AT78" s="14">
        <f>(AT79-AT76)*2/3+AT76</f>
        <v>3.375</v>
      </c>
      <c r="AU78" s="14">
        <f>(AU79-AU76)*2/3+AU76</f>
        <v>1.1112500000000001</v>
      </c>
      <c r="AV78" s="14"/>
      <c r="AW78" s="14">
        <f>(AW79-AW76)*2/3+AW76</f>
        <v>0.16666666666666669</v>
      </c>
      <c r="AX78" s="14">
        <f t="shared" si="2626"/>
        <v>4.015625</v>
      </c>
      <c r="AY78" s="14">
        <f t="shared" si="2669"/>
        <v>3.909982706862849</v>
      </c>
      <c r="AZ78" s="14">
        <f t="shared" si="2627"/>
        <v>3.9856250000000002</v>
      </c>
      <c r="BA78" s="14">
        <f t="shared" si="2670"/>
        <v>3.914149373029514</v>
      </c>
      <c r="BB78" s="14">
        <f t="shared" si="2628"/>
        <v>3.9639583333333333</v>
      </c>
      <c r="BC78" s="14">
        <f t="shared" si="2671"/>
        <v>3.5590799283920145</v>
      </c>
      <c r="BD78" s="14">
        <f t="shared" si="2629"/>
        <v>3.9122916666666674</v>
      </c>
      <c r="BE78" s="17">
        <f t="shared" si="2672"/>
        <v>3.209010483254513</v>
      </c>
      <c r="BF78" s="14">
        <f t="shared" si="2630"/>
        <v>3.8606250000000002</v>
      </c>
      <c r="BG78" s="14">
        <f t="shared" si="2673"/>
        <v>2.8589410381170137</v>
      </c>
      <c r="BH78" s="14">
        <f t="shared" si="2631"/>
        <v>3.7572916666666667</v>
      </c>
      <c r="BI78" s="14">
        <f t="shared" si="2674"/>
        <v>2.4991354811753475</v>
      </c>
      <c r="BJ78" s="14"/>
      <c r="BK78" s="14"/>
      <c r="BL78" s="14"/>
      <c r="BM78" s="14">
        <f>(BM79-BM76)*2/3+BM76</f>
        <v>0.16666666666666669</v>
      </c>
      <c r="BN78" s="14">
        <f t="shared" si="2632"/>
        <v>3.9895833333333335</v>
      </c>
      <c r="BO78" s="14">
        <f t="shared" si="2675"/>
        <v>3.8719097898645849</v>
      </c>
      <c r="BP78" s="14">
        <f t="shared" si="2633"/>
        <v>3.9295833333333334</v>
      </c>
      <c r="BQ78" s="14">
        <f t="shared" si="2676"/>
        <v>3.8881597888645838</v>
      </c>
      <c r="BR78" s="14">
        <f t="shared" si="2634"/>
        <v>3.9295833333333334</v>
      </c>
      <c r="BS78" s="14">
        <f t="shared" si="2677"/>
        <v>3.4662222890395831</v>
      </c>
      <c r="BT78" s="14">
        <f t="shared" si="2635"/>
        <v>3.8695833333333338</v>
      </c>
      <c r="BU78" s="14">
        <f t="shared" si="2678"/>
        <v>3.0542847882145829</v>
      </c>
      <c r="BV78" s="14">
        <f t="shared" si="2636"/>
        <v>3.8095833333333333</v>
      </c>
      <c r="BW78" s="14">
        <f t="shared" si="2679"/>
        <v>2.6423472873895828</v>
      </c>
      <c r="BX78" s="14">
        <f t="shared" si="2637"/>
        <v>3.6895833333333332</v>
      </c>
      <c r="BY78" s="17">
        <f t="shared" si="2680"/>
        <v>2.2286597857395836</v>
      </c>
      <c r="BZ78" s="14"/>
      <c r="CA78" s="14"/>
      <c r="CB78" s="14"/>
      <c r="CC78" s="14">
        <f>(CC79-CC76)*2/3+CC76</f>
        <v>0.16666666666666669</v>
      </c>
      <c r="CD78" s="14">
        <f>(CD79-CD76)*2/3+CD76</f>
        <v>3.9375</v>
      </c>
      <c r="CE78" s="17">
        <f>(CE79-CE76)*2/3+CE76</f>
        <v>3.8172916666666676</v>
      </c>
      <c r="CF78" s="14">
        <f>(CF79-CF76)*2/3+CF76</f>
        <v>3.9375</v>
      </c>
      <c r="CG78" s="14">
        <f>(CG79-CG76)*2/3+CG76</f>
        <v>3.8341666666666669</v>
      </c>
      <c r="CH78" s="14">
        <f t="shared" si="2638"/>
        <v>3.8608333333333333</v>
      </c>
      <c r="CI78" s="14">
        <f t="shared" si="2681"/>
        <v>3.3292535381124999</v>
      </c>
      <c r="CJ78" s="14">
        <f t="shared" si="2639"/>
        <v>3.7841666666666667</v>
      </c>
      <c r="CK78" s="14">
        <f t="shared" si="2682"/>
        <v>2.8251736759124997</v>
      </c>
      <c r="CL78" s="14">
        <f t="shared" si="2640"/>
        <v>3.7075</v>
      </c>
      <c r="CM78" s="14">
        <f t="shared" si="2683"/>
        <v>2.3210938137124999</v>
      </c>
      <c r="CN78" s="14">
        <f>(CN79-CN76)*2/3+CN76</f>
        <v>3.5541666666666667</v>
      </c>
      <c r="CO78" s="14">
        <f>(CO79-CO76)*2/3+CO76</f>
        <v>1.8292916666666668</v>
      </c>
      <c r="CP78" s="14"/>
      <c r="CQ78" s="14"/>
      <c r="CR78" s="14">
        <f t="shared" si="2641"/>
        <v>7.6666666666666661E-2</v>
      </c>
      <c r="CS78" s="14"/>
      <c r="CT78" s="14">
        <f>(CT79-CT76)*2/3+CT76</f>
        <v>0.16666666666666669</v>
      </c>
      <c r="CU78" s="14">
        <f t="shared" si="2642"/>
        <v>3.921388888888889</v>
      </c>
      <c r="CV78" s="17">
        <f t="shared" si="2684"/>
        <v>3.7570454370958344</v>
      </c>
      <c r="CW78" s="14">
        <f t="shared" si="2643"/>
        <v>3.9180555555555556</v>
      </c>
      <c r="CX78" s="17">
        <f t="shared" si="2685"/>
        <v>3.753984325945833</v>
      </c>
      <c r="CY78" s="14">
        <f t="shared" si="2644"/>
        <v>3.8376111111111113</v>
      </c>
      <c r="CZ78" s="17">
        <f t="shared" si="2686"/>
        <v>3.1758236766675001</v>
      </c>
      <c r="DA78" s="14">
        <f t="shared" si="2645"/>
        <v>3.7531666666666665</v>
      </c>
      <c r="DB78" s="14">
        <f t="shared" si="2687"/>
        <v>2.4277296940491668</v>
      </c>
      <c r="DC78" s="14">
        <f t="shared" si="2646"/>
        <v>3.6693888888888888</v>
      </c>
      <c r="DD78" s="14">
        <f t="shared" si="2688"/>
        <v>1.909624600320833</v>
      </c>
      <c r="DE78" s="14">
        <f t="shared" si="2647"/>
        <v>3.5108333333333333</v>
      </c>
      <c r="DF78" s="14">
        <f t="shared" si="2689"/>
        <v>1.4539583942374998</v>
      </c>
      <c r="DG78" s="14"/>
      <c r="DH78" s="14"/>
      <c r="DI78" s="14"/>
      <c r="DJ78" s="14"/>
      <c r="DK78" s="14">
        <f>(DK79-DK76)*2/3+DK76</f>
        <v>0.16666666666666669</v>
      </c>
      <c r="DL78" s="14">
        <f t="shared" si="2690"/>
        <v>3.9052777777777776</v>
      </c>
      <c r="DM78" s="17">
        <f t="shared" si="2691"/>
        <v>3.697632473879167</v>
      </c>
      <c r="DN78" s="14">
        <f t="shared" si="2692"/>
        <v>3.8986111111111108</v>
      </c>
      <c r="DO78" s="17">
        <f t="shared" si="2693"/>
        <v>3.6746352515791667</v>
      </c>
      <c r="DP78" s="14">
        <f t="shared" si="2694"/>
        <v>3.8143888888888888</v>
      </c>
      <c r="DQ78" s="14">
        <f t="shared" si="2695"/>
        <v>3.0223938152224998</v>
      </c>
      <c r="DR78" s="14">
        <f t="shared" si="2696"/>
        <v>3.7221666666666668</v>
      </c>
      <c r="DS78" s="14">
        <f t="shared" si="2697"/>
        <v>2.0302857121858335</v>
      </c>
      <c r="DT78" s="14">
        <f t="shared" si="2698"/>
        <v>3.6312777777777776</v>
      </c>
      <c r="DU78" s="14">
        <f t="shared" si="2699"/>
        <v>1.4981553869291664</v>
      </c>
      <c r="DV78" s="14">
        <f t="shared" si="2700"/>
        <v>3.4675000000000002</v>
      </c>
      <c r="DW78" s="14">
        <f t="shared" si="2701"/>
        <v>1.0800139491624996</v>
      </c>
      <c r="DX78" s="14"/>
      <c r="DY78" s="14"/>
      <c r="DZ78" s="14"/>
      <c r="EA78" s="14">
        <f>(EA79-EA76)*2/3+EA76</f>
        <v>0.16666666666666669</v>
      </c>
      <c r="EB78" s="14">
        <f t="shared" si="2649"/>
        <v>3.8891666666666667</v>
      </c>
      <c r="EC78" s="14">
        <f t="shared" si="2702"/>
        <v>3.6382195106625006</v>
      </c>
      <c r="ED78" s="14">
        <f t="shared" si="2650"/>
        <v>3.8791666666666664</v>
      </c>
      <c r="EE78" s="14">
        <f t="shared" si="2703"/>
        <v>3.5952861772125004</v>
      </c>
      <c r="EF78" s="14">
        <f t="shared" si="2704"/>
        <v>3.7911666666666668</v>
      </c>
      <c r="EG78" s="14">
        <f t="shared" si="2705"/>
        <v>2.8689639537775</v>
      </c>
      <c r="EH78" s="14">
        <f t="shared" si="2706"/>
        <v>3.6911666666666667</v>
      </c>
      <c r="EI78" s="14">
        <f t="shared" si="2707"/>
        <v>1.6328417303225002</v>
      </c>
      <c r="EJ78" s="14">
        <f>(CL78-FC78)*3/5+FC78</f>
        <v>3.5931666666666664</v>
      </c>
      <c r="EK78" s="14">
        <f t="shared" si="2708"/>
        <v>1.0866861735374997</v>
      </c>
      <c r="EL78" s="14">
        <f t="shared" si="2719"/>
        <v>3.4241666666666668</v>
      </c>
      <c r="EM78" s="16">
        <f t="shared" si="2709"/>
        <v>0.70606950408750002</v>
      </c>
      <c r="EN78" s="14"/>
      <c r="EO78" s="14"/>
      <c r="EP78" s="14"/>
      <c r="EQ78" s="14"/>
      <c r="ER78" s="14"/>
      <c r="ES78" s="14"/>
      <c r="ET78" s="14">
        <f>(ET79-ET76)*2/3+ET76</f>
        <v>0.16666666666666669</v>
      </c>
      <c r="EU78" s="14">
        <f>(EU79-EU76)*2/3+EU76</f>
        <v>3.8166666666666669</v>
      </c>
      <c r="EV78" s="14">
        <f>(EV79-EV76)*2/3+EV76</f>
        <v>3.5267083333333336</v>
      </c>
      <c r="EW78" s="14">
        <f>(EW79-EW76)*2/3+EW76</f>
        <v>3.7916666666666665</v>
      </c>
      <c r="EX78" s="14">
        <f>(EX79-EX76)*2/3+EX76</f>
        <v>3.4448750000000001</v>
      </c>
      <c r="EY78" s="14">
        <f t="shared" ref="EY78:EY98" si="2722">EW78-0.105</f>
        <v>3.6866666666666665</v>
      </c>
      <c r="EZ78" s="14">
        <f t="shared" si="2710"/>
        <v>2.5704514522749999</v>
      </c>
      <c r="FA78" s="14">
        <f t="shared" ref="FA78:FA84" si="2723">EW78-0.24</f>
        <v>3.5516666666666667</v>
      </c>
      <c r="FB78" s="14">
        <f t="shared" si="2711"/>
        <v>0.84750006193750027</v>
      </c>
      <c r="FC78" s="14">
        <f>EW78-0.37</f>
        <v>3.4216666666666664</v>
      </c>
      <c r="FD78" s="14">
        <f>FD77-(FC77+FC78)/2*0.03333333</f>
        <v>0.27446533827500003</v>
      </c>
      <c r="FE78" s="14">
        <f>(FE79-FE76)*2/3+FE76</f>
        <v>1.1041666666666665</v>
      </c>
      <c r="FF78" s="14">
        <f>(FF79-FF76)*2/3+FF76</f>
        <v>6.4000000000000001E-2</v>
      </c>
      <c r="FG78" s="14"/>
      <c r="FH78" s="14"/>
      <c r="FJ78" s="19">
        <f t="shared" si="2651"/>
        <v>-0.10499999999999998</v>
      </c>
    </row>
    <row r="79" spans="1:166" ht="15" customHeight="1" x14ac:dyDescent="0.25">
      <c r="A79" s="14">
        <v>0.2</v>
      </c>
      <c r="B79" s="14">
        <f>4+0.0125*5</f>
        <v>4.0625</v>
      </c>
      <c r="C79" s="14">
        <f>(B79+B82)/2*0.1+C82</f>
        <v>4.6818749999999998</v>
      </c>
      <c r="D79" s="14">
        <f>4+0.0125*5</f>
        <v>4.0625</v>
      </c>
      <c r="E79" s="14">
        <f>(D79+D82)/2*0.1+E82</f>
        <v>4.9306250000000009</v>
      </c>
      <c r="F79" s="14">
        <f t="shared" si="2653"/>
        <v>4.0424999999999995</v>
      </c>
      <c r="G79" s="34">
        <f t="shared" si="2654"/>
        <v>4.7790313321125018</v>
      </c>
      <c r="H79" s="27">
        <f t="shared" si="2655"/>
        <v>4.0225</v>
      </c>
      <c r="I79" s="27">
        <f t="shared" si="2656"/>
        <v>4.6274375818500006</v>
      </c>
      <c r="J79" s="27">
        <f t="shared" si="2657"/>
        <v>4.0024999999999995</v>
      </c>
      <c r="K79" s="27">
        <f>K78-(J78+J79)/2*0.03333333</f>
        <v>4.4758438315874995</v>
      </c>
      <c r="L79" s="14">
        <f>3.9+0.0125*5</f>
        <v>3.9624999999999999</v>
      </c>
      <c r="M79" s="17">
        <f>(L79+L82)/2*0.1+M82</f>
        <v>4.3268750000000002</v>
      </c>
      <c r="N79" s="14">
        <f>3.6+0.0125*7</f>
        <v>3.6875</v>
      </c>
      <c r="O79" s="14">
        <f>(N79+N82)/2*0.1+O82</f>
        <v>2.8912500000000003</v>
      </c>
      <c r="P79" s="14"/>
      <c r="Q79" s="14">
        <v>0.2</v>
      </c>
      <c r="R79" s="14">
        <f>4+0.0125*3</f>
        <v>4.0374999999999996</v>
      </c>
      <c r="S79" s="14">
        <f>(R79+R82)/2*0.1+S82</f>
        <v>4.6259999999999994</v>
      </c>
      <c r="T79" s="14">
        <f>4+0.0125*3</f>
        <v>4.0374999999999996</v>
      </c>
      <c r="U79" s="14">
        <f>(T79+T82)/2*0.1+U82</f>
        <v>4.6259999999999994</v>
      </c>
      <c r="V79" s="27">
        <f t="shared" si="2659"/>
        <v>4.0175000000000001</v>
      </c>
      <c r="W79" s="27">
        <f t="shared" si="2660"/>
        <v>4.4763750816999996</v>
      </c>
      <c r="X79" s="27">
        <f t="shared" si="2661"/>
        <v>3.9975000000000001</v>
      </c>
      <c r="Y79" s="34">
        <f t="shared" si="2662"/>
        <v>4.3267500814624995</v>
      </c>
      <c r="Z79" s="27">
        <f t="shared" si="2663"/>
        <v>3.9775</v>
      </c>
      <c r="AA79" s="27">
        <f>AA78-(Z78+Z79)/2*0.03333333</f>
        <v>4.1771250812249994</v>
      </c>
      <c r="AB79" s="14">
        <f>3.9+0.0125*3</f>
        <v>3.9375</v>
      </c>
      <c r="AC79" s="14">
        <f>(AB79+AB82)/2*0.1+AC82</f>
        <v>4.0298750000000005</v>
      </c>
      <c r="AD79" s="14">
        <f>3.6+0.0125*0</f>
        <v>3.6</v>
      </c>
      <c r="AE79" s="14">
        <f>(AD79+AD82)/2*0.1+AE82</f>
        <v>2.3743750000000001</v>
      </c>
      <c r="AF79" s="14"/>
      <c r="AG79" s="14">
        <v>0.2</v>
      </c>
      <c r="AH79" s="14">
        <f>4+0.0125*2</f>
        <v>4.0250000000000004</v>
      </c>
      <c r="AI79" s="14">
        <f>(AH79+AH82)/2*0.1+AI82</f>
        <v>4.0350000000000001</v>
      </c>
      <c r="AJ79" s="14">
        <f>4+0.0125*2</f>
        <v>4.0250000000000004</v>
      </c>
      <c r="AK79" s="14">
        <f>(AJ79+AJ82)/2*0.1+AK82</f>
        <v>4.0200000000000005</v>
      </c>
      <c r="AL79" s="14">
        <f t="shared" si="2664"/>
        <v>3.9775000000000005</v>
      </c>
      <c r="AM79" s="14">
        <f t="shared" si="2665"/>
        <v>3.8565000810375016</v>
      </c>
      <c r="AN79" s="14">
        <f t="shared" si="2666"/>
        <v>3.93</v>
      </c>
      <c r="AO79" s="17">
        <f t="shared" si="2667"/>
        <v>3.6930000803249992</v>
      </c>
      <c r="AP79" s="14">
        <f t="shared" si="2668"/>
        <v>3.8825000000000003</v>
      </c>
      <c r="AQ79" s="14">
        <f>AQ78-(AP78+AP79)/2*0.03333333</f>
        <v>3.5295000796125002</v>
      </c>
      <c r="AR79" s="14">
        <f>3.7+0.0125*7</f>
        <v>3.7875000000000001</v>
      </c>
      <c r="AS79" s="14">
        <f>(AR79+AR82)/2*0.1+AS82</f>
        <v>3.3731250000000004</v>
      </c>
      <c r="AT79" s="14">
        <f>3.3+0.0125*3</f>
        <v>3.3374999999999999</v>
      </c>
      <c r="AU79" s="14">
        <f>(AT79+AT82)/2*0.1+AU82</f>
        <v>0.99812500000000015</v>
      </c>
      <c r="AV79" s="14"/>
      <c r="AW79" s="14">
        <v>0.2</v>
      </c>
      <c r="AX79" s="14">
        <f t="shared" si="2626"/>
        <v>3.9968750000000002</v>
      </c>
      <c r="AY79" s="17">
        <f t="shared" si="2669"/>
        <v>3.7764410535503492</v>
      </c>
      <c r="AZ79" s="14">
        <f t="shared" si="2627"/>
        <v>3.9668749999999999</v>
      </c>
      <c r="BA79" s="17">
        <f t="shared" si="2670"/>
        <v>3.7816077196170141</v>
      </c>
      <c r="BB79" s="14">
        <f t="shared" si="2628"/>
        <v>3.9412500000000001</v>
      </c>
      <c r="BC79" s="14">
        <f t="shared" si="2671"/>
        <v>3.4273264693451395</v>
      </c>
      <c r="BD79" s="14">
        <f t="shared" si="2629"/>
        <v>3.8856250000000001</v>
      </c>
      <c r="BE79" s="14">
        <f t="shared" si="2672"/>
        <v>3.0790452184732628</v>
      </c>
      <c r="BF79" s="14">
        <f t="shared" si="2630"/>
        <v>3.83</v>
      </c>
      <c r="BG79" s="17">
        <f t="shared" si="2673"/>
        <v>2.7307639676013888</v>
      </c>
      <c r="BH79" s="14">
        <f t="shared" si="2631"/>
        <v>3.71875</v>
      </c>
      <c r="BI79" s="14">
        <f t="shared" si="2674"/>
        <v>2.3745347991909727</v>
      </c>
      <c r="BJ79" s="14"/>
      <c r="BK79" s="14"/>
      <c r="BL79" s="14"/>
      <c r="BM79" s="14">
        <v>0.2</v>
      </c>
      <c r="BN79" s="14">
        <f t="shared" si="2632"/>
        <v>3.96875</v>
      </c>
      <c r="BO79" s="17">
        <f t="shared" si="2675"/>
        <v>3.7392709142395848</v>
      </c>
      <c r="BP79" s="14">
        <f t="shared" si="2633"/>
        <v>3.9087499999999999</v>
      </c>
      <c r="BQ79" s="17">
        <f t="shared" si="2676"/>
        <v>3.7575209130395839</v>
      </c>
      <c r="BR79" s="14">
        <f t="shared" si="2634"/>
        <v>3.9050000000000002</v>
      </c>
      <c r="BS79" s="14">
        <f t="shared" si="2677"/>
        <v>3.3356459132083329</v>
      </c>
      <c r="BT79" s="14">
        <f t="shared" si="2635"/>
        <v>3.8412500000000005</v>
      </c>
      <c r="BU79" s="14">
        <f t="shared" si="2678"/>
        <v>2.9257709121770827</v>
      </c>
      <c r="BV79" s="14">
        <f t="shared" si="2636"/>
        <v>3.7775000000000003</v>
      </c>
      <c r="BW79" s="14">
        <f t="shared" si="2679"/>
        <v>2.515895911145833</v>
      </c>
      <c r="BX79" s="14">
        <f t="shared" si="2637"/>
        <v>3.6500000000000004</v>
      </c>
      <c r="BY79" s="14">
        <f t="shared" si="2680"/>
        <v>2.1063334090833337</v>
      </c>
      <c r="BZ79" s="14"/>
      <c r="CA79" s="14"/>
      <c r="CB79" s="14"/>
      <c r="CC79" s="14">
        <v>0.2</v>
      </c>
      <c r="CD79" s="14">
        <f>3.9+0.0125*1</f>
        <v>3.9125000000000001</v>
      </c>
      <c r="CE79" s="14">
        <f>(CD79+CD82)/2*0.1+CE82</f>
        <v>3.6856250000000008</v>
      </c>
      <c r="CF79" s="14">
        <f>3.9+0.0125*1</f>
        <v>3.9125000000000001</v>
      </c>
      <c r="CG79" s="17">
        <f>(CF79+CF82)/2*0.1+CG82</f>
        <v>3.7025000000000006</v>
      </c>
      <c r="CH79" s="14">
        <f t="shared" si="2638"/>
        <v>3.8325</v>
      </c>
      <c r="CI79" s="17">
        <f t="shared" si="2681"/>
        <v>3.2010313287124998</v>
      </c>
      <c r="CJ79" s="14">
        <f t="shared" si="2639"/>
        <v>3.7525000000000004</v>
      </c>
      <c r="CK79" s="17">
        <f t="shared" si="2682"/>
        <v>2.6995625773624998</v>
      </c>
      <c r="CL79" s="14">
        <f t="shared" si="2640"/>
        <v>3.6725000000000003</v>
      </c>
      <c r="CM79" s="17">
        <f t="shared" si="2683"/>
        <v>2.1980938260124998</v>
      </c>
      <c r="CN79" s="14">
        <f>3.5+0.0125*1</f>
        <v>3.5125000000000002</v>
      </c>
      <c r="CO79" s="17">
        <f>(CN79+CN82)/2*0.1+CO82</f>
        <v>1.7101250000000001</v>
      </c>
      <c r="CP79" s="14"/>
      <c r="CQ79" s="14"/>
      <c r="CR79" s="14">
        <f t="shared" si="2641"/>
        <v>8.0000000000000071E-2</v>
      </c>
      <c r="CS79" s="14"/>
      <c r="CT79" s="14">
        <v>0.2</v>
      </c>
      <c r="CU79" s="14">
        <f t="shared" si="2642"/>
        <v>3.8958333333333335</v>
      </c>
      <c r="CV79" s="14">
        <f t="shared" si="2684"/>
        <v>3.6267584130875012</v>
      </c>
      <c r="CW79" s="14">
        <f t="shared" si="2643"/>
        <v>3.8925000000000001</v>
      </c>
      <c r="CX79" s="14">
        <f t="shared" si="2685"/>
        <v>3.6238084130374997</v>
      </c>
      <c r="CY79" s="14">
        <f t="shared" si="2644"/>
        <v>3.8091666666666666</v>
      </c>
      <c r="CZ79" s="14">
        <f t="shared" si="2686"/>
        <v>3.0483773931158336</v>
      </c>
      <c r="DA79" s="14">
        <f t="shared" si="2645"/>
        <v>3.7218333333333335</v>
      </c>
      <c r="DB79" s="14">
        <f t="shared" si="2687"/>
        <v>2.303146373174167</v>
      </c>
      <c r="DC79" s="14">
        <f t="shared" si="2646"/>
        <v>3.6343888888888891</v>
      </c>
      <c r="DD79" s="17">
        <f t="shared" si="2688"/>
        <v>1.7878949828641664</v>
      </c>
      <c r="DE79" s="14">
        <f t="shared" si="2647"/>
        <v>3.4691666666666667</v>
      </c>
      <c r="DF79" s="14">
        <f t="shared" si="2689"/>
        <v>1.3376250725374998</v>
      </c>
      <c r="DG79" s="14"/>
      <c r="DH79" s="14"/>
      <c r="DI79" s="14"/>
      <c r="DJ79" s="14"/>
      <c r="DK79" s="14">
        <v>0.2</v>
      </c>
      <c r="DL79" s="14">
        <f t="shared" si="2690"/>
        <v>3.8791666666666669</v>
      </c>
      <c r="DM79" s="14">
        <f t="shared" si="2691"/>
        <v>3.5678917461125002</v>
      </c>
      <c r="DN79" s="14">
        <f t="shared" si="2692"/>
        <v>3.8725000000000001</v>
      </c>
      <c r="DO79" s="14">
        <f t="shared" si="2693"/>
        <v>3.5451167460124999</v>
      </c>
      <c r="DP79" s="14">
        <f t="shared" si="2694"/>
        <v>3.7858333333333336</v>
      </c>
      <c r="DQ79" s="14">
        <f t="shared" si="2695"/>
        <v>2.8957234575191664</v>
      </c>
      <c r="DR79" s="14">
        <f t="shared" si="2696"/>
        <v>3.6911666666666672</v>
      </c>
      <c r="DS79" s="14">
        <f t="shared" si="2697"/>
        <v>1.9067301689858336</v>
      </c>
      <c r="DT79" s="14">
        <f t="shared" si="2698"/>
        <v>3.5962777777777779</v>
      </c>
      <c r="DU79" s="14">
        <f t="shared" si="2699"/>
        <v>1.3776961397158329</v>
      </c>
      <c r="DV79" s="14">
        <f t="shared" si="2700"/>
        <v>3.4258333333333337</v>
      </c>
      <c r="DW79" s="14">
        <f t="shared" si="2701"/>
        <v>0.96512507176249962</v>
      </c>
      <c r="DX79" s="14"/>
      <c r="DY79" s="14"/>
      <c r="DZ79" s="14"/>
      <c r="EA79" s="14">
        <v>0.2</v>
      </c>
      <c r="EB79" s="14">
        <f t="shared" si="2649"/>
        <v>3.8625000000000003</v>
      </c>
      <c r="EC79" s="14">
        <f t="shared" si="2702"/>
        <v>3.5090250791375004</v>
      </c>
      <c r="ED79" s="14">
        <f t="shared" si="2650"/>
        <v>3.8525</v>
      </c>
      <c r="EE79" s="14">
        <f t="shared" si="2703"/>
        <v>3.4664250789875006</v>
      </c>
      <c r="EF79" s="14">
        <f t="shared" si="2704"/>
        <v>3.7625000000000002</v>
      </c>
      <c r="EG79" s="17">
        <f t="shared" si="2705"/>
        <v>2.7430695219225001</v>
      </c>
      <c r="EH79" s="14">
        <f t="shared" si="2706"/>
        <v>3.6605000000000003</v>
      </c>
      <c r="EI79" s="14">
        <f t="shared" si="2707"/>
        <v>1.5103139647975001</v>
      </c>
      <c r="EJ79" s="14">
        <f t="shared" ref="EJ79:EJ86" si="2724">CL79-(CL78-EJ78)</f>
        <v>3.5581666666666667</v>
      </c>
      <c r="EK79" s="14">
        <f t="shared" si="2708"/>
        <v>0.96749729656749972</v>
      </c>
      <c r="EL79" s="14">
        <f t="shared" si="2719"/>
        <v>3.3825000000000003</v>
      </c>
      <c r="EM79" s="14">
        <f t="shared" si="2709"/>
        <v>0.59262507098750006</v>
      </c>
      <c r="EN79" s="14"/>
      <c r="EO79" s="14"/>
      <c r="EP79" s="14"/>
      <c r="EQ79" s="14"/>
      <c r="ER79" s="14"/>
      <c r="ES79" s="14"/>
      <c r="ET79" s="14">
        <v>0.2</v>
      </c>
      <c r="EU79" s="14">
        <f>3.7+0.0125*7</f>
        <v>3.7875000000000001</v>
      </c>
      <c r="EV79" s="14">
        <f>(EU79+EU82)/2*0.1+EV82</f>
        <v>3.399</v>
      </c>
      <c r="EW79" s="14">
        <f>3.7+0.0125*5</f>
        <v>3.7625000000000002</v>
      </c>
      <c r="EX79" s="17">
        <f>(EW79+EW82)/2*0.1+EX82</f>
        <v>3.3180000000000001</v>
      </c>
      <c r="EY79" s="14">
        <f t="shared" si="2722"/>
        <v>3.6575000000000002</v>
      </c>
      <c r="EZ79" s="14">
        <f t="shared" si="2710"/>
        <v>2.4480486867374998</v>
      </c>
      <c r="FA79" s="14">
        <f t="shared" si="2723"/>
        <v>3.5225</v>
      </c>
      <c r="FB79" s="16">
        <f t="shared" si="2711"/>
        <v>0.72959729595000022</v>
      </c>
      <c r="FC79" s="14"/>
      <c r="FD79" s="14"/>
      <c r="FE79" s="14"/>
      <c r="FF79" s="14"/>
      <c r="FG79" s="14"/>
      <c r="FH79" s="14"/>
      <c r="FJ79" s="19">
        <f t="shared" si="2651"/>
        <v>-0.10499999999999998</v>
      </c>
    </row>
    <row r="80" spans="1:166" ht="15" customHeight="1" x14ac:dyDescent="0.25">
      <c r="A80" s="14">
        <f t="shared" ref="A80:O80" si="2725">(A82-A79)/3+A79</f>
        <v>0.23333333333333334</v>
      </c>
      <c r="B80" s="14">
        <f t="shared" si="2725"/>
        <v>4.0333333333333332</v>
      </c>
      <c r="C80" s="14">
        <f t="shared" si="2725"/>
        <v>4.5479166666666666</v>
      </c>
      <c r="D80" s="14">
        <f t="shared" si="2725"/>
        <v>4.0333333333333332</v>
      </c>
      <c r="E80" s="17">
        <f t="shared" si="2725"/>
        <v>4.7966666666666677</v>
      </c>
      <c r="F80" s="14">
        <f t="shared" si="2653"/>
        <v>4.0158333333333331</v>
      </c>
      <c r="G80" s="27">
        <f t="shared" si="2654"/>
        <v>4.6447257899875014</v>
      </c>
      <c r="H80" s="27">
        <f t="shared" si="2655"/>
        <v>3.9983333333333335</v>
      </c>
      <c r="I80" s="27">
        <f t="shared" si="2656"/>
        <v>4.4937570396625004</v>
      </c>
      <c r="J80" s="27">
        <f t="shared" si="2657"/>
        <v>3.9808333333333334</v>
      </c>
      <c r="K80" s="27">
        <f t="shared" ref="K80:K87" si="2726">K79-(J79+J80)/2*0.03333333</f>
        <v>4.3427882893374994</v>
      </c>
      <c r="L80" s="14">
        <f t="shared" si="2725"/>
        <v>3.9458333333333333</v>
      </c>
      <c r="M80" s="14">
        <f t="shared" si="2725"/>
        <v>4.1956250000000006</v>
      </c>
      <c r="N80" s="14">
        <f t="shared" si="2725"/>
        <v>3.6666666666666665</v>
      </c>
      <c r="O80" s="17">
        <f t="shared" si="2725"/>
        <v>2.7693750000000001</v>
      </c>
      <c r="P80" s="14"/>
      <c r="Q80" s="14">
        <f t="shared" ref="Q80:AE80" si="2727">(Q82-Q79)/3+Q79</f>
        <v>0.23333333333333334</v>
      </c>
      <c r="R80" s="14">
        <f t="shared" si="2727"/>
        <v>4.0166666666666666</v>
      </c>
      <c r="S80" s="14">
        <f t="shared" si="2727"/>
        <v>4.4924583333333326</v>
      </c>
      <c r="T80" s="14">
        <f t="shared" si="2727"/>
        <v>4.0166666666666666</v>
      </c>
      <c r="U80" s="14">
        <f t="shared" si="2727"/>
        <v>4.4924583333333326</v>
      </c>
      <c r="V80" s="27">
        <f t="shared" si="2659"/>
        <v>3.9966666666666666</v>
      </c>
      <c r="W80" s="27">
        <f t="shared" si="2660"/>
        <v>4.3428056506124992</v>
      </c>
      <c r="X80" s="27">
        <f t="shared" si="2661"/>
        <v>3.9766666666666666</v>
      </c>
      <c r="Y80" s="27">
        <f t="shared" si="2662"/>
        <v>4.1938473169749999</v>
      </c>
      <c r="Z80" s="27">
        <f t="shared" si="2663"/>
        <v>3.9566666666666666</v>
      </c>
      <c r="AA80" s="27">
        <f t="shared" ref="AA80:AA87" si="2728">AA79-(Z79+Z80)/2*0.03333333</f>
        <v>4.0448889833374997</v>
      </c>
      <c r="AB80" s="14">
        <f t="shared" si="2727"/>
        <v>3.9166666666666665</v>
      </c>
      <c r="AC80" s="14">
        <f t="shared" si="2727"/>
        <v>3.8996666666666671</v>
      </c>
      <c r="AD80" s="14">
        <f t="shared" si="2727"/>
        <v>3.5791666666666666</v>
      </c>
      <c r="AE80" s="17">
        <f t="shared" si="2727"/>
        <v>2.2554166666666666</v>
      </c>
      <c r="AF80" s="14"/>
      <c r="AG80" s="14">
        <f>(AG82-AG79)/3+AG79</f>
        <v>0.23333333333333334</v>
      </c>
      <c r="AH80" s="14">
        <f>(AH82-AH79)/3+AH79</f>
        <v>3.9958333333333336</v>
      </c>
      <c r="AI80" s="14">
        <f>(AI82-AI79)/3+AI79</f>
        <v>3.9022916666666667</v>
      </c>
      <c r="AJ80" s="14">
        <f>(AJ82-AJ79)/3+AJ79</f>
        <v>3.9958333333333336</v>
      </c>
      <c r="AK80" s="14">
        <f>(AK82-AK79)/3+AK79</f>
        <v>3.887291666666667</v>
      </c>
      <c r="AL80" s="14">
        <f t="shared" si="2664"/>
        <v>3.95</v>
      </c>
      <c r="AM80" s="17">
        <f t="shared" si="2665"/>
        <v>3.7243750942500018</v>
      </c>
      <c r="AN80" s="14">
        <f t="shared" si="2666"/>
        <v>3.9041666666666668</v>
      </c>
      <c r="AO80" s="14">
        <f t="shared" si="2667"/>
        <v>3.5624306489374993</v>
      </c>
      <c r="AP80" s="14">
        <f t="shared" si="2668"/>
        <v>3.8583333333333334</v>
      </c>
      <c r="AQ80" s="14">
        <f t="shared" si="2716"/>
        <v>3.4004862036250003</v>
      </c>
      <c r="AR80" s="14">
        <f>(AR82-AR79)/3+AR79</f>
        <v>3.7666666666666666</v>
      </c>
      <c r="AS80" s="17">
        <f>(AS82-AS79)/3+AS79</f>
        <v>3.2479166666666672</v>
      </c>
      <c r="AT80" s="14">
        <f>(AT82-AT79)/3+AT79</f>
        <v>3.3125</v>
      </c>
      <c r="AU80" s="14">
        <f>(AU82-AU79)/3+AU79</f>
        <v>0.88812500000000016</v>
      </c>
      <c r="AV80" s="14"/>
      <c r="AW80" s="14">
        <f>(AW82-AW79)/3+AW79</f>
        <v>0.23333333333333334</v>
      </c>
      <c r="AX80" s="14">
        <f t="shared" si="2626"/>
        <v>3.96875</v>
      </c>
      <c r="AY80" s="14">
        <f t="shared" si="2669"/>
        <v>3.6436806501597241</v>
      </c>
      <c r="AZ80" s="14">
        <f t="shared" si="2627"/>
        <v>3.9387500000000002</v>
      </c>
      <c r="BA80" s="14">
        <f t="shared" si="2670"/>
        <v>3.6498473161263894</v>
      </c>
      <c r="BB80" s="14">
        <f t="shared" si="2628"/>
        <v>3.9141666666666666</v>
      </c>
      <c r="BC80" s="17">
        <f t="shared" si="2671"/>
        <v>3.2964028713263893</v>
      </c>
      <c r="BD80" s="14">
        <f t="shared" si="2629"/>
        <v>3.8595833333333336</v>
      </c>
      <c r="BE80" s="14">
        <f t="shared" si="2672"/>
        <v>2.949958425826388</v>
      </c>
      <c r="BF80" s="14">
        <f t="shared" si="2630"/>
        <v>3.8050000000000002</v>
      </c>
      <c r="BG80" s="14">
        <f t="shared" si="2673"/>
        <v>2.6035139803263889</v>
      </c>
      <c r="BH80" s="14">
        <f t="shared" si="2631"/>
        <v>3.6958333333333333</v>
      </c>
      <c r="BI80" s="17">
        <f t="shared" si="2674"/>
        <v>2.2509584226597226</v>
      </c>
      <c r="BJ80" s="14"/>
      <c r="BK80" s="14"/>
      <c r="BL80" s="14"/>
      <c r="BM80" s="14">
        <f>(BM82-BM79)/3+BM79</f>
        <v>0.23333333333333334</v>
      </c>
      <c r="BN80" s="14">
        <f t="shared" si="2632"/>
        <v>3.9416666666666669</v>
      </c>
      <c r="BO80" s="14">
        <f t="shared" si="2675"/>
        <v>3.6074306496458348</v>
      </c>
      <c r="BP80" s="14">
        <f t="shared" si="2633"/>
        <v>3.8816666666666668</v>
      </c>
      <c r="BQ80" s="14">
        <f t="shared" si="2676"/>
        <v>3.6276806482458337</v>
      </c>
      <c r="BR80" s="14">
        <f t="shared" si="2634"/>
        <v>3.8783333333333334</v>
      </c>
      <c r="BS80" s="17">
        <f t="shared" si="2677"/>
        <v>3.2059237039583328</v>
      </c>
      <c r="BT80" s="14">
        <f t="shared" si="2635"/>
        <v>3.8150000000000004</v>
      </c>
      <c r="BU80" s="14">
        <f t="shared" si="2678"/>
        <v>2.7981667582708329</v>
      </c>
      <c r="BV80" s="14">
        <f t="shared" si="2636"/>
        <v>3.7516666666666669</v>
      </c>
      <c r="BW80" s="14">
        <f t="shared" si="2679"/>
        <v>2.3904098125833331</v>
      </c>
      <c r="BX80" s="14">
        <f t="shared" si="2637"/>
        <v>3.625</v>
      </c>
      <c r="BY80" s="14">
        <f t="shared" si="2680"/>
        <v>1.9850834212083337</v>
      </c>
      <c r="BZ80" s="14"/>
      <c r="CA80" s="14"/>
      <c r="CB80" s="14"/>
      <c r="CC80" s="14">
        <f>(CC82-CC79)/3+CC79</f>
        <v>0.23333333333333334</v>
      </c>
      <c r="CD80" s="14">
        <f>(CD82-CD79)/3+CD79</f>
        <v>3.8875000000000002</v>
      </c>
      <c r="CE80" s="14">
        <f>(CE82-CE79)/3+CE79</f>
        <v>3.5564583333333339</v>
      </c>
      <c r="CF80" s="14">
        <f>(CF82-CF79)/3+CF79</f>
        <v>3.8875000000000002</v>
      </c>
      <c r="CG80" s="14">
        <f>(CG82-CG79)/3+CG79</f>
        <v>3.5733333333333337</v>
      </c>
      <c r="CH80" s="14">
        <f t="shared" si="2638"/>
        <v>3.8066666666666666</v>
      </c>
      <c r="CI80" s="14">
        <f t="shared" si="2681"/>
        <v>3.0737118969999999</v>
      </c>
      <c r="CJ80" s="14">
        <f t="shared" si="2639"/>
        <v>3.7258333333333336</v>
      </c>
      <c r="CK80" s="14">
        <f t="shared" si="2682"/>
        <v>2.5749237009374997</v>
      </c>
      <c r="CL80" s="14">
        <f t="shared" si="2640"/>
        <v>3.645</v>
      </c>
      <c r="CM80" s="14">
        <f t="shared" si="2683"/>
        <v>2.0761355048749999</v>
      </c>
      <c r="CN80" s="14">
        <f>(CN82-CN79)/3+CN79</f>
        <v>3.4833333333333334</v>
      </c>
      <c r="CO80" s="14">
        <f>(CO82-CO79)/3+CO79</f>
        <v>1.5945</v>
      </c>
      <c r="CP80" s="14"/>
      <c r="CQ80" s="14"/>
      <c r="CR80" s="14">
        <f t="shared" si="2641"/>
        <v>8.0833333333333535E-2</v>
      </c>
      <c r="CS80" s="14"/>
      <c r="CT80" s="14">
        <f>(CT82-CT79)/3+CT79</f>
        <v>0.23333333333333334</v>
      </c>
      <c r="CU80" s="14">
        <f t="shared" si="2642"/>
        <v>3.8708333333333336</v>
      </c>
      <c r="CV80" s="14">
        <f t="shared" si="2684"/>
        <v>3.4973139815875012</v>
      </c>
      <c r="CW80" s="14">
        <f t="shared" si="2643"/>
        <v>3.8675000000000002</v>
      </c>
      <c r="CX80" s="14">
        <f t="shared" si="2685"/>
        <v>3.4944750926374999</v>
      </c>
      <c r="CY80" s="14">
        <f t="shared" si="2644"/>
        <v>3.7834444444444446</v>
      </c>
      <c r="CZ80" s="14">
        <f t="shared" si="2686"/>
        <v>2.9218338872516667</v>
      </c>
      <c r="DA80" s="14">
        <f t="shared" si="2645"/>
        <v>3.6953888888888891</v>
      </c>
      <c r="DB80" s="17">
        <f t="shared" si="2687"/>
        <v>2.1795260151658336</v>
      </c>
      <c r="DC80" s="14">
        <f t="shared" si="2646"/>
        <v>3.6068888888888888</v>
      </c>
      <c r="DD80" s="14">
        <f t="shared" si="2688"/>
        <v>1.6672070319699996</v>
      </c>
      <c r="DE80" s="14">
        <f t="shared" si="2647"/>
        <v>3.44</v>
      </c>
      <c r="DF80" s="17">
        <f t="shared" si="2689"/>
        <v>1.2224723062749998</v>
      </c>
      <c r="DG80" s="14"/>
      <c r="DH80" s="14"/>
      <c r="DI80" s="14"/>
      <c r="DJ80" s="14"/>
      <c r="DK80" s="14">
        <f>(DK82-DK79)/3+DK79</f>
        <v>0.23333333333333334</v>
      </c>
      <c r="DL80" s="14">
        <f t="shared" si="2690"/>
        <v>3.854166666666667</v>
      </c>
      <c r="DM80" s="14">
        <f t="shared" si="2691"/>
        <v>3.4390028701125002</v>
      </c>
      <c r="DN80" s="14">
        <f t="shared" si="2692"/>
        <v>3.8475000000000001</v>
      </c>
      <c r="DO80" s="14">
        <f t="shared" si="2693"/>
        <v>3.4164500922125001</v>
      </c>
      <c r="DP80" s="14">
        <f t="shared" si="2694"/>
        <v>3.7602222222222221</v>
      </c>
      <c r="DQ80" s="17">
        <f t="shared" si="2695"/>
        <v>2.7699558775033331</v>
      </c>
      <c r="DR80" s="14">
        <f t="shared" si="2696"/>
        <v>3.664944444444445</v>
      </c>
      <c r="DS80" s="17">
        <f t="shared" si="2697"/>
        <v>1.784128329394167</v>
      </c>
      <c r="DT80" s="14">
        <f t="shared" si="2698"/>
        <v>3.5687777777777776</v>
      </c>
      <c r="DU80" s="17">
        <f t="shared" si="2699"/>
        <v>1.2582785590649996</v>
      </c>
      <c r="DV80" s="14">
        <f t="shared" si="2700"/>
        <v>3.3966666666666669</v>
      </c>
      <c r="DW80" s="14">
        <f t="shared" si="2701"/>
        <v>0.85141674979999959</v>
      </c>
      <c r="DX80" s="14"/>
      <c r="DY80" s="14"/>
      <c r="DZ80" s="14"/>
      <c r="EA80" s="14">
        <f>(EA82-EA79)/3+EA79</f>
        <v>0.23333333333333334</v>
      </c>
      <c r="EB80" s="14">
        <f t="shared" si="2649"/>
        <v>3.8375000000000004</v>
      </c>
      <c r="EC80" s="14">
        <f t="shared" si="2702"/>
        <v>3.3806917586375005</v>
      </c>
      <c r="ED80" s="14">
        <f t="shared" si="2650"/>
        <v>3.8275000000000001</v>
      </c>
      <c r="EE80" s="14">
        <f t="shared" si="2703"/>
        <v>3.3384250917875007</v>
      </c>
      <c r="EF80" s="14">
        <f t="shared" si="2704"/>
        <v>3.7370000000000001</v>
      </c>
      <c r="EG80" s="14">
        <f t="shared" si="2705"/>
        <v>2.6180778677550003</v>
      </c>
      <c r="EH80" s="14">
        <f t="shared" si="2706"/>
        <v>3.6345000000000005</v>
      </c>
      <c r="EI80" s="14">
        <f t="shared" si="2707"/>
        <v>1.3887306436225002</v>
      </c>
      <c r="EJ80" s="14">
        <f t="shared" si="2724"/>
        <v>3.5306666666666664</v>
      </c>
      <c r="EK80" s="14">
        <f t="shared" si="2708"/>
        <v>0.84935008615999974</v>
      </c>
      <c r="EL80" s="14">
        <f t="shared" si="2719"/>
        <v>3.3533333333333335</v>
      </c>
      <c r="EM80" s="14">
        <f t="shared" si="2709"/>
        <v>0.48036119332500005</v>
      </c>
      <c r="EN80" s="14"/>
      <c r="EO80" s="14"/>
      <c r="EP80" s="14"/>
      <c r="EQ80" s="14"/>
      <c r="ER80" s="14"/>
      <c r="ES80" s="14"/>
      <c r="ET80" s="14">
        <f>(ET82-ET79)/3+ET79</f>
        <v>0.23333333333333334</v>
      </c>
      <c r="EU80" s="14">
        <f>(EU82-EU79)/3+EU79</f>
        <v>3.7625000000000002</v>
      </c>
      <c r="EV80" s="17">
        <f>(EV82-EV79)/3+EV79</f>
        <v>3.274</v>
      </c>
      <c r="EW80" s="14">
        <f>(EW82-EW79)/3+EW79</f>
        <v>3.7375000000000003</v>
      </c>
      <c r="EX80" s="14">
        <f>(EX82-EX79)/3+EX79</f>
        <v>3.1938333333333335</v>
      </c>
      <c r="EY80" s="14">
        <f t="shared" si="2722"/>
        <v>3.6325000000000003</v>
      </c>
      <c r="EZ80" s="14">
        <f t="shared" si="2710"/>
        <v>2.3265486988874997</v>
      </c>
      <c r="FA80" s="14">
        <f t="shared" si="2723"/>
        <v>3.4975000000000005</v>
      </c>
      <c r="FB80" s="14">
        <f t="shared" si="2711"/>
        <v>0.6125973076500002</v>
      </c>
      <c r="FC80" s="14"/>
      <c r="FD80" s="14"/>
      <c r="FE80" s="14"/>
      <c r="FF80" s="14"/>
      <c r="FG80" s="14"/>
      <c r="FH80" s="14"/>
      <c r="FJ80" s="19">
        <f t="shared" si="2651"/>
        <v>-0.10499999999999998</v>
      </c>
    </row>
    <row r="81" spans="1:166" ht="15" customHeight="1" x14ac:dyDescent="0.25">
      <c r="A81" s="14">
        <f t="shared" ref="A81:O81" si="2729">(A82-A79)*2/3+A79</f>
        <v>0.26666666666666666</v>
      </c>
      <c r="B81" s="14">
        <f t="shared" si="2729"/>
        <v>4.0041666666666664</v>
      </c>
      <c r="C81" s="14">
        <f t="shared" si="2729"/>
        <v>4.4139583333333334</v>
      </c>
      <c r="D81" s="14">
        <f t="shared" si="2729"/>
        <v>4.0041666666666664</v>
      </c>
      <c r="E81" s="14">
        <f t="shared" si="2729"/>
        <v>4.6627083333333337</v>
      </c>
      <c r="F81" s="14">
        <f t="shared" si="2653"/>
        <v>3.9891666666666663</v>
      </c>
      <c r="G81" s="27">
        <f t="shared" si="2654"/>
        <v>4.5113091366625016</v>
      </c>
      <c r="H81" s="27">
        <f t="shared" si="2655"/>
        <v>3.9741666666666666</v>
      </c>
      <c r="I81" s="27">
        <f t="shared" si="2656"/>
        <v>4.3608820529500001</v>
      </c>
      <c r="J81" s="27">
        <f t="shared" si="2657"/>
        <v>3.9591666666666665</v>
      </c>
      <c r="K81" s="34">
        <f t="shared" si="2726"/>
        <v>4.2104549692374995</v>
      </c>
      <c r="L81" s="14">
        <f t="shared" si="2729"/>
        <v>3.9291666666666667</v>
      </c>
      <c r="M81" s="14">
        <f t="shared" si="2729"/>
        <v>4.0643750000000001</v>
      </c>
      <c r="N81" s="14">
        <f t="shared" si="2729"/>
        <v>3.6458333333333335</v>
      </c>
      <c r="O81" s="14">
        <f t="shared" si="2729"/>
        <v>2.6475000000000004</v>
      </c>
      <c r="P81" s="14"/>
      <c r="Q81" s="14">
        <f t="shared" ref="Q81:AE81" si="2730">(Q82-Q79)*2/3+Q79</f>
        <v>0.26666666666666666</v>
      </c>
      <c r="R81" s="14">
        <f t="shared" si="2730"/>
        <v>3.9958333333333331</v>
      </c>
      <c r="S81" s="14">
        <f t="shared" si="2730"/>
        <v>4.3589166666666666</v>
      </c>
      <c r="T81" s="14">
        <f t="shared" si="2730"/>
        <v>3.9958333333333331</v>
      </c>
      <c r="U81" s="14">
        <f t="shared" si="2730"/>
        <v>4.3589166666666666</v>
      </c>
      <c r="V81" s="27">
        <f t="shared" si="2659"/>
        <v>3.9758333333333331</v>
      </c>
      <c r="W81" s="34">
        <f t="shared" si="2660"/>
        <v>4.2099306638999989</v>
      </c>
      <c r="X81" s="27">
        <f t="shared" si="2661"/>
        <v>3.9558333333333335</v>
      </c>
      <c r="Y81" s="27">
        <f t="shared" si="2662"/>
        <v>4.0616389968624995</v>
      </c>
      <c r="Z81" s="27">
        <f t="shared" si="2663"/>
        <v>3.9358333333333335</v>
      </c>
      <c r="AA81" s="27">
        <f t="shared" si="2728"/>
        <v>3.9133473298249997</v>
      </c>
      <c r="AB81" s="14">
        <f t="shared" si="2730"/>
        <v>3.8958333333333335</v>
      </c>
      <c r="AC81" s="17">
        <f t="shared" si="2730"/>
        <v>3.7694583333333336</v>
      </c>
      <c r="AD81" s="14">
        <f t="shared" si="2730"/>
        <v>3.5583333333333336</v>
      </c>
      <c r="AE81" s="14">
        <f t="shared" si="2730"/>
        <v>2.1364583333333336</v>
      </c>
      <c r="AF81" s="14"/>
      <c r="AG81" s="14">
        <f>(AG82-AG79)*2/3+AG79</f>
        <v>0.26666666666666666</v>
      </c>
      <c r="AH81" s="14">
        <f>(AH82-AH79)*2/3+AH79</f>
        <v>3.9666666666666668</v>
      </c>
      <c r="AI81" s="17">
        <f>(AI82-AI79)*2/3+AI79</f>
        <v>3.7695833333333333</v>
      </c>
      <c r="AJ81" s="14">
        <f>(AJ82-AJ79)*2/3+AJ79</f>
        <v>3.9666666666666668</v>
      </c>
      <c r="AK81" s="17">
        <f>(AK82-AK79)*2/3+AK79</f>
        <v>3.7545833333333336</v>
      </c>
      <c r="AL81" s="14">
        <f t="shared" si="2664"/>
        <v>3.9225000000000003</v>
      </c>
      <c r="AM81" s="14">
        <f t="shared" si="2665"/>
        <v>3.5931667740375017</v>
      </c>
      <c r="AN81" s="14">
        <f t="shared" si="2666"/>
        <v>3.8783333333333334</v>
      </c>
      <c r="AO81" s="14">
        <f t="shared" si="2667"/>
        <v>3.4327223285749993</v>
      </c>
      <c r="AP81" s="14">
        <f t="shared" si="2668"/>
        <v>3.8341666666666669</v>
      </c>
      <c r="AQ81" s="17">
        <f t="shared" si="2716"/>
        <v>3.2722778831125003</v>
      </c>
      <c r="AR81" s="14">
        <f>(AR82-AR79)*2/3+AR79</f>
        <v>3.7458333333333336</v>
      </c>
      <c r="AS81" s="14">
        <f>(AS82-AS79)*2/3+AS79</f>
        <v>3.1227083333333336</v>
      </c>
      <c r="AT81" s="14">
        <f>(AT82-AT79)*2/3+AT79</f>
        <v>3.2875000000000001</v>
      </c>
      <c r="AU81" s="16">
        <f>(AU82-AU79)*2/3+AU79</f>
        <v>0.77812500000000007</v>
      </c>
      <c r="AV81" s="14"/>
      <c r="AW81" s="14">
        <f>(AW82-AW79)*2/3+AW79</f>
        <v>0.26666666666666666</v>
      </c>
      <c r="AX81" s="14">
        <f t="shared" si="2626"/>
        <v>3.9406249999999998</v>
      </c>
      <c r="AY81" s="14">
        <f t="shared" si="2669"/>
        <v>3.5118577466753491</v>
      </c>
      <c r="AZ81" s="14">
        <f t="shared" si="2627"/>
        <v>3.910625</v>
      </c>
      <c r="BA81" s="14">
        <f t="shared" si="2670"/>
        <v>3.5190244125420143</v>
      </c>
      <c r="BB81" s="14">
        <f t="shared" si="2628"/>
        <v>3.8870833333333334</v>
      </c>
      <c r="BC81" s="14">
        <f t="shared" si="2671"/>
        <v>3.1663820509951393</v>
      </c>
      <c r="BD81" s="14">
        <f t="shared" si="2629"/>
        <v>3.8335416666666666</v>
      </c>
      <c r="BE81" s="14">
        <f t="shared" si="2672"/>
        <v>2.8217396886482629</v>
      </c>
      <c r="BF81" s="14">
        <f t="shared" si="2630"/>
        <v>3.7800000000000002</v>
      </c>
      <c r="BG81" s="14">
        <f t="shared" si="2673"/>
        <v>2.4770973263013891</v>
      </c>
      <c r="BH81" s="14">
        <f t="shared" si="2631"/>
        <v>3.6729166666666666</v>
      </c>
      <c r="BI81" s="14">
        <f t="shared" si="2674"/>
        <v>2.1281459349409726</v>
      </c>
      <c r="BJ81" s="14"/>
      <c r="BK81" s="14"/>
      <c r="BL81" s="14"/>
      <c r="BM81" s="14">
        <f>(BM82-BM79)*2/3+BM79</f>
        <v>0.26666666666666666</v>
      </c>
      <c r="BN81" s="14">
        <f t="shared" si="2632"/>
        <v>3.9145833333333333</v>
      </c>
      <c r="BO81" s="14">
        <f t="shared" si="2675"/>
        <v>3.476493162739585</v>
      </c>
      <c r="BP81" s="14">
        <f t="shared" si="2633"/>
        <v>3.8545833333333333</v>
      </c>
      <c r="BQ81" s="14">
        <f t="shared" si="2676"/>
        <v>3.4987431611395836</v>
      </c>
      <c r="BR81" s="14">
        <f t="shared" si="2634"/>
        <v>3.8516666666666666</v>
      </c>
      <c r="BS81" s="14">
        <f t="shared" si="2677"/>
        <v>3.0770903835083327</v>
      </c>
      <c r="BT81" s="14">
        <f t="shared" si="2635"/>
        <v>3.7887499999999998</v>
      </c>
      <c r="BU81" s="17">
        <f t="shared" si="2678"/>
        <v>2.6714376042770831</v>
      </c>
      <c r="BV81" s="14">
        <f t="shared" si="2636"/>
        <v>3.7258333333333331</v>
      </c>
      <c r="BW81" s="17">
        <f t="shared" si="2679"/>
        <v>2.265784825045833</v>
      </c>
      <c r="BX81" s="14">
        <f t="shared" si="2637"/>
        <v>3.6</v>
      </c>
      <c r="BY81" s="14">
        <f t="shared" si="2680"/>
        <v>1.8646667665833336</v>
      </c>
      <c r="BZ81" s="14"/>
      <c r="CA81" s="14"/>
      <c r="CB81" s="14"/>
      <c r="CC81" s="14">
        <f>(CC82-CC79)*2/3+CC79</f>
        <v>0.26666666666666666</v>
      </c>
      <c r="CD81" s="14">
        <f>(CD82-CD79)*2/3+CD79</f>
        <v>3.8624999999999998</v>
      </c>
      <c r="CE81" s="14">
        <f>(CE82-CE79)*2/3+CE79</f>
        <v>3.4272916666666675</v>
      </c>
      <c r="CF81" s="14">
        <f>(CF82-CF79)*2/3+CF79</f>
        <v>3.8624999999999998</v>
      </c>
      <c r="CG81" s="14">
        <f>(CG82-CG79)*2/3+CG79</f>
        <v>3.4441666666666673</v>
      </c>
      <c r="CH81" s="14">
        <f t="shared" si="2638"/>
        <v>3.7808333333333333</v>
      </c>
      <c r="CI81" s="14">
        <f t="shared" si="2681"/>
        <v>2.9472535763124998</v>
      </c>
      <c r="CJ81" s="14">
        <f t="shared" si="2639"/>
        <v>3.6991666666666663</v>
      </c>
      <c r="CK81" s="14">
        <f t="shared" si="2682"/>
        <v>2.4511737133124996</v>
      </c>
      <c r="CL81" s="14">
        <f t="shared" si="2640"/>
        <v>3.6174999999999997</v>
      </c>
      <c r="CM81" s="14">
        <f t="shared" si="2683"/>
        <v>1.9550938503124999</v>
      </c>
      <c r="CN81" s="14">
        <f>(CN82-CN79)*2/3+CN79</f>
        <v>3.4541666666666666</v>
      </c>
      <c r="CO81" s="14">
        <f>(CO82-CO79)*2/3+CO79</f>
        <v>1.4788750000000002</v>
      </c>
      <c r="CP81" s="14"/>
      <c r="CQ81" s="14"/>
      <c r="CR81" s="14">
        <f t="shared" si="2641"/>
        <v>8.1666666666666554E-2</v>
      </c>
      <c r="CS81" s="14"/>
      <c r="CT81" s="14">
        <f>(CT82-CT79)*2/3+CT79</f>
        <v>0.26666666666666666</v>
      </c>
      <c r="CU81" s="14">
        <f t="shared" si="2642"/>
        <v>3.8458333333333332</v>
      </c>
      <c r="CV81" s="14">
        <f t="shared" si="2684"/>
        <v>3.3687028833375012</v>
      </c>
      <c r="CW81" s="14">
        <f t="shared" si="2643"/>
        <v>3.8424999999999998</v>
      </c>
      <c r="CX81" s="14">
        <f t="shared" si="2685"/>
        <v>3.3659751054874998</v>
      </c>
      <c r="CY81" s="14">
        <f t="shared" si="2644"/>
        <v>3.7577222222222222</v>
      </c>
      <c r="CZ81" s="14">
        <f t="shared" si="2686"/>
        <v>2.7961477887091668</v>
      </c>
      <c r="DA81" s="14">
        <f t="shared" si="2645"/>
        <v>3.6689444444444441</v>
      </c>
      <c r="DB81" s="14">
        <f t="shared" si="2687"/>
        <v>2.0567871385508334</v>
      </c>
      <c r="DC81" s="14">
        <f t="shared" si="2646"/>
        <v>3.5793888888888885</v>
      </c>
      <c r="DD81" s="14">
        <f t="shared" si="2688"/>
        <v>1.5474357476508329</v>
      </c>
      <c r="DE81" s="14">
        <f t="shared" si="2647"/>
        <v>3.4108333333333332</v>
      </c>
      <c r="DF81" s="14">
        <f t="shared" si="2689"/>
        <v>1.1082917621374997</v>
      </c>
      <c r="DG81" s="14"/>
      <c r="DH81" s="14"/>
      <c r="DI81" s="14"/>
      <c r="DJ81" s="14"/>
      <c r="DK81" s="14">
        <f>(DK82-DK79)*2/3+DK79</f>
        <v>0.26666666666666666</v>
      </c>
      <c r="DL81" s="14">
        <f t="shared" si="2690"/>
        <v>3.8291666666666666</v>
      </c>
      <c r="DM81" s="14">
        <f t="shared" si="2691"/>
        <v>3.3109473273625003</v>
      </c>
      <c r="DN81" s="14">
        <f t="shared" si="2692"/>
        <v>3.8224999999999998</v>
      </c>
      <c r="DO81" s="14">
        <f t="shared" si="2693"/>
        <v>3.2886167716624999</v>
      </c>
      <c r="DP81" s="14">
        <f t="shared" si="2694"/>
        <v>3.7346111111111111</v>
      </c>
      <c r="DQ81" s="14">
        <f t="shared" si="2695"/>
        <v>2.6450420011058329</v>
      </c>
      <c r="DR81" s="14">
        <f t="shared" si="2696"/>
        <v>3.638722222222222</v>
      </c>
      <c r="DS81" s="14">
        <f t="shared" si="2697"/>
        <v>1.662400563789167</v>
      </c>
      <c r="DT81" s="14">
        <f t="shared" si="2698"/>
        <v>3.5412777777777773</v>
      </c>
      <c r="DU81" s="14">
        <f t="shared" si="2699"/>
        <v>1.1397776449891663</v>
      </c>
      <c r="DV81" s="14">
        <f t="shared" si="2700"/>
        <v>3.3675000000000002</v>
      </c>
      <c r="DW81" s="16">
        <f t="shared" si="2701"/>
        <v>0.7386806499624996</v>
      </c>
      <c r="DX81" s="14"/>
      <c r="DY81" s="14"/>
      <c r="DZ81" s="14"/>
      <c r="EA81" s="14">
        <f>(EA82-EA79)*2/3+EA79</f>
        <v>0.26666666666666666</v>
      </c>
      <c r="EB81" s="14">
        <f t="shared" si="2649"/>
        <v>3.8125</v>
      </c>
      <c r="EC81" s="17">
        <f t="shared" si="2702"/>
        <v>3.2531917713875007</v>
      </c>
      <c r="ED81" s="14">
        <f t="shared" si="2650"/>
        <v>3.8024999999999998</v>
      </c>
      <c r="EE81" s="17">
        <f t="shared" si="2703"/>
        <v>3.2112584378375009</v>
      </c>
      <c r="EF81" s="14">
        <f t="shared" si="2704"/>
        <v>3.7115</v>
      </c>
      <c r="EG81" s="14">
        <f t="shared" si="2705"/>
        <v>2.4939362135025003</v>
      </c>
      <c r="EH81" s="14">
        <f t="shared" si="2706"/>
        <v>3.6084999999999998</v>
      </c>
      <c r="EI81" s="17">
        <f t="shared" si="2707"/>
        <v>1.2680139890275002</v>
      </c>
      <c r="EJ81" s="14">
        <f t="shared" si="2724"/>
        <v>3.5031666666666661</v>
      </c>
      <c r="EK81" s="16">
        <f t="shared" si="2708"/>
        <v>0.73211954232749976</v>
      </c>
      <c r="EL81" s="14">
        <f t="shared" si="2719"/>
        <v>3.3241666666666667</v>
      </c>
      <c r="EM81" s="14">
        <f t="shared" si="2709"/>
        <v>0.36906953778750007</v>
      </c>
      <c r="EN81" s="14"/>
      <c r="EO81" s="14"/>
      <c r="EP81" s="14"/>
      <c r="EQ81" s="14"/>
      <c r="ER81" s="14"/>
      <c r="ES81" s="14"/>
      <c r="ET81" s="14">
        <f>(ET82-ET79)*2/3+ET79</f>
        <v>0.26666666666666666</v>
      </c>
      <c r="EU81" s="14">
        <f>(EU82-EU79)*2/3+EU79</f>
        <v>3.7375000000000003</v>
      </c>
      <c r="EV81" s="14">
        <f>(EV82-EV79)*2/3+EV79</f>
        <v>3.149</v>
      </c>
      <c r="EW81" s="14">
        <f>(EW82-EW79)*2/3+EW79</f>
        <v>3.7124999999999999</v>
      </c>
      <c r="EX81" s="14">
        <f>(EX82-EX79)*2/3+EX79</f>
        <v>3.0696666666666665</v>
      </c>
      <c r="EY81" s="14">
        <f t="shared" si="2722"/>
        <v>3.6074999999999999</v>
      </c>
      <c r="EZ81" s="17">
        <f t="shared" si="2710"/>
        <v>2.2058820442874998</v>
      </c>
      <c r="FA81" s="14">
        <f t="shared" si="2723"/>
        <v>3.4725000000000001</v>
      </c>
      <c r="FB81" s="14">
        <f t="shared" si="2711"/>
        <v>0.49643065260000019</v>
      </c>
      <c r="FC81" s="14"/>
      <c r="FD81" s="14"/>
      <c r="FE81" s="14"/>
      <c r="FF81" s="14"/>
      <c r="FG81" s="14"/>
      <c r="FH81" s="14"/>
      <c r="FJ81" s="19">
        <f t="shared" si="2651"/>
        <v>-0.10499999999999998</v>
      </c>
    </row>
    <row r="82" spans="1:166" ht="15" customHeight="1" x14ac:dyDescent="0.25">
      <c r="A82" s="14">
        <v>0.3</v>
      </c>
      <c r="B82" s="14">
        <f>3.9+0.0125*6</f>
        <v>3.9750000000000001</v>
      </c>
      <c r="C82" s="17">
        <f>(B82+B85)/2*0.1+C85</f>
        <v>4.28</v>
      </c>
      <c r="D82" s="14">
        <f>3.9+0.0125*6</f>
        <v>3.9750000000000001</v>
      </c>
      <c r="E82" s="14">
        <f>(D82+D85)/2*0.1+E85</f>
        <v>4.5287500000000005</v>
      </c>
      <c r="F82" s="14">
        <f t="shared" si="2653"/>
        <v>3.9624999999999999</v>
      </c>
      <c r="G82" s="27">
        <f t="shared" si="2654"/>
        <v>4.3787813721375013</v>
      </c>
      <c r="H82" s="27">
        <f t="shared" si="2655"/>
        <v>3.95</v>
      </c>
      <c r="I82" s="34">
        <f t="shared" si="2656"/>
        <v>4.2288126217124997</v>
      </c>
      <c r="J82" s="27">
        <f t="shared" si="2657"/>
        <v>3.9375</v>
      </c>
      <c r="K82" s="27">
        <f t="shared" si="2726"/>
        <v>4.0788438712874999</v>
      </c>
      <c r="L82" s="14">
        <f>3.9+0.0125*1</f>
        <v>3.9125000000000001</v>
      </c>
      <c r="M82" s="14">
        <f>(L82+L85)/2*0.1+M85</f>
        <v>3.9331250000000004</v>
      </c>
      <c r="N82" s="14">
        <f>3.6+0.0125*2</f>
        <v>3.625</v>
      </c>
      <c r="O82" s="14">
        <f>(N82+N85)/2*0.1+O85</f>
        <v>2.5256250000000002</v>
      </c>
      <c r="P82" s="14"/>
      <c r="Q82" s="14">
        <v>0.3</v>
      </c>
      <c r="R82" s="14">
        <f>3.9+0.0125*6</f>
        <v>3.9750000000000001</v>
      </c>
      <c r="S82" s="17">
        <f>(R82+R85)/2*0.1+S85</f>
        <v>4.2253749999999997</v>
      </c>
      <c r="T82" s="14">
        <f>3.9+0.0125*6</f>
        <v>3.9750000000000001</v>
      </c>
      <c r="U82" s="17">
        <f>(T82+T85)/2*0.1+U85</f>
        <v>4.2253749999999997</v>
      </c>
      <c r="V82" s="27">
        <f t="shared" si="2659"/>
        <v>3.9550000000000001</v>
      </c>
      <c r="W82" s="27">
        <f t="shared" si="2660"/>
        <v>4.0777501215624987</v>
      </c>
      <c r="X82" s="27">
        <f t="shared" si="2661"/>
        <v>3.9350000000000001</v>
      </c>
      <c r="Y82" s="27">
        <f t="shared" si="2662"/>
        <v>3.9301251211249997</v>
      </c>
      <c r="Z82" s="27">
        <f t="shared" si="2663"/>
        <v>3.915</v>
      </c>
      <c r="AA82" s="34">
        <f t="shared" si="2728"/>
        <v>3.7825001206874997</v>
      </c>
      <c r="AB82" s="14">
        <f>3.8+0.0125*6</f>
        <v>3.875</v>
      </c>
      <c r="AC82" s="14">
        <f>(AB82+AB85)/2*0.1+AC85</f>
        <v>3.6392500000000001</v>
      </c>
      <c r="AD82" s="14">
        <f>3.5+0.0125*3</f>
        <v>3.5375000000000001</v>
      </c>
      <c r="AE82" s="14">
        <f>(AD82+AD85)/2*0.1+AE85</f>
        <v>2.0175000000000001</v>
      </c>
      <c r="AF82" s="14"/>
      <c r="AG82" s="14">
        <v>0.3</v>
      </c>
      <c r="AH82" s="14">
        <f>3.9+0.0125*3</f>
        <v>3.9375</v>
      </c>
      <c r="AI82" s="14">
        <f>(AH82+AH85)/2*0.1+AI85</f>
        <v>3.6368749999999999</v>
      </c>
      <c r="AJ82" s="14">
        <f>3.9+0.0125*3</f>
        <v>3.9375</v>
      </c>
      <c r="AK82" s="14">
        <f>(AJ82+AJ85)/2*0.1+AK85</f>
        <v>3.6218750000000002</v>
      </c>
      <c r="AL82" s="14">
        <f t="shared" si="2664"/>
        <v>3.895</v>
      </c>
      <c r="AM82" s="14">
        <f t="shared" si="2665"/>
        <v>3.4628751204000019</v>
      </c>
      <c r="AN82" s="14">
        <f t="shared" si="2666"/>
        <v>3.8525</v>
      </c>
      <c r="AO82" s="17">
        <f t="shared" si="2667"/>
        <v>3.3038751192374991</v>
      </c>
      <c r="AP82" s="14">
        <f t="shared" si="2668"/>
        <v>3.81</v>
      </c>
      <c r="AQ82" s="14">
        <f t="shared" si="2716"/>
        <v>3.1448751180750003</v>
      </c>
      <c r="AR82" s="14">
        <f>3.7+0.0125*2</f>
        <v>3.7250000000000001</v>
      </c>
      <c r="AS82" s="14">
        <f>(AR82+AR85)/2*0.1+AS85</f>
        <v>2.9975000000000005</v>
      </c>
      <c r="AT82" s="14">
        <f>3.2+0.0125*5</f>
        <v>3.2625000000000002</v>
      </c>
      <c r="AU82" s="14">
        <f>(AT82+AT85)/2*0.1+AU85</f>
        <v>0.66812500000000008</v>
      </c>
      <c r="AV82" s="14"/>
      <c r="AW82" s="14">
        <v>0.3</v>
      </c>
      <c r="AX82" s="14">
        <f t="shared" si="2626"/>
        <v>3.9125000000000001</v>
      </c>
      <c r="AY82" s="14">
        <f t="shared" si="2669"/>
        <v>3.3809723430972243</v>
      </c>
      <c r="AZ82" s="14">
        <f t="shared" si="2627"/>
        <v>3.8825000000000003</v>
      </c>
      <c r="BA82" s="14">
        <f t="shared" si="2670"/>
        <v>3.3891390088638893</v>
      </c>
      <c r="BB82" s="14">
        <f t="shared" si="2628"/>
        <v>3.8600000000000003</v>
      </c>
      <c r="BC82" s="14">
        <f t="shared" si="2671"/>
        <v>3.0372640083513893</v>
      </c>
      <c r="BD82" s="14">
        <f t="shared" si="2629"/>
        <v>3.8075000000000001</v>
      </c>
      <c r="BE82" s="17">
        <f t="shared" si="2672"/>
        <v>2.6943890069388878</v>
      </c>
      <c r="BF82" s="14">
        <f t="shared" si="2630"/>
        <v>3.7549999999999999</v>
      </c>
      <c r="BG82" s="14">
        <f t="shared" si="2673"/>
        <v>2.351514005526389</v>
      </c>
      <c r="BH82" s="14">
        <f t="shared" si="2631"/>
        <v>3.6500000000000004</v>
      </c>
      <c r="BI82" s="14">
        <f t="shared" si="2674"/>
        <v>2.0060973360347227</v>
      </c>
      <c r="BJ82" s="14"/>
      <c r="BK82" s="14"/>
      <c r="BL82" s="14"/>
      <c r="BM82" s="14">
        <v>0.3</v>
      </c>
      <c r="BN82" s="14">
        <f t="shared" si="2632"/>
        <v>3.8875000000000002</v>
      </c>
      <c r="BO82" s="14">
        <f t="shared" si="2675"/>
        <v>3.3464584535208348</v>
      </c>
      <c r="BP82" s="14">
        <f t="shared" si="2633"/>
        <v>3.8275000000000001</v>
      </c>
      <c r="BQ82" s="14">
        <f t="shared" si="2676"/>
        <v>3.3707084517208337</v>
      </c>
      <c r="BR82" s="14">
        <f t="shared" si="2634"/>
        <v>3.8250000000000002</v>
      </c>
      <c r="BS82" s="14">
        <f t="shared" si="2677"/>
        <v>2.9491459518583327</v>
      </c>
      <c r="BT82" s="14">
        <f t="shared" si="2635"/>
        <v>3.7625000000000002</v>
      </c>
      <c r="BU82" s="14">
        <f t="shared" si="2678"/>
        <v>2.5455834501958332</v>
      </c>
      <c r="BV82" s="14">
        <f t="shared" si="2636"/>
        <v>3.7</v>
      </c>
      <c r="BW82" s="14">
        <f t="shared" si="2679"/>
        <v>2.1420209485333328</v>
      </c>
      <c r="BX82" s="14">
        <f t="shared" si="2637"/>
        <v>3.5750000000000002</v>
      </c>
      <c r="BY82" s="17">
        <f t="shared" si="2680"/>
        <v>1.7450834452083337</v>
      </c>
      <c r="BZ82" s="14"/>
      <c r="CA82" s="14"/>
      <c r="CB82" s="14"/>
      <c r="CC82" s="14">
        <v>0.3</v>
      </c>
      <c r="CD82" s="14">
        <f>3.8+0.0125*3</f>
        <v>3.8374999999999999</v>
      </c>
      <c r="CE82" s="17">
        <f>(CD82+CD85)/2*0.1+CE85</f>
        <v>3.2981250000000006</v>
      </c>
      <c r="CF82" s="14">
        <f>3.8+0.0125*3</f>
        <v>3.8374999999999999</v>
      </c>
      <c r="CG82" s="17">
        <f>(CF82+CF85)/2*0.1+CG85</f>
        <v>3.3150000000000004</v>
      </c>
      <c r="CH82" s="14">
        <f t="shared" si="2638"/>
        <v>3.7549999999999999</v>
      </c>
      <c r="CI82" s="14">
        <f t="shared" si="2681"/>
        <v>2.8216563666500001</v>
      </c>
      <c r="CJ82" s="14">
        <f t="shared" si="2639"/>
        <v>3.6724999999999999</v>
      </c>
      <c r="CK82" s="14">
        <f t="shared" si="2682"/>
        <v>2.3283126144874995</v>
      </c>
      <c r="CL82" s="14">
        <f t="shared" si="2640"/>
        <v>3.59</v>
      </c>
      <c r="CM82" s="14">
        <f t="shared" si="2683"/>
        <v>1.834968862325</v>
      </c>
      <c r="CN82" s="14">
        <f>3.4+0.0125*2</f>
        <v>3.4249999999999998</v>
      </c>
      <c r="CO82" s="14">
        <f>(CN82+CN85)/2*0.1+CO85</f>
        <v>1.3632500000000001</v>
      </c>
      <c r="CP82" s="14"/>
      <c r="CQ82" s="14"/>
      <c r="CR82" s="14">
        <f t="shared" si="2641"/>
        <v>8.2500000000000018E-2</v>
      </c>
      <c r="CS82" s="14"/>
      <c r="CT82" s="14">
        <v>0.3</v>
      </c>
      <c r="CU82" s="14">
        <f t="shared" si="2642"/>
        <v>3.8208333333333333</v>
      </c>
      <c r="CV82" s="17">
        <f t="shared" si="2684"/>
        <v>3.2409251183375014</v>
      </c>
      <c r="CW82" s="14">
        <f t="shared" si="2643"/>
        <v>3.8174999999999999</v>
      </c>
      <c r="CX82" s="17">
        <f t="shared" si="2685"/>
        <v>3.2383084515874998</v>
      </c>
      <c r="CY82" s="14">
        <f t="shared" si="2644"/>
        <v>3.7319999999999998</v>
      </c>
      <c r="CZ82" s="17">
        <f t="shared" si="2686"/>
        <v>2.6713190974883334</v>
      </c>
      <c r="DA82" s="14">
        <f t="shared" si="2645"/>
        <v>3.6425000000000001</v>
      </c>
      <c r="DB82" s="14">
        <f t="shared" si="2687"/>
        <v>1.9349297433291668</v>
      </c>
      <c r="DC82" s="14">
        <f t="shared" si="2646"/>
        <v>3.5518888888888887</v>
      </c>
      <c r="DD82" s="14">
        <f t="shared" si="2688"/>
        <v>1.4285811299066662</v>
      </c>
      <c r="DE82" s="14">
        <f t="shared" si="2647"/>
        <v>3.3816666666666664</v>
      </c>
      <c r="DF82" s="14">
        <f t="shared" si="2689"/>
        <v>0.99508344012499972</v>
      </c>
      <c r="DG82" s="14"/>
      <c r="DH82" s="14"/>
      <c r="DI82" s="14"/>
      <c r="DJ82" s="14"/>
      <c r="DK82" s="14">
        <v>0.3</v>
      </c>
      <c r="DL82" s="14">
        <f t="shared" si="2690"/>
        <v>3.8041666666666667</v>
      </c>
      <c r="DM82" s="17">
        <f t="shared" si="2691"/>
        <v>3.1837251178625001</v>
      </c>
      <c r="DN82" s="14">
        <f t="shared" si="2692"/>
        <v>3.7974999999999999</v>
      </c>
      <c r="DO82" s="17">
        <f t="shared" si="2693"/>
        <v>3.1616167843624998</v>
      </c>
      <c r="DP82" s="14">
        <f t="shared" si="2694"/>
        <v>3.7090000000000001</v>
      </c>
      <c r="DQ82" s="14">
        <f t="shared" si="2695"/>
        <v>2.5209818283266663</v>
      </c>
      <c r="DR82" s="14">
        <f t="shared" si="2696"/>
        <v>3.6124999999999998</v>
      </c>
      <c r="DS82" s="14">
        <f t="shared" si="2697"/>
        <v>1.5415468721708336</v>
      </c>
      <c r="DT82" s="14">
        <f t="shared" si="2698"/>
        <v>3.5137777777777774</v>
      </c>
      <c r="DU82" s="14">
        <f t="shared" si="2699"/>
        <v>1.022193397488333</v>
      </c>
      <c r="DV82" s="14">
        <f t="shared" si="2700"/>
        <v>3.3383333333333334</v>
      </c>
      <c r="DW82" s="14">
        <f t="shared" si="2701"/>
        <v>0.62691677224999964</v>
      </c>
      <c r="DX82" s="14"/>
      <c r="DY82" s="14"/>
      <c r="DZ82" s="14"/>
      <c r="EA82" s="14">
        <v>0.3</v>
      </c>
      <c r="EB82" s="14">
        <f t="shared" si="2649"/>
        <v>3.7875000000000001</v>
      </c>
      <c r="EC82" s="14">
        <f t="shared" si="2702"/>
        <v>3.1265251173875006</v>
      </c>
      <c r="ED82" s="14">
        <f t="shared" si="2650"/>
        <v>3.7774999999999999</v>
      </c>
      <c r="EE82" s="14">
        <f t="shared" si="2703"/>
        <v>3.0849251171375007</v>
      </c>
      <c r="EF82" s="14">
        <f t="shared" si="2704"/>
        <v>3.6859999999999999</v>
      </c>
      <c r="EG82" s="14">
        <f t="shared" si="2705"/>
        <v>2.3706445591650001</v>
      </c>
      <c r="EH82" s="14">
        <f t="shared" si="2706"/>
        <v>3.5825</v>
      </c>
      <c r="EI82" s="14">
        <f t="shared" si="2707"/>
        <v>1.1481640010125003</v>
      </c>
      <c r="EJ82" s="14">
        <f t="shared" si="2724"/>
        <v>3.4756666666666662</v>
      </c>
      <c r="EK82" s="14">
        <f t="shared" si="2708"/>
        <v>0.61580566506999979</v>
      </c>
      <c r="EL82" s="14">
        <f t="shared" si="2719"/>
        <v>3.2949999999999999</v>
      </c>
      <c r="EM82" s="14">
        <f t="shared" si="2709"/>
        <v>0.25875010437500007</v>
      </c>
      <c r="EN82" s="14"/>
      <c r="EO82" s="14"/>
      <c r="EP82" s="14"/>
      <c r="EQ82" s="14"/>
      <c r="ER82" s="14"/>
      <c r="ES82" s="14"/>
      <c r="ET82" s="14">
        <v>0.3</v>
      </c>
      <c r="EU82" s="14">
        <f>3.7+0.0125*1</f>
        <v>3.7125000000000004</v>
      </c>
      <c r="EV82" s="14">
        <f>(EU82+EU85)/2*0.1+EV85</f>
        <v>3.024</v>
      </c>
      <c r="EW82" s="14">
        <f>3.6+0.0125*7</f>
        <v>3.6875</v>
      </c>
      <c r="EX82" s="14">
        <f>(EW82+EW85)/2*0.1+EX85</f>
        <v>2.9455</v>
      </c>
      <c r="EY82" s="14">
        <f t="shared" si="2722"/>
        <v>3.5825</v>
      </c>
      <c r="EZ82" s="14">
        <f t="shared" si="2710"/>
        <v>2.0860487229375</v>
      </c>
      <c r="FA82" s="14">
        <f t="shared" si="2723"/>
        <v>3.4474999999999998</v>
      </c>
      <c r="FB82" s="14">
        <f t="shared" si="2711"/>
        <v>0.38109733080000019</v>
      </c>
      <c r="FC82" s="14"/>
      <c r="FD82" s="14"/>
      <c r="FE82" s="14"/>
      <c r="FF82" s="14"/>
      <c r="FG82" s="14"/>
      <c r="FH82" s="14"/>
      <c r="FJ82" s="19">
        <f t="shared" ref="FJ82:FJ87" si="2731">FC82-EW82</f>
        <v>-3.6875</v>
      </c>
    </row>
    <row r="83" spans="1:166" ht="15" customHeight="1" x14ac:dyDescent="0.25">
      <c r="A83" s="14">
        <f t="shared" ref="A83:O83" si="2732">(A85-A82)/3+A82</f>
        <v>0.33333333333333331</v>
      </c>
      <c r="B83" s="14">
        <f t="shared" si="2732"/>
        <v>3.9666666666666668</v>
      </c>
      <c r="C83" s="14">
        <f t="shared" si="2732"/>
        <v>4.1479166666666671</v>
      </c>
      <c r="D83" s="14">
        <f t="shared" si="2732"/>
        <v>3.9666666666666668</v>
      </c>
      <c r="E83" s="14">
        <f t="shared" si="2732"/>
        <v>4.3966666666666674</v>
      </c>
      <c r="F83" s="14">
        <f t="shared" si="2653"/>
        <v>3.9533333333333336</v>
      </c>
      <c r="G83" s="34">
        <f t="shared" si="2654"/>
        <v>4.2468508297750009</v>
      </c>
      <c r="H83" s="27">
        <f t="shared" si="2655"/>
        <v>3.94</v>
      </c>
      <c r="I83" s="27">
        <f t="shared" si="2656"/>
        <v>4.0973126348625</v>
      </c>
      <c r="J83" s="27">
        <f t="shared" si="2657"/>
        <v>3.9266666666666667</v>
      </c>
      <c r="K83" s="27">
        <f t="shared" si="2726"/>
        <v>3.9477744399499999</v>
      </c>
      <c r="L83" s="14">
        <f t="shared" si="2732"/>
        <v>3.9</v>
      </c>
      <c r="M83" s="17">
        <f t="shared" si="2732"/>
        <v>3.8033333333333337</v>
      </c>
      <c r="N83" s="14">
        <f t="shared" si="2732"/>
        <v>3.6124999999999998</v>
      </c>
      <c r="O83" s="14">
        <f t="shared" si="2732"/>
        <v>2.405416666666667</v>
      </c>
      <c r="P83" s="14"/>
      <c r="Q83" s="14">
        <f t="shared" ref="Q83:AE83" si="2733">(Q85-Q82)/3+Q82</f>
        <v>0.33333333333333331</v>
      </c>
      <c r="R83" s="14">
        <f t="shared" si="2733"/>
        <v>3.9583333333333335</v>
      </c>
      <c r="S83" s="14">
        <f t="shared" si="2733"/>
        <v>4.0937083333333328</v>
      </c>
      <c r="T83" s="14">
        <f t="shared" si="2733"/>
        <v>3.9583333333333335</v>
      </c>
      <c r="U83" s="14">
        <f t="shared" si="2733"/>
        <v>4.0937083333333328</v>
      </c>
      <c r="V83" s="27">
        <f t="shared" si="2659"/>
        <v>3.9391666666666669</v>
      </c>
      <c r="W83" s="27">
        <f t="shared" si="2660"/>
        <v>3.9461806902749985</v>
      </c>
      <c r="X83" s="27">
        <f t="shared" si="2661"/>
        <v>3.92</v>
      </c>
      <c r="Y83" s="34">
        <f t="shared" si="2662"/>
        <v>3.7992084675499997</v>
      </c>
      <c r="Z83" s="27">
        <f t="shared" si="2663"/>
        <v>3.9008333333333334</v>
      </c>
      <c r="AA83" s="27">
        <f t="shared" si="2728"/>
        <v>3.6522362448249996</v>
      </c>
      <c r="AB83" s="14">
        <f t="shared" si="2733"/>
        <v>3.8624999999999998</v>
      </c>
      <c r="AC83" s="14">
        <f t="shared" si="2733"/>
        <v>3.5107083333333335</v>
      </c>
      <c r="AD83" s="14">
        <f t="shared" si="2733"/>
        <v>3.5166666666666666</v>
      </c>
      <c r="AE83" s="14">
        <f t="shared" si="2733"/>
        <v>1.900625</v>
      </c>
      <c r="AF83" s="14"/>
      <c r="AG83" s="14">
        <f>(AG85-AG82)/3+AG82</f>
        <v>0.33333333333333331</v>
      </c>
      <c r="AH83" s="14">
        <f>(AH85-AH82)/3+AH82</f>
        <v>3.9208333333333334</v>
      </c>
      <c r="AI83" s="14">
        <f>(AI85-AI82)/3+AI82</f>
        <v>3.5064583333333332</v>
      </c>
      <c r="AJ83" s="14">
        <f>(AJ85-AJ82)/3+AJ82</f>
        <v>3.9208333333333334</v>
      </c>
      <c r="AK83" s="14">
        <f>(AK85-AK82)/3+AK82</f>
        <v>3.4914583333333336</v>
      </c>
      <c r="AL83" s="14">
        <f t="shared" si="2664"/>
        <v>3.8783333333333334</v>
      </c>
      <c r="AM83" s="14">
        <f t="shared" si="2665"/>
        <v>3.333319577800002</v>
      </c>
      <c r="AN83" s="14">
        <f t="shared" si="2666"/>
        <v>3.8358333333333334</v>
      </c>
      <c r="AO83" s="14">
        <f t="shared" si="2667"/>
        <v>3.1757362431624991</v>
      </c>
      <c r="AP83" s="14">
        <f t="shared" si="2668"/>
        <v>3.7933333333333334</v>
      </c>
      <c r="AQ83" s="14">
        <f t="shared" si="2716"/>
        <v>3.0181529085250003</v>
      </c>
      <c r="AR83" s="14">
        <f>(AR85-AR82)/3+AR82</f>
        <v>3.7083333333333335</v>
      </c>
      <c r="AS83" s="14">
        <f>(AS85-AS82)/3+AS82</f>
        <v>2.874166666666667</v>
      </c>
      <c r="AT83" s="14">
        <f>(AT85-AT82)/3+AT82</f>
        <v>3.2375000000000003</v>
      </c>
      <c r="AU83" s="14">
        <f>(AU85-AU82)/3+AU82</f>
        <v>0.56062500000000004</v>
      </c>
      <c r="AV83" s="14"/>
      <c r="AW83" s="14">
        <f>(AW85-AW82)/3+AW82</f>
        <v>0.33333333333333331</v>
      </c>
      <c r="AX83" s="14">
        <f t="shared" si="2626"/>
        <v>3.8958333333333335</v>
      </c>
      <c r="AY83" s="17">
        <f t="shared" si="2669"/>
        <v>3.2508334672222241</v>
      </c>
      <c r="AZ83" s="14">
        <f t="shared" si="2627"/>
        <v>3.8658333333333337</v>
      </c>
      <c r="BA83" s="17">
        <f t="shared" si="2670"/>
        <v>3.2600001328888895</v>
      </c>
      <c r="BB83" s="14">
        <f t="shared" si="2628"/>
        <v>3.8431249999999997</v>
      </c>
      <c r="BC83" s="14">
        <f t="shared" si="2671"/>
        <v>2.9088786045232644</v>
      </c>
      <c r="BD83" s="14">
        <f t="shared" si="2629"/>
        <v>3.7904166666666668</v>
      </c>
      <c r="BE83" s="14">
        <f t="shared" si="2672"/>
        <v>2.5677570751576377</v>
      </c>
      <c r="BF83" s="14">
        <f t="shared" si="2630"/>
        <v>3.7377083333333334</v>
      </c>
      <c r="BG83" s="17">
        <f t="shared" si="2673"/>
        <v>2.2266355457920142</v>
      </c>
      <c r="BH83" s="14">
        <f t="shared" si="2631"/>
        <v>3.6322916666666667</v>
      </c>
      <c r="BI83" s="14">
        <f t="shared" si="2674"/>
        <v>1.8847258203940978</v>
      </c>
      <c r="BJ83" s="14"/>
      <c r="BK83" s="14"/>
      <c r="BL83" s="14"/>
      <c r="BM83" s="14">
        <f>(BM85-BM82)/3+BM82</f>
        <v>0.33333333333333331</v>
      </c>
      <c r="BN83" s="14">
        <f t="shared" si="2632"/>
        <v>3.8708333333333336</v>
      </c>
      <c r="BO83" s="17">
        <f t="shared" si="2675"/>
        <v>3.2171529108958348</v>
      </c>
      <c r="BP83" s="14">
        <f t="shared" si="2633"/>
        <v>3.8108333333333335</v>
      </c>
      <c r="BQ83" s="17">
        <f t="shared" si="2676"/>
        <v>3.2434029088958338</v>
      </c>
      <c r="BR83" s="14">
        <f t="shared" si="2634"/>
        <v>3.8079166666666664</v>
      </c>
      <c r="BS83" s="14">
        <f t="shared" si="2677"/>
        <v>2.8219306868020828</v>
      </c>
      <c r="BT83" s="14">
        <f t="shared" si="2635"/>
        <v>3.7450000000000001</v>
      </c>
      <c r="BU83" s="14">
        <f t="shared" si="2678"/>
        <v>2.420458462708333</v>
      </c>
      <c r="BV83" s="14">
        <f t="shared" si="2636"/>
        <v>3.6820833333333334</v>
      </c>
      <c r="BW83" s="14">
        <f t="shared" si="2679"/>
        <v>2.0189862386145827</v>
      </c>
      <c r="BX83" s="14">
        <f t="shared" si="2637"/>
        <v>3.5562499999999999</v>
      </c>
      <c r="BY83" s="14">
        <f t="shared" si="2680"/>
        <v>1.6262292904270836</v>
      </c>
      <c r="BZ83" s="14"/>
      <c r="CA83" s="14"/>
      <c r="CB83" s="14"/>
      <c r="CC83" s="14">
        <f>(CC85-CC82)/3+CC82</f>
        <v>0.33333333333333331</v>
      </c>
      <c r="CD83" s="14">
        <f>(CD85-CD82)/3+CD82</f>
        <v>3.8208333333333333</v>
      </c>
      <c r="CE83" s="14">
        <f>(CE85-CE82)/3+CE82</f>
        <v>3.1710416666666674</v>
      </c>
      <c r="CF83" s="14">
        <f>(CF85-CF82)/3+CF82</f>
        <v>3.8208333333333333</v>
      </c>
      <c r="CG83" s="14">
        <f>(CG85-CG82)/3+CG82</f>
        <v>3.1879166666666672</v>
      </c>
      <c r="CH83" s="14">
        <f t="shared" si="2638"/>
        <v>3.7374999999999998</v>
      </c>
      <c r="CI83" s="17">
        <f t="shared" si="2681"/>
        <v>2.6967813791375002</v>
      </c>
      <c r="CJ83" s="14">
        <f t="shared" si="2639"/>
        <v>3.6541666666666668</v>
      </c>
      <c r="CK83" s="17">
        <f t="shared" si="2682"/>
        <v>2.2062015155874994</v>
      </c>
      <c r="CL83" s="14">
        <f t="shared" si="2640"/>
        <v>3.5708333333333333</v>
      </c>
      <c r="CM83" s="17">
        <f t="shared" si="2683"/>
        <v>1.7156216520375001</v>
      </c>
      <c r="CN83" s="14">
        <f>(CN85-CN82)/3+CN82</f>
        <v>3.4041666666666663</v>
      </c>
      <c r="CO83" s="17">
        <f>(CO85-CO82)/3+CO82</f>
        <v>1.2501250000000002</v>
      </c>
      <c r="CP83" s="14"/>
      <c r="CQ83" s="14"/>
      <c r="CR83" s="14">
        <f t="shared" si="2641"/>
        <v>8.3333333333333481E-2</v>
      </c>
      <c r="CS83" s="14"/>
      <c r="CT83" s="14">
        <f>(CT85-CT82)/3+CT82</f>
        <v>0.33333333333333331</v>
      </c>
      <c r="CU83" s="14">
        <f t="shared" si="2642"/>
        <v>3.8036111111111111</v>
      </c>
      <c r="CV83" s="14">
        <f t="shared" si="2684"/>
        <v>3.1138510569708346</v>
      </c>
      <c r="CW83" s="14">
        <f t="shared" si="2643"/>
        <v>3.8008333333333333</v>
      </c>
      <c r="CX83" s="14">
        <f t="shared" si="2685"/>
        <v>3.1113362420624999</v>
      </c>
      <c r="CY83" s="14">
        <f t="shared" si="2644"/>
        <v>3.7146111111111111</v>
      </c>
      <c r="CZ83" s="14">
        <f t="shared" si="2686"/>
        <v>2.5472089247141669</v>
      </c>
      <c r="DA83" s="14">
        <f t="shared" si="2645"/>
        <v>3.6243888888888889</v>
      </c>
      <c r="DB83" s="14">
        <f t="shared" si="2687"/>
        <v>1.8138149406258335</v>
      </c>
      <c r="DC83" s="14">
        <f t="shared" si="2646"/>
        <v>3.5327222222222221</v>
      </c>
      <c r="DD83" s="14">
        <f t="shared" si="2688"/>
        <v>1.3105042898624994</v>
      </c>
      <c r="DE83" s="14">
        <f t="shared" si="2647"/>
        <v>3.3608333333333329</v>
      </c>
      <c r="DF83" s="14">
        <f t="shared" si="2689"/>
        <v>0.88270845136249976</v>
      </c>
      <c r="DG83" s="14"/>
      <c r="DH83" s="14"/>
      <c r="DI83" s="14"/>
      <c r="DJ83" s="14"/>
      <c r="DK83" s="14">
        <f>(DK85-DK82)/3+DK82</f>
        <v>0.33333333333333331</v>
      </c>
      <c r="DL83" s="14">
        <f t="shared" si="2690"/>
        <v>3.7863888888888888</v>
      </c>
      <c r="DM83" s="14">
        <f t="shared" si="2691"/>
        <v>3.0572158712541668</v>
      </c>
      <c r="DN83" s="14">
        <f t="shared" si="2692"/>
        <v>3.7808333333333333</v>
      </c>
      <c r="DO83" s="14">
        <f t="shared" si="2693"/>
        <v>3.0353112414374999</v>
      </c>
      <c r="DP83" s="14">
        <f t="shared" si="2694"/>
        <v>3.6917222222222219</v>
      </c>
      <c r="DQ83" s="14">
        <f t="shared" si="2695"/>
        <v>2.3976364702908328</v>
      </c>
      <c r="DR83" s="14">
        <f t="shared" si="2696"/>
        <v>3.5946111111111114</v>
      </c>
      <c r="DS83" s="14">
        <f t="shared" si="2697"/>
        <v>1.4214283656641671</v>
      </c>
      <c r="DT83" s="14">
        <f t="shared" si="2698"/>
        <v>3.4946111111111109</v>
      </c>
      <c r="DU83" s="14">
        <f t="shared" si="2699"/>
        <v>0.90538692768749973</v>
      </c>
      <c r="DV83" s="14">
        <f t="shared" si="2700"/>
        <v>3.3174999999999999</v>
      </c>
      <c r="DW83" s="14">
        <f t="shared" si="2701"/>
        <v>0.51598622778749959</v>
      </c>
      <c r="DX83" s="14"/>
      <c r="DY83" s="14"/>
      <c r="DZ83" s="14"/>
      <c r="EA83" s="14">
        <f>(EA85-EA82)/3+EA82</f>
        <v>0.33333333333333331</v>
      </c>
      <c r="EB83" s="14">
        <f t="shared" si="2649"/>
        <v>3.7691666666666666</v>
      </c>
      <c r="EC83" s="14">
        <f t="shared" si="2702"/>
        <v>3.0005806855375008</v>
      </c>
      <c r="ED83" s="14">
        <f t="shared" si="2650"/>
        <v>3.7608333333333333</v>
      </c>
      <c r="EE83" s="14">
        <f t="shared" si="2703"/>
        <v>2.9592862408125007</v>
      </c>
      <c r="EF83" s="14">
        <f t="shared" si="2704"/>
        <v>3.6688333333333332</v>
      </c>
      <c r="EG83" s="17">
        <f t="shared" si="2705"/>
        <v>2.2480640158675</v>
      </c>
      <c r="EH83" s="14">
        <f t="shared" si="2706"/>
        <v>3.5648333333333335</v>
      </c>
      <c r="EI83" s="14">
        <f t="shared" si="2707"/>
        <v>1.0290417907025002</v>
      </c>
      <c r="EJ83" s="14">
        <f t="shared" si="2724"/>
        <v>3.4564999999999997</v>
      </c>
      <c r="EK83" s="14">
        <f t="shared" si="2708"/>
        <v>0.50026956551249979</v>
      </c>
      <c r="EL83" s="14">
        <f t="shared" si="2719"/>
        <v>3.2741666666666664</v>
      </c>
      <c r="EM83" s="14">
        <f t="shared" si="2709"/>
        <v>0.14926400421250008</v>
      </c>
      <c r="EN83" s="14"/>
      <c r="EO83" s="14"/>
      <c r="EP83" s="14"/>
      <c r="EQ83" s="14"/>
      <c r="ER83" s="14"/>
      <c r="ES83" s="14"/>
      <c r="ET83" s="14">
        <f>(ET85-ET82)/3+ET82</f>
        <v>0.33333333333333331</v>
      </c>
      <c r="EU83" s="14">
        <f>(EU85-EU82)/3+EU82</f>
        <v>3.6916666666666669</v>
      </c>
      <c r="EV83" s="14">
        <f>(EV85-EV82)/3+EV82</f>
        <v>2.9012916666666668</v>
      </c>
      <c r="EW83" s="14">
        <f>(EW85-EW82)/3+EW82</f>
        <v>3.6708333333333334</v>
      </c>
      <c r="EX83" s="14">
        <f>(EX85-EX82)/3+EX82</f>
        <v>2.8234166666666667</v>
      </c>
      <c r="EY83" s="14">
        <f t="shared" si="2722"/>
        <v>3.5658333333333334</v>
      </c>
      <c r="EZ83" s="14">
        <f t="shared" si="2710"/>
        <v>1.9669098459625001</v>
      </c>
      <c r="FA83" s="14">
        <f t="shared" si="2723"/>
        <v>3.4308333333333332</v>
      </c>
      <c r="FB83" s="14">
        <f t="shared" si="2711"/>
        <v>0.26645845337500018</v>
      </c>
      <c r="FC83" s="14"/>
      <c r="FD83" s="14"/>
      <c r="FE83" s="14"/>
      <c r="FF83" s="14"/>
      <c r="FG83" s="14"/>
      <c r="FH83" s="14"/>
      <c r="FJ83" s="19">
        <f t="shared" si="2731"/>
        <v>-3.6708333333333334</v>
      </c>
    </row>
    <row r="84" spans="1:166" ht="15" customHeight="1" x14ac:dyDescent="0.25">
      <c r="A84" s="14">
        <f t="shared" ref="A84:O84" si="2734">(A85-A82)*2/3+A82</f>
        <v>0.3666666666666667</v>
      </c>
      <c r="B84" s="14">
        <f t="shared" si="2734"/>
        <v>3.958333333333333</v>
      </c>
      <c r="C84" s="14">
        <f t="shared" si="2734"/>
        <v>4.015833333333334</v>
      </c>
      <c r="D84" s="14">
        <f t="shared" si="2734"/>
        <v>3.958333333333333</v>
      </c>
      <c r="E84" s="17">
        <f t="shared" si="2734"/>
        <v>4.2645833333333334</v>
      </c>
      <c r="F84" s="14">
        <f t="shared" si="2653"/>
        <v>3.9441666666666664</v>
      </c>
      <c r="G84" s="27">
        <f t="shared" si="2654"/>
        <v>4.1152258429375008</v>
      </c>
      <c r="H84" s="27">
        <f t="shared" si="2655"/>
        <v>3.93</v>
      </c>
      <c r="I84" s="27">
        <f t="shared" si="2656"/>
        <v>3.9661459813124997</v>
      </c>
      <c r="J84" s="27">
        <f t="shared" si="2657"/>
        <v>3.9158333333333335</v>
      </c>
      <c r="K84" s="34">
        <f t="shared" si="2726"/>
        <v>3.8170661196875</v>
      </c>
      <c r="L84" s="14">
        <f t="shared" si="2734"/>
        <v>3.8875000000000002</v>
      </c>
      <c r="M84" s="14">
        <f t="shared" si="2734"/>
        <v>3.6735416666666669</v>
      </c>
      <c r="N84" s="14">
        <f t="shared" si="2734"/>
        <v>3.6</v>
      </c>
      <c r="O84" s="17">
        <f t="shared" si="2734"/>
        <v>2.2852083333333333</v>
      </c>
      <c r="P84" s="14"/>
      <c r="Q84" s="14">
        <f t="shared" ref="Q84:AE84" si="2735">(Q85-Q82)*2/3+Q82</f>
        <v>0.3666666666666667</v>
      </c>
      <c r="R84" s="14">
        <f t="shared" si="2735"/>
        <v>3.9416666666666664</v>
      </c>
      <c r="S84" s="14">
        <f t="shared" si="2735"/>
        <v>3.9620416666666665</v>
      </c>
      <c r="T84" s="14">
        <f t="shared" si="2735"/>
        <v>3.9416666666666664</v>
      </c>
      <c r="U84" s="14">
        <f t="shared" si="2735"/>
        <v>3.9620416666666665</v>
      </c>
      <c r="V84" s="27">
        <f t="shared" si="2659"/>
        <v>3.9233333333333333</v>
      </c>
      <c r="W84" s="34">
        <f t="shared" si="2660"/>
        <v>3.8151390367124987</v>
      </c>
      <c r="X84" s="27">
        <f t="shared" si="2661"/>
        <v>3.9049999999999998</v>
      </c>
      <c r="Y84" s="27">
        <f t="shared" si="2662"/>
        <v>3.668791813925</v>
      </c>
      <c r="Z84" s="27">
        <f t="shared" si="2663"/>
        <v>3.8866666666666667</v>
      </c>
      <c r="AA84" s="27">
        <f t="shared" si="2728"/>
        <v>3.5224445911374995</v>
      </c>
      <c r="AB84" s="14">
        <f t="shared" si="2735"/>
        <v>3.85</v>
      </c>
      <c r="AC84" s="14">
        <f t="shared" si="2735"/>
        <v>3.3821666666666665</v>
      </c>
      <c r="AD84" s="14">
        <f t="shared" si="2735"/>
        <v>3.4958333333333336</v>
      </c>
      <c r="AE84" s="17">
        <f t="shared" si="2735"/>
        <v>1.7837499999999999</v>
      </c>
      <c r="AF84" s="14"/>
      <c r="AG84" s="14">
        <f>(AG85-AG82)*2/3+AG82</f>
        <v>0.3666666666666667</v>
      </c>
      <c r="AH84" s="14">
        <f>(AH85-AH82)*2/3+AH82</f>
        <v>3.9041666666666663</v>
      </c>
      <c r="AI84" s="14">
        <f>(AI85-AI82)*2/3+AI82</f>
        <v>3.3760416666666666</v>
      </c>
      <c r="AJ84" s="14">
        <f>(AJ85-AJ82)*2/3+AJ82</f>
        <v>3.9041666666666663</v>
      </c>
      <c r="AK84" s="14">
        <f>(AK85-AK82)*2/3+AK82</f>
        <v>3.3610416666666669</v>
      </c>
      <c r="AL84" s="14">
        <f t="shared" si="2664"/>
        <v>3.8616666666666664</v>
      </c>
      <c r="AM84" s="17">
        <f t="shared" si="2665"/>
        <v>3.2043195907000022</v>
      </c>
      <c r="AN84" s="14">
        <f t="shared" si="2666"/>
        <v>3.8191666666666668</v>
      </c>
      <c r="AO84" s="14">
        <f t="shared" si="2667"/>
        <v>3.0481529225874993</v>
      </c>
      <c r="AP84" s="14">
        <f t="shared" si="2668"/>
        <v>3.7766666666666668</v>
      </c>
      <c r="AQ84" s="14">
        <f t="shared" si="2716"/>
        <v>2.8919862544750004</v>
      </c>
      <c r="AR84" s="14">
        <f>(AR85-AR82)*2/3+AR82</f>
        <v>3.6916666666666669</v>
      </c>
      <c r="AS84" s="17">
        <f>(AS85-AS82)*2/3+AS82</f>
        <v>2.7508333333333339</v>
      </c>
      <c r="AT84" s="14">
        <f>(AT85-AT82)*2/3+AT82</f>
        <v>3.2124999999999999</v>
      </c>
      <c r="AU84" s="14">
        <f>(AU85-AU82)*2/3+AU82</f>
        <v>0.45312500000000011</v>
      </c>
      <c r="AV84" s="14"/>
      <c r="AW84" s="14">
        <f>(AW85-AW82)*2/3+AW82</f>
        <v>0.3666666666666667</v>
      </c>
      <c r="AX84" s="14">
        <f t="shared" si="2626"/>
        <v>3.8791666666666664</v>
      </c>
      <c r="AY84" s="14">
        <f t="shared" si="2669"/>
        <v>3.121250146847224</v>
      </c>
      <c r="AZ84" s="14">
        <f t="shared" si="2627"/>
        <v>3.8491666666666662</v>
      </c>
      <c r="BA84" s="14">
        <f t="shared" si="2670"/>
        <v>3.1314168124138893</v>
      </c>
      <c r="BB84" s="14">
        <f t="shared" si="2628"/>
        <v>3.8262499999999999</v>
      </c>
      <c r="BC84" s="17">
        <f t="shared" si="2671"/>
        <v>2.7810557006388894</v>
      </c>
      <c r="BD84" s="14">
        <f t="shared" si="2629"/>
        <v>3.7733333333333334</v>
      </c>
      <c r="BE84" s="14">
        <f t="shared" si="2672"/>
        <v>2.4416945877638878</v>
      </c>
      <c r="BF84" s="14">
        <f t="shared" si="2630"/>
        <v>3.7204166666666669</v>
      </c>
      <c r="BG84" s="14">
        <f t="shared" si="2673"/>
        <v>2.1023334748888893</v>
      </c>
      <c r="BH84" s="14">
        <f t="shared" si="2631"/>
        <v>3.6145833333333335</v>
      </c>
      <c r="BI84" s="17">
        <f t="shared" si="2674"/>
        <v>1.7639445824722229</v>
      </c>
      <c r="BJ84" s="14"/>
      <c r="BK84" s="14"/>
      <c r="BL84" s="14"/>
      <c r="BM84" s="14">
        <f>(BM85-BM82)*2/3+BM82</f>
        <v>0.3666666666666667</v>
      </c>
      <c r="BN84" s="14">
        <f t="shared" si="2632"/>
        <v>3.8541666666666665</v>
      </c>
      <c r="BO84" s="14">
        <f t="shared" si="2675"/>
        <v>3.0884029237708348</v>
      </c>
      <c r="BP84" s="14">
        <f t="shared" si="2633"/>
        <v>3.7941666666666665</v>
      </c>
      <c r="BQ84" s="14">
        <f t="shared" si="2676"/>
        <v>3.1166529215708336</v>
      </c>
      <c r="BR84" s="14">
        <f t="shared" si="2634"/>
        <v>3.7908333333333335</v>
      </c>
      <c r="BS84" s="17">
        <f t="shared" si="2677"/>
        <v>2.6952848661333326</v>
      </c>
      <c r="BT84" s="14">
        <f t="shared" si="2635"/>
        <v>3.7275</v>
      </c>
      <c r="BU84" s="14">
        <f t="shared" si="2678"/>
        <v>2.295916808495833</v>
      </c>
      <c r="BV84" s="14">
        <f t="shared" si="2636"/>
        <v>3.6641666666666666</v>
      </c>
      <c r="BW84" s="14">
        <f t="shared" si="2679"/>
        <v>1.8965487508583327</v>
      </c>
      <c r="BX84" s="14">
        <f t="shared" si="2637"/>
        <v>3.5375000000000001</v>
      </c>
      <c r="BY84" s="14">
        <f t="shared" si="2680"/>
        <v>1.5080001355833337</v>
      </c>
      <c r="BZ84" s="14"/>
      <c r="CA84" s="14"/>
      <c r="CB84" s="14"/>
      <c r="CC84" s="14">
        <f>(CC85-CC82)*2/3+CC82</f>
        <v>0.3666666666666667</v>
      </c>
      <c r="CD84" s="14">
        <f>(CD85-CD82)*2/3+CD82</f>
        <v>3.8041666666666667</v>
      </c>
      <c r="CE84" s="14">
        <f>(CE85-CE82)*2/3+CE82</f>
        <v>3.0439583333333338</v>
      </c>
      <c r="CF84" s="14">
        <f>(CF85-CF82)*2/3+CF82</f>
        <v>3.8041666666666667</v>
      </c>
      <c r="CG84" s="14">
        <f>(CG85-CG82)*2/3+CG82</f>
        <v>3.0608333333333335</v>
      </c>
      <c r="CH84" s="14">
        <f t="shared" si="2638"/>
        <v>3.72</v>
      </c>
      <c r="CI84" s="14">
        <f t="shared" si="2681"/>
        <v>2.5724897249000001</v>
      </c>
      <c r="CJ84" s="14">
        <f t="shared" si="2639"/>
        <v>3.6358333333333333</v>
      </c>
      <c r="CK84" s="14">
        <f t="shared" si="2682"/>
        <v>2.0847015277374994</v>
      </c>
      <c r="CL84" s="14">
        <f t="shared" si="2640"/>
        <v>3.5516666666666667</v>
      </c>
      <c r="CM84" s="14">
        <f t="shared" si="2683"/>
        <v>1.5969133305750001</v>
      </c>
      <c r="CN84" s="14">
        <f>(CN85-CN82)*2/3+CN82</f>
        <v>3.3833333333333333</v>
      </c>
      <c r="CO84" s="14">
        <f>(CO85-CO82)*2/3+CO82</f>
        <v>1.137</v>
      </c>
      <c r="CP84" s="14"/>
      <c r="CQ84" s="14"/>
      <c r="CR84" s="14">
        <f t="shared" si="2641"/>
        <v>8.4166666666666501E-2</v>
      </c>
      <c r="CS84" s="14"/>
      <c r="CT84" s="14">
        <f>(CT85-CT82)*2/3+CT82</f>
        <v>0.3666666666666667</v>
      </c>
      <c r="CU84" s="14">
        <f t="shared" si="2642"/>
        <v>3.7863888888888888</v>
      </c>
      <c r="CV84" s="14">
        <f t="shared" si="2684"/>
        <v>2.9873510696208347</v>
      </c>
      <c r="CW84" s="14">
        <f t="shared" si="2643"/>
        <v>3.7841666666666667</v>
      </c>
      <c r="CX84" s="14">
        <f t="shared" si="2685"/>
        <v>2.9849195880375001</v>
      </c>
      <c r="CY84" s="14">
        <f t="shared" si="2644"/>
        <v>3.6972222222222224</v>
      </c>
      <c r="CZ84" s="14">
        <f t="shared" si="2686"/>
        <v>2.4236783815116669</v>
      </c>
      <c r="DA84" s="14">
        <f t="shared" si="2645"/>
        <v>3.6062777777777777</v>
      </c>
      <c r="DB84" s="17">
        <f t="shared" si="2687"/>
        <v>1.6933038415658335</v>
      </c>
      <c r="DC84" s="14">
        <f t="shared" si="2646"/>
        <v>3.5135555555555555</v>
      </c>
      <c r="DD84" s="17">
        <f t="shared" si="2688"/>
        <v>1.1930663386433329</v>
      </c>
      <c r="DE84" s="14">
        <f t="shared" ref="DE84:DE89" si="2736">CN84-(CN83-DE83)</f>
        <v>3.34</v>
      </c>
      <c r="DF84" s="16">
        <f t="shared" si="2689"/>
        <v>0.77102790697499979</v>
      </c>
      <c r="DG84" s="14"/>
      <c r="DH84" s="14"/>
      <c r="DI84" s="14"/>
      <c r="DJ84" s="14"/>
      <c r="DK84" s="14">
        <f>(DK85-DK82)*2/3+DK82</f>
        <v>0.3666666666666667</v>
      </c>
      <c r="DL84" s="14">
        <f t="shared" si="2690"/>
        <v>3.7686111111111114</v>
      </c>
      <c r="DM84" s="14">
        <f t="shared" si="2691"/>
        <v>2.9312992171791667</v>
      </c>
      <c r="DN84" s="14">
        <f t="shared" si="2692"/>
        <v>3.7641666666666667</v>
      </c>
      <c r="DO84" s="14">
        <f t="shared" si="2693"/>
        <v>2.9095612540125</v>
      </c>
      <c r="DP84" s="14">
        <f t="shared" si="2694"/>
        <v>3.6744444444444446</v>
      </c>
      <c r="DQ84" s="17">
        <f t="shared" si="2695"/>
        <v>2.2748670381233329</v>
      </c>
      <c r="DR84" s="14">
        <f t="shared" si="2696"/>
        <v>3.5767222222222221</v>
      </c>
      <c r="DS84" s="14">
        <f t="shared" si="2697"/>
        <v>1.3019061553941671</v>
      </c>
      <c r="DT84" s="14">
        <f t="shared" si="2698"/>
        <v>3.4754444444444443</v>
      </c>
      <c r="DU84" s="16">
        <f t="shared" si="2699"/>
        <v>0.78921934671166638</v>
      </c>
      <c r="DV84" s="14">
        <f>CN84-(CN83-DV83)</f>
        <v>3.2966666666666669</v>
      </c>
      <c r="DW84" s="14">
        <f t="shared" si="2701"/>
        <v>0.40575012769999957</v>
      </c>
      <c r="DX84" s="14"/>
      <c r="DY84" s="14"/>
      <c r="DZ84" s="14"/>
      <c r="EA84" s="14">
        <f>(EA85-EA82)*2/3+EA82</f>
        <v>0.3666666666666667</v>
      </c>
      <c r="EB84" s="14">
        <f t="shared" si="2649"/>
        <v>3.7508333333333335</v>
      </c>
      <c r="EC84" s="14">
        <f t="shared" si="2702"/>
        <v>2.875247364737501</v>
      </c>
      <c r="ED84" s="14">
        <f t="shared" si="2650"/>
        <v>3.7441666666666666</v>
      </c>
      <c r="EE84" s="14">
        <f t="shared" si="2703"/>
        <v>2.8342029199875007</v>
      </c>
      <c r="EF84" s="14">
        <f t="shared" si="2704"/>
        <v>3.6516666666666668</v>
      </c>
      <c r="EG84" s="14">
        <f t="shared" si="2705"/>
        <v>2.1260556947350002</v>
      </c>
      <c r="EH84" s="14">
        <f t="shared" si="2706"/>
        <v>3.5471666666666666</v>
      </c>
      <c r="EI84" s="14">
        <f t="shared" si="2707"/>
        <v>0.91050846922250028</v>
      </c>
      <c r="EJ84" s="14">
        <f t="shared" si="2724"/>
        <v>3.4373333333333331</v>
      </c>
      <c r="EK84" s="14">
        <f t="shared" si="2708"/>
        <v>0.38537235477999976</v>
      </c>
      <c r="EL84" s="14"/>
      <c r="EM84" s="14"/>
      <c r="EN84" s="14"/>
      <c r="EO84" s="14"/>
      <c r="EP84" s="14"/>
      <c r="EQ84" s="14"/>
      <c r="ER84" s="14"/>
      <c r="ES84" s="14"/>
      <c r="ET84" s="14">
        <f>(ET85-ET82)*2/3+ET82</f>
        <v>0.3666666666666667</v>
      </c>
      <c r="EU84" s="14">
        <f>(EU85-EU82)*2/3+EU82</f>
        <v>3.6708333333333334</v>
      </c>
      <c r="EV84" s="17">
        <f>(EV85-EV82)*2/3+EV82</f>
        <v>2.7785833333333332</v>
      </c>
      <c r="EW84" s="14">
        <f>(EW85-EW82)*2/3+EW82</f>
        <v>3.6541666666666668</v>
      </c>
      <c r="EX84" s="17">
        <f>(EX85-EX82)*2/3+EX82</f>
        <v>2.7013333333333334</v>
      </c>
      <c r="EY84" s="14">
        <f t="shared" si="2722"/>
        <v>3.5491666666666668</v>
      </c>
      <c r="EZ84" s="14">
        <f t="shared" si="2710"/>
        <v>1.8483265244875</v>
      </c>
      <c r="FA84" s="14">
        <f t="shared" si="2723"/>
        <v>3.4141666666666666</v>
      </c>
      <c r="FB84" s="14">
        <f t="shared" si="2711"/>
        <v>0.1523751314500002</v>
      </c>
      <c r="FC84" s="14"/>
      <c r="FD84" s="14"/>
      <c r="FE84" s="14"/>
      <c r="FF84" s="14"/>
      <c r="FG84" s="14"/>
      <c r="FH84" s="14"/>
      <c r="FJ84" s="19">
        <f t="shared" si="2731"/>
        <v>-3.6541666666666668</v>
      </c>
    </row>
    <row r="85" spans="1:166" ht="15" customHeight="1" x14ac:dyDescent="0.25">
      <c r="A85" s="14">
        <v>0.4</v>
      </c>
      <c r="B85" s="14">
        <f>3.9+0.0125*4</f>
        <v>3.9499999999999997</v>
      </c>
      <c r="C85" s="14">
        <f>(B85+B88)/2*0.1+C88</f>
        <v>3.8837500000000005</v>
      </c>
      <c r="D85" s="14">
        <f>3.9+0.0125*4</f>
        <v>3.9499999999999997</v>
      </c>
      <c r="E85" s="14">
        <f>(D85+D88)/2*0.1+E88</f>
        <v>4.1325000000000003</v>
      </c>
      <c r="F85" s="14">
        <f t="shared" si="2653"/>
        <v>3.9349999999999996</v>
      </c>
      <c r="G85" s="27">
        <f t="shared" si="2654"/>
        <v>3.9839064116250009</v>
      </c>
      <c r="H85" s="27">
        <f t="shared" si="2655"/>
        <v>3.92</v>
      </c>
      <c r="I85" s="27">
        <f t="shared" si="2656"/>
        <v>3.8353126610624999</v>
      </c>
      <c r="J85" s="27">
        <f t="shared" si="2657"/>
        <v>3.9049999999999998</v>
      </c>
      <c r="K85" s="27">
        <f t="shared" si="2726"/>
        <v>3.6867189104999998</v>
      </c>
      <c r="L85" s="14">
        <f>3.8+0.0125*6</f>
        <v>3.875</v>
      </c>
      <c r="M85" s="14">
        <f>(L85+L88)/2*0.1+M88</f>
        <v>3.5437500000000002</v>
      </c>
      <c r="N85" s="14">
        <f>3.5+0.0125*7</f>
        <v>3.5874999999999999</v>
      </c>
      <c r="O85" s="14">
        <f>(N85+N88)/2*0.1+O88</f>
        <v>2.165</v>
      </c>
      <c r="P85" s="14"/>
      <c r="Q85" s="14">
        <v>0.4</v>
      </c>
      <c r="R85" s="14">
        <f>3.9+0.0125*2</f>
        <v>3.9249999999999998</v>
      </c>
      <c r="S85" s="14">
        <f>(R85+R88)/2*0.1+S88</f>
        <v>3.8303750000000001</v>
      </c>
      <c r="T85" s="14">
        <f>3.9+0.0125*2</f>
        <v>3.9249999999999998</v>
      </c>
      <c r="U85" s="14">
        <f>(T85+T88)/2*0.1+U88</f>
        <v>3.8303750000000001</v>
      </c>
      <c r="V85" s="27">
        <f t="shared" si="2659"/>
        <v>3.9074999999999998</v>
      </c>
      <c r="W85" s="27">
        <f t="shared" si="2660"/>
        <v>3.6846251608749987</v>
      </c>
      <c r="X85" s="27">
        <f t="shared" si="2661"/>
        <v>3.89</v>
      </c>
      <c r="Y85" s="27">
        <f t="shared" si="2662"/>
        <v>3.5388751602499999</v>
      </c>
      <c r="Z85" s="27">
        <f t="shared" si="2663"/>
        <v>3.8725000000000001</v>
      </c>
      <c r="AA85" s="27">
        <f t="shared" si="2728"/>
        <v>3.3931251596249994</v>
      </c>
      <c r="AB85" s="14">
        <f>3.8+0.0125*3</f>
        <v>3.8374999999999999</v>
      </c>
      <c r="AC85" s="17">
        <f>(AB85+AB88)/2*0.1+AC88</f>
        <v>3.253625</v>
      </c>
      <c r="AD85" s="14">
        <f>3.4+0.0125*6</f>
        <v>3.4750000000000001</v>
      </c>
      <c r="AE85" s="14">
        <f>(AD85+AD88)/2*0.1+AE88</f>
        <v>1.6668749999999999</v>
      </c>
      <c r="AF85" s="14"/>
      <c r="AG85" s="14">
        <v>0.4</v>
      </c>
      <c r="AH85" s="14">
        <f>3.8+0.0125*7</f>
        <v>3.8874999999999997</v>
      </c>
      <c r="AI85" s="17">
        <f>(AH85+AH88)/2*0.1+AI88</f>
        <v>3.245625</v>
      </c>
      <c r="AJ85" s="14">
        <f>3.8+0.0125*7</f>
        <v>3.8874999999999997</v>
      </c>
      <c r="AK85" s="17">
        <f>(AJ85+AJ88)/2*0.1+AK88</f>
        <v>3.2306250000000003</v>
      </c>
      <c r="AL85" s="14">
        <f t="shared" si="2664"/>
        <v>3.8449999999999998</v>
      </c>
      <c r="AM85" s="14">
        <f t="shared" si="2665"/>
        <v>3.075875159100002</v>
      </c>
      <c r="AN85" s="14">
        <f t="shared" si="2666"/>
        <v>3.8025000000000002</v>
      </c>
      <c r="AO85" s="14">
        <f t="shared" si="2667"/>
        <v>2.921125157512499</v>
      </c>
      <c r="AP85" s="14">
        <f t="shared" si="2668"/>
        <v>3.7600000000000002</v>
      </c>
      <c r="AQ85" s="17">
        <f t="shared" si="2716"/>
        <v>2.7663751559250005</v>
      </c>
      <c r="AR85" s="14">
        <f>3.6+0.0125*6</f>
        <v>3.6750000000000003</v>
      </c>
      <c r="AS85" s="14">
        <f>(AR85+AR88)/2*0.1+AS88</f>
        <v>2.6275000000000004</v>
      </c>
      <c r="AT85" s="14">
        <f>3.1+0.0125*7</f>
        <v>3.1875</v>
      </c>
      <c r="AU85" s="14">
        <f>(AT85+AT88)/2*0.1+AU88</f>
        <v>0.34562500000000007</v>
      </c>
      <c r="AV85" s="14"/>
      <c r="AW85" s="14">
        <v>0.4</v>
      </c>
      <c r="AX85" s="14">
        <f t="shared" si="2626"/>
        <v>3.8624999999999998</v>
      </c>
      <c r="AY85" s="14">
        <f t="shared" si="2669"/>
        <v>2.992222381972224</v>
      </c>
      <c r="AZ85" s="14">
        <f t="shared" si="2627"/>
        <v>3.8324999999999996</v>
      </c>
      <c r="BA85" s="14">
        <f t="shared" si="2670"/>
        <v>3.0033890474388891</v>
      </c>
      <c r="BB85" s="14">
        <f t="shared" si="2628"/>
        <v>3.8093749999999997</v>
      </c>
      <c r="BC85" s="14">
        <f t="shared" si="2671"/>
        <v>2.6537952966982643</v>
      </c>
      <c r="BD85" s="14">
        <f t="shared" si="2629"/>
        <v>3.7562500000000001</v>
      </c>
      <c r="BE85" s="14">
        <f t="shared" si="2672"/>
        <v>2.3162015447576376</v>
      </c>
      <c r="BF85" s="14">
        <f t="shared" si="2630"/>
        <v>3.703125</v>
      </c>
      <c r="BG85" s="14">
        <f t="shared" si="2673"/>
        <v>1.9786077928170143</v>
      </c>
      <c r="BH85" s="14">
        <f t="shared" si="2631"/>
        <v>3.5968749999999998</v>
      </c>
      <c r="BI85" s="14">
        <f t="shared" si="2674"/>
        <v>1.6437536222690978</v>
      </c>
      <c r="BJ85" s="14"/>
      <c r="BK85" s="14"/>
      <c r="BL85" s="14"/>
      <c r="BM85" s="14">
        <v>0.4</v>
      </c>
      <c r="BN85" s="14">
        <f t="shared" si="2632"/>
        <v>3.8374999999999999</v>
      </c>
      <c r="BO85" s="14">
        <f t="shared" si="2675"/>
        <v>2.9602084921458349</v>
      </c>
      <c r="BP85" s="14">
        <f t="shared" si="2633"/>
        <v>3.7774999999999999</v>
      </c>
      <c r="BQ85" s="14">
        <f t="shared" si="2676"/>
        <v>2.9904584897458335</v>
      </c>
      <c r="BR85" s="14">
        <f t="shared" si="2634"/>
        <v>3.7737499999999997</v>
      </c>
      <c r="BS85" s="14">
        <f t="shared" si="2677"/>
        <v>2.5692084898520826</v>
      </c>
      <c r="BT85" s="14">
        <f t="shared" si="2635"/>
        <v>3.71</v>
      </c>
      <c r="BU85" s="17">
        <f t="shared" si="2678"/>
        <v>2.1719584875583329</v>
      </c>
      <c r="BV85" s="14">
        <f t="shared" si="2636"/>
        <v>3.6462500000000002</v>
      </c>
      <c r="BW85" s="17">
        <f t="shared" si="2679"/>
        <v>1.7747084852645827</v>
      </c>
      <c r="BX85" s="14">
        <f t="shared" si="2637"/>
        <v>3.5187499999999998</v>
      </c>
      <c r="BY85" s="14">
        <f t="shared" si="2680"/>
        <v>1.3903959806770836</v>
      </c>
      <c r="BZ85" s="14"/>
      <c r="CA85" s="14"/>
      <c r="CB85" s="14"/>
      <c r="CC85" s="14">
        <v>0.4</v>
      </c>
      <c r="CD85" s="14">
        <f>3.7+0.0125*7</f>
        <v>3.7875000000000001</v>
      </c>
      <c r="CE85" s="14">
        <f>(CD85+CD88)/2*0.1+CE88</f>
        <v>2.9168750000000006</v>
      </c>
      <c r="CF85" s="14">
        <f>3.7+0.0125*7</f>
        <v>3.7875000000000001</v>
      </c>
      <c r="CG85" s="14">
        <f>(CF85+CF88)/2*0.1+CG88</f>
        <v>2.9337500000000003</v>
      </c>
      <c r="CH85" s="14">
        <f t="shared" si="2638"/>
        <v>3.7025000000000001</v>
      </c>
      <c r="CI85" s="14">
        <f t="shared" si="2681"/>
        <v>2.4487814039375002</v>
      </c>
      <c r="CJ85" s="14">
        <f t="shared" si="2639"/>
        <v>3.6174999999999997</v>
      </c>
      <c r="CK85" s="14">
        <f t="shared" si="2682"/>
        <v>1.9638126509374993</v>
      </c>
      <c r="CL85" s="14">
        <f t="shared" si="2640"/>
        <v>3.5324999999999998</v>
      </c>
      <c r="CM85" s="14">
        <f t="shared" si="2683"/>
        <v>1.4788438979375</v>
      </c>
      <c r="CN85" s="14">
        <f>3.3+0.0125*5</f>
        <v>3.3624999999999998</v>
      </c>
      <c r="CO85" s="14">
        <f>(CN85+CN88)/2*0.1+CO88</f>
        <v>1.0238750000000001</v>
      </c>
      <c r="CP85" s="14"/>
      <c r="CQ85" s="14"/>
      <c r="CR85" s="14">
        <f t="shared" si="2641"/>
        <v>8.4999999999999964E-2</v>
      </c>
      <c r="CS85" s="14"/>
      <c r="CT85" s="14">
        <v>0.4</v>
      </c>
      <c r="CU85" s="14">
        <f t="shared" si="2642"/>
        <v>3.7691666666666666</v>
      </c>
      <c r="CV85" s="14">
        <f t="shared" si="2684"/>
        <v>2.8614251562875013</v>
      </c>
      <c r="CW85" s="14">
        <f t="shared" si="2643"/>
        <v>3.7675000000000001</v>
      </c>
      <c r="CX85" s="14">
        <f t="shared" si="2685"/>
        <v>2.8590584895125</v>
      </c>
      <c r="CY85" s="14">
        <f t="shared" si="2644"/>
        <v>3.6798333333333333</v>
      </c>
      <c r="CZ85" s="14">
        <f t="shared" si="2686"/>
        <v>2.3007274678808334</v>
      </c>
      <c r="DA85" s="14">
        <f t="shared" si="2645"/>
        <v>3.5879444444444442</v>
      </c>
      <c r="DB85" s="14">
        <f t="shared" si="2687"/>
        <v>1.5734001498525001</v>
      </c>
      <c r="DC85" s="14">
        <f t="shared" si="2646"/>
        <v>3.4943888888888885</v>
      </c>
      <c r="DD85" s="14">
        <f t="shared" si="2688"/>
        <v>1.0762672762491663</v>
      </c>
      <c r="DE85" s="14">
        <f t="shared" si="2736"/>
        <v>3.3191666666666664</v>
      </c>
      <c r="DF85" s="14">
        <f t="shared" si="2689"/>
        <v>0.66004180696249981</v>
      </c>
      <c r="DG85" s="14"/>
      <c r="DH85" s="14"/>
      <c r="DI85" s="14"/>
      <c r="DJ85" s="14"/>
      <c r="DK85" s="14">
        <v>0.4</v>
      </c>
      <c r="DL85" s="14">
        <f t="shared" si="2690"/>
        <v>3.7508333333333335</v>
      </c>
      <c r="DM85" s="14">
        <f t="shared" si="2691"/>
        <v>2.8059751556374999</v>
      </c>
      <c r="DN85" s="14">
        <f t="shared" si="2692"/>
        <v>3.7475000000000001</v>
      </c>
      <c r="DO85" s="14">
        <f t="shared" si="2693"/>
        <v>2.7843668220874997</v>
      </c>
      <c r="DP85" s="14">
        <f t="shared" si="2694"/>
        <v>3.6571666666666669</v>
      </c>
      <c r="DQ85" s="14">
        <f t="shared" si="2695"/>
        <v>2.1526735318241661</v>
      </c>
      <c r="DR85" s="14">
        <f t="shared" si="2696"/>
        <v>3.5583888888888886</v>
      </c>
      <c r="DS85" s="17">
        <f t="shared" si="2697"/>
        <v>1.1829876487675004</v>
      </c>
      <c r="DT85" s="14">
        <f t="shared" si="2698"/>
        <v>3.4562777777777773</v>
      </c>
      <c r="DU85" s="14">
        <f t="shared" si="2699"/>
        <v>0.67369065456083299</v>
      </c>
      <c r="DV85" s="14">
        <f>CN85-(CN84-DV84)</f>
        <v>3.2758333333333334</v>
      </c>
      <c r="DW85" s="14">
        <f t="shared" si="2701"/>
        <v>0.29620847198749956</v>
      </c>
      <c r="DX85" s="14"/>
      <c r="DY85" s="14"/>
      <c r="DZ85" s="14"/>
      <c r="EA85" s="14">
        <v>0.4</v>
      </c>
      <c r="EB85" s="14">
        <f t="shared" si="2649"/>
        <v>3.7324999999999999</v>
      </c>
      <c r="EC85" s="17">
        <f t="shared" si="2702"/>
        <v>2.7505251549875012</v>
      </c>
      <c r="ED85" s="14">
        <f t="shared" si="2650"/>
        <v>3.7275</v>
      </c>
      <c r="EE85" s="17">
        <f t="shared" si="2703"/>
        <v>2.7096751546625009</v>
      </c>
      <c r="EF85" s="14">
        <f t="shared" si="2704"/>
        <v>3.6345000000000001</v>
      </c>
      <c r="EG85" s="14">
        <f t="shared" si="2705"/>
        <v>2.0046195957675002</v>
      </c>
      <c r="EH85" s="14">
        <f t="shared" ref="EH85:EH90" si="2737">CJ85-(CJ84-EH84)</f>
        <v>3.528833333333333</v>
      </c>
      <c r="EI85" s="16">
        <f t="shared" si="2707"/>
        <v>0.79257514768250026</v>
      </c>
      <c r="EJ85" s="14">
        <f t="shared" si="2724"/>
        <v>3.4181666666666661</v>
      </c>
      <c r="EK85" s="14">
        <f t="shared" si="2708"/>
        <v>0.2711140328724998</v>
      </c>
      <c r="EL85" s="14"/>
      <c r="EM85" s="14"/>
      <c r="EN85" s="14"/>
      <c r="EO85" s="14"/>
      <c r="EP85" s="14"/>
      <c r="EQ85" s="14"/>
      <c r="ER85" s="14"/>
      <c r="ES85" s="14"/>
      <c r="ET85" s="14">
        <v>0.4</v>
      </c>
      <c r="EU85" s="14">
        <f>3.6+0.0125*4</f>
        <v>3.65</v>
      </c>
      <c r="EV85" s="14">
        <f>(EU85+EU88)/2*0.1+EV88</f>
        <v>2.655875</v>
      </c>
      <c r="EW85" s="14">
        <f>3.6+0.0125*3</f>
        <v>3.6375000000000002</v>
      </c>
      <c r="EX85" s="14">
        <f>(EW85+EW88)/2*0.1+EX88</f>
        <v>2.57925</v>
      </c>
      <c r="EY85" s="14">
        <f t="shared" si="2722"/>
        <v>3.5325000000000002</v>
      </c>
      <c r="EZ85" s="17">
        <f t="shared" si="2710"/>
        <v>1.7302987585125</v>
      </c>
      <c r="FA85" s="14"/>
      <c r="FB85" s="14"/>
      <c r="FC85" s="14"/>
      <c r="FD85" s="14"/>
      <c r="FE85" s="14"/>
      <c r="FF85" s="14"/>
      <c r="FG85" s="14"/>
      <c r="FH85" s="14"/>
      <c r="FJ85" s="19">
        <f t="shared" si="2731"/>
        <v>-3.6375000000000002</v>
      </c>
    </row>
    <row r="86" spans="1:166" ht="15" customHeight="1" x14ac:dyDescent="0.25">
      <c r="A86" s="14">
        <f t="shared" ref="A86:O86" si="2738">(A88-A85)/3+A85</f>
        <v>0.43333333333333335</v>
      </c>
      <c r="B86" s="14">
        <f t="shared" si="2738"/>
        <v>3.9333333333333331</v>
      </c>
      <c r="C86" s="17">
        <f t="shared" si="2738"/>
        <v>3.7529166666666671</v>
      </c>
      <c r="D86" s="14">
        <f t="shared" si="2738"/>
        <v>3.9333333333333331</v>
      </c>
      <c r="E86" s="14">
        <f t="shared" si="2738"/>
        <v>4.0016666666666669</v>
      </c>
      <c r="F86" s="14">
        <f t="shared" si="2653"/>
        <v>3.918333333333333</v>
      </c>
      <c r="G86" s="27">
        <f t="shared" si="2654"/>
        <v>3.8530175358250007</v>
      </c>
      <c r="H86" s="27">
        <f t="shared" si="2655"/>
        <v>3.9033333333333333</v>
      </c>
      <c r="I86" s="34">
        <f t="shared" si="2656"/>
        <v>3.7049237852124999</v>
      </c>
      <c r="J86" s="27">
        <f>(D86-L86)*4/10+L86</f>
        <v>3.8883333333333332</v>
      </c>
      <c r="K86" s="27">
        <f t="shared" si="2726"/>
        <v>3.5568300345999999</v>
      </c>
      <c r="L86" s="14">
        <f t="shared" si="2738"/>
        <v>3.8583333333333334</v>
      </c>
      <c r="M86" s="14">
        <f t="shared" si="2738"/>
        <v>3.4154166666666668</v>
      </c>
      <c r="N86" s="14">
        <f t="shared" si="2738"/>
        <v>3.5708333333333333</v>
      </c>
      <c r="O86" s="14">
        <f t="shared" si="2738"/>
        <v>2.0462500000000001</v>
      </c>
      <c r="P86" s="14"/>
      <c r="Q86" s="14">
        <f t="shared" ref="Q86:AE86" si="2739">(Q88-Q85)/3+Q85</f>
        <v>0.43333333333333335</v>
      </c>
      <c r="R86" s="14">
        <f t="shared" si="2739"/>
        <v>3.9124999999999996</v>
      </c>
      <c r="S86" s="17">
        <f t="shared" si="2739"/>
        <v>3.7001666666666666</v>
      </c>
      <c r="T86" s="14">
        <f t="shared" si="2739"/>
        <v>3.9124999999999996</v>
      </c>
      <c r="U86" s="17">
        <f t="shared" si="2739"/>
        <v>3.7001666666666666</v>
      </c>
      <c r="V86" s="27">
        <f t="shared" si="2659"/>
        <v>3.8941666666666666</v>
      </c>
      <c r="W86" s="27">
        <f t="shared" si="2660"/>
        <v>3.5545973960999988</v>
      </c>
      <c r="X86" s="27">
        <f t="shared" si="2661"/>
        <v>3.875833333333333</v>
      </c>
      <c r="Y86" s="27">
        <f t="shared" si="2662"/>
        <v>3.4094446176375</v>
      </c>
      <c r="Z86" s="27">
        <f>(T86-AB86)*4/10+AB86</f>
        <v>3.8574999999999999</v>
      </c>
      <c r="AA86" s="34">
        <f t="shared" si="2728"/>
        <v>3.2642918391749993</v>
      </c>
      <c r="AB86" s="14">
        <f t="shared" si="2739"/>
        <v>3.8208333333333333</v>
      </c>
      <c r="AC86" s="14">
        <f t="shared" si="2739"/>
        <v>3.1265416666666668</v>
      </c>
      <c r="AD86" s="14">
        <f t="shared" si="2739"/>
        <v>3.4583333333333335</v>
      </c>
      <c r="AE86" s="14">
        <f t="shared" si="2739"/>
        <v>1.5518749999999999</v>
      </c>
      <c r="AF86" s="14"/>
      <c r="AG86" s="14">
        <f>(AG88-AG85)/3+AG85</f>
        <v>0.43333333333333335</v>
      </c>
      <c r="AH86" s="14">
        <f>(AH88-AH85)/3+AH85</f>
        <v>3.8708333333333331</v>
      </c>
      <c r="AI86" s="14">
        <f>(AI88-AI85)/3+AI85</f>
        <v>3.1168749999999998</v>
      </c>
      <c r="AJ86" s="14">
        <f>(AJ88-AJ85)/3+AJ85</f>
        <v>3.8708333333333331</v>
      </c>
      <c r="AK86" s="14">
        <f>(AK88-AK85)/3+AK85</f>
        <v>3.1018750000000002</v>
      </c>
      <c r="AL86" s="14">
        <f t="shared" si="2664"/>
        <v>3.8291666666666666</v>
      </c>
      <c r="AM86" s="14">
        <f t="shared" si="2665"/>
        <v>2.9479723941125018</v>
      </c>
      <c r="AN86" s="14">
        <f t="shared" si="2666"/>
        <v>3.7874999999999996</v>
      </c>
      <c r="AO86" s="17">
        <f t="shared" si="2667"/>
        <v>2.7946251701624991</v>
      </c>
      <c r="AP86" s="14">
        <f>(AJ86-AR86)*4/10+AR86</f>
        <v>3.7458333333333331</v>
      </c>
      <c r="AQ86" s="14">
        <f t="shared" si="2716"/>
        <v>2.6412779462125004</v>
      </c>
      <c r="AR86" s="14">
        <f>(AR88-AR85)/3+AR85</f>
        <v>3.6625000000000001</v>
      </c>
      <c r="AS86" s="14">
        <f>(AS88-AS85)/3+AS85</f>
        <v>2.5056250000000002</v>
      </c>
      <c r="AT86" s="14">
        <f>(AT88-AT85)/3+AT85</f>
        <v>3.1666666666666665</v>
      </c>
      <c r="AU86" s="14">
        <f>(AU88-AU85)/3+AU85</f>
        <v>0.24041666666666672</v>
      </c>
      <c r="AV86" s="14"/>
      <c r="AW86" s="14">
        <f>(AW88-AW85)/3+AW85</f>
        <v>0.43333333333333335</v>
      </c>
      <c r="AX86" s="14">
        <f t="shared" si="2626"/>
        <v>3.8458333333333332</v>
      </c>
      <c r="AY86" s="14">
        <f t="shared" si="2669"/>
        <v>2.8637501725972241</v>
      </c>
      <c r="AZ86" s="14">
        <f t="shared" si="2627"/>
        <v>3.815833333333333</v>
      </c>
      <c r="BA86" s="14">
        <f t="shared" si="2670"/>
        <v>2.8759168379638891</v>
      </c>
      <c r="BB86" s="14">
        <f t="shared" si="2628"/>
        <v>3.7929166666666667</v>
      </c>
      <c r="BC86" s="14">
        <f t="shared" si="2671"/>
        <v>2.5270904482576393</v>
      </c>
      <c r="BD86" s="14">
        <f t="shared" si="2629"/>
        <v>3.7399999999999998</v>
      </c>
      <c r="BE86" s="17">
        <f t="shared" si="2672"/>
        <v>2.1912640572513875</v>
      </c>
      <c r="BF86" s="14">
        <f t="shared" si="2630"/>
        <v>3.6870833333333328</v>
      </c>
      <c r="BG86" s="14">
        <f t="shared" si="2673"/>
        <v>1.8554376662451393</v>
      </c>
      <c r="BH86" s="14">
        <f t="shared" si="2631"/>
        <v>3.5812499999999998</v>
      </c>
      <c r="BI86" s="14">
        <f t="shared" si="2674"/>
        <v>1.5241182175659729</v>
      </c>
      <c r="BJ86" s="14"/>
      <c r="BK86" s="14"/>
      <c r="BL86" s="14"/>
      <c r="BM86" s="14">
        <f>(BM88-BM85)/3+BM85</f>
        <v>0.43333333333333335</v>
      </c>
      <c r="BN86" s="14">
        <f t="shared" si="2632"/>
        <v>3.8208333333333333</v>
      </c>
      <c r="BO86" s="14">
        <f t="shared" si="2675"/>
        <v>2.8325696160208351</v>
      </c>
      <c r="BP86" s="14">
        <f t="shared" si="2633"/>
        <v>3.7608333333333333</v>
      </c>
      <c r="BQ86" s="14">
        <f t="shared" si="2676"/>
        <v>2.8648196134208335</v>
      </c>
      <c r="BR86" s="14">
        <f t="shared" si="2634"/>
        <v>3.7566666666666668</v>
      </c>
      <c r="BS86" s="14">
        <f t="shared" si="2677"/>
        <v>2.4437015579583328</v>
      </c>
      <c r="BT86" s="14">
        <f t="shared" si="2635"/>
        <v>3.6924999999999999</v>
      </c>
      <c r="BU86" s="14">
        <f t="shared" si="2678"/>
        <v>2.048583499895833</v>
      </c>
      <c r="BV86" s="14">
        <f t="shared" si="2636"/>
        <v>3.628333333333333</v>
      </c>
      <c r="BW86" s="14">
        <f t="shared" si="2679"/>
        <v>1.6534654418333328</v>
      </c>
      <c r="BX86" s="14">
        <f t="shared" si="2637"/>
        <v>3.5</v>
      </c>
      <c r="BY86" s="17">
        <f t="shared" si="2680"/>
        <v>1.2734168257083336</v>
      </c>
      <c r="BZ86" s="14"/>
      <c r="CA86" s="14"/>
      <c r="CB86" s="14"/>
      <c r="CC86" s="14">
        <f>(CC88-CC85)/3+CC85</f>
        <v>0.43333333333333335</v>
      </c>
      <c r="CD86" s="14">
        <f>(CD88-CD85)/3+CD85</f>
        <v>3.7708333333333335</v>
      </c>
      <c r="CE86" s="17">
        <f>(CE88-CE85)/3+CE85</f>
        <v>2.7914583333333338</v>
      </c>
      <c r="CF86" s="14">
        <f>(CF88-CF85)/3+CF85</f>
        <v>3.7708333333333335</v>
      </c>
      <c r="CG86" s="17">
        <f>(CG88-CG85)/3+CG85</f>
        <v>2.8083333333333336</v>
      </c>
      <c r="CH86" s="14">
        <f t="shared" si="2638"/>
        <v>3.6841666666666666</v>
      </c>
      <c r="CI86" s="14">
        <f t="shared" si="2681"/>
        <v>2.3256703051375003</v>
      </c>
      <c r="CJ86" s="14">
        <f t="shared" si="2639"/>
        <v>3.5975000000000001</v>
      </c>
      <c r="CK86" s="14">
        <f t="shared" si="2682"/>
        <v>1.8435626629624993</v>
      </c>
      <c r="CL86" s="14">
        <f t="shared" si="2640"/>
        <v>3.5108333333333333</v>
      </c>
      <c r="CM86" s="14">
        <f t="shared" si="2683"/>
        <v>1.3614550207875</v>
      </c>
      <c r="CN86" s="14">
        <f>(CN88-CN85)/3+CN85</f>
        <v>3.3374999999999999</v>
      </c>
      <c r="CO86" s="14">
        <f>(CO88-CO85)/3+CO85</f>
        <v>0.91304166666666675</v>
      </c>
      <c r="CP86" s="14"/>
      <c r="CQ86" s="14"/>
      <c r="CR86" s="14">
        <f t="shared" si="2641"/>
        <v>8.6666666666666892E-2</v>
      </c>
      <c r="CS86" s="14"/>
      <c r="CT86" s="14">
        <f>(CT88-CT85)/3+CT85</f>
        <v>0.43333333333333335</v>
      </c>
      <c r="CU86" s="14">
        <f t="shared" si="2642"/>
        <v>3.7524999999999999</v>
      </c>
      <c r="CV86" s="17">
        <f t="shared" si="2684"/>
        <v>2.7360640577125013</v>
      </c>
      <c r="CW86" s="14">
        <f t="shared" si="2643"/>
        <v>3.7508333333333335</v>
      </c>
      <c r="CX86" s="17">
        <f t="shared" si="2685"/>
        <v>2.7337529464874999</v>
      </c>
      <c r="CY86" s="14">
        <f t="shared" si="2644"/>
        <v>3.6617222222222221</v>
      </c>
      <c r="CZ86" s="17">
        <f t="shared" si="2686"/>
        <v>2.1783682208575001</v>
      </c>
      <c r="DA86" s="14">
        <f t="shared" si="2645"/>
        <v>3.5679444444444446</v>
      </c>
      <c r="DB86" s="14">
        <f t="shared" si="2687"/>
        <v>1.4541353469641667</v>
      </c>
      <c r="DC86" s="14">
        <f t="shared" si="2646"/>
        <v>3.472722222222222</v>
      </c>
      <c r="DD86" s="14">
        <f t="shared" si="2688"/>
        <v>0.9601487693424996</v>
      </c>
      <c r="DE86" s="14">
        <f t="shared" si="2736"/>
        <v>3.2941666666666665</v>
      </c>
      <c r="DF86" s="14">
        <f t="shared" si="2689"/>
        <v>0.54981959576249984</v>
      </c>
      <c r="DG86" s="14"/>
      <c r="DH86" s="14"/>
      <c r="DI86" s="14"/>
      <c r="DJ86" s="14"/>
      <c r="DK86" s="14">
        <f>(DK88-DK85)/3+DK85</f>
        <v>0.43333333333333335</v>
      </c>
      <c r="DL86" s="14">
        <f t="shared" si="2690"/>
        <v>3.7341666666666669</v>
      </c>
      <c r="DM86" s="17">
        <f t="shared" si="2691"/>
        <v>2.6812251681124999</v>
      </c>
      <c r="DN86" s="14">
        <f t="shared" si="2692"/>
        <v>3.7308333333333334</v>
      </c>
      <c r="DO86" s="17">
        <f t="shared" si="2693"/>
        <v>2.6597279456624996</v>
      </c>
      <c r="DP86" s="14">
        <f t="shared" si="2694"/>
        <v>3.6392777777777781</v>
      </c>
      <c r="DQ86" s="14">
        <f t="shared" si="2695"/>
        <v>2.0310661365774996</v>
      </c>
      <c r="DR86" s="14">
        <f t="shared" si="2696"/>
        <v>3.538388888888889</v>
      </c>
      <c r="DS86" s="14">
        <f t="shared" si="2697"/>
        <v>1.0647080309658337</v>
      </c>
      <c r="DT86" s="14">
        <f t="shared" si="2698"/>
        <v>3.4346111111111108</v>
      </c>
      <c r="DU86" s="14">
        <f t="shared" si="2699"/>
        <v>0.55884251789749961</v>
      </c>
      <c r="DV86" s="14">
        <f>CN86-(CN85-DV85)</f>
        <v>3.2508333333333335</v>
      </c>
      <c r="DW86" s="14">
        <f t="shared" si="2701"/>
        <v>0.18743070508749954</v>
      </c>
      <c r="DX86" s="14"/>
      <c r="DY86" s="14"/>
      <c r="DZ86" s="14"/>
      <c r="EA86" s="14">
        <f>(EA88-EA85)/3+EA85</f>
        <v>0.43333333333333335</v>
      </c>
      <c r="EB86" s="14">
        <f t="shared" si="2649"/>
        <v>3.7158333333333333</v>
      </c>
      <c r="EC86" s="14">
        <f t="shared" si="2702"/>
        <v>2.6263862785125012</v>
      </c>
      <c r="ED86" s="14">
        <f t="shared" si="2650"/>
        <v>3.7108333333333334</v>
      </c>
      <c r="EE86" s="14">
        <f t="shared" si="2703"/>
        <v>2.5857029448375011</v>
      </c>
      <c r="EF86" s="14">
        <f t="shared" si="2704"/>
        <v>3.6168333333333336</v>
      </c>
      <c r="EG86" s="14">
        <f t="shared" si="2705"/>
        <v>1.8837640522975001</v>
      </c>
      <c r="EH86" s="14">
        <f t="shared" si="2737"/>
        <v>3.5088333333333335</v>
      </c>
      <c r="EI86" s="14">
        <f t="shared" si="2707"/>
        <v>0.6752807149675002</v>
      </c>
      <c r="EJ86" s="14">
        <f t="shared" si="2724"/>
        <v>3.3964999999999996</v>
      </c>
      <c r="EK86" s="14">
        <f t="shared" si="2708"/>
        <v>0.1575362664524998</v>
      </c>
      <c r="EL86" s="14"/>
      <c r="EM86" s="14"/>
      <c r="EN86" s="14"/>
      <c r="EO86" s="14"/>
      <c r="EP86" s="14"/>
      <c r="EQ86" s="14"/>
      <c r="ER86" s="14"/>
      <c r="ES86" s="14"/>
      <c r="ET86" s="14">
        <f>(ET88-ET85)/3+ET85</f>
        <v>0.43333333333333335</v>
      </c>
      <c r="EU86" s="14">
        <f>(EU88-EU85)/3+EU85</f>
        <v>3.6333333333333333</v>
      </c>
      <c r="EV86" s="14">
        <f>(EV88-EV85)/3+EV85</f>
        <v>2.5350416666666669</v>
      </c>
      <c r="EW86" s="14">
        <f>(EW88-EW85)/3+EW85</f>
        <v>3.6208333333333336</v>
      </c>
      <c r="EX86" s="14">
        <f>(EX88-EX85)/3+EX85</f>
        <v>2.4588333333333332</v>
      </c>
      <c r="EY86" s="14">
        <f t="shared" si="2722"/>
        <v>3.5158333333333336</v>
      </c>
      <c r="EZ86" s="14">
        <f t="shared" si="2710"/>
        <v>1.6128265480374999</v>
      </c>
      <c r="FA86" s="14"/>
      <c r="FB86" s="14"/>
      <c r="FC86" s="14"/>
      <c r="FD86" s="14"/>
      <c r="FE86" s="14"/>
      <c r="FF86" s="14"/>
      <c r="FG86" s="14"/>
      <c r="FH86" s="14"/>
      <c r="FJ86" s="19">
        <f t="shared" si="2731"/>
        <v>-3.6208333333333336</v>
      </c>
    </row>
    <row r="87" spans="1:166" ht="15" customHeight="1" x14ac:dyDescent="0.25">
      <c r="A87" s="14">
        <f t="shared" ref="A87:O87" si="2740">(A88-A85)*2/3+A85</f>
        <v>0.46666666666666667</v>
      </c>
      <c r="B87" s="14">
        <f t="shared" si="2740"/>
        <v>3.9166666666666665</v>
      </c>
      <c r="C87" s="14">
        <f t="shared" si="2740"/>
        <v>3.6220833333333338</v>
      </c>
      <c r="D87" s="14">
        <f t="shared" si="2740"/>
        <v>3.9166666666666665</v>
      </c>
      <c r="E87" s="14">
        <f t="shared" si="2740"/>
        <v>3.870833333333334</v>
      </c>
      <c r="F87" s="14">
        <f t="shared" si="2653"/>
        <v>3.9016666666666664</v>
      </c>
      <c r="G87" s="34">
        <f t="shared" si="2654"/>
        <v>3.7226842155250006</v>
      </c>
      <c r="H87" s="27">
        <f t="shared" si="2655"/>
        <v>3.8866666666666667</v>
      </c>
      <c r="I87" s="27">
        <f t="shared" si="2656"/>
        <v>3.5750904648624999</v>
      </c>
      <c r="J87" s="27">
        <f t="shared" ref="J87:J105" si="2741">(D87-L87)*4/10+L87</f>
        <v>3.8716666666666666</v>
      </c>
      <c r="K87" s="27">
        <f t="shared" si="2726"/>
        <v>3.4274967142000001</v>
      </c>
      <c r="L87" s="14">
        <f t="shared" si="2740"/>
        <v>3.8416666666666663</v>
      </c>
      <c r="M87" s="17">
        <f t="shared" si="2740"/>
        <v>3.2870833333333338</v>
      </c>
      <c r="N87" s="14">
        <f t="shared" si="2740"/>
        <v>3.5541666666666667</v>
      </c>
      <c r="O87" s="14">
        <f t="shared" si="2740"/>
        <v>1.9275</v>
      </c>
      <c r="P87" s="14"/>
      <c r="Q87" s="14">
        <f t="shared" ref="Q87:AE87" si="2742">(Q88-Q85)*2/3+Q85</f>
        <v>0.46666666666666667</v>
      </c>
      <c r="R87" s="14">
        <f t="shared" si="2742"/>
        <v>3.9</v>
      </c>
      <c r="S87" s="14">
        <f t="shared" si="2742"/>
        <v>3.5699583333333336</v>
      </c>
      <c r="T87" s="14">
        <f t="shared" si="2742"/>
        <v>3.9</v>
      </c>
      <c r="U87" s="14">
        <f t="shared" si="2742"/>
        <v>3.5699583333333336</v>
      </c>
      <c r="V87" s="27">
        <f t="shared" si="2659"/>
        <v>3.8808333333333334</v>
      </c>
      <c r="W87" s="27">
        <f t="shared" si="2660"/>
        <v>3.4250140757249987</v>
      </c>
      <c r="X87" s="27">
        <f t="shared" si="2661"/>
        <v>3.8616666666666664</v>
      </c>
      <c r="Y87" s="34">
        <f t="shared" si="2662"/>
        <v>3.2804862972</v>
      </c>
      <c r="Z87" s="27">
        <f t="shared" ref="Z87:Z105" si="2743">(T87-AB87)*4/10+AB87</f>
        <v>3.8424999999999998</v>
      </c>
      <c r="AA87" s="27">
        <f t="shared" si="2728"/>
        <v>3.1359585186749994</v>
      </c>
      <c r="AB87" s="14">
        <f t="shared" si="2742"/>
        <v>3.8041666666666667</v>
      </c>
      <c r="AC87" s="14">
        <f t="shared" si="2742"/>
        <v>2.9994583333333331</v>
      </c>
      <c r="AD87" s="14">
        <f t="shared" si="2742"/>
        <v>3.4416666666666664</v>
      </c>
      <c r="AE87" s="14">
        <f t="shared" si="2742"/>
        <v>1.4368749999999999</v>
      </c>
      <c r="AF87" s="14"/>
      <c r="AG87" s="14">
        <f>(AG88-AG85)*2/3+AG85</f>
        <v>0.46666666666666667</v>
      </c>
      <c r="AH87" s="14">
        <f>(AH88-AH85)*2/3+AH85</f>
        <v>3.8541666666666665</v>
      </c>
      <c r="AI87" s="14">
        <f>(AI88-AI85)*2/3+AI85</f>
        <v>2.9881250000000001</v>
      </c>
      <c r="AJ87" s="14">
        <f>(AJ88-AJ85)*2/3+AJ85</f>
        <v>3.8541666666666665</v>
      </c>
      <c r="AK87" s="14">
        <f>(AK88-AK85)*2/3+AK85</f>
        <v>2.9731250000000005</v>
      </c>
      <c r="AL87" s="14">
        <f t="shared" si="2664"/>
        <v>3.8133333333333335</v>
      </c>
      <c r="AM87" s="14">
        <f t="shared" si="2665"/>
        <v>2.8205974068500019</v>
      </c>
      <c r="AN87" s="14">
        <f t="shared" si="2666"/>
        <v>3.7725</v>
      </c>
      <c r="AO87" s="14">
        <f t="shared" si="2667"/>
        <v>2.6686251827624989</v>
      </c>
      <c r="AP87" s="14">
        <f t="shared" si="2668"/>
        <v>3.7316666666666669</v>
      </c>
      <c r="AQ87" s="14">
        <f t="shared" si="2716"/>
        <v>2.5166529586750004</v>
      </c>
      <c r="AR87" s="14">
        <f>(AR88-AR85)*2/3+AR85</f>
        <v>3.6500000000000004</v>
      </c>
      <c r="AS87" s="14">
        <f>(AS88-AS85)*2/3+AS85</f>
        <v>2.3837500000000005</v>
      </c>
      <c r="AT87" s="14">
        <f>(AT88-AT85)*2/3+AT85</f>
        <v>3.1458333333333335</v>
      </c>
      <c r="AU87" s="14">
        <f>(AU88-AU85)*2/3+AU85</f>
        <v>0.13520833333333337</v>
      </c>
      <c r="AV87" s="14"/>
      <c r="AW87" s="14">
        <f>(AW88-AW85)*2/3+AW85</f>
        <v>0.46666666666666667</v>
      </c>
      <c r="AX87" s="14">
        <f t="shared" si="2626"/>
        <v>3.8291666666666666</v>
      </c>
      <c r="AY87" s="17">
        <f t="shared" si="2669"/>
        <v>2.7358335187222242</v>
      </c>
      <c r="AZ87" s="14">
        <f t="shared" si="2627"/>
        <v>3.7991666666666664</v>
      </c>
      <c r="BA87" s="17">
        <f t="shared" si="2670"/>
        <v>2.7490001839888891</v>
      </c>
      <c r="BB87" s="14">
        <f t="shared" si="2628"/>
        <v>3.7764583333333333</v>
      </c>
      <c r="BC87" s="14">
        <f t="shared" si="2671"/>
        <v>2.4009342108732641</v>
      </c>
      <c r="BD87" s="14">
        <f t="shared" si="2629"/>
        <v>3.7237499999999999</v>
      </c>
      <c r="BE87" s="14">
        <f t="shared" si="2672"/>
        <v>2.0668682363576374</v>
      </c>
      <c r="BF87" s="14">
        <f t="shared" si="2630"/>
        <v>3.6710416666666665</v>
      </c>
      <c r="BG87" s="17">
        <f t="shared" si="2673"/>
        <v>1.7328022618420142</v>
      </c>
      <c r="BH87" s="14">
        <f t="shared" si="2631"/>
        <v>3.5656250000000003</v>
      </c>
      <c r="BI87" s="14">
        <f t="shared" si="2674"/>
        <v>1.4050036461440978</v>
      </c>
      <c r="BJ87" s="14"/>
      <c r="BK87" s="14"/>
      <c r="BL87" s="14"/>
      <c r="BM87" s="14">
        <f>(BM88-BM85)*2/3+BM85</f>
        <v>0.46666666666666667</v>
      </c>
      <c r="BN87" s="14">
        <f t="shared" si="2632"/>
        <v>3.8041666666666667</v>
      </c>
      <c r="BO87" s="17">
        <f t="shared" si="2675"/>
        <v>2.705486295395835</v>
      </c>
      <c r="BP87" s="14">
        <f t="shared" si="2633"/>
        <v>3.7441666666666666</v>
      </c>
      <c r="BQ87" s="17">
        <f t="shared" si="2676"/>
        <v>2.7397362925958335</v>
      </c>
      <c r="BR87" s="14">
        <f t="shared" si="2634"/>
        <v>3.7395833333333335</v>
      </c>
      <c r="BS87" s="14">
        <f t="shared" si="2677"/>
        <v>2.3187640704520827</v>
      </c>
      <c r="BT87" s="14">
        <f t="shared" si="2635"/>
        <v>3.6749999999999998</v>
      </c>
      <c r="BU87" s="14">
        <f t="shared" si="2678"/>
        <v>1.9257918455083329</v>
      </c>
      <c r="BV87" s="14">
        <f t="shared" si="2636"/>
        <v>3.6104166666666666</v>
      </c>
      <c r="BW87" s="14">
        <f t="shared" si="2679"/>
        <v>1.5328196205645828</v>
      </c>
      <c r="BX87" s="14">
        <f t="shared" si="2637"/>
        <v>3.4812500000000002</v>
      </c>
      <c r="BY87" s="14">
        <f t="shared" si="2680"/>
        <v>1.1570626706770837</v>
      </c>
      <c r="BZ87" s="14"/>
      <c r="CA87" s="14"/>
      <c r="CB87" s="14"/>
      <c r="CC87" s="14">
        <f>(CC88-CC85)*2/3+CC85</f>
        <v>0.46666666666666667</v>
      </c>
      <c r="CD87" s="14">
        <f>(CD88-CD85)*2/3+CD85</f>
        <v>3.7541666666666669</v>
      </c>
      <c r="CE87" s="14">
        <f>(CE88-CE85)*2/3+CE85</f>
        <v>2.6660416666666671</v>
      </c>
      <c r="CF87" s="14">
        <f>(CF88-CF85)*2/3+CF85</f>
        <v>3.7541666666666669</v>
      </c>
      <c r="CG87" s="14">
        <f>(CG88-CG85)*2/3+CG85</f>
        <v>2.6829166666666668</v>
      </c>
      <c r="CH87" s="14">
        <f t="shared" si="2638"/>
        <v>3.6658333333333335</v>
      </c>
      <c r="CI87" s="17">
        <f t="shared" si="2681"/>
        <v>2.2031703173875004</v>
      </c>
      <c r="CJ87" s="14">
        <f t="shared" si="2639"/>
        <v>3.5775000000000001</v>
      </c>
      <c r="CK87" s="17">
        <f t="shared" si="2682"/>
        <v>1.7239793415874993</v>
      </c>
      <c r="CL87" s="14">
        <f t="shared" si="2640"/>
        <v>3.4891666666666667</v>
      </c>
      <c r="CM87" s="17">
        <f t="shared" si="2683"/>
        <v>1.2447883657875001</v>
      </c>
      <c r="CN87" s="14">
        <f>(CN88-CN85)*2/3+CN85</f>
        <v>3.3125</v>
      </c>
      <c r="CO87" s="16">
        <f>(CO88-CO85)*2/3+CO85</f>
        <v>0.80220833333333341</v>
      </c>
      <c r="CP87" s="14"/>
      <c r="CQ87" s="14"/>
      <c r="CR87" s="14">
        <f t="shared" si="2641"/>
        <v>8.8333333333333375E-2</v>
      </c>
      <c r="CS87" s="14"/>
      <c r="CT87" s="14">
        <f>(CT88-CT85)*2/3+CT85</f>
        <v>0.46666666666666667</v>
      </c>
      <c r="CU87" s="14">
        <f t="shared" si="2642"/>
        <v>3.7358333333333333</v>
      </c>
      <c r="CV87" s="14">
        <f t="shared" si="2684"/>
        <v>2.6112585146375014</v>
      </c>
      <c r="CW87" s="14">
        <f t="shared" si="2643"/>
        <v>3.7341666666666669</v>
      </c>
      <c r="CX87" s="14">
        <f t="shared" si="2685"/>
        <v>2.6090029589624999</v>
      </c>
      <c r="CY87" s="14">
        <f t="shared" si="2644"/>
        <v>3.6436111111111114</v>
      </c>
      <c r="CZ87" s="14">
        <f t="shared" si="2686"/>
        <v>2.0566126774775002</v>
      </c>
      <c r="DA87" s="14">
        <f t="shared" si="2645"/>
        <v>3.5479444444444446</v>
      </c>
      <c r="DB87" s="14">
        <f t="shared" si="2687"/>
        <v>1.3355372106758334</v>
      </c>
      <c r="DC87" s="14">
        <f t="shared" ref="DC87:DC93" si="2744">CL87-(CL86-DC86)</f>
        <v>3.4510555555555555</v>
      </c>
      <c r="DD87" s="14">
        <f t="shared" si="2688"/>
        <v>0.84475248458583296</v>
      </c>
      <c r="DE87" s="14">
        <f t="shared" si="2736"/>
        <v>3.2691666666666666</v>
      </c>
      <c r="DF87" s="14">
        <f t="shared" si="2689"/>
        <v>0.44043071781249987</v>
      </c>
      <c r="DG87" s="14"/>
      <c r="DH87" s="14"/>
      <c r="DI87" s="14"/>
      <c r="DJ87" s="14"/>
      <c r="DK87" s="14">
        <f>(DK88-DK85)*2/3+DK85</f>
        <v>0.46666666666666667</v>
      </c>
      <c r="DL87" s="14">
        <f t="shared" si="2690"/>
        <v>3.7175000000000002</v>
      </c>
      <c r="DM87" s="14">
        <f t="shared" si="2691"/>
        <v>2.5570307360875</v>
      </c>
      <c r="DN87" s="14">
        <f t="shared" si="2692"/>
        <v>3.7141666666666668</v>
      </c>
      <c r="DO87" s="14">
        <f t="shared" si="2693"/>
        <v>2.5356446247374995</v>
      </c>
      <c r="DP87" s="14">
        <f t="shared" si="2694"/>
        <v>3.6213888888888888</v>
      </c>
      <c r="DQ87" s="14">
        <f t="shared" si="2695"/>
        <v>1.9100550375674996</v>
      </c>
      <c r="DR87" s="14">
        <f t="shared" si="2696"/>
        <v>3.518388888888889</v>
      </c>
      <c r="DS87" s="14">
        <f t="shared" si="2697"/>
        <v>0.94709507976416696</v>
      </c>
      <c r="DT87" s="14">
        <f>CL87-(CL86-DT86)</f>
        <v>3.4129444444444443</v>
      </c>
      <c r="DU87" s="14">
        <f t="shared" si="2699"/>
        <v>0.4447166033841663</v>
      </c>
      <c r="DV87" s="14"/>
      <c r="DW87" s="14"/>
      <c r="DX87" s="14"/>
      <c r="DY87" s="14"/>
      <c r="DZ87" s="14"/>
      <c r="EA87" s="14">
        <f>(EA88-EA85)*2/3+EA85</f>
        <v>0.46666666666666667</v>
      </c>
      <c r="EB87" s="14">
        <f t="shared" si="2649"/>
        <v>3.6991666666666667</v>
      </c>
      <c r="EC87" s="14">
        <f t="shared" si="2702"/>
        <v>2.5028029575375013</v>
      </c>
      <c r="ED87" s="14">
        <f t="shared" si="2650"/>
        <v>3.6941666666666668</v>
      </c>
      <c r="EE87" s="14">
        <f t="shared" si="2703"/>
        <v>2.4622862905125009</v>
      </c>
      <c r="EF87" s="14">
        <f t="shared" si="2704"/>
        <v>3.5991666666666666</v>
      </c>
      <c r="EG87" s="17">
        <f t="shared" si="2705"/>
        <v>1.7634973976575001</v>
      </c>
      <c r="EH87" s="14">
        <f t="shared" si="2737"/>
        <v>3.4888333333333335</v>
      </c>
      <c r="EI87" s="14">
        <f t="shared" si="2707"/>
        <v>0.55865294885250016</v>
      </c>
      <c r="EJ87" s="14"/>
      <c r="EK87" s="14"/>
      <c r="EL87" s="14"/>
      <c r="EM87" s="14"/>
      <c r="EN87" s="14"/>
      <c r="EO87" s="14"/>
      <c r="EP87" s="14"/>
      <c r="EQ87" s="14"/>
      <c r="ER87" s="14"/>
      <c r="ES87" s="14"/>
      <c r="ET87" s="14">
        <f>(ET88-ET85)*2/3+ET85</f>
        <v>0.46666666666666667</v>
      </c>
      <c r="EU87" s="14">
        <f>(EU88-EU85)*2/3+EU85</f>
        <v>3.6166666666666667</v>
      </c>
      <c r="EV87" s="14">
        <f>(EV88-EV85)*2/3+EV85</f>
        <v>2.4142083333333333</v>
      </c>
      <c r="EW87" s="14">
        <f>(EW88-EW85)*2/3+EW85</f>
        <v>3.6041666666666665</v>
      </c>
      <c r="EX87" s="14">
        <f>(EX88-EX85)*2/3+EX85</f>
        <v>2.3384166666666668</v>
      </c>
      <c r="EY87" s="14">
        <f t="shared" si="2722"/>
        <v>3.4991666666666665</v>
      </c>
      <c r="EZ87" s="14">
        <f t="shared" si="2710"/>
        <v>1.4959098930624999</v>
      </c>
      <c r="FA87" s="14"/>
      <c r="FB87" s="14"/>
      <c r="FC87" s="14"/>
      <c r="FD87" s="14"/>
      <c r="FE87" s="14"/>
      <c r="FF87" s="14"/>
      <c r="FG87" s="14"/>
      <c r="FH87" s="14"/>
      <c r="FJ87" s="19">
        <f t="shared" si="2731"/>
        <v>-3.6041666666666665</v>
      </c>
    </row>
    <row r="88" spans="1:166" ht="15" customHeight="1" x14ac:dyDescent="0.25">
      <c r="A88" s="14">
        <v>0.5</v>
      </c>
      <c r="B88" s="14">
        <f>3.9+0.0125*0</f>
        <v>3.9</v>
      </c>
      <c r="C88" s="14">
        <f>(B88+B91)/2*0.1+C91</f>
        <v>3.4912500000000004</v>
      </c>
      <c r="D88" s="14">
        <f>3.9+0.0125*0</f>
        <v>3.9</v>
      </c>
      <c r="E88" s="17">
        <f>(D88+D91)/2*0.1+E91</f>
        <v>3.7400000000000007</v>
      </c>
      <c r="F88" s="14">
        <f t="shared" si="2653"/>
        <v>3.8849999999999998</v>
      </c>
      <c r="G88" s="27">
        <f t="shared" si="2654"/>
        <v>3.5929064507250006</v>
      </c>
      <c r="H88" s="27">
        <f t="shared" si="2655"/>
        <v>3.87</v>
      </c>
      <c r="I88" s="27">
        <f t="shared" si="2656"/>
        <v>3.4458127000125001</v>
      </c>
      <c r="J88" s="27">
        <f t="shared" si="2741"/>
        <v>3.855</v>
      </c>
      <c r="K88" s="34">
        <f>K87-(J87+J88)/2*0.03333333</f>
        <v>3.2987189493</v>
      </c>
      <c r="L88" s="14">
        <f>3.8+0.0125*2</f>
        <v>3.8249999999999997</v>
      </c>
      <c r="M88" s="14">
        <f>(L88+L91)/2*0.1+M91</f>
        <v>3.1587500000000004</v>
      </c>
      <c r="N88" s="14">
        <f>3.5+0.0125*3</f>
        <v>3.5375000000000001</v>
      </c>
      <c r="O88" s="17">
        <f>(N88+N91)/2*0.1+O91</f>
        <v>1.8087499999999999</v>
      </c>
      <c r="P88" s="14"/>
      <c r="Q88" s="14">
        <v>0.5</v>
      </c>
      <c r="R88" s="14">
        <f>3.8+0.0125*7</f>
        <v>3.8874999999999997</v>
      </c>
      <c r="S88" s="14">
        <f>(R88+R91)/2*0.1+S91</f>
        <v>3.4397500000000001</v>
      </c>
      <c r="T88" s="14">
        <f>3.8+0.0125*7</f>
        <v>3.8874999999999997</v>
      </c>
      <c r="U88" s="14">
        <f>(T88+T91)/2*0.1+U91</f>
        <v>3.4397500000000001</v>
      </c>
      <c r="V88" s="27">
        <f t="shared" si="2659"/>
        <v>3.8674999999999997</v>
      </c>
      <c r="W88" s="34">
        <f t="shared" si="2660"/>
        <v>3.2958751997499989</v>
      </c>
      <c r="X88" s="27">
        <f t="shared" si="2661"/>
        <v>3.8475000000000001</v>
      </c>
      <c r="Y88" s="27">
        <f t="shared" si="2662"/>
        <v>3.1520001989374999</v>
      </c>
      <c r="Z88" s="27">
        <f t="shared" si="2743"/>
        <v>3.8275000000000001</v>
      </c>
      <c r="AA88" s="27">
        <f>AA87-(Z87+Z88)/2*0.03333333</f>
        <v>3.0081251981249992</v>
      </c>
      <c r="AB88" s="14">
        <f>3.7+0.0125*7</f>
        <v>3.7875000000000001</v>
      </c>
      <c r="AC88" s="14">
        <f>(AB88+AB91)/2*0.1+AC91</f>
        <v>2.8723749999999999</v>
      </c>
      <c r="AD88" s="14">
        <f>3.4+0.0125*2</f>
        <v>3.4249999999999998</v>
      </c>
      <c r="AE88" s="14">
        <f>(AD88+AD91)/2*0.1+AE91</f>
        <v>1.3218749999999999</v>
      </c>
      <c r="AF88" s="14"/>
      <c r="AG88" s="14">
        <v>0.5</v>
      </c>
      <c r="AH88" s="14">
        <f>3.8+0.0125*3</f>
        <v>3.8374999999999999</v>
      </c>
      <c r="AI88" s="14">
        <f>(AH88+AH91)/2*0.1+AI91</f>
        <v>2.859375</v>
      </c>
      <c r="AJ88" s="14">
        <f>3.8+0.0125*3</f>
        <v>3.8374999999999999</v>
      </c>
      <c r="AK88" s="14">
        <f>(AJ88+AJ91)/2*0.1+AK91</f>
        <v>2.8443750000000003</v>
      </c>
      <c r="AL88" s="14">
        <f t="shared" si="2664"/>
        <v>3.7974999999999999</v>
      </c>
      <c r="AM88" s="17">
        <f t="shared" si="2665"/>
        <v>2.693750197312502</v>
      </c>
      <c r="AN88" s="14">
        <f t="shared" si="2666"/>
        <v>3.7575000000000003</v>
      </c>
      <c r="AO88" s="14">
        <f t="shared" si="2667"/>
        <v>2.5431251953124989</v>
      </c>
      <c r="AP88" s="14">
        <f t="shared" si="2668"/>
        <v>3.7175000000000002</v>
      </c>
      <c r="AQ88" s="14">
        <f>AQ87-(AP87+AP88)/2*0.03333333</f>
        <v>2.3925001933125003</v>
      </c>
      <c r="AR88" s="14">
        <f>3.6+0.0125*3</f>
        <v>3.6375000000000002</v>
      </c>
      <c r="AS88" s="17">
        <f>(AR88+AR91)/2*0.1+AS91</f>
        <v>2.2618750000000003</v>
      </c>
      <c r="AT88" s="14">
        <f>3.1+0.0125*2</f>
        <v>3.125</v>
      </c>
      <c r="AU88" s="14">
        <v>0.03</v>
      </c>
      <c r="AV88" s="14"/>
      <c r="AW88" s="14">
        <v>0.5</v>
      </c>
      <c r="AX88" s="14">
        <f t="shared" si="2626"/>
        <v>3.8125</v>
      </c>
      <c r="AY88" s="14">
        <f t="shared" si="2669"/>
        <v>2.608472420347224</v>
      </c>
      <c r="AZ88" s="14">
        <f t="shared" si="2627"/>
        <v>3.7824999999999998</v>
      </c>
      <c r="BA88" s="14">
        <f t="shared" si="2670"/>
        <v>2.6226390855138892</v>
      </c>
      <c r="BB88" s="14">
        <f t="shared" si="2628"/>
        <v>3.76</v>
      </c>
      <c r="BC88" s="17">
        <f t="shared" si="2671"/>
        <v>2.2753265845451391</v>
      </c>
      <c r="BD88" s="14">
        <f t="shared" si="2629"/>
        <v>3.7075000000000005</v>
      </c>
      <c r="BE88" s="14">
        <f t="shared" si="2672"/>
        <v>1.9430140820763873</v>
      </c>
      <c r="BF88" s="14">
        <f t="shared" si="2630"/>
        <v>3.6550000000000002</v>
      </c>
      <c r="BG88" s="14">
        <f t="shared" si="2673"/>
        <v>1.6107015796076392</v>
      </c>
      <c r="BH88" s="14">
        <f t="shared" si="2631"/>
        <v>3.5500000000000003</v>
      </c>
      <c r="BI88" s="17">
        <f t="shared" si="2674"/>
        <v>1.2864099080034728</v>
      </c>
      <c r="BJ88" s="14"/>
      <c r="BK88" s="14"/>
      <c r="BL88" s="14"/>
      <c r="BM88" s="14">
        <v>0.5</v>
      </c>
      <c r="BN88" s="14">
        <f t="shared" si="2632"/>
        <v>3.7875000000000001</v>
      </c>
      <c r="BO88" s="14">
        <f t="shared" si="2675"/>
        <v>2.5789585302708349</v>
      </c>
      <c r="BP88" s="14">
        <f t="shared" si="2633"/>
        <v>3.7275</v>
      </c>
      <c r="BQ88" s="14">
        <f t="shared" si="2676"/>
        <v>2.6152085272708336</v>
      </c>
      <c r="BR88" s="14">
        <f t="shared" si="2634"/>
        <v>3.7225000000000001</v>
      </c>
      <c r="BS88" s="17">
        <f t="shared" si="2677"/>
        <v>2.1943960273333327</v>
      </c>
      <c r="BT88" s="14">
        <f t="shared" si="2635"/>
        <v>3.6575000000000002</v>
      </c>
      <c r="BU88" s="14">
        <f t="shared" si="2678"/>
        <v>1.8035835243958329</v>
      </c>
      <c r="BV88" s="14">
        <f t="shared" si="2636"/>
        <v>3.5925000000000002</v>
      </c>
      <c r="BW88" s="14">
        <f t="shared" si="2679"/>
        <v>1.4127710214583327</v>
      </c>
      <c r="BX88" s="14">
        <f t="shared" si="2637"/>
        <v>3.4625000000000004</v>
      </c>
      <c r="BY88" s="14">
        <f t="shared" si="2680"/>
        <v>1.0413335155833336</v>
      </c>
      <c r="BZ88" s="14"/>
      <c r="CA88" s="14"/>
      <c r="CB88" s="14"/>
      <c r="CC88" s="14">
        <v>0.5</v>
      </c>
      <c r="CD88" s="14">
        <f>3.7+0.0125*3</f>
        <v>3.7375000000000003</v>
      </c>
      <c r="CE88" s="14">
        <f>(CD88+CD91)/2*0.1+CE91</f>
        <v>2.5406250000000004</v>
      </c>
      <c r="CF88" s="14">
        <f>3.7+0.0125*3</f>
        <v>3.7375000000000003</v>
      </c>
      <c r="CG88" s="14">
        <f>(CF88+CF91)/2*0.1+CG91</f>
        <v>2.5575000000000001</v>
      </c>
      <c r="CH88" s="14">
        <f t="shared" si="2638"/>
        <v>3.6475000000000004</v>
      </c>
      <c r="CI88" s="14">
        <f t="shared" si="2681"/>
        <v>2.0812814406875004</v>
      </c>
      <c r="CJ88" s="14">
        <f t="shared" si="2639"/>
        <v>3.5575000000000001</v>
      </c>
      <c r="CK88" s="14">
        <f t="shared" si="2682"/>
        <v>1.6050626868124993</v>
      </c>
      <c r="CL88" s="14">
        <f t="shared" si="2640"/>
        <v>3.4675000000000002</v>
      </c>
      <c r="CM88" s="14">
        <f t="shared" si="2683"/>
        <v>1.1288439329375</v>
      </c>
      <c r="CN88" s="14">
        <f>3.2+0.0125*7</f>
        <v>3.2875000000000001</v>
      </c>
      <c r="CO88" s="14">
        <f>(CN88+CN91)/2*0.1+CO91</f>
        <v>0.69137500000000007</v>
      </c>
      <c r="CP88" s="14"/>
      <c r="CQ88" s="14"/>
      <c r="CR88" s="14">
        <f t="shared" si="2641"/>
        <v>8.9999999999999858E-2</v>
      </c>
      <c r="CS88" s="14"/>
      <c r="CT88" s="14">
        <v>0.5</v>
      </c>
      <c r="CU88" s="14">
        <f t="shared" si="2642"/>
        <v>3.7191666666666667</v>
      </c>
      <c r="CV88" s="14">
        <f t="shared" si="2684"/>
        <v>2.4870085270625015</v>
      </c>
      <c r="CW88" s="14">
        <f t="shared" si="2643"/>
        <v>3.7175000000000002</v>
      </c>
      <c r="CX88" s="14">
        <f t="shared" si="2685"/>
        <v>2.4848085269375</v>
      </c>
      <c r="CY88" s="14">
        <f t="shared" si="2644"/>
        <v>3.6255000000000002</v>
      </c>
      <c r="CZ88" s="14">
        <f t="shared" si="2686"/>
        <v>1.9354608377408336</v>
      </c>
      <c r="DA88" s="14">
        <f t="shared" si="2645"/>
        <v>3.5279444444444445</v>
      </c>
      <c r="DB88" s="17">
        <f t="shared" si="2687"/>
        <v>1.2176057409875001</v>
      </c>
      <c r="DC88" s="14">
        <f t="shared" si="2744"/>
        <v>3.429388888888889</v>
      </c>
      <c r="DD88" s="16">
        <f t="shared" si="2688"/>
        <v>0.73007842197916628</v>
      </c>
      <c r="DE88" s="14">
        <f t="shared" si="2736"/>
        <v>3.2441666666666666</v>
      </c>
      <c r="DF88" s="14">
        <f t="shared" si="2689"/>
        <v>0.33187517311249987</v>
      </c>
      <c r="DG88" s="14"/>
      <c r="DH88" s="14"/>
      <c r="DI88" s="14"/>
      <c r="DJ88" s="14"/>
      <c r="DK88" s="14">
        <v>0.5</v>
      </c>
      <c r="DL88" s="14">
        <f t="shared" si="2690"/>
        <v>3.7008333333333336</v>
      </c>
      <c r="DM88" s="14">
        <f t="shared" si="2691"/>
        <v>2.4333918595625001</v>
      </c>
      <c r="DN88" s="14">
        <f t="shared" si="2692"/>
        <v>3.6975000000000002</v>
      </c>
      <c r="DO88" s="14">
        <f t="shared" si="2693"/>
        <v>2.4121168593124995</v>
      </c>
      <c r="DP88" s="14">
        <f t="shared" si="2694"/>
        <v>3.6035000000000004</v>
      </c>
      <c r="DQ88" s="17">
        <f t="shared" si="2695"/>
        <v>1.7896402347941662</v>
      </c>
      <c r="DR88" s="14">
        <f t="shared" si="2696"/>
        <v>3.498388888888889</v>
      </c>
      <c r="DS88" s="14">
        <f t="shared" si="2697"/>
        <v>0.83014879516250029</v>
      </c>
      <c r="DT88" s="14">
        <f>CL88-(CL87-DT87)</f>
        <v>3.3912777777777778</v>
      </c>
      <c r="DU88" s="14">
        <f t="shared" si="2699"/>
        <v>0.33131291102083293</v>
      </c>
      <c r="DV88" s="14"/>
      <c r="DW88" s="14"/>
      <c r="DX88" s="14"/>
      <c r="DY88" s="14"/>
      <c r="DZ88" s="14"/>
      <c r="EA88" s="14">
        <v>0.5</v>
      </c>
      <c r="EB88" s="14">
        <f t="shared" si="2649"/>
        <v>3.6825000000000001</v>
      </c>
      <c r="EC88" s="14">
        <f t="shared" si="2702"/>
        <v>2.3797751920625014</v>
      </c>
      <c r="ED88" s="14">
        <f t="shared" si="2650"/>
        <v>3.6775000000000002</v>
      </c>
      <c r="EE88" s="14">
        <f t="shared" si="2703"/>
        <v>2.3394251916875008</v>
      </c>
      <c r="EF88" s="14">
        <f t="shared" si="2704"/>
        <v>3.5815000000000001</v>
      </c>
      <c r="EG88" s="14">
        <f t="shared" si="2705"/>
        <v>1.6438196318475</v>
      </c>
      <c r="EH88" s="14">
        <f t="shared" si="2737"/>
        <v>3.4688333333333334</v>
      </c>
      <c r="EI88" s="14">
        <f t="shared" si="2707"/>
        <v>0.44269184933750017</v>
      </c>
      <c r="EJ88" s="14"/>
      <c r="EK88" s="14"/>
      <c r="EL88" s="14"/>
      <c r="EM88" s="14"/>
      <c r="EN88" s="14"/>
      <c r="EO88" s="14"/>
      <c r="EP88" s="14"/>
      <c r="EQ88" s="14"/>
      <c r="ER88" s="14"/>
      <c r="ES88" s="14"/>
      <c r="ET88" s="14">
        <v>0.5</v>
      </c>
      <c r="EU88" s="14">
        <f>3.6+0.0125*0</f>
        <v>3.6</v>
      </c>
      <c r="EV88" s="17">
        <f>(EU88+EU91)/2*0.1+EV91</f>
        <v>2.2933750000000002</v>
      </c>
      <c r="EW88" s="14">
        <f>3.5+0.0125*7</f>
        <v>3.5874999999999999</v>
      </c>
      <c r="EX88" s="17">
        <f>(EW88+EW91)/2*0.1+EX91</f>
        <v>2.218</v>
      </c>
      <c r="EY88" s="14">
        <f t="shared" si="2722"/>
        <v>3.4824999999999999</v>
      </c>
      <c r="EZ88" s="14">
        <f t="shared" si="2710"/>
        <v>1.3795487935874999</v>
      </c>
      <c r="FA88" s="14"/>
      <c r="FB88" s="14"/>
      <c r="FC88" s="14"/>
      <c r="FD88" s="14"/>
      <c r="FE88" s="14"/>
      <c r="FF88" s="14"/>
      <c r="FG88" s="14"/>
      <c r="FH88" s="14"/>
    </row>
    <row r="89" spans="1:166" ht="15" customHeight="1" x14ac:dyDescent="0.25">
      <c r="A89" s="14">
        <f t="shared" ref="A89:O89" si="2745">(A91-A88)/3+A88</f>
        <v>0.53333333333333333</v>
      </c>
      <c r="B89" s="14">
        <f t="shared" si="2745"/>
        <v>3.8874999999999997</v>
      </c>
      <c r="C89" s="14">
        <f t="shared" si="2745"/>
        <v>3.3618750000000004</v>
      </c>
      <c r="D89" s="14">
        <f t="shared" si="2745"/>
        <v>3.8874999999999997</v>
      </c>
      <c r="E89" s="14">
        <f t="shared" si="2745"/>
        <v>3.6106250000000006</v>
      </c>
      <c r="F89" s="14">
        <f t="shared" si="2653"/>
        <v>3.8724999999999996</v>
      </c>
      <c r="G89" s="27">
        <f t="shared" si="2654"/>
        <v>3.4636147969875006</v>
      </c>
      <c r="H89" s="27">
        <f t="shared" si="2655"/>
        <v>3.8574999999999999</v>
      </c>
      <c r="I89" s="34">
        <f t="shared" si="2656"/>
        <v>3.3170210462250003</v>
      </c>
      <c r="J89" s="27">
        <f t="shared" si="2741"/>
        <v>3.8424999999999998</v>
      </c>
      <c r="K89" s="27">
        <f t="shared" ref="K89:K105" si="2746">K88-(J88+J89)/2*0.03333333</f>
        <v>3.1704272954624999</v>
      </c>
      <c r="L89" s="14">
        <f t="shared" si="2745"/>
        <v>3.8125</v>
      </c>
      <c r="M89" s="14">
        <f t="shared" si="2745"/>
        <v>3.0318750000000003</v>
      </c>
      <c r="N89" s="14">
        <f t="shared" si="2745"/>
        <v>3.5249999999999999</v>
      </c>
      <c r="O89" s="14">
        <f t="shared" si="2745"/>
        <v>1.6914583333333333</v>
      </c>
      <c r="P89" s="14"/>
      <c r="Q89" s="14">
        <f t="shared" ref="Q89:AE89" si="2747">(Q91-Q88)/3+Q88</f>
        <v>0.53333333333333333</v>
      </c>
      <c r="R89" s="14">
        <f t="shared" si="2747"/>
        <v>3.8708333333333331</v>
      </c>
      <c r="S89" s="17">
        <f t="shared" si="2747"/>
        <v>3.3109999999999999</v>
      </c>
      <c r="T89" s="14">
        <f t="shared" si="2747"/>
        <v>3.8708333333333331</v>
      </c>
      <c r="U89" s="17">
        <f t="shared" si="2747"/>
        <v>3.3109999999999999</v>
      </c>
      <c r="V89" s="27">
        <f t="shared" si="2659"/>
        <v>3.8525</v>
      </c>
      <c r="W89" s="27">
        <f t="shared" si="2660"/>
        <v>3.167208545949999</v>
      </c>
      <c r="X89" s="27">
        <f t="shared" si="2661"/>
        <v>3.8341666666666665</v>
      </c>
      <c r="Y89" s="27">
        <f t="shared" si="2662"/>
        <v>3.0239724339624998</v>
      </c>
      <c r="Z89" s="27">
        <f t="shared" si="2743"/>
        <v>3.8158333333333334</v>
      </c>
      <c r="AA89" s="27">
        <f t="shared" ref="AA89:AA105" si="2748">AA88-(Z88+Z89)/2*0.03333333</f>
        <v>2.8807363219749993</v>
      </c>
      <c r="AB89" s="14">
        <f t="shared" si="2747"/>
        <v>3.7791666666666668</v>
      </c>
      <c r="AC89" s="17">
        <f t="shared" si="2747"/>
        <v>2.7465416666666664</v>
      </c>
      <c r="AD89" s="14">
        <f t="shared" si="2747"/>
        <v>3.4124999999999996</v>
      </c>
      <c r="AE89" s="17">
        <f t="shared" si="2747"/>
        <v>1.2083333333333333</v>
      </c>
      <c r="AF89" s="14"/>
      <c r="AG89" s="14">
        <f>(AG91-AG88)/3+AG88</f>
        <v>0.53333333333333333</v>
      </c>
      <c r="AH89" s="14">
        <f>(AH91-AH88)/3+AH88</f>
        <v>3.8249999999999997</v>
      </c>
      <c r="AI89" s="17">
        <f>(AI91-AI88)/3+AI88</f>
        <v>2.7320833333333332</v>
      </c>
      <c r="AJ89" s="14">
        <f>(AJ91-AJ88)/3+AJ88</f>
        <v>3.8249999999999997</v>
      </c>
      <c r="AK89" s="17">
        <f>(AK91-AK88)/3+AK88</f>
        <v>2.7170833333333335</v>
      </c>
      <c r="AL89" s="14">
        <f t="shared" si="2664"/>
        <v>3.7841666666666667</v>
      </c>
      <c r="AM89" s="14">
        <f t="shared" si="2665"/>
        <v>2.5673890988375021</v>
      </c>
      <c r="AN89" s="14">
        <f t="shared" si="2666"/>
        <v>3.7433333333333332</v>
      </c>
      <c r="AO89" s="14">
        <f t="shared" si="2667"/>
        <v>2.418111318924999</v>
      </c>
      <c r="AP89" s="14">
        <f t="shared" si="2668"/>
        <v>3.7025000000000001</v>
      </c>
      <c r="AQ89" s="17">
        <f t="shared" si="2716"/>
        <v>2.2688335390125003</v>
      </c>
      <c r="AR89" s="14">
        <f>(AR91-AR88)/3+AR88</f>
        <v>3.6208333333333336</v>
      </c>
      <c r="AS89" s="14">
        <f>(AS91-AS88)/3+AS88</f>
        <v>2.1414583333333335</v>
      </c>
      <c r="AT89" s="14">
        <f>(AT91-AT88)/3+AT88</f>
        <v>2.083333333333333</v>
      </c>
      <c r="AU89" s="14">
        <f>(AU91-AU88)/3+AU88</f>
        <v>1.9999999999999997E-2</v>
      </c>
      <c r="AV89" s="14"/>
      <c r="AW89" s="14">
        <f>(AW91-AW88)/3+AW88</f>
        <v>0.53333333333333333</v>
      </c>
      <c r="AX89" s="14">
        <f t="shared" si="2626"/>
        <v>3.8</v>
      </c>
      <c r="AY89" s="14">
        <f t="shared" si="2669"/>
        <v>2.4815974330347239</v>
      </c>
      <c r="AZ89" s="14">
        <f t="shared" si="2627"/>
        <v>3.7699999999999996</v>
      </c>
      <c r="BA89" s="14">
        <f t="shared" si="2670"/>
        <v>2.4967640981013894</v>
      </c>
      <c r="BB89" s="14">
        <f t="shared" si="2628"/>
        <v>3.7464583333333334</v>
      </c>
      <c r="BC89" s="14">
        <f t="shared" si="2671"/>
        <v>2.1502189581670139</v>
      </c>
      <c r="BD89" s="14">
        <f t="shared" si="2629"/>
        <v>3.6929166666666666</v>
      </c>
      <c r="BE89" s="14">
        <f t="shared" si="2672"/>
        <v>1.8196738166326372</v>
      </c>
      <c r="BF89" s="14">
        <f t="shared" si="2630"/>
        <v>3.6393750000000002</v>
      </c>
      <c r="BG89" s="14">
        <f t="shared" si="2673"/>
        <v>1.4891286750982642</v>
      </c>
      <c r="BH89" s="14">
        <f t="shared" si="2631"/>
        <v>3.5322916666666666</v>
      </c>
      <c r="BI89" s="14">
        <f t="shared" si="2674"/>
        <v>1.1683717253628478</v>
      </c>
      <c r="BJ89" s="14"/>
      <c r="BK89" s="14"/>
      <c r="BL89" s="14"/>
      <c r="BM89" s="14">
        <f>(BM91-BM88)/3+BM88</f>
        <v>0.53333333333333333</v>
      </c>
      <c r="BN89" s="14">
        <f t="shared" si="2632"/>
        <v>3.7749999999999999</v>
      </c>
      <c r="BO89" s="14">
        <f t="shared" si="2675"/>
        <v>2.4529168762083349</v>
      </c>
      <c r="BP89" s="14">
        <f t="shared" si="2633"/>
        <v>3.7149999999999999</v>
      </c>
      <c r="BQ89" s="14">
        <f t="shared" si="2676"/>
        <v>2.4911668730083338</v>
      </c>
      <c r="BR89" s="14">
        <f t="shared" si="2634"/>
        <v>3.7087500000000002</v>
      </c>
      <c r="BS89" s="14">
        <f t="shared" si="2677"/>
        <v>2.0705418730520826</v>
      </c>
      <c r="BT89" s="14">
        <f t="shared" si="2635"/>
        <v>3.6425000000000001</v>
      </c>
      <c r="BU89" s="17">
        <f t="shared" si="2678"/>
        <v>1.6819168698958329</v>
      </c>
      <c r="BV89" s="14">
        <f t="shared" si="2636"/>
        <v>3.5762499999999999</v>
      </c>
      <c r="BW89" s="17">
        <f t="shared" si="2679"/>
        <v>1.2932918667395827</v>
      </c>
      <c r="BX89" s="14">
        <f t="shared" si="2637"/>
        <v>3.4437500000000001</v>
      </c>
      <c r="BY89" s="14">
        <f t="shared" si="2680"/>
        <v>0.9262293604270837</v>
      </c>
      <c r="BZ89" s="14"/>
      <c r="CA89" s="14"/>
      <c r="CB89" s="14"/>
      <c r="CC89" s="14">
        <f>(CC91-CC88)/3+CC88</f>
        <v>0.53333333333333333</v>
      </c>
      <c r="CD89" s="14">
        <f>(CD91-CD88)/3+CD88</f>
        <v>3.7250000000000001</v>
      </c>
      <c r="CE89" s="14">
        <f>(CE91-CE88)/3+CE88</f>
        <v>2.416666666666667</v>
      </c>
      <c r="CF89" s="14">
        <f>(CF91-CF88)/3+CF88</f>
        <v>3.7250000000000001</v>
      </c>
      <c r="CG89" s="14">
        <f>(CG91-CG88)/3+CG88</f>
        <v>2.4335416666666667</v>
      </c>
      <c r="CH89" s="14">
        <f t="shared" si="2638"/>
        <v>3.6333333333333333</v>
      </c>
      <c r="CI89" s="14">
        <f t="shared" si="2681"/>
        <v>1.9599342306000005</v>
      </c>
      <c r="CJ89" s="14">
        <f t="shared" si="2639"/>
        <v>3.541666666666667</v>
      </c>
      <c r="CK89" s="14">
        <f t="shared" si="2682"/>
        <v>1.4867432541999992</v>
      </c>
      <c r="CL89" s="14">
        <f t="shared" si="2640"/>
        <v>3.45</v>
      </c>
      <c r="CM89" s="14">
        <f t="shared" si="2683"/>
        <v>1.0135522777999999</v>
      </c>
      <c r="CN89" s="14">
        <f>(CN91-CN88)/3+CN88</f>
        <v>3.2666666666666666</v>
      </c>
      <c r="CO89" s="14">
        <f>(CO91-CO88)/3+CO88</f>
        <v>0.58283333333333343</v>
      </c>
      <c r="CP89" s="14"/>
      <c r="CQ89" s="14"/>
      <c r="CR89" s="14">
        <f t="shared" si="2641"/>
        <v>9.1666666666666785E-2</v>
      </c>
      <c r="CS89" s="14"/>
      <c r="CT89" s="14">
        <f>(CT91-CT88)/3+CT88</f>
        <v>0.53333333333333333</v>
      </c>
      <c r="CU89" s="14">
        <f t="shared" si="2642"/>
        <v>3.7066666666666666</v>
      </c>
      <c r="CV89" s="14">
        <f t="shared" si="2684"/>
        <v>2.3632446505500013</v>
      </c>
      <c r="CW89" s="14">
        <f t="shared" si="2643"/>
        <v>3.7050000000000001</v>
      </c>
      <c r="CX89" s="14">
        <f t="shared" si="2685"/>
        <v>2.3611002059750001</v>
      </c>
      <c r="CY89" s="14">
        <f t="shared" si="2644"/>
        <v>3.6115555555555554</v>
      </c>
      <c r="CZ89" s="14">
        <f t="shared" si="2686"/>
        <v>1.8148432572100002</v>
      </c>
      <c r="DA89" s="14">
        <f t="shared" si="2645"/>
        <v>3.5121111111111114</v>
      </c>
      <c r="DB89" s="14">
        <f t="shared" si="2687"/>
        <v>1.1002714934616666</v>
      </c>
      <c r="DC89" s="14">
        <f t="shared" si="2744"/>
        <v>3.411888888888889</v>
      </c>
      <c r="DD89" s="14">
        <f t="shared" si="2688"/>
        <v>0.61605713708499965</v>
      </c>
      <c r="DE89" s="14">
        <f t="shared" si="2736"/>
        <v>3.2233333333333332</v>
      </c>
      <c r="DF89" s="14">
        <f t="shared" si="2689"/>
        <v>0.22408351722499986</v>
      </c>
      <c r="DG89" s="14"/>
      <c r="DH89" s="14"/>
      <c r="DI89" s="14"/>
      <c r="DJ89" s="14"/>
      <c r="DK89" s="14">
        <f>(DK91-DK88)/3+DK88</f>
        <v>0.53333333333333333</v>
      </c>
      <c r="DL89" s="14">
        <f t="shared" si="2690"/>
        <v>3.6883333333333335</v>
      </c>
      <c r="DM89" s="14">
        <f t="shared" si="2691"/>
        <v>2.3102390940999999</v>
      </c>
      <c r="DN89" s="14">
        <f t="shared" si="2692"/>
        <v>3.6850000000000001</v>
      </c>
      <c r="DO89" s="14">
        <f t="shared" si="2693"/>
        <v>2.2890752049499996</v>
      </c>
      <c r="DP89" s="14">
        <f t="shared" si="2694"/>
        <v>3.589777777777778</v>
      </c>
      <c r="DQ89" s="14">
        <f t="shared" si="2695"/>
        <v>1.6697522838199996</v>
      </c>
      <c r="DR89" s="14">
        <f t="shared" si="2696"/>
        <v>3.4825555555555558</v>
      </c>
      <c r="DS89" s="16">
        <f t="shared" si="2697"/>
        <v>0.71379973272333364</v>
      </c>
      <c r="DT89" s="14">
        <f>CL89-(CL88-DT88)</f>
        <v>3.3737777777777778</v>
      </c>
      <c r="DU89" s="14">
        <f t="shared" si="2699"/>
        <v>0.21856199636999959</v>
      </c>
      <c r="DV89" s="14"/>
      <c r="DW89" s="14"/>
      <c r="DX89" s="14"/>
      <c r="DY89" s="14"/>
      <c r="DZ89" s="14"/>
      <c r="EA89" s="14">
        <f>(EA91-EA88)/3+EA88</f>
        <v>0.53333333333333333</v>
      </c>
      <c r="EB89" s="14">
        <f t="shared" si="2649"/>
        <v>3.67</v>
      </c>
      <c r="EC89" s="17">
        <f t="shared" si="2702"/>
        <v>2.2572335376500012</v>
      </c>
      <c r="ED89" s="14">
        <f t="shared" si="2650"/>
        <v>3.665</v>
      </c>
      <c r="EE89" s="17">
        <f t="shared" si="2703"/>
        <v>2.2170502039250009</v>
      </c>
      <c r="EF89" s="14">
        <f t="shared" si="2704"/>
        <v>3.5680000000000001</v>
      </c>
      <c r="EG89" s="14">
        <f t="shared" si="2705"/>
        <v>1.52466131043</v>
      </c>
      <c r="EH89" s="14">
        <f t="shared" si="2737"/>
        <v>3.4530000000000003</v>
      </c>
      <c r="EI89" s="14">
        <f t="shared" si="2707"/>
        <v>0.32732797198500019</v>
      </c>
      <c r="EJ89" s="14"/>
      <c r="EK89" s="14"/>
      <c r="EL89" s="14"/>
      <c r="EM89" s="14"/>
      <c r="EN89" s="14"/>
      <c r="EO89" s="14"/>
      <c r="EP89" s="14"/>
      <c r="EQ89" s="14"/>
      <c r="ER89" s="14"/>
      <c r="ES89" s="14"/>
      <c r="ET89" s="14">
        <f>(ET91-ET88)/3+ET88</f>
        <v>0.53333333333333333</v>
      </c>
      <c r="EU89" s="14">
        <f>(EU91-EU88)/3+EU88</f>
        <v>3.5874999999999999</v>
      </c>
      <c r="EV89" s="14">
        <f>(EV91-EV88)/3+EV88</f>
        <v>2.1740000000000004</v>
      </c>
      <c r="EW89" s="14">
        <f>(EW91-EW88)/3+EW88</f>
        <v>3.5749999999999997</v>
      </c>
      <c r="EX89" s="14">
        <f>(EX91-EX88)/3+EX88</f>
        <v>2.0990416666666665</v>
      </c>
      <c r="EY89" s="14">
        <f t="shared" si="2722"/>
        <v>3.4699999999999998</v>
      </c>
      <c r="EZ89" s="17">
        <f t="shared" si="2710"/>
        <v>1.2636738051749998</v>
      </c>
      <c r="FA89" s="14"/>
      <c r="FB89" s="14"/>
      <c r="FC89" s="14"/>
      <c r="FD89" s="14"/>
      <c r="FE89" s="14"/>
      <c r="FF89" s="14"/>
      <c r="FG89" s="14"/>
      <c r="FH89" s="14"/>
    </row>
    <row r="90" spans="1:166" ht="15" customHeight="1" x14ac:dyDescent="0.25">
      <c r="A90" s="14">
        <f t="shared" ref="A90:O90" si="2749">(A91-A88)*2/3+A88</f>
        <v>0.56666666666666665</v>
      </c>
      <c r="B90" s="14">
        <f t="shared" si="2749"/>
        <v>3.875</v>
      </c>
      <c r="C90" s="17">
        <f t="shared" si="2749"/>
        <v>3.2325000000000004</v>
      </c>
      <c r="D90" s="14">
        <f t="shared" si="2749"/>
        <v>3.875</v>
      </c>
      <c r="E90" s="14">
        <f t="shared" si="2749"/>
        <v>3.4812500000000006</v>
      </c>
      <c r="F90" s="14">
        <f t="shared" si="2653"/>
        <v>3.86</v>
      </c>
      <c r="G90" s="27">
        <f t="shared" si="2654"/>
        <v>3.3347398098750007</v>
      </c>
      <c r="H90" s="27">
        <f t="shared" si="2655"/>
        <v>3.8450000000000002</v>
      </c>
      <c r="I90" s="27">
        <f t="shared" si="2656"/>
        <v>3.1886460590625001</v>
      </c>
      <c r="J90" s="27">
        <f t="shared" si="2741"/>
        <v>3.83</v>
      </c>
      <c r="K90" s="27">
        <f t="shared" si="2746"/>
        <v>3.0425523082499999</v>
      </c>
      <c r="L90" s="14">
        <f t="shared" si="2749"/>
        <v>3.8</v>
      </c>
      <c r="M90" s="14">
        <f t="shared" si="2749"/>
        <v>2.9050000000000002</v>
      </c>
      <c r="N90" s="14">
        <f t="shared" si="2749"/>
        <v>3.5125000000000002</v>
      </c>
      <c r="O90" s="14">
        <f t="shared" si="2749"/>
        <v>1.5741666666666665</v>
      </c>
      <c r="P90" s="14"/>
      <c r="Q90" s="14">
        <f t="shared" ref="Q90:AE90" si="2750">(Q91-Q88)*2/3+Q88</f>
        <v>0.56666666666666665</v>
      </c>
      <c r="R90" s="14">
        <f t="shared" si="2750"/>
        <v>3.8541666666666665</v>
      </c>
      <c r="S90" s="14">
        <f t="shared" si="2750"/>
        <v>3.1822500000000002</v>
      </c>
      <c r="T90" s="14">
        <f t="shared" si="2750"/>
        <v>3.8541666666666665</v>
      </c>
      <c r="U90" s="14">
        <f t="shared" si="2750"/>
        <v>3.1822500000000002</v>
      </c>
      <c r="V90" s="27">
        <f t="shared" si="2659"/>
        <v>3.8374999999999999</v>
      </c>
      <c r="W90" s="27">
        <f t="shared" si="2660"/>
        <v>3.0390418920999989</v>
      </c>
      <c r="X90" s="27">
        <f t="shared" si="2661"/>
        <v>3.8208333333333333</v>
      </c>
      <c r="Y90" s="27">
        <f t="shared" si="2662"/>
        <v>2.8963891133874999</v>
      </c>
      <c r="Z90" s="27">
        <f t="shared" si="2743"/>
        <v>3.8041666666666667</v>
      </c>
      <c r="AA90" s="34">
        <f t="shared" si="2748"/>
        <v>2.7537363346749992</v>
      </c>
      <c r="AB90" s="14">
        <f t="shared" si="2750"/>
        <v>3.7708333333333335</v>
      </c>
      <c r="AC90" s="14">
        <f t="shared" si="2750"/>
        <v>2.6207083333333334</v>
      </c>
      <c r="AD90" s="14">
        <f t="shared" si="2750"/>
        <v>3.4</v>
      </c>
      <c r="AE90" s="14">
        <f t="shared" si="2750"/>
        <v>1.0947916666666666</v>
      </c>
      <c r="AF90" s="14"/>
      <c r="AG90" s="14">
        <f>(AG91-AG88)*2/3+AG88</f>
        <v>0.56666666666666665</v>
      </c>
      <c r="AH90" s="14">
        <f>(AH91-AH88)*2/3+AH88</f>
        <v>3.8125</v>
      </c>
      <c r="AI90" s="14">
        <f>(AI91-AI88)*2/3+AI88</f>
        <v>2.6047916666666668</v>
      </c>
      <c r="AJ90" s="14">
        <f>(AJ91-AJ88)*2/3+AJ88</f>
        <v>3.8125</v>
      </c>
      <c r="AK90" s="14">
        <f>(AK91-AK88)*2/3+AK88</f>
        <v>2.5897916666666672</v>
      </c>
      <c r="AL90" s="14">
        <f t="shared" si="2664"/>
        <v>3.7708333333333335</v>
      </c>
      <c r="AM90" s="14">
        <f t="shared" si="2665"/>
        <v>2.441472444762502</v>
      </c>
      <c r="AN90" s="14">
        <f t="shared" si="2666"/>
        <v>3.7291666666666665</v>
      </c>
      <c r="AO90" s="17">
        <f t="shared" si="2667"/>
        <v>2.293569664712499</v>
      </c>
      <c r="AP90" s="14">
        <f t="shared" si="2668"/>
        <v>3.6875</v>
      </c>
      <c r="AQ90" s="14">
        <f t="shared" si="2716"/>
        <v>2.1456668846625004</v>
      </c>
      <c r="AR90" s="14">
        <f>(AR91-AR88)*2/3+AR88</f>
        <v>3.6041666666666665</v>
      </c>
      <c r="AS90" s="14">
        <f>(AS91-AS88)*2/3+AS88</f>
        <v>2.0210416666666671</v>
      </c>
      <c r="AT90" s="14">
        <f>(AT91-AT88)*2/3+AT88</f>
        <v>1.0416666666666665</v>
      </c>
      <c r="AU90" s="14">
        <f>(AU91-AU88)*2/3+AU88</f>
        <v>9.9999999999999985E-3</v>
      </c>
      <c r="AV90" s="14"/>
      <c r="AW90" s="14">
        <f>(AW91-AW88)*2/3+AW88</f>
        <v>0.56666666666666665</v>
      </c>
      <c r="AX90" s="14">
        <f t="shared" si="2626"/>
        <v>3.7875000000000001</v>
      </c>
      <c r="AY90" s="14">
        <f t="shared" si="2669"/>
        <v>2.3551391123472238</v>
      </c>
      <c r="AZ90" s="14">
        <f t="shared" si="2627"/>
        <v>3.7575000000000003</v>
      </c>
      <c r="BA90" s="14">
        <f t="shared" si="2670"/>
        <v>2.3713057773138893</v>
      </c>
      <c r="BB90" s="14">
        <f t="shared" si="2628"/>
        <v>3.7329166666666671</v>
      </c>
      <c r="BC90" s="14">
        <f t="shared" si="2671"/>
        <v>2.0255627206326388</v>
      </c>
      <c r="BD90" s="14">
        <f t="shared" si="2629"/>
        <v>3.6783333333333332</v>
      </c>
      <c r="BE90" s="17">
        <f t="shared" si="2672"/>
        <v>1.6968196622513871</v>
      </c>
      <c r="BF90" s="14">
        <f t="shared" si="2630"/>
        <v>3.6237500000000002</v>
      </c>
      <c r="BG90" s="14">
        <f t="shared" si="2673"/>
        <v>1.3680766038701391</v>
      </c>
      <c r="BH90" s="14">
        <f t="shared" si="2631"/>
        <v>3.5145833333333334</v>
      </c>
      <c r="BI90" s="14">
        <f t="shared" si="2674"/>
        <v>1.0509238204409728</v>
      </c>
      <c r="BJ90" s="14"/>
      <c r="BK90" s="14"/>
      <c r="BL90" s="14"/>
      <c r="BM90" s="14">
        <f>(BM91-BM88)*2/3+BM88</f>
        <v>0.56666666666666665</v>
      </c>
      <c r="BN90" s="14">
        <f t="shared" si="2632"/>
        <v>3.7625000000000002</v>
      </c>
      <c r="BO90" s="14">
        <f t="shared" si="2675"/>
        <v>2.3272918887708349</v>
      </c>
      <c r="BP90" s="14">
        <f t="shared" si="2633"/>
        <v>3.7025000000000001</v>
      </c>
      <c r="BQ90" s="14">
        <f t="shared" si="2676"/>
        <v>2.3675418853708337</v>
      </c>
      <c r="BR90" s="14">
        <f t="shared" si="2634"/>
        <v>3.6950000000000003</v>
      </c>
      <c r="BS90" s="14">
        <f t="shared" si="2677"/>
        <v>1.9471460520583326</v>
      </c>
      <c r="BT90" s="14">
        <f t="shared" si="2635"/>
        <v>3.6274999999999999</v>
      </c>
      <c r="BU90" s="14">
        <f t="shared" si="2678"/>
        <v>1.5607502153458328</v>
      </c>
      <c r="BV90" s="14">
        <f t="shared" si="2636"/>
        <v>3.56</v>
      </c>
      <c r="BW90" s="14">
        <f t="shared" si="2679"/>
        <v>1.1743543786333328</v>
      </c>
      <c r="BX90" s="14">
        <f t="shared" si="2637"/>
        <v>3.4249999999999998</v>
      </c>
      <c r="BY90" s="14">
        <f t="shared" si="2680"/>
        <v>0.81175020520833363</v>
      </c>
      <c r="BZ90" s="14"/>
      <c r="CA90" s="14"/>
      <c r="CB90" s="14"/>
      <c r="CC90" s="14">
        <f>(CC91-CC88)*2/3+CC88</f>
        <v>0.56666666666666665</v>
      </c>
      <c r="CD90" s="14">
        <f>(CD91-CD88)*2/3+CD88</f>
        <v>3.7125000000000004</v>
      </c>
      <c r="CE90" s="17">
        <f>(CE91-CE88)*2/3+CE88</f>
        <v>2.2927083333333336</v>
      </c>
      <c r="CF90" s="14">
        <f>(CF91-CF88)*2/3+CF88</f>
        <v>3.7125000000000004</v>
      </c>
      <c r="CG90" s="17">
        <f>(CG91-CG88)*2/3+CG88</f>
        <v>2.3095833333333333</v>
      </c>
      <c r="CH90" s="14">
        <f t="shared" si="2638"/>
        <v>3.6191666666666671</v>
      </c>
      <c r="CI90" s="14">
        <f t="shared" si="2681"/>
        <v>1.8390592426875005</v>
      </c>
      <c r="CJ90" s="14">
        <f t="shared" si="2639"/>
        <v>3.5258333333333334</v>
      </c>
      <c r="CK90" s="14">
        <f t="shared" si="2682"/>
        <v>1.3689515993124992</v>
      </c>
      <c r="CL90" s="14">
        <f t="shared" si="2640"/>
        <v>3.4325000000000001</v>
      </c>
      <c r="CM90" s="14">
        <f t="shared" si="2683"/>
        <v>0.89884395593749988</v>
      </c>
      <c r="CN90" s="14">
        <f>(CN91-CN88)*2/3+CN88</f>
        <v>3.2458333333333336</v>
      </c>
      <c r="CO90" s="14">
        <f>(CO91-CO88)*2/3+CO88</f>
        <v>0.47429166666666667</v>
      </c>
      <c r="CP90" s="14"/>
      <c r="CQ90" s="14"/>
      <c r="CR90" s="14">
        <f t="shared" si="2641"/>
        <v>9.3333333333333268E-2</v>
      </c>
      <c r="CS90" s="14"/>
      <c r="CT90" s="14">
        <f>(CT91-CT88)*2/3+CT88</f>
        <v>0.56666666666666665</v>
      </c>
      <c r="CU90" s="14">
        <f t="shared" si="2642"/>
        <v>3.6941666666666668</v>
      </c>
      <c r="CV90" s="17">
        <f t="shared" si="2684"/>
        <v>2.2398974406625012</v>
      </c>
      <c r="CW90" s="14">
        <f t="shared" si="2643"/>
        <v>3.6925000000000003</v>
      </c>
      <c r="CX90" s="17">
        <f t="shared" si="2685"/>
        <v>2.2378085516374999</v>
      </c>
      <c r="CY90" s="14">
        <f t="shared" si="2644"/>
        <v>3.5976111111111115</v>
      </c>
      <c r="CZ90" s="17">
        <f t="shared" si="2686"/>
        <v>1.6946904914475001</v>
      </c>
      <c r="DA90" s="14">
        <f t="shared" si="2645"/>
        <v>3.4962777777777778</v>
      </c>
      <c r="DB90" s="14">
        <f t="shared" si="2687"/>
        <v>0.98346502366083333</v>
      </c>
      <c r="DC90" s="14">
        <f t="shared" si="2744"/>
        <v>3.3943888888888889</v>
      </c>
      <c r="DD90" s="14">
        <f t="shared" si="2688"/>
        <v>0.50261918546583295</v>
      </c>
      <c r="DE90" s="14"/>
      <c r="DF90" s="14"/>
      <c r="DG90" s="14"/>
      <c r="DH90" s="14"/>
      <c r="DI90" s="14"/>
      <c r="DJ90" s="14"/>
      <c r="DK90" s="14">
        <f>(DK91-DK88)*2/3+DK88</f>
        <v>0.56666666666666665</v>
      </c>
      <c r="DL90" s="14">
        <f t="shared" si="2690"/>
        <v>3.6758333333333337</v>
      </c>
      <c r="DM90" s="17">
        <f t="shared" si="2691"/>
        <v>2.1875029952624998</v>
      </c>
      <c r="DN90" s="14">
        <f t="shared" si="2692"/>
        <v>3.6725000000000003</v>
      </c>
      <c r="DO90" s="17">
        <f t="shared" si="2693"/>
        <v>2.1664502172124998</v>
      </c>
      <c r="DP90" s="14">
        <f t="shared" si="2694"/>
        <v>3.576055555555556</v>
      </c>
      <c r="DQ90" s="14">
        <f t="shared" si="2695"/>
        <v>1.5503217402074996</v>
      </c>
      <c r="DR90" s="14">
        <f t="shared" si="2696"/>
        <v>3.4667222222222223</v>
      </c>
      <c r="DS90" s="14">
        <f t="shared" si="2697"/>
        <v>0.597978448009167</v>
      </c>
      <c r="DT90" s="14"/>
      <c r="DU90" s="14"/>
      <c r="DV90" s="14"/>
      <c r="DW90" s="14"/>
      <c r="DX90" s="14"/>
      <c r="DY90" s="14"/>
      <c r="DZ90" s="14"/>
      <c r="EA90" s="14">
        <f>(EA91-EA88)*2/3+EA88</f>
        <v>0.56666666666666665</v>
      </c>
      <c r="EB90" s="14">
        <f t="shared" si="2649"/>
        <v>3.6575000000000002</v>
      </c>
      <c r="EC90" s="14">
        <f t="shared" si="2702"/>
        <v>2.1351085498625011</v>
      </c>
      <c r="ED90" s="14">
        <f t="shared" si="2650"/>
        <v>3.6525000000000003</v>
      </c>
      <c r="EE90" s="14">
        <f t="shared" si="2703"/>
        <v>2.0950918827875009</v>
      </c>
      <c r="EF90" s="14">
        <f t="shared" si="2704"/>
        <v>3.5545000000000004</v>
      </c>
      <c r="EG90" s="14">
        <f t="shared" si="2705"/>
        <v>1.4059529889675</v>
      </c>
      <c r="EH90" s="14">
        <f t="shared" si="2737"/>
        <v>3.4371666666666667</v>
      </c>
      <c r="EI90" s="14">
        <f t="shared" si="2707"/>
        <v>0.21249187235750017</v>
      </c>
      <c r="EJ90" s="14"/>
      <c r="EK90" s="14"/>
      <c r="EL90" s="14"/>
      <c r="EM90" s="14"/>
      <c r="EN90" s="14"/>
      <c r="EO90" s="14"/>
      <c r="EP90" s="14"/>
      <c r="EQ90" s="14"/>
      <c r="ER90" s="14"/>
      <c r="ES90" s="14"/>
      <c r="ET90" s="14">
        <f>(ET91-ET88)*2/3+ET88</f>
        <v>0.56666666666666665</v>
      </c>
      <c r="EU90" s="14">
        <f>(EU91-EU88)*2/3+EU88</f>
        <v>3.5750000000000002</v>
      </c>
      <c r="EV90" s="14">
        <f>(EV91-EV88)*2/3+EV88</f>
        <v>2.0546250000000001</v>
      </c>
      <c r="EW90" s="14">
        <f>(EW91-EW88)*2/3+EW88</f>
        <v>3.5625</v>
      </c>
      <c r="EX90" s="14">
        <f>(EX91-EX88)*2/3+EX88</f>
        <v>1.9800833333333332</v>
      </c>
      <c r="EY90" s="14">
        <f t="shared" si="2722"/>
        <v>3.4575</v>
      </c>
      <c r="EZ90" s="14">
        <f t="shared" si="2710"/>
        <v>1.1482154833874998</v>
      </c>
      <c r="FA90" s="14"/>
      <c r="FB90" s="14"/>
      <c r="FC90" s="14"/>
      <c r="FD90" s="14"/>
      <c r="FE90" s="14"/>
      <c r="FF90" s="14"/>
      <c r="FG90" s="14"/>
      <c r="FH90" s="14"/>
    </row>
    <row r="91" spans="1:166" ht="15" customHeight="1" x14ac:dyDescent="0.25">
      <c r="A91" s="14">
        <v>0.6</v>
      </c>
      <c r="B91" s="14">
        <f>3.8+0.0125*5</f>
        <v>3.8624999999999998</v>
      </c>
      <c r="C91" s="14">
        <f>(B91+B94)/2*0.1+C94</f>
        <v>3.1031250000000004</v>
      </c>
      <c r="D91" s="14">
        <f>3.8+0.0125*5</f>
        <v>3.8624999999999998</v>
      </c>
      <c r="E91" s="14">
        <f>(D91+D94)/2*0.1+E94</f>
        <v>3.3518750000000006</v>
      </c>
      <c r="F91" s="14">
        <f t="shared" si="2653"/>
        <v>3.8474999999999997</v>
      </c>
      <c r="G91" s="34">
        <f t="shared" si="2654"/>
        <v>3.2062814893875009</v>
      </c>
      <c r="H91" s="27">
        <f t="shared" si="2655"/>
        <v>3.8325</v>
      </c>
      <c r="I91" s="27">
        <f t="shared" si="2656"/>
        <v>3.060687738525</v>
      </c>
      <c r="J91" s="27">
        <f t="shared" si="2741"/>
        <v>3.8174999999999999</v>
      </c>
      <c r="K91" s="27">
        <f t="shared" si="2746"/>
        <v>2.9150939876624999</v>
      </c>
      <c r="L91" s="14">
        <f>3.7+0.0125*7</f>
        <v>3.7875000000000001</v>
      </c>
      <c r="M91" s="17">
        <f>(L91+L94)/2*0.1+M94</f>
        <v>2.7781250000000002</v>
      </c>
      <c r="N91" s="14">
        <f>3.5+0.0125*0</f>
        <v>3.5</v>
      </c>
      <c r="O91" s="14">
        <f>(N91+N94)/2*0.1+O94</f>
        <v>1.4568749999999999</v>
      </c>
      <c r="P91" s="14"/>
      <c r="Q91" s="14">
        <v>0.6</v>
      </c>
      <c r="R91" s="14">
        <f>3.8+0.0125*3</f>
        <v>3.8374999999999999</v>
      </c>
      <c r="S91" s="14">
        <f>(R91+R94)/2*0.1+S94</f>
        <v>3.0535000000000001</v>
      </c>
      <c r="T91" s="14">
        <f>3.8+0.0125*3</f>
        <v>3.8374999999999999</v>
      </c>
      <c r="U91" s="14">
        <f>(T91+T94)/2*0.1+U94</f>
        <v>3.0535000000000001</v>
      </c>
      <c r="V91" s="27">
        <f t="shared" si="2659"/>
        <v>3.8224999999999998</v>
      </c>
      <c r="W91" s="27">
        <f t="shared" si="2660"/>
        <v>2.9113752381999989</v>
      </c>
      <c r="X91" s="27">
        <f t="shared" si="2661"/>
        <v>3.8075000000000001</v>
      </c>
      <c r="Y91" s="34">
        <f t="shared" si="2662"/>
        <v>2.7692502372124999</v>
      </c>
      <c r="Z91" s="27">
        <f t="shared" si="2743"/>
        <v>3.7925</v>
      </c>
      <c r="AA91" s="27">
        <f t="shared" si="2748"/>
        <v>2.627125236224999</v>
      </c>
      <c r="AB91" s="14">
        <f>3.7+0.0125*5</f>
        <v>3.7625000000000002</v>
      </c>
      <c r="AC91" s="14">
        <f>(AB91+AB94)/2*0.1+AC94</f>
        <v>2.494875</v>
      </c>
      <c r="AD91" s="14">
        <f>3.3+0.0125*7</f>
        <v>3.3874999999999997</v>
      </c>
      <c r="AE91" s="14">
        <f>(AD91+AD94)/2*0.1+AE94</f>
        <v>0.98124999999999996</v>
      </c>
      <c r="AF91" s="14"/>
      <c r="AG91" s="14">
        <v>0.6</v>
      </c>
      <c r="AH91" s="14">
        <f>3.8+0.0125*0</f>
        <v>3.8</v>
      </c>
      <c r="AI91" s="14">
        <f>(AH91+AH94)/2*0.1+AI94</f>
        <v>2.4775</v>
      </c>
      <c r="AJ91" s="14">
        <f>3.8+0.0125*0</f>
        <v>3.8</v>
      </c>
      <c r="AK91" s="14">
        <f>(AJ91+AJ94)/2*0.1+AK94</f>
        <v>2.4625000000000004</v>
      </c>
      <c r="AL91" s="14">
        <f t="shared" si="2664"/>
        <v>3.7574999999999998</v>
      </c>
      <c r="AM91" s="14">
        <f t="shared" si="2665"/>
        <v>2.3160002350875022</v>
      </c>
      <c r="AN91" s="14">
        <f t="shared" si="2666"/>
        <v>3.7149999999999999</v>
      </c>
      <c r="AO91" s="14">
        <f t="shared" si="2667"/>
        <v>2.169500232674999</v>
      </c>
      <c r="AP91" s="14">
        <f t="shared" si="2668"/>
        <v>3.6724999999999999</v>
      </c>
      <c r="AQ91" s="14">
        <f t="shared" si="2716"/>
        <v>2.0230002302625003</v>
      </c>
      <c r="AR91" s="14">
        <f>3.5+0.0125*7</f>
        <v>3.5874999999999999</v>
      </c>
      <c r="AS91" s="14">
        <f>(AR91+AR94)/2*0.1+AS94</f>
        <v>1.9006250000000002</v>
      </c>
      <c r="AT91" s="14"/>
      <c r="AU91" s="14"/>
      <c r="AV91" s="14"/>
      <c r="AW91" s="14">
        <v>0.6</v>
      </c>
      <c r="AX91" s="14">
        <f t="shared" si="2626"/>
        <v>3.7749999999999999</v>
      </c>
      <c r="AY91" s="17">
        <f t="shared" si="2669"/>
        <v>2.2290974582847238</v>
      </c>
      <c r="AZ91" s="14">
        <f t="shared" si="2627"/>
        <v>3.7450000000000001</v>
      </c>
      <c r="BA91" s="17">
        <f t="shared" si="2670"/>
        <v>2.2462641231513891</v>
      </c>
      <c r="BB91" s="14">
        <f t="shared" si="2628"/>
        <v>3.7193749999999999</v>
      </c>
      <c r="BC91" s="14">
        <f t="shared" si="2671"/>
        <v>1.9013578719420137</v>
      </c>
      <c r="BD91" s="14">
        <f t="shared" si="2629"/>
        <v>3.6637499999999998</v>
      </c>
      <c r="BE91" s="14">
        <f t="shared" si="2672"/>
        <v>1.5744516189326372</v>
      </c>
      <c r="BF91" s="14">
        <f t="shared" si="2630"/>
        <v>3.6081250000000002</v>
      </c>
      <c r="BG91" s="17">
        <f t="shared" si="2673"/>
        <v>1.247545365923264</v>
      </c>
      <c r="BH91" s="14">
        <f t="shared" si="2631"/>
        <v>3.4968750000000002</v>
      </c>
      <c r="BI91" s="14">
        <f t="shared" si="2674"/>
        <v>0.93406619323784779</v>
      </c>
      <c r="BJ91" s="14"/>
      <c r="BK91" s="14"/>
      <c r="BL91" s="14"/>
      <c r="BM91" s="14">
        <v>0.6</v>
      </c>
      <c r="BN91" s="14">
        <f t="shared" si="2632"/>
        <v>3.75</v>
      </c>
      <c r="BO91" s="17">
        <f t="shared" si="2675"/>
        <v>2.202083567958335</v>
      </c>
      <c r="BP91" s="14">
        <f t="shared" si="2633"/>
        <v>3.69</v>
      </c>
      <c r="BQ91" s="17">
        <f t="shared" si="2676"/>
        <v>2.2443335643583335</v>
      </c>
      <c r="BR91" s="14">
        <f t="shared" si="2634"/>
        <v>3.6812499999999999</v>
      </c>
      <c r="BS91" s="14">
        <f t="shared" si="2677"/>
        <v>1.8242085643520825</v>
      </c>
      <c r="BT91" s="14">
        <f t="shared" si="2635"/>
        <v>3.6124999999999998</v>
      </c>
      <c r="BU91" s="14">
        <f t="shared" si="2678"/>
        <v>1.4400835607458329</v>
      </c>
      <c r="BV91" s="14">
        <f t="shared" si="2636"/>
        <v>3.5437500000000002</v>
      </c>
      <c r="BW91" s="14">
        <f t="shared" si="2679"/>
        <v>1.0559585571395829</v>
      </c>
      <c r="BX91" s="14">
        <f t="shared" si="2637"/>
        <v>3.40625</v>
      </c>
      <c r="BY91" s="16">
        <f t="shared" si="2680"/>
        <v>0.69789604992708365</v>
      </c>
      <c r="BZ91" s="14"/>
      <c r="CA91" s="14"/>
      <c r="CB91" s="14"/>
      <c r="CC91" s="14">
        <v>0.6</v>
      </c>
      <c r="CD91" s="14">
        <f>3.7+0.0125*0</f>
        <v>3.7</v>
      </c>
      <c r="CE91" s="14">
        <f>(CD91+CD94)/2*0.1+CE94</f>
        <v>2.1687500000000002</v>
      </c>
      <c r="CF91" s="14">
        <f>3.7+0.0125*0</f>
        <v>3.7</v>
      </c>
      <c r="CG91" s="14">
        <f>(CF91+CF94)/2*0.1+CG94</f>
        <v>2.1856249999999999</v>
      </c>
      <c r="CH91" s="14">
        <f t="shared" si="2638"/>
        <v>3.605</v>
      </c>
      <c r="CI91" s="17">
        <f t="shared" si="2681"/>
        <v>1.7186564769500006</v>
      </c>
      <c r="CJ91" s="14">
        <f t="shared" si="2639"/>
        <v>3.5100000000000002</v>
      </c>
      <c r="CK91" s="17">
        <f t="shared" si="2682"/>
        <v>1.2516877221499991</v>
      </c>
      <c r="CL91" s="14">
        <f t="shared" si="2640"/>
        <v>3.415</v>
      </c>
      <c r="CM91" s="16">
        <f t="shared" si="2683"/>
        <v>0.78471896734999991</v>
      </c>
      <c r="CN91" s="14">
        <f>3.2+0.0125*2</f>
        <v>3.2250000000000001</v>
      </c>
      <c r="CO91" s="14">
        <f>(CN91+CN94)/2*0.1+CO94</f>
        <v>0.36575000000000002</v>
      </c>
      <c r="CP91" s="14"/>
      <c r="CQ91" s="14"/>
      <c r="CR91" s="14">
        <f t="shared" si="2641"/>
        <v>9.5000000000000195E-2</v>
      </c>
      <c r="CS91" s="14"/>
      <c r="CT91" s="14">
        <v>0.6</v>
      </c>
      <c r="CU91" s="14">
        <f t="shared" si="2642"/>
        <v>3.6816666666666666</v>
      </c>
      <c r="CV91" s="14">
        <f t="shared" si="2684"/>
        <v>2.1169668974000011</v>
      </c>
      <c r="CW91" s="14">
        <f t="shared" si="2643"/>
        <v>3.68</v>
      </c>
      <c r="CX91" s="14">
        <f t="shared" si="2685"/>
        <v>2.1149335639249998</v>
      </c>
      <c r="CY91" s="14">
        <f t="shared" si="2644"/>
        <v>3.5836666666666668</v>
      </c>
      <c r="CZ91" s="14">
        <f t="shared" si="2686"/>
        <v>1.5750025404533334</v>
      </c>
      <c r="DA91" s="14">
        <f t="shared" ref="DA91:DA97" si="2751">CJ91-(CJ90-DA90)</f>
        <v>3.4804444444444447</v>
      </c>
      <c r="DB91" s="14">
        <f t="shared" si="2687"/>
        <v>0.86718633158500003</v>
      </c>
      <c r="DC91" s="14">
        <f t="shared" si="2744"/>
        <v>3.3768888888888888</v>
      </c>
      <c r="DD91" s="14">
        <f t="shared" si="2688"/>
        <v>0.38976456712166629</v>
      </c>
      <c r="DE91" s="14"/>
      <c r="DF91" s="14"/>
      <c r="DG91" s="14"/>
      <c r="DH91" s="14"/>
      <c r="DI91" s="14"/>
      <c r="DJ91" s="14"/>
      <c r="DK91" s="14">
        <v>0.6</v>
      </c>
      <c r="DL91" s="14">
        <f t="shared" si="2690"/>
        <v>3.6633333333333336</v>
      </c>
      <c r="DM91" s="14">
        <f t="shared" si="2691"/>
        <v>2.0651835630499997</v>
      </c>
      <c r="DN91" s="14">
        <f t="shared" si="2692"/>
        <v>3.66</v>
      </c>
      <c r="DO91" s="14">
        <f t="shared" si="2693"/>
        <v>2.0442418961</v>
      </c>
      <c r="DP91" s="14">
        <f t="shared" si="2694"/>
        <v>3.5623333333333331</v>
      </c>
      <c r="DQ91" s="14">
        <f t="shared" si="2695"/>
        <v>1.4313486039566663</v>
      </c>
      <c r="DR91" s="14">
        <f>CJ91-(CJ90-DR90)</f>
        <v>3.4508888888888891</v>
      </c>
      <c r="DS91" s="14">
        <f t="shared" si="2697"/>
        <v>0.48268494102000031</v>
      </c>
      <c r="DT91" s="14"/>
      <c r="DU91" s="14"/>
      <c r="DV91" s="14"/>
      <c r="DW91" s="14"/>
      <c r="DX91" s="14"/>
      <c r="DY91" s="14"/>
      <c r="DZ91" s="14"/>
      <c r="EA91" s="14">
        <v>0.6</v>
      </c>
      <c r="EB91" s="14">
        <f t="shared" si="2649"/>
        <v>3.645</v>
      </c>
      <c r="EC91" s="14">
        <f t="shared" si="2702"/>
        <v>2.013400228700001</v>
      </c>
      <c r="ED91" s="14">
        <f t="shared" si="2650"/>
        <v>3.64</v>
      </c>
      <c r="EE91" s="14">
        <f t="shared" si="2703"/>
        <v>1.9735502282750008</v>
      </c>
      <c r="EF91" s="14">
        <f t="shared" si="2704"/>
        <v>3.5409999999999999</v>
      </c>
      <c r="EG91" s="17">
        <f t="shared" si="2705"/>
        <v>1.2876946674600001</v>
      </c>
      <c r="EH91" s="14"/>
      <c r="EI91" s="14"/>
      <c r="EJ91" s="14"/>
      <c r="EK91" s="14"/>
      <c r="EL91" s="14"/>
      <c r="EM91" s="14"/>
      <c r="EN91" s="14"/>
      <c r="EO91" s="14"/>
      <c r="EP91" s="14"/>
      <c r="EQ91" s="14"/>
      <c r="ER91" s="14"/>
      <c r="ES91" s="14"/>
      <c r="ET91" s="14">
        <v>0.6</v>
      </c>
      <c r="EU91" s="14">
        <f>3.5+0.0125*5</f>
        <v>3.5625</v>
      </c>
      <c r="EV91" s="14">
        <f>(EU91+EU94)/2*0.1+EV94</f>
        <v>1.9352500000000001</v>
      </c>
      <c r="EW91" s="14">
        <f>3.5+0.0125*4</f>
        <v>3.55</v>
      </c>
      <c r="EX91" s="14">
        <f>(EW91+EW94)/2*0.1+EX94</f>
        <v>1.8611249999999999</v>
      </c>
      <c r="EY91" s="14">
        <f t="shared" si="2722"/>
        <v>3.4449999999999998</v>
      </c>
      <c r="EZ91" s="14">
        <f t="shared" si="2710"/>
        <v>1.0331738282249998</v>
      </c>
      <c r="FA91" s="14"/>
      <c r="FB91" s="14"/>
      <c r="FC91" s="14"/>
      <c r="FD91" s="14"/>
      <c r="FE91" s="14"/>
      <c r="FF91" s="14"/>
      <c r="FG91" s="14"/>
      <c r="FH91" s="14"/>
    </row>
    <row r="92" spans="1:166" ht="15" customHeight="1" x14ac:dyDescent="0.25">
      <c r="A92" s="14">
        <f t="shared" ref="A92:O92" si="2752">(A94-A91)/3+A91</f>
        <v>0.6333333333333333</v>
      </c>
      <c r="B92" s="14">
        <f t="shared" si="2752"/>
        <v>3.8458333333333332</v>
      </c>
      <c r="C92" s="14">
        <f t="shared" si="2752"/>
        <v>2.9752083333333337</v>
      </c>
      <c r="D92" s="14">
        <f t="shared" si="2752"/>
        <v>3.8458333333333332</v>
      </c>
      <c r="E92" s="17">
        <f t="shared" si="2752"/>
        <v>3.2239583333333339</v>
      </c>
      <c r="F92" s="14">
        <f t="shared" si="2653"/>
        <v>3.8325</v>
      </c>
      <c r="G92" s="27">
        <f t="shared" si="2654"/>
        <v>3.078281502187501</v>
      </c>
      <c r="H92" s="27">
        <f t="shared" si="2655"/>
        <v>3.8191666666666664</v>
      </c>
      <c r="I92" s="27">
        <f t="shared" si="2656"/>
        <v>2.9331599735</v>
      </c>
      <c r="J92" s="27">
        <f t="shared" si="2741"/>
        <v>3.8058333333333332</v>
      </c>
      <c r="K92" s="34">
        <f t="shared" si="2746"/>
        <v>2.7880384448125</v>
      </c>
      <c r="L92" s="14">
        <f t="shared" si="2752"/>
        <v>3.7791666666666668</v>
      </c>
      <c r="M92" s="14">
        <f t="shared" si="2752"/>
        <v>2.6522916666666667</v>
      </c>
      <c r="N92" s="14">
        <f t="shared" si="2752"/>
        <v>3.4833333333333334</v>
      </c>
      <c r="O92" s="14">
        <f t="shared" si="2752"/>
        <v>1.3410416666666667</v>
      </c>
      <c r="P92" s="14"/>
      <c r="Q92" s="14">
        <f t="shared" ref="Q92:AE92" si="2753">(Q94-Q91)/3+Q91</f>
        <v>0.6333333333333333</v>
      </c>
      <c r="R92" s="14">
        <f t="shared" si="2753"/>
        <v>3.8249999999999997</v>
      </c>
      <c r="S92" s="14">
        <f t="shared" si="2753"/>
        <v>2.9262083333333333</v>
      </c>
      <c r="T92" s="14">
        <f t="shared" si="2753"/>
        <v>3.8249999999999997</v>
      </c>
      <c r="U92" s="14">
        <f t="shared" si="2753"/>
        <v>2.9262083333333333</v>
      </c>
      <c r="V92" s="27">
        <f t="shared" si="2659"/>
        <v>3.8108333333333331</v>
      </c>
      <c r="W92" s="34">
        <f t="shared" si="2660"/>
        <v>2.7841530286999987</v>
      </c>
      <c r="X92" s="27">
        <f t="shared" si="2661"/>
        <v>3.7966666666666669</v>
      </c>
      <c r="Y92" s="27">
        <f t="shared" si="2662"/>
        <v>2.6425141387749997</v>
      </c>
      <c r="Z92" s="27">
        <f t="shared" si="2743"/>
        <v>3.7825000000000002</v>
      </c>
      <c r="AA92" s="27">
        <f t="shared" si="2748"/>
        <v>2.500875248849999</v>
      </c>
      <c r="AB92" s="14">
        <f t="shared" si="2753"/>
        <v>3.7541666666666669</v>
      </c>
      <c r="AC92" s="14">
        <f t="shared" si="2753"/>
        <v>2.369875</v>
      </c>
      <c r="AD92" s="14">
        <f t="shared" si="2753"/>
        <v>3.3666666666666663</v>
      </c>
      <c r="AE92" s="14">
        <f t="shared" si="2753"/>
        <v>0.86937500000000001</v>
      </c>
      <c r="AF92" s="14"/>
      <c r="AG92" s="14">
        <f>(AG94-AG91)/3+AG91</f>
        <v>0.6333333333333333</v>
      </c>
      <c r="AH92" s="14">
        <f>(AH94-AH91)/3+AH91</f>
        <v>3.7875000000000001</v>
      </c>
      <c r="AI92" s="14">
        <f>(AI94-AI91)/3+AI91</f>
        <v>2.3514583333333334</v>
      </c>
      <c r="AJ92" s="14">
        <f>(AJ94-AJ91)/3+AJ91</f>
        <v>3.7875000000000001</v>
      </c>
      <c r="AK92" s="14">
        <f>(AK94-AK91)/3+AK91</f>
        <v>2.3364583333333337</v>
      </c>
      <c r="AL92" s="14">
        <f t="shared" si="2664"/>
        <v>3.7450000000000001</v>
      </c>
      <c r="AM92" s="17">
        <f t="shared" si="2665"/>
        <v>2.1909585809250021</v>
      </c>
      <c r="AN92" s="14">
        <f t="shared" si="2666"/>
        <v>3.7024999999999997</v>
      </c>
      <c r="AO92" s="14">
        <f t="shared" si="2667"/>
        <v>2.0458752450374988</v>
      </c>
      <c r="AP92" s="14">
        <f t="shared" si="2668"/>
        <v>3.6599999999999997</v>
      </c>
      <c r="AQ92" s="14">
        <f t="shared" si="2716"/>
        <v>1.9007919091500003</v>
      </c>
      <c r="AR92" s="14">
        <f>(AR94-AR91)/3+AR91</f>
        <v>3.5749999999999997</v>
      </c>
      <c r="AS92" s="17">
        <f>(AS94-AS91)/3+AS91</f>
        <v>1.781666666666667</v>
      </c>
      <c r="AT92" s="14"/>
      <c r="AU92" s="14"/>
      <c r="AV92" s="14"/>
      <c r="AW92" s="14">
        <f>(AW94-AW91)/3+AW91</f>
        <v>0.6333333333333333</v>
      </c>
      <c r="AX92" s="14">
        <f t="shared" si="2626"/>
        <v>3.7625000000000002</v>
      </c>
      <c r="AY92" s="14">
        <f t="shared" si="2669"/>
        <v>2.1034724708472239</v>
      </c>
      <c r="AZ92" s="14">
        <f t="shared" si="2627"/>
        <v>3.7324999999999999</v>
      </c>
      <c r="BA92" s="14">
        <f t="shared" si="2670"/>
        <v>2.1216391356138891</v>
      </c>
      <c r="BB92" s="14">
        <f t="shared" si="2628"/>
        <v>3.7062499999999998</v>
      </c>
      <c r="BC92" s="17">
        <f t="shared" si="2671"/>
        <v>1.7775974676513886</v>
      </c>
      <c r="BD92" s="14">
        <f t="shared" si="2629"/>
        <v>3.65</v>
      </c>
      <c r="BE92" s="14">
        <f t="shared" si="2672"/>
        <v>1.4525557977888872</v>
      </c>
      <c r="BF92" s="14">
        <f t="shared" si="2630"/>
        <v>3.59375</v>
      </c>
      <c r="BG92" s="14">
        <f t="shared" si="2673"/>
        <v>1.1275141279263889</v>
      </c>
      <c r="BH92" s="14">
        <f t="shared" si="2631"/>
        <v>3.4812500000000002</v>
      </c>
      <c r="BI92" s="14">
        <f t="shared" si="2674"/>
        <v>0.81776412153472278</v>
      </c>
      <c r="BJ92" s="14"/>
      <c r="BK92" s="14"/>
      <c r="BL92" s="14"/>
      <c r="BM92" s="14">
        <f>(BM94-BM91)/3+BM91</f>
        <v>0.6333333333333333</v>
      </c>
      <c r="BN92" s="14">
        <f t="shared" si="2632"/>
        <v>3.7374999999999998</v>
      </c>
      <c r="BO92" s="14">
        <f t="shared" si="2675"/>
        <v>2.0772919137708352</v>
      </c>
      <c r="BP92" s="14">
        <f t="shared" si="2633"/>
        <v>3.6774999999999998</v>
      </c>
      <c r="BQ92" s="14">
        <f t="shared" si="2676"/>
        <v>2.1215419099708335</v>
      </c>
      <c r="BR92" s="14">
        <f t="shared" si="2634"/>
        <v>3.6675</v>
      </c>
      <c r="BS92" s="17">
        <f t="shared" si="2677"/>
        <v>1.7017294099333324</v>
      </c>
      <c r="BT92" s="14">
        <f t="shared" si="2635"/>
        <v>3.5975000000000001</v>
      </c>
      <c r="BU92" s="14">
        <f t="shared" si="2678"/>
        <v>1.3199169060958329</v>
      </c>
      <c r="BV92" s="14">
        <f t="shared" si="2636"/>
        <v>3.5274999999999999</v>
      </c>
      <c r="BW92" s="14">
        <f t="shared" si="2679"/>
        <v>0.93810440225833291</v>
      </c>
      <c r="BX92" s="14">
        <f t="shared" si="2637"/>
        <v>3.3875000000000002</v>
      </c>
      <c r="BY92" s="14">
        <f t="shared" si="2680"/>
        <v>0.58466689458333365</v>
      </c>
      <c r="BZ92" s="14"/>
      <c r="CA92" s="14"/>
      <c r="CB92" s="14"/>
      <c r="CC92" s="14">
        <f>(CC94-CC91)/3+CC91</f>
        <v>0.6333333333333333</v>
      </c>
      <c r="CD92" s="14">
        <f>(CD94-CD91)/3+CD91</f>
        <v>3.6875</v>
      </c>
      <c r="CE92" s="14">
        <f>(CE94-CE91)/3+CE91</f>
        <v>2.0460416666666665</v>
      </c>
      <c r="CF92" s="14">
        <f>(CF94-CF91)/3+CF91</f>
        <v>3.6875</v>
      </c>
      <c r="CG92" s="14">
        <f>(CG94-CG91)/3+CG91</f>
        <v>2.0629166666666667</v>
      </c>
      <c r="CH92" s="14">
        <f t="shared" si="2638"/>
        <v>3.59</v>
      </c>
      <c r="CI92" s="14">
        <f t="shared" si="2681"/>
        <v>1.5987398222750007</v>
      </c>
      <c r="CJ92" s="14">
        <f t="shared" si="2639"/>
        <v>3.4925000000000002</v>
      </c>
      <c r="CK92" s="14">
        <f t="shared" si="2682"/>
        <v>1.1349794004874991</v>
      </c>
      <c r="CL92" s="14">
        <f t="shared" si="2640"/>
        <v>3.395</v>
      </c>
      <c r="CM92" s="14">
        <f t="shared" si="2683"/>
        <v>0.67121897869999991</v>
      </c>
      <c r="CN92" s="14">
        <f>(CN94-CN91)/3+CN91</f>
        <v>3.2</v>
      </c>
      <c r="CO92" s="14">
        <f>(CO94-CO91)/3+CO91</f>
        <v>0.25950000000000001</v>
      </c>
      <c r="CP92" s="14"/>
      <c r="CQ92" s="14"/>
      <c r="CR92" s="14">
        <f t="shared" si="2641"/>
        <v>9.7500000000000142E-2</v>
      </c>
      <c r="CS92" s="14"/>
      <c r="CT92" s="14">
        <f>(CT94-CT91)/3+CT91</f>
        <v>0.6333333333333333</v>
      </c>
      <c r="CU92" s="14">
        <f t="shared" si="2642"/>
        <v>3.6691666666666665</v>
      </c>
      <c r="CV92" s="14">
        <f t="shared" si="2684"/>
        <v>1.9944530207625011</v>
      </c>
      <c r="CW92" s="14">
        <f t="shared" si="2643"/>
        <v>3.6680555555555556</v>
      </c>
      <c r="CX92" s="14">
        <f t="shared" si="2685"/>
        <v>1.9924659835791665</v>
      </c>
      <c r="CY92" s="14">
        <f t="shared" si="2644"/>
        <v>3.5695555555555556</v>
      </c>
      <c r="CZ92" s="14">
        <f t="shared" si="2686"/>
        <v>1.4557821820050001</v>
      </c>
      <c r="DA92" s="14">
        <f t="shared" si="2751"/>
        <v>3.4629444444444446</v>
      </c>
      <c r="DB92" s="16">
        <f t="shared" si="2687"/>
        <v>0.7514631950091667</v>
      </c>
      <c r="DC92" s="14">
        <f t="shared" si="2744"/>
        <v>3.3568888888888888</v>
      </c>
      <c r="DD92" s="14">
        <f t="shared" si="2688"/>
        <v>0.27753494871499962</v>
      </c>
      <c r="DE92" s="14"/>
      <c r="DF92" s="14"/>
      <c r="DG92" s="14"/>
      <c r="DH92" s="14"/>
      <c r="DI92" s="14"/>
      <c r="DJ92" s="14"/>
      <c r="DK92" s="14">
        <f>(DK94-DK91)/3+DK91</f>
        <v>0.6333333333333333</v>
      </c>
      <c r="DL92" s="14">
        <f t="shared" si="2690"/>
        <v>3.6508333333333334</v>
      </c>
      <c r="DM92" s="14">
        <f t="shared" si="2691"/>
        <v>1.9432807974624997</v>
      </c>
      <c r="DN92" s="14">
        <f t="shared" si="2692"/>
        <v>3.6486111111111108</v>
      </c>
      <c r="DO92" s="14">
        <f t="shared" si="2693"/>
        <v>1.9224317230958332</v>
      </c>
      <c r="DP92" s="14">
        <f t="shared" si="2694"/>
        <v>3.5491111111111109</v>
      </c>
      <c r="DQ92" s="14">
        <f t="shared" si="2695"/>
        <v>1.3128245417349995</v>
      </c>
      <c r="DR92" s="14">
        <f>CJ92-(CJ91-DR91)</f>
        <v>3.433388888888889</v>
      </c>
      <c r="DS92" s="14">
        <f t="shared" si="2697"/>
        <v>0.3679469895308336</v>
      </c>
      <c r="DT92" s="14"/>
      <c r="DU92" s="14"/>
      <c r="DV92" s="14"/>
      <c r="DW92" s="14"/>
      <c r="DX92" s="14"/>
      <c r="DY92" s="14"/>
      <c r="DZ92" s="14"/>
      <c r="EA92" s="14">
        <f>(EA94-EA91)/3+EA91</f>
        <v>0.6333333333333333</v>
      </c>
      <c r="EB92" s="14">
        <f t="shared" si="2649"/>
        <v>3.6324999999999998</v>
      </c>
      <c r="EC92" s="14">
        <f t="shared" si="2702"/>
        <v>1.892108574162501</v>
      </c>
      <c r="ED92" s="14">
        <f t="shared" si="2650"/>
        <v>3.6291666666666664</v>
      </c>
      <c r="EE92" s="14">
        <f t="shared" si="2703"/>
        <v>1.8523974626125008</v>
      </c>
      <c r="EF92" s="14">
        <f t="shared" si="2704"/>
        <v>3.5286666666666666</v>
      </c>
      <c r="EG92" s="14">
        <f t="shared" si="2705"/>
        <v>1.1698669014650001</v>
      </c>
      <c r="EH92" s="14"/>
      <c r="EI92" s="14"/>
      <c r="EJ92" s="14"/>
      <c r="EK92" s="14"/>
      <c r="EL92" s="14"/>
      <c r="EM92" s="14"/>
      <c r="EN92" s="14"/>
      <c r="EO92" s="14"/>
      <c r="EP92" s="14"/>
      <c r="EQ92" s="14"/>
      <c r="ER92" s="14"/>
      <c r="ES92" s="14"/>
      <c r="ET92" s="14">
        <f>(ET94-ET91)/3+ET91</f>
        <v>0.6333333333333333</v>
      </c>
      <c r="EU92" s="14">
        <f>(EU94-EU91)/3+EU91</f>
        <v>3.55</v>
      </c>
      <c r="EV92" s="17">
        <f>(EV94-EV91)/3+EV91</f>
        <v>1.8171250000000001</v>
      </c>
      <c r="EW92" s="14">
        <f>(EW94-EW91)/3+EW91</f>
        <v>3.5416666666666665</v>
      </c>
      <c r="EX92" s="17">
        <f>(EX94-EX91)/3+EX91</f>
        <v>1.7432083333333332</v>
      </c>
      <c r="EY92" s="14">
        <f t="shared" si="2722"/>
        <v>3.4366666666666665</v>
      </c>
      <c r="EZ92" s="14">
        <f t="shared" si="2710"/>
        <v>0.91847939524999977</v>
      </c>
      <c r="FA92" s="14"/>
      <c r="FB92" s="14"/>
      <c r="FC92" s="14"/>
      <c r="FD92" s="14"/>
      <c r="FE92" s="14"/>
      <c r="FF92" s="14"/>
      <c r="FG92" s="14"/>
      <c r="FH92" s="14"/>
    </row>
    <row r="93" spans="1:166" ht="15" customHeight="1" x14ac:dyDescent="0.25">
      <c r="A93" s="14">
        <f t="shared" ref="A93:O93" si="2754">(A94-A91)*2/3+A91</f>
        <v>0.66666666666666663</v>
      </c>
      <c r="B93" s="14">
        <f t="shared" si="2754"/>
        <v>3.8291666666666666</v>
      </c>
      <c r="C93" s="14">
        <f t="shared" si="2754"/>
        <v>2.847291666666667</v>
      </c>
      <c r="D93" s="14">
        <f t="shared" si="2754"/>
        <v>3.8291666666666666</v>
      </c>
      <c r="E93" s="14">
        <f t="shared" si="2754"/>
        <v>3.0960416666666672</v>
      </c>
      <c r="F93" s="14">
        <f t="shared" si="2653"/>
        <v>3.8174999999999999</v>
      </c>
      <c r="G93" s="27">
        <f t="shared" si="2654"/>
        <v>2.9507815149375007</v>
      </c>
      <c r="H93" s="27">
        <f t="shared" si="2655"/>
        <v>3.8058333333333336</v>
      </c>
      <c r="I93" s="34">
        <f t="shared" si="2656"/>
        <v>2.8060766528749999</v>
      </c>
      <c r="J93" s="27">
        <f t="shared" si="2741"/>
        <v>3.7941666666666669</v>
      </c>
      <c r="K93" s="27">
        <f t="shared" si="2746"/>
        <v>2.6613717908124999</v>
      </c>
      <c r="L93" s="14">
        <f t="shared" si="2754"/>
        <v>3.7708333333333335</v>
      </c>
      <c r="M93" s="14">
        <f t="shared" si="2754"/>
        <v>2.5264583333333337</v>
      </c>
      <c r="N93" s="14">
        <f t="shared" si="2754"/>
        <v>3.4666666666666663</v>
      </c>
      <c r="O93" s="17">
        <f t="shared" si="2754"/>
        <v>1.2252083333333332</v>
      </c>
      <c r="P93" s="14"/>
      <c r="Q93" s="14">
        <f t="shared" ref="Q93:AE93" si="2755">(Q94-Q91)*2/3+Q91</f>
        <v>0.66666666666666663</v>
      </c>
      <c r="R93" s="14">
        <f t="shared" si="2755"/>
        <v>3.8125</v>
      </c>
      <c r="S93" s="17">
        <f t="shared" si="2755"/>
        <v>2.7989166666666669</v>
      </c>
      <c r="T93" s="14">
        <f t="shared" si="2755"/>
        <v>3.8125</v>
      </c>
      <c r="U93" s="17">
        <f t="shared" si="2755"/>
        <v>2.7989166666666669</v>
      </c>
      <c r="V93" s="27">
        <f t="shared" si="2659"/>
        <v>3.7991666666666668</v>
      </c>
      <c r="W93" s="27">
        <f t="shared" si="2660"/>
        <v>2.6573197080499988</v>
      </c>
      <c r="X93" s="27">
        <f t="shared" si="2661"/>
        <v>3.7858333333333332</v>
      </c>
      <c r="Y93" s="27">
        <f t="shared" si="2662"/>
        <v>2.5161391514124998</v>
      </c>
      <c r="Z93" s="27">
        <f t="shared" si="2743"/>
        <v>3.7725</v>
      </c>
      <c r="AA93" s="27">
        <f t="shared" si="2748"/>
        <v>2.3749585947749989</v>
      </c>
      <c r="AB93" s="14">
        <f t="shared" si="2755"/>
        <v>3.7458333333333336</v>
      </c>
      <c r="AC93" s="17">
        <f t="shared" si="2755"/>
        <v>2.244875</v>
      </c>
      <c r="AD93" s="14">
        <f t="shared" si="2755"/>
        <v>3.3458333333333332</v>
      </c>
      <c r="AE93" s="16">
        <f t="shared" si="2755"/>
        <v>0.75749999999999995</v>
      </c>
      <c r="AF93" s="14"/>
      <c r="AG93" s="14">
        <f>(AG94-AG91)*2/3+AG91</f>
        <v>0.66666666666666663</v>
      </c>
      <c r="AH93" s="14">
        <f>(AH94-AH91)*2/3+AH91</f>
        <v>3.7749999999999999</v>
      </c>
      <c r="AI93" s="17">
        <f>(AI94-AI91)*2/3+AI91</f>
        <v>2.2254166666666668</v>
      </c>
      <c r="AJ93" s="14">
        <f>(AJ94-AJ91)*2/3+AJ91</f>
        <v>3.7749999999999999</v>
      </c>
      <c r="AK93" s="17">
        <f>(AK94-AK91)*2/3+AK91</f>
        <v>2.2104166666666667</v>
      </c>
      <c r="AL93" s="14">
        <f t="shared" si="2664"/>
        <v>3.7324999999999999</v>
      </c>
      <c r="AM93" s="14">
        <f t="shared" si="2665"/>
        <v>2.066333593387502</v>
      </c>
      <c r="AN93" s="14">
        <f t="shared" si="2666"/>
        <v>3.69</v>
      </c>
      <c r="AO93" s="14">
        <f t="shared" si="2667"/>
        <v>1.9226669240249987</v>
      </c>
      <c r="AP93" s="14">
        <f t="shared" si="2668"/>
        <v>3.6475</v>
      </c>
      <c r="AQ93" s="17">
        <f t="shared" si="2716"/>
        <v>1.7790002546625003</v>
      </c>
      <c r="AR93" s="14">
        <f>(AR94-AR91)*2/3+AR91</f>
        <v>3.5625</v>
      </c>
      <c r="AS93" s="14">
        <f>(AS94-AS91)*2/3+AS91</f>
        <v>1.6627083333333335</v>
      </c>
      <c r="AT93" s="14"/>
      <c r="AU93" s="14"/>
      <c r="AV93" s="14"/>
      <c r="AW93" s="14">
        <f>(AW94-AW91)*2/3+AW91</f>
        <v>0.66666666666666663</v>
      </c>
      <c r="AX93" s="14">
        <f t="shared" si="2626"/>
        <v>3.75</v>
      </c>
      <c r="AY93" s="14">
        <f t="shared" si="2669"/>
        <v>1.978264150034724</v>
      </c>
      <c r="AZ93" s="14">
        <f t="shared" si="2627"/>
        <v>3.7199999999999998</v>
      </c>
      <c r="BA93" s="14">
        <f t="shared" si="2670"/>
        <v>1.9974308147013891</v>
      </c>
      <c r="BB93" s="14">
        <f t="shared" si="2628"/>
        <v>3.6931250000000002</v>
      </c>
      <c r="BC93" s="14">
        <f t="shared" si="2671"/>
        <v>1.6542745633170135</v>
      </c>
      <c r="BD93" s="14">
        <f t="shared" si="2629"/>
        <v>3.63625</v>
      </c>
      <c r="BE93" s="14">
        <f t="shared" si="2672"/>
        <v>1.3311183099326371</v>
      </c>
      <c r="BF93" s="14">
        <f t="shared" si="2630"/>
        <v>3.5793749999999998</v>
      </c>
      <c r="BG93" s="14">
        <f t="shared" si="2673"/>
        <v>1.0079620565482639</v>
      </c>
      <c r="BH93" s="14">
        <f t="shared" si="2631"/>
        <v>3.4656250000000002</v>
      </c>
      <c r="BI93" s="16">
        <f t="shared" si="2674"/>
        <v>0.70198288311284773</v>
      </c>
      <c r="BJ93" s="14"/>
      <c r="BK93" s="14"/>
      <c r="BL93" s="14"/>
      <c r="BM93" s="14">
        <f>(BM94-BM91)*2/3+BM91</f>
        <v>0.66666666666666663</v>
      </c>
      <c r="BN93" s="14">
        <f t="shared" si="2632"/>
        <v>3.7250000000000001</v>
      </c>
      <c r="BO93" s="14">
        <f t="shared" si="2675"/>
        <v>1.9529169262083352</v>
      </c>
      <c r="BP93" s="14">
        <f t="shared" si="2633"/>
        <v>3.665</v>
      </c>
      <c r="BQ93" s="14">
        <f t="shared" si="2676"/>
        <v>1.9991669222083335</v>
      </c>
      <c r="BR93" s="14">
        <f t="shared" si="2634"/>
        <v>3.6537500000000001</v>
      </c>
      <c r="BS93" s="14">
        <f t="shared" si="2677"/>
        <v>1.5797085888020825</v>
      </c>
      <c r="BT93" s="14">
        <f t="shared" si="2635"/>
        <v>3.5825</v>
      </c>
      <c r="BU93" s="17">
        <f t="shared" si="2678"/>
        <v>1.2002502513958329</v>
      </c>
      <c r="BV93" s="14">
        <f t="shared" si="2636"/>
        <v>3.51125</v>
      </c>
      <c r="BW93" s="14">
        <f t="shared" si="2679"/>
        <v>0.82079191398958296</v>
      </c>
      <c r="BX93" s="14">
        <f t="shared" si="2637"/>
        <v>3.3687499999999999</v>
      </c>
      <c r="BY93" s="14">
        <f t="shared" si="2680"/>
        <v>0.47206273917708363</v>
      </c>
      <c r="BZ93" s="14"/>
      <c r="CA93" s="14"/>
      <c r="CB93" s="14"/>
      <c r="CC93" s="14">
        <f>(CC94-CC91)*2/3+CC91</f>
        <v>0.66666666666666663</v>
      </c>
      <c r="CD93" s="14">
        <f>(CD94-CD91)*2/3+CD91</f>
        <v>3.6750000000000003</v>
      </c>
      <c r="CE93" s="14">
        <f>(CE94-CE91)*2/3+CE91</f>
        <v>1.9233333333333333</v>
      </c>
      <c r="CF93" s="14">
        <f>(CF94-CF91)*2/3+CF91</f>
        <v>3.6750000000000003</v>
      </c>
      <c r="CG93" s="14">
        <f>(CG94-CG91)*2/3+CG91</f>
        <v>1.9402083333333333</v>
      </c>
      <c r="CH93" s="14">
        <f t="shared" si="2638"/>
        <v>3.5750000000000002</v>
      </c>
      <c r="CI93" s="14">
        <f t="shared" si="2681"/>
        <v>1.4793231675500007</v>
      </c>
      <c r="CJ93" s="14">
        <f t="shared" si="2639"/>
        <v>3.4750000000000001</v>
      </c>
      <c r="CK93" s="14">
        <f t="shared" si="2682"/>
        <v>1.0188544120999992</v>
      </c>
      <c r="CL93" s="14">
        <f t="shared" si="2640"/>
        <v>3.375</v>
      </c>
      <c r="CM93" s="14">
        <f t="shared" si="2683"/>
        <v>0.55838565664999995</v>
      </c>
      <c r="CN93" s="14">
        <f>(CN94-CN91)*2/3+CN91</f>
        <v>3.1749999999999998</v>
      </c>
      <c r="CO93" s="14">
        <f>(CO94-CO91)*2/3+CO91</f>
        <v>0.15325</v>
      </c>
      <c r="CP93" s="14"/>
      <c r="CQ93" s="14"/>
      <c r="CR93" s="14">
        <f t="shared" si="2641"/>
        <v>0.10000000000000009</v>
      </c>
      <c r="CS93" s="14"/>
      <c r="CT93" s="14">
        <f>(CT94-CT91)*2/3+CT91</f>
        <v>0.66666666666666663</v>
      </c>
      <c r="CU93" s="14">
        <f t="shared" si="2642"/>
        <v>3.6566666666666667</v>
      </c>
      <c r="CV93" s="14">
        <f t="shared" si="2684"/>
        <v>1.8723558107500011</v>
      </c>
      <c r="CW93" s="14">
        <f t="shared" si="2643"/>
        <v>3.6561111111111115</v>
      </c>
      <c r="CX93" s="14">
        <f t="shared" si="2685"/>
        <v>1.8703965513416665</v>
      </c>
      <c r="CY93" s="14">
        <f t="shared" si="2644"/>
        <v>3.5554444444444444</v>
      </c>
      <c r="CZ93" s="14">
        <f t="shared" si="2686"/>
        <v>1.3370321938800001</v>
      </c>
      <c r="DA93" s="14">
        <f t="shared" si="2751"/>
        <v>3.4454444444444445</v>
      </c>
      <c r="DB93" s="14">
        <f t="shared" si="2687"/>
        <v>0.6363233917083333</v>
      </c>
      <c r="DC93" s="14">
        <f t="shared" si="2744"/>
        <v>3.3368888888888888</v>
      </c>
      <c r="DD93" s="14">
        <f t="shared" si="2688"/>
        <v>0.16597199690833297</v>
      </c>
      <c r="DE93" s="14"/>
      <c r="DF93" s="14"/>
      <c r="DG93" s="14"/>
      <c r="DH93" s="14"/>
      <c r="DI93" s="14"/>
      <c r="DJ93" s="14"/>
      <c r="DK93" s="14">
        <f>(DK94-DK91)*2/3+DK91</f>
        <v>0.66666666666666663</v>
      </c>
      <c r="DL93" s="14">
        <f t="shared" si="2690"/>
        <v>3.6383333333333336</v>
      </c>
      <c r="DM93" s="14">
        <f t="shared" si="2691"/>
        <v>1.8217946984999998</v>
      </c>
      <c r="DN93" s="14">
        <f t="shared" si="2692"/>
        <v>3.6372222222222224</v>
      </c>
      <c r="DO93" s="14">
        <f t="shared" si="2693"/>
        <v>1.8010011796833332</v>
      </c>
      <c r="DP93" s="14">
        <f t="shared" si="2694"/>
        <v>3.5358888888888891</v>
      </c>
      <c r="DQ93" s="17">
        <f t="shared" si="2695"/>
        <v>1.1947412202099996</v>
      </c>
      <c r="DR93" s="14">
        <f>CJ93-(CJ92-DR92)</f>
        <v>3.415888888888889</v>
      </c>
      <c r="DS93" s="14">
        <f t="shared" si="2697"/>
        <v>0.25379237131666693</v>
      </c>
      <c r="DT93" s="14"/>
      <c r="DU93" s="14"/>
      <c r="DV93" s="14"/>
      <c r="DW93" s="14"/>
      <c r="DX93" s="14"/>
      <c r="DY93" s="14"/>
      <c r="DZ93" s="14"/>
      <c r="EA93" s="14">
        <f>(EA94-EA91)*2/3+EA91</f>
        <v>0.66666666666666663</v>
      </c>
      <c r="EB93" s="14">
        <f t="shared" si="2649"/>
        <v>3.62</v>
      </c>
      <c r="EC93" s="17">
        <f t="shared" si="2702"/>
        <v>1.771233586250001</v>
      </c>
      <c r="ED93" s="14">
        <f t="shared" si="2650"/>
        <v>3.6183333333333336</v>
      </c>
      <c r="EE93" s="17">
        <f t="shared" si="2703"/>
        <v>1.7316058080250007</v>
      </c>
      <c r="EF93" s="14">
        <f t="shared" si="2704"/>
        <v>3.5163333333333333</v>
      </c>
      <c r="EG93" s="14">
        <f t="shared" si="2705"/>
        <v>1.0524502465400001</v>
      </c>
      <c r="EH93" s="14"/>
      <c r="EI93" s="14"/>
      <c r="EJ93" s="14"/>
      <c r="EK93" s="14"/>
      <c r="EL93" s="14"/>
      <c r="EM93" s="14"/>
      <c r="EN93" s="14"/>
      <c r="EO93" s="14"/>
      <c r="EP93" s="14"/>
      <c r="EQ93" s="14"/>
      <c r="ER93" s="14"/>
      <c r="ES93" s="14"/>
      <c r="ET93" s="14">
        <f>(ET94-ET91)*2/3+ET91</f>
        <v>0.66666666666666663</v>
      </c>
      <c r="EU93" s="14">
        <f>(EU94-EU91)*2/3+EU91</f>
        <v>3.5375000000000001</v>
      </c>
      <c r="EV93" s="14">
        <f>(EV94-EV91)*2/3+EV91</f>
        <v>1.6990000000000001</v>
      </c>
      <c r="EW93" s="14">
        <f>(EW94-EW91)*2/3+EW91</f>
        <v>3.5333333333333332</v>
      </c>
      <c r="EX93" s="14">
        <f>(EX94-EX91)*2/3+EX91</f>
        <v>1.6252916666666666</v>
      </c>
      <c r="EY93" s="14">
        <f t="shared" si="2722"/>
        <v>3.4283333333333332</v>
      </c>
      <c r="EZ93" s="16">
        <f t="shared" si="2710"/>
        <v>0.80406274002499978</v>
      </c>
      <c r="FA93" s="14"/>
      <c r="FB93" s="14"/>
      <c r="FC93" s="14"/>
      <c r="FD93" s="14"/>
      <c r="FE93" s="14"/>
      <c r="FF93" s="14"/>
      <c r="FG93" s="14"/>
      <c r="FH93" s="14"/>
    </row>
    <row r="94" spans="1:166" ht="15" customHeight="1" x14ac:dyDescent="0.25">
      <c r="A94" s="14">
        <v>0.7</v>
      </c>
      <c r="B94" s="14">
        <f>3.8+0.0125*1</f>
        <v>3.8125</v>
      </c>
      <c r="C94" s="17">
        <f>(B94+B97)/2*0.1+C97</f>
        <v>2.7193750000000003</v>
      </c>
      <c r="D94" s="14">
        <f>3.8+0.0125*1</f>
        <v>3.8125</v>
      </c>
      <c r="E94" s="14">
        <f>(D94+D97)/2*0.1+E97</f>
        <v>2.9681250000000006</v>
      </c>
      <c r="F94" s="14">
        <f t="shared" si="2653"/>
        <v>3.8025000000000002</v>
      </c>
      <c r="G94" s="34">
        <f t="shared" si="2654"/>
        <v>2.8237815276375007</v>
      </c>
      <c r="H94" s="27">
        <f t="shared" si="2655"/>
        <v>3.7925</v>
      </c>
      <c r="I94" s="27">
        <f t="shared" si="2656"/>
        <v>2.6794377766499999</v>
      </c>
      <c r="J94" s="27">
        <f t="shared" si="2741"/>
        <v>3.7825000000000002</v>
      </c>
      <c r="K94" s="27">
        <f t="shared" si="2746"/>
        <v>2.5350940256624996</v>
      </c>
      <c r="L94" s="14">
        <f>3.7+0.0125*5</f>
        <v>3.7625000000000002</v>
      </c>
      <c r="M94" s="14">
        <f>(L94+L97)/2*0.1+M97</f>
        <v>2.4006250000000002</v>
      </c>
      <c r="N94" s="14">
        <f>3.4+0.0125*4</f>
        <v>3.4499999999999997</v>
      </c>
      <c r="O94" s="14">
        <f>(N94+N97)/2*0.1+O97</f>
        <v>1.109375</v>
      </c>
      <c r="P94" s="14"/>
      <c r="Q94" s="14">
        <v>0.7</v>
      </c>
      <c r="R94" s="14">
        <f>3.8+0.0125*0</f>
        <v>3.8</v>
      </c>
      <c r="S94" s="14">
        <f>(R94+R97)/2*0.1+S97</f>
        <v>2.6716250000000001</v>
      </c>
      <c r="T94" s="14">
        <f>3.8+0.0125*0</f>
        <v>3.8</v>
      </c>
      <c r="U94" s="14">
        <f>(T94+T97)/2*0.1+U97</f>
        <v>2.6716250000000001</v>
      </c>
      <c r="V94" s="27">
        <f t="shared" si="2659"/>
        <v>3.7875000000000001</v>
      </c>
      <c r="W94" s="27">
        <f t="shared" si="2660"/>
        <v>2.5308752762499989</v>
      </c>
      <c r="X94" s="27">
        <f t="shared" si="2661"/>
        <v>3.7749999999999999</v>
      </c>
      <c r="Y94" s="27">
        <f t="shared" si="2662"/>
        <v>2.3901252751249999</v>
      </c>
      <c r="Z94" s="27">
        <f t="shared" si="2743"/>
        <v>3.7625000000000002</v>
      </c>
      <c r="AA94" s="34">
        <f t="shared" si="2748"/>
        <v>2.2493752739999988</v>
      </c>
      <c r="AB94" s="14">
        <f>3.7+0.0125*3</f>
        <v>3.7375000000000003</v>
      </c>
      <c r="AC94" s="14">
        <f>(AB94+AB97)/2*0.1+AC97</f>
        <v>2.119875</v>
      </c>
      <c r="AD94" s="14">
        <f>3.3+0.0125*2</f>
        <v>3.3249999999999997</v>
      </c>
      <c r="AE94" s="14">
        <f>(AD94+AD97)/2*0.1+AE97</f>
        <v>0.645625</v>
      </c>
      <c r="AF94" s="14"/>
      <c r="AG94" s="14">
        <v>0.7</v>
      </c>
      <c r="AH94" s="14">
        <f>3.7+0.0125*5</f>
        <v>3.7625000000000002</v>
      </c>
      <c r="AI94" s="14">
        <f>(AH94+AH97)/2*0.1+AI97</f>
        <v>2.0993750000000002</v>
      </c>
      <c r="AJ94" s="14">
        <f>3.7+0.0125*5</f>
        <v>3.7625000000000002</v>
      </c>
      <c r="AK94" s="14">
        <f>(AJ94+AJ97)/2*0.1+AK97</f>
        <v>2.0843750000000001</v>
      </c>
      <c r="AL94" s="14">
        <f t="shared" si="2664"/>
        <v>3.72</v>
      </c>
      <c r="AM94" s="14">
        <f t="shared" si="2665"/>
        <v>1.942125272475002</v>
      </c>
      <c r="AN94" s="14">
        <f t="shared" si="2666"/>
        <v>3.6774999999999998</v>
      </c>
      <c r="AO94" s="17">
        <f t="shared" si="2667"/>
        <v>1.7998752696374987</v>
      </c>
      <c r="AP94" s="14">
        <f t="shared" si="2668"/>
        <v>3.6349999999999998</v>
      </c>
      <c r="AQ94" s="14">
        <f t="shared" si="2716"/>
        <v>1.6576252668000002</v>
      </c>
      <c r="AR94" s="14">
        <f>3.5+0.0125*4</f>
        <v>3.55</v>
      </c>
      <c r="AS94" s="14">
        <f>(AR94+AR97)/2*0.1+AS97</f>
        <v>1.5437500000000002</v>
      </c>
      <c r="AT94" s="14"/>
      <c r="AU94" s="14"/>
      <c r="AV94" s="14"/>
      <c r="AW94" s="14">
        <v>0.7</v>
      </c>
      <c r="AX94" s="14">
        <f t="shared" si="2626"/>
        <v>3.7375000000000003</v>
      </c>
      <c r="AY94" s="14">
        <f t="shared" si="2669"/>
        <v>1.853472495847224</v>
      </c>
      <c r="AZ94" s="14">
        <f t="shared" si="2627"/>
        <v>3.7075000000000005</v>
      </c>
      <c r="BA94" s="14">
        <f t="shared" si="2670"/>
        <v>1.8736391604138891</v>
      </c>
      <c r="BB94" s="14">
        <f t="shared" si="2628"/>
        <v>3.68</v>
      </c>
      <c r="BC94" s="14">
        <f t="shared" si="2671"/>
        <v>1.5313891589388886</v>
      </c>
      <c r="BD94" s="14">
        <f t="shared" si="2629"/>
        <v>3.6224999999999996</v>
      </c>
      <c r="BE94" s="17">
        <f t="shared" si="2672"/>
        <v>1.2101391553638872</v>
      </c>
      <c r="BF94" s="14">
        <f t="shared" si="2630"/>
        <v>3.5649999999999999</v>
      </c>
      <c r="BG94" s="14">
        <f t="shared" si="2673"/>
        <v>0.88888915178888883</v>
      </c>
      <c r="BH94" s="14">
        <f t="shared" si="2631"/>
        <v>3.4499999999999997</v>
      </c>
      <c r="BI94" s="14">
        <f t="shared" si="2674"/>
        <v>0.58672247797222277</v>
      </c>
      <c r="BJ94" s="14"/>
      <c r="BK94" s="14"/>
      <c r="BL94" s="14"/>
      <c r="BM94" s="14">
        <v>0.7</v>
      </c>
      <c r="BN94" s="14">
        <f t="shared" si="2632"/>
        <v>3.7125000000000004</v>
      </c>
      <c r="BO94" s="14">
        <f t="shared" si="2675"/>
        <v>1.8289586052708353</v>
      </c>
      <c r="BP94" s="14">
        <f t="shared" si="2633"/>
        <v>3.6525000000000003</v>
      </c>
      <c r="BQ94" s="14">
        <f t="shared" si="2676"/>
        <v>1.8772086010708335</v>
      </c>
      <c r="BR94" s="14">
        <f t="shared" si="2634"/>
        <v>3.64</v>
      </c>
      <c r="BS94" s="14">
        <f t="shared" si="2677"/>
        <v>1.4581461009583325</v>
      </c>
      <c r="BT94" s="14">
        <f t="shared" si="2635"/>
        <v>3.5674999999999999</v>
      </c>
      <c r="BU94" s="14">
        <f t="shared" si="2678"/>
        <v>1.0810835966458328</v>
      </c>
      <c r="BV94" s="14">
        <f t="shared" si="2636"/>
        <v>3.4950000000000001</v>
      </c>
      <c r="BW94" s="16">
        <f t="shared" si="2679"/>
        <v>0.70402109233333299</v>
      </c>
      <c r="BX94" s="14">
        <f t="shared" si="2637"/>
        <v>3.3499999999999996</v>
      </c>
      <c r="BY94" s="14">
        <f t="shared" si="2680"/>
        <v>0.3600835837083336</v>
      </c>
      <c r="BZ94" s="14"/>
      <c r="CA94" s="14"/>
      <c r="CB94" s="14"/>
      <c r="CC94" s="14">
        <v>0.7</v>
      </c>
      <c r="CD94" s="14">
        <f>3.6+0.0125*5</f>
        <v>3.6625000000000001</v>
      </c>
      <c r="CE94" s="17">
        <f>(CD94+CD97)/2*0.1+CE97</f>
        <v>1.8006249999999999</v>
      </c>
      <c r="CF94" s="14">
        <f>3.6+0.0125*5</f>
        <v>3.6625000000000001</v>
      </c>
      <c r="CG94" s="17">
        <f>(CF94+CF97)/2*0.1+CG97</f>
        <v>1.8175000000000001</v>
      </c>
      <c r="CH94" s="14">
        <f t="shared" si="2638"/>
        <v>3.56</v>
      </c>
      <c r="CI94" s="14">
        <f t="shared" si="2681"/>
        <v>1.3604065127750007</v>
      </c>
      <c r="CJ94" s="14">
        <f t="shared" si="2639"/>
        <v>3.4575</v>
      </c>
      <c r="CK94" s="14">
        <f t="shared" si="2682"/>
        <v>0.90331275698749913</v>
      </c>
      <c r="CL94" s="14">
        <f t="shared" si="2640"/>
        <v>3.355</v>
      </c>
      <c r="CM94" s="14">
        <f t="shared" si="2683"/>
        <v>0.44621900119999991</v>
      </c>
      <c r="CN94" s="14">
        <f>3.1+0.0125*4</f>
        <v>3.15</v>
      </c>
      <c r="CO94" s="14">
        <v>4.7E-2</v>
      </c>
      <c r="CP94" s="14"/>
      <c r="CQ94" s="14"/>
      <c r="CR94" s="14">
        <f t="shared" si="2641"/>
        <v>0.10250000000000004</v>
      </c>
      <c r="CS94" s="14"/>
      <c r="CT94" s="14">
        <v>0.7</v>
      </c>
      <c r="CU94" s="14">
        <f t="shared" si="2642"/>
        <v>3.6441666666666666</v>
      </c>
      <c r="CV94" s="17">
        <f t="shared" si="2684"/>
        <v>1.7506752673625012</v>
      </c>
      <c r="CW94" s="14">
        <f t="shared" si="2643"/>
        <v>3.6441666666666666</v>
      </c>
      <c r="CX94" s="17">
        <f t="shared" si="2685"/>
        <v>1.7487252672124998</v>
      </c>
      <c r="CY94" s="14">
        <f t="shared" si="2644"/>
        <v>3.5413333333333332</v>
      </c>
      <c r="CZ94" s="17">
        <f t="shared" si="2686"/>
        <v>1.2187525760783333</v>
      </c>
      <c r="DA94" s="14">
        <f t="shared" si="2751"/>
        <v>3.4279444444444445</v>
      </c>
      <c r="DB94" s="14">
        <f t="shared" si="2687"/>
        <v>0.52176692168249994</v>
      </c>
      <c r="DC94" s="14"/>
      <c r="DD94" s="14"/>
      <c r="DE94" s="14"/>
      <c r="DF94" s="14"/>
      <c r="DG94" s="14"/>
      <c r="DH94" s="14"/>
      <c r="DI94" s="14"/>
      <c r="DJ94" s="14"/>
      <c r="DK94" s="14">
        <v>0.7</v>
      </c>
      <c r="DL94" s="14">
        <f t="shared" si="2690"/>
        <v>3.6258333333333335</v>
      </c>
      <c r="DM94" s="17">
        <f t="shared" si="2691"/>
        <v>1.7007252661624996</v>
      </c>
      <c r="DN94" s="14">
        <f t="shared" si="2692"/>
        <v>3.6258333333333335</v>
      </c>
      <c r="DO94" s="17">
        <f t="shared" si="2693"/>
        <v>1.6799502658624998</v>
      </c>
      <c r="DP94" s="14">
        <f t="shared" si="2694"/>
        <v>3.5226666666666668</v>
      </c>
      <c r="DQ94" s="14">
        <f t="shared" si="2695"/>
        <v>1.0770986393816662</v>
      </c>
      <c r="DR94" s="14">
        <f>CJ94-(CJ93-DR93)</f>
        <v>3.3983888888888889</v>
      </c>
      <c r="DS94" s="14">
        <f t="shared" si="2697"/>
        <v>0.14022108637750025</v>
      </c>
      <c r="DT94" s="14"/>
      <c r="DU94" s="14"/>
      <c r="DV94" s="14"/>
      <c r="DW94" s="14"/>
      <c r="DX94" s="14"/>
      <c r="DY94" s="14"/>
      <c r="DZ94" s="14"/>
      <c r="EA94" s="14">
        <v>0.7</v>
      </c>
      <c r="EB94" s="14">
        <f t="shared" si="2649"/>
        <v>3.6074999999999999</v>
      </c>
      <c r="EC94" s="14">
        <f t="shared" si="2702"/>
        <v>1.6507752649625012</v>
      </c>
      <c r="ED94" s="14">
        <f t="shared" si="2650"/>
        <v>3.6074999999999999</v>
      </c>
      <c r="EE94" s="14">
        <f t="shared" si="2703"/>
        <v>1.6111752645125008</v>
      </c>
      <c r="EF94" s="14">
        <f t="shared" si="2704"/>
        <v>3.504</v>
      </c>
      <c r="EG94" s="14">
        <f t="shared" si="2705"/>
        <v>0.93544470268500013</v>
      </c>
      <c r="EH94" s="14"/>
      <c r="EI94" s="14"/>
      <c r="EJ94" s="14"/>
      <c r="EK94" s="14"/>
      <c r="EL94" s="14"/>
      <c r="EM94" s="14"/>
      <c r="EN94" s="14"/>
      <c r="EO94" s="14"/>
      <c r="EP94" s="14"/>
      <c r="EQ94" s="14"/>
      <c r="ER94" s="14"/>
      <c r="ES94" s="14"/>
      <c r="ET94" s="14">
        <v>0.7</v>
      </c>
      <c r="EU94" s="14">
        <f>3.5+0.0125*2</f>
        <v>3.5249999999999999</v>
      </c>
      <c r="EV94" s="14">
        <f>(EU94+EU97)/2*0.1+EV97</f>
        <v>1.580875</v>
      </c>
      <c r="EW94" s="14">
        <f>3.5+0.0125*2</f>
        <v>3.5249999999999999</v>
      </c>
      <c r="EX94" s="14">
        <f>(EW94+EW97)/2*0.1+EX97</f>
        <v>1.5073749999999999</v>
      </c>
      <c r="EY94" s="14">
        <f t="shared" si="2722"/>
        <v>3.42</v>
      </c>
      <c r="EZ94" s="14">
        <f t="shared" si="2710"/>
        <v>0.68992386254999982</v>
      </c>
      <c r="FA94" s="14"/>
      <c r="FB94" s="14"/>
      <c r="FC94" s="14"/>
      <c r="FD94" s="14"/>
      <c r="FE94" s="14"/>
      <c r="FF94" s="14"/>
      <c r="FG94" s="14"/>
      <c r="FH94" s="14"/>
    </row>
    <row r="95" spans="1:166" ht="15" customHeight="1" x14ac:dyDescent="0.25">
      <c r="A95" s="14">
        <f t="shared" ref="A95:O95" si="2756">(A97-A94)/3+A94</f>
        <v>0.73333333333333328</v>
      </c>
      <c r="B95" s="14">
        <f t="shared" si="2756"/>
        <v>3.8083333333333331</v>
      </c>
      <c r="C95" s="14">
        <f t="shared" si="2756"/>
        <v>2.5925000000000002</v>
      </c>
      <c r="D95" s="14">
        <f t="shared" si="2756"/>
        <v>3.8083333333333331</v>
      </c>
      <c r="E95" s="14">
        <f t="shared" si="2756"/>
        <v>2.8412500000000005</v>
      </c>
      <c r="F95" s="14">
        <f t="shared" si="2653"/>
        <v>3.7983333333333333</v>
      </c>
      <c r="G95" s="27">
        <f t="shared" si="2654"/>
        <v>2.6971009847500005</v>
      </c>
      <c r="H95" s="27">
        <f t="shared" si="2655"/>
        <v>3.7883333333333331</v>
      </c>
      <c r="I95" s="27">
        <f t="shared" si="2656"/>
        <v>2.5530905670625001</v>
      </c>
      <c r="J95" s="27">
        <f t="shared" si="2741"/>
        <v>3.7783333333333333</v>
      </c>
      <c r="K95" s="27">
        <f t="shared" si="2746"/>
        <v>2.4090801493749998</v>
      </c>
      <c r="L95" s="14">
        <f t="shared" si="2756"/>
        <v>3.7583333333333333</v>
      </c>
      <c r="M95" s="17">
        <f t="shared" si="2756"/>
        <v>2.2754166666666671</v>
      </c>
      <c r="N95" s="14">
        <f t="shared" si="2756"/>
        <v>3.4333333333333331</v>
      </c>
      <c r="O95" s="14">
        <f t="shared" si="2756"/>
        <v>0.99520833333333336</v>
      </c>
      <c r="P95" s="14"/>
      <c r="Q95" s="14">
        <f t="shared" ref="Q95:AE95" si="2757">(Q97-Q94)/3+Q94</f>
        <v>0.73333333333333328</v>
      </c>
      <c r="R95" s="14">
        <f t="shared" si="2757"/>
        <v>3.7958333333333334</v>
      </c>
      <c r="S95" s="14">
        <f t="shared" si="2757"/>
        <v>2.5451666666666668</v>
      </c>
      <c r="T95" s="14">
        <f t="shared" si="2757"/>
        <v>3.7958333333333334</v>
      </c>
      <c r="U95" s="14">
        <f t="shared" si="2757"/>
        <v>2.5451666666666668</v>
      </c>
      <c r="V95" s="27">
        <f t="shared" si="2659"/>
        <v>3.7825000000000002</v>
      </c>
      <c r="W95" s="27">
        <f t="shared" si="2660"/>
        <v>2.4047086221999989</v>
      </c>
      <c r="X95" s="27">
        <f t="shared" si="2661"/>
        <v>3.7691666666666666</v>
      </c>
      <c r="Y95" s="34">
        <f t="shared" si="2662"/>
        <v>2.2643891765874997</v>
      </c>
      <c r="Z95" s="27">
        <f t="shared" si="2743"/>
        <v>3.7558333333333334</v>
      </c>
      <c r="AA95" s="27">
        <f t="shared" si="2748"/>
        <v>2.1240697309749987</v>
      </c>
      <c r="AB95" s="14">
        <f t="shared" si="2757"/>
        <v>3.729166666666667</v>
      </c>
      <c r="AC95" s="14">
        <f t="shared" si="2757"/>
        <v>1.9957083333333332</v>
      </c>
      <c r="AD95" s="14">
        <f t="shared" si="2757"/>
        <v>3.3</v>
      </c>
      <c r="AE95" s="14">
        <f t="shared" si="2757"/>
        <v>0.53604166666666664</v>
      </c>
      <c r="AF95" s="14"/>
      <c r="AG95" s="14">
        <f>(AG97-AG94)/3+AG94</f>
        <v>0.73333333333333328</v>
      </c>
      <c r="AH95" s="14">
        <f>(AH97-AH94)/3+AH94</f>
        <v>3.7541666666666669</v>
      </c>
      <c r="AI95" s="14">
        <f>(AI97-AI94)/3+AI94</f>
        <v>1.9743750000000002</v>
      </c>
      <c r="AJ95" s="14">
        <f>(AJ97-AJ94)/3+AJ94</f>
        <v>3.7541666666666669</v>
      </c>
      <c r="AK95" s="14">
        <f>(AK97-AK94)/3+AK94</f>
        <v>1.9593750000000001</v>
      </c>
      <c r="AL95" s="14">
        <f t="shared" si="2664"/>
        <v>3.7108333333333334</v>
      </c>
      <c r="AM95" s="14">
        <f t="shared" si="2665"/>
        <v>1.8182780626375019</v>
      </c>
      <c r="AN95" s="14">
        <f t="shared" si="2666"/>
        <v>3.6675000000000004</v>
      </c>
      <c r="AO95" s="14">
        <f t="shared" si="2667"/>
        <v>1.6774586152124986</v>
      </c>
      <c r="AP95" s="14">
        <f t="shared" si="2668"/>
        <v>3.624166666666667</v>
      </c>
      <c r="AQ95" s="14">
        <f t="shared" si="2716"/>
        <v>1.5366391677875002</v>
      </c>
      <c r="AR95" s="14">
        <f>(AR97-AR94)/3+AR94</f>
        <v>3.5375000000000001</v>
      </c>
      <c r="AS95" s="14">
        <f>(AS97-AS94)/3+AS94</f>
        <v>1.4260416666666669</v>
      </c>
      <c r="AT95" s="14"/>
      <c r="AU95" s="14"/>
      <c r="AV95" s="14"/>
      <c r="AW95" s="14">
        <f>(AW97-AW94)/3+AW94</f>
        <v>0.73333333333333328</v>
      </c>
      <c r="AX95" s="14">
        <f t="shared" si="2626"/>
        <v>3.729166666666667</v>
      </c>
      <c r="AY95" s="17">
        <f t="shared" si="2669"/>
        <v>1.729028063847224</v>
      </c>
      <c r="AZ95" s="14">
        <f t="shared" si="2627"/>
        <v>3.6991666666666667</v>
      </c>
      <c r="BA95" s="17">
        <f t="shared" si="2670"/>
        <v>1.750194728313889</v>
      </c>
      <c r="BB95" s="14">
        <f t="shared" si="2628"/>
        <v>3.6705833333333335</v>
      </c>
      <c r="BC95" s="14">
        <f t="shared" si="2671"/>
        <v>1.4088794489676386</v>
      </c>
      <c r="BD95" s="14">
        <f t="shared" si="2629"/>
        <v>3.6120000000000001</v>
      </c>
      <c r="BE95" s="14">
        <f t="shared" si="2672"/>
        <v>1.0895641674213872</v>
      </c>
      <c r="BF95" s="14">
        <f t="shared" si="2630"/>
        <v>3.5534166666666671</v>
      </c>
      <c r="BG95" s="16">
        <f t="shared" si="2673"/>
        <v>0.77024888587513884</v>
      </c>
      <c r="BH95" s="14">
        <f t="shared" si="2631"/>
        <v>3.4375</v>
      </c>
      <c r="BI95" s="14">
        <f t="shared" si="2674"/>
        <v>0.47193082278472276</v>
      </c>
      <c r="BJ95" s="14"/>
      <c r="BK95" s="14"/>
      <c r="BL95" s="14"/>
      <c r="BM95" s="14">
        <f>(BM97-BM94)/3+BM94</f>
        <v>0.73333333333333328</v>
      </c>
      <c r="BN95" s="14">
        <f t="shared" si="2632"/>
        <v>3.7041666666666666</v>
      </c>
      <c r="BO95" s="17">
        <f t="shared" si="2675"/>
        <v>1.7053475065208352</v>
      </c>
      <c r="BP95" s="14">
        <f t="shared" si="2633"/>
        <v>3.6441666666666666</v>
      </c>
      <c r="BQ95" s="17">
        <f t="shared" si="2676"/>
        <v>1.7555975021208334</v>
      </c>
      <c r="BR95" s="14">
        <f t="shared" si="2634"/>
        <v>3.6303333333333336</v>
      </c>
      <c r="BS95" s="14">
        <f t="shared" si="2677"/>
        <v>1.3369738908533324</v>
      </c>
      <c r="BT95" s="14">
        <f t="shared" si="2635"/>
        <v>3.5565000000000002</v>
      </c>
      <c r="BU95" s="14">
        <f t="shared" si="2678"/>
        <v>0.96235027518583272</v>
      </c>
      <c r="BV95" s="14">
        <f t="shared" si="2636"/>
        <v>3.4826666666666668</v>
      </c>
      <c r="BW95" s="14">
        <f t="shared" si="2679"/>
        <v>0.58772665951833303</v>
      </c>
      <c r="BX95" s="14">
        <f>AR95-(AR94-BX94)</f>
        <v>3.3374999999999999</v>
      </c>
      <c r="BY95" s="14">
        <f t="shared" si="2680"/>
        <v>0.24862526152083358</v>
      </c>
      <c r="BZ95" s="14"/>
      <c r="CA95" s="14"/>
      <c r="CB95" s="14"/>
      <c r="CC95" s="14">
        <f>(CC97-CC94)/3+CC94</f>
        <v>0.73333333333333328</v>
      </c>
      <c r="CD95" s="14">
        <f>(CD97-CD94)/3+CD94</f>
        <v>3.6541666666666668</v>
      </c>
      <c r="CE95" s="14">
        <f>(CE97-CE94)/3+CE94</f>
        <v>1.6789583333333333</v>
      </c>
      <c r="CF95" s="14">
        <f>(CF97-CF94)/3+CF94</f>
        <v>3.6541666666666668</v>
      </c>
      <c r="CG95" s="14">
        <f>(CG97-CG94)/3+CG94</f>
        <v>1.6958333333333335</v>
      </c>
      <c r="CH95" s="14">
        <f t="shared" si="2638"/>
        <v>3.5498333333333334</v>
      </c>
      <c r="CI95" s="17">
        <f t="shared" si="2681"/>
        <v>1.2419093024025007</v>
      </c>
      <c r="CJ95" s="14">
        <f t="shared" si="2639"/>
        <v>3.4455</v>
      </c>
      <c r="CK95" s="16">
        <f t="shared" si="2682"/>
        <v>0.7882627684924991</v>
      </c>
      <c r="CL95" s="14">
        <f>CF95-0.313</f>
        <v>3.3411666666666666</v>
      </c>
      <c r="CM95" s="14">
        <f t="shared" si="2683"/>
        <v>0.33461623458249989</v>
      </c>
      <c r="CN95" s="14">
        <f>(CN97-CN94)/3+CN94</f>
        <v>2.0999999999999996</v>
      </c>
      <c r="CO95" s="14">
        <f>(CO97-CO94)/3+CO94</f>
        <v>3.1333333333333338E-2</v>
      </c>
      <c r="CP95" s="14"/>
      <c r="CQ95" s="14"/>
      <c r="CR95" s="14">
        <f t="shared" si="2641"/>
        <v>0.10433333333333339</v>
      </c>
      <c r="CS95" s="14"/>
      <c r="CT95" s="14">
        <f>(CT97-CT94)/3+CT94</f>
        <v>0.73333333333333328</v>
      </c>
      <c r="CU95" s="14">
        <f t="shared" si="2642"/>
        <v>3.6352777777777781</v>
      </c>
      <c r="CV95" s="14">
        <f t="shared" si="2684"/>
        <v>1.6293512054208346</v>
      </c>
      <c r="CW95" s="14">
        <f t="shared" si="2643"/>
        <v>3.6352777777777781</v>
      </c>
      <c r="CX95" s="14">
        <f t="shared" si="2685"/>
        <v>1.6274012052708331</v>
      </c>
      <c r="CY95" s="14">
        <f t="shared" si="2644"/>
        <v>3.5308555555555556</v>
      </c>
      <c r="CZ95" s="14">
        <f t="shared" si="2686"/>
        <v>1.1008827730505</v>
      </c>
      <c r="DA95" s="14">
        <f t="shared" si="2751"/>
        <v>3.4159444444444444</v>
      </c>
      <c r="DB95" s="14">
        <f t="shared" si="2687"/>
        <v>0.40770211827416658</v>
      </c>
      <c r="DC95" s="14"/>
      <c r="DD95" s="14"/>
      <c r="DE95" s="14"/>
      <c r="DF95" s="14"/>
      <c r="DG95" s="14"/>
      <c r="DH95" s="14"/>
      <c r="DI95" s="14"/>
      <c r="DJ95" s="14"/>
      <c r="DK95" s="14">
        <f>(DK97-DK94)/3+DK94</f>
        <v>0.73333333333333328</v>
      </c>
      <c r="DL95" s="14">
        <f t="shared" si="2690"/>
        <v>3.6163888888888889</v>
      </c>
      <c r="DM95" s="14">
        <f t="shared" si="2691"/>
        <v>1.5800215745291664</v>
      </c>
      <c r="DN95" s="14">
        <f t="shared" si="2692"/>
        <v>3.6163888888888889</v>
      </c>
      <c r="DO95" s="14">
        <f t="shared" si="2693"/>
        <v>1.5592465742291666</v>
      </c>
      <c r="DP95" s="14">
        <f t="shared" si="2694"/>
        <v>3.5118777777777779</v>
      </c>
      <c r="DQ95" s="14">
        <f t="shared" si="2695"/>
        <v>0.95985624369849953</v>
      </c>
      <c r="DR95" s="14"/>
      <c r="DS95" s="14"/>
      <c r="DT95" s="14"/>
      <c r="DU95" s="14"/>
      <c r="DV95" s="14"/>
      <c r="DW95" s="14"/>
      <c r="DX95" s="14"/>
      <c r="DY95" s="14"/>
      <c r="DZ95" s="14"/>
      <c r="EA95" s="14">
        <f>(EA97-EA94)/3+EA94</f>
        <v>0.73333333333333328</v>
      </c>
      <c r="EB95" s="14">
        <f t="shared" si="2649"/>
        <v>3.5975000000000001</v>
      </c>
      <c r="EC95" s="14">
        <f t="shared" si="2702"/>
        <v>1.5306919436375011</v>
      </c>
      <c r="ED95" s="14">
        <f t="shared" si="2650"/>
        <v>3.5975000000000001</v>
      </c>
      <c r="EE95" s="14">
        <f t="shared" si="2703"/>
        <v>1.4910919431875007</v>
      </c>
      <c r="EF95" s="14">
        <f t="shared" si="2704"/>
        <v>3.4929000000000001</v>
      </c>
      <c r="EG95" s="14">
        <f t="shared" si="2705"/>
        <v>0.81882971434650009</v>
      </c>
      <c r="EH95" s="14"/>
      <c r="EI95" s="14"/>
      <c r="EJ95" s="14"/>
      <c r="EK95" s="14"/>
      <c r="EL95" s="14"/>
      <c r="EM95" s="14"/>
      <c r="EN95" s="14"/>
      <c r="EO95" s="14"/>
      <c r="EP95" s="14"/>
      <c r="EQ95" s="14"/>
      <c r="ER95" s="14"/>
      <c r="ES95" s="14"/>
      <c r="ET95" s="14">
        <f>(ET97-ET94)/3+ET94</f>
        <v>0.73333333333333328</v>
      </c>
      <c r="EU95" s="14">
        <f>(EU97-EU94)/3+EU94</f>
        <v>3.5124999999999997</v>
      </c>
      <c r="EV95" s="14">
        <f>(EV97-EV94)/3+EV94</f>
        <v>1.464</v>
      </c>
      <c r="EW95" s="14">
        <f>(EW97-EW94)/3+EW94</f>
        <v>3.5124999999999997</v>
      </c>
      <c r="EX95" s="14">
        <f>(EX97-EX94)/3+EX94</f>
        <v>1.3904999999999998</v>
      </c>
      <c r="EY95" s="14">
        <f t="shared" si="2722"/>
        <v>3.4074999999999998</v>
      </c>
      <c r="EZ95" s="14">
        <f t="shared" si="2710"/>
        <v>0.57613220726249981</v>
      </c>
      <c r="FA95" s="14"/>
      <c r="FB95" s="14"/>
      <c r="FC95" s="14"/>
      <c r="FD95" s="14"/>
      <c r="FE95" s="14"/>
      <c r="FF95" s="14"/>
      <c r="FG95" s="14"/>
      <c r="FH95" s="14"/>
    </row>
    <row r="96" spans="1:166" ht="15" customHeight="1" x14ac:dyDescent="0.25">
      <c r="A96" s="14">
        <f t="shared" ref="A96:O96" si="2758">(A97-A94)*2/3+A94</f>
        <v>0.76666666666666672</v>
      </c>
      <c r="B96" s="14">
        <f t="shared" si="2758"/>
        <v>3.8041666666666667</v>
      </c>
      <c r="C96" s="14">
        <f t="shared" si="2758"/>
        <v>2.4656250000000006</v>
      </c>
      <c r="D96" s="14">
        <f t="shared" si="2758"/>
        <v>3.8041666666666667</v>
      </c>
      <c r="E96" s="17">
        <f t="shared" si="2758"/>
        <v>2.7143750000000004</v>
      </c>
      <c r="F96" s="14">
        <f t="shared" si="2653"/>
        <v>3.7941666666666669</v>
      </c>
      <c r="G96" s="27">
        <f t="shared" si="2654"/>
        <v>2.5705593307375003</v>
      </c>
      <c r="H96" s="27">
        <f t="shared" si="2655"/>
        <v>3.7841666666666667</v>
      </c>
      <c r="I96" s="27">
        <f t="shared" si="2656"/>
        <v>2.4268822463499999</v>
      </c>
      <c r="J96" s="27">
        <f t="shared" si="2741"/>
        <v>3.7741666666666669</v>
      </c>
      <c r="K96" s="34">
        <f t="shared" si="2746"/>
        <v>2.2832051619625</v>
      </c>
      <c r="L96" s="14">
        <f t="shared" si="2758"/>
        <v>3.7541666666666669</v>
      </c>
      <c r="M96" s="14">
        <f t="shared" si="2758"/>
        <v>2.1502083333333335</v>
      </c>
      <c r="N96" s="14">
        <f t="shared" si="2758"/>
        <v>3.4166666666666665</v>
      </c>
      <c r="O96" s="14">
        <f t="shared" si="2758"/>
        <v>0.88104166666666661</v>
      </c>
      <c r="P96" s="14"/>
      <c r="Q96" s="14">
        <f t="shared" ref="Q96:AE96" si="2759">(Q97-Q94)*2/3+Q94</f>
        <v>0.76666666666666672</v>
      </c>
      <c r="R96" s="14">
        <f t="shared" si="2759"/>
        <v>3.7916666666666665</v>
      </c>
      <c r="S96" s="14">
        <f t="shared" si="2759"/>
        <v>2.4187083333333335</v>
      </c>
      <c r="T96" s="14">
        <f t="shared" si="2759"/>
        <v>3.7916666666666665</v>
      </c>
      <c r="U96" s="14">
        <f t="shared" si="2759"/>
        <v>2.4187083333333335</v>
      </c>
      <c r="V96" s="27">
        <f t="shared" si="2659"/>
        <v>3.7774999999999999</v>
      </c>
      <c r="W96" s="34">
        <f t="shared" si="2660"/>
        <v>2.2787086347999987</v>
      </c>
      <c r="X96" s="27">
        <f t="shared" si="2661"/>
        <v>3.7633333333333336</v>
      </c>
      <c r="Y96" s="27">
        <f t="shared" si="2662"/>
        <v>2.1388475224749999</v>
      </c>
      <c r="Z96" s="27">
        <f t="shared" si="2743"/>
        <v>3.749166666666667</v>
      </c>
      <c r="AA96" s="27">
        <f t="shared" si="2748"/>
        <v>1.9989864101499988</v>
      </c>
      <c r="AB96" s="14">
        <f t="shared" si="2759"/>
        <v>3.7208333333333337</v>
      </c>
      <c r="AC96" s="14">
        <f t="shared" si="2759"/>
        <v>1.8715416666666667</v>
      </c>
      <c r="AD96" s="14">
        <f t="shared" si="2759"/>
        <v>3.2749999999999999</v>
      </c>
      <c r="AE96" s="14">
        <f t="shared" si="2759"/>
        <v>0.42645833333333338</v>
      </c>
      <c r="AF96" s="14"/>
      <c r="AG96" s="14">
        <f>(AG97-AG94)*2/3+AG94</f>
        <v>0.76666666666666672</v>
      </c>
      <c r="AH96" s="14">
        <f>(AH97-AH94)*2/3+AH94</f>
        <v>3.7458333333333336</v>
      </c>
      <c r="AI96" s="14">
        <f>(AI97-AI94)*2/3+AI94</f>
        <v>1.849375</v>
      </c>
      <c r="AJ96" s="14">
        <f>(AJ97-AJ94)*2/3+AJ94</f>
        <v>3.7458333333333336</v>
      </c>
      <c r="AK96" s="14">
        <f>(AK97-AK94)*2/3+AK94</f>
        <v>1.8343750000000001</v>
      </c>
      <c r="AL96" s="14">
        <f t="shared" si="2664"/>
        <v>3.7016666666666667</v>
      </c>
      <c r="AM96" s="17">
        <f t="shared" si="2665"/>
        <v>1.6947364083250018</v>
      </c>
      <c r="AN96" s="14">
        <f t="shared" si="2666"/>
        <v>3.6575000000000002</v>
      </c>
      <c r="AO96" s="14">
        <f t="shared" si="2667"/>
        <v>1.5553752940874985</v>
      </c>
      <c r="AP96" s="14">
        <f t="shared" si="2668"/>
        <v>3.6133333333333333</v>
      </c>
      <c r="AQ96" s="14">
        <f t="shared" si="2716"/>
        <v>1.4160141798500001</v>
      </c>
      <c r="AR96" s="14">
        <f>(AR97-AR94)*2/3+AR94</f>
        <v>3.5249999999999999</v>
      </c>
      <c r="AS96" s="17">
        <f>(AS97-AS94)*2/3+AS94</f>
        <v>1.3083333333333333</v>
      </c>
      <c r="AT96" s="14"/>
      <c r="AU96" s="14"/>
      <c r="AV96" s="14"/>
      <c r="AW96" s="14">
        <f>(AW97-AW94)*2/3+AW94</f>
        <v>0.76666666666666672</v>
      </c>
      <c r="AX96" s="14">
        <f t="shared" si="2626"/>
        <v>3.7208333333333337</v>
      </c>
      <c r="AY96" s="14">
        <f t="shared" si="2669"/>
        <v>1.604861409597224</v>
      </c>
      <c r="AZ96" s="14">
        <f t="shared" si="2627"/>
        <v>3.6908333333333339</v>
      </c>
      <c r="BA96" s="14">
        <f t="shared" si="2670"/>
        <v>1.6270280739638889</v>
      </c>
      <c r="BB96" s="14">
        <f t="shared" si="2628"/>
        <v>3.6607916666666664</v>
      </c>
      <c r="BC96" s="17">
        <f t="shared" si="2671"/>
        <v>1.2866898778532636</v>
      </c>
      <c r="BD96" s="14">
        <f t="shared" si="2629"/>
        <v>3.6007500000000006</v>
      </c>
      <c r="BE96" s="14">
        <f t="shared" si="2672"/>
        <v>0.96935167944263712</v>
      </c>
      <c r="BF96" s="14">
        <f t="shared" si="2630"/>
        <v>3.5407083333333333</v>
      </c>
      <c r="BG96" s="14">
        <f t="shared" si="2673"/>
        <v>0.65201348103201384</v>
      </c>
      <c r="BH96" s="14">
        <f>AR96-(AR95-BH95)</f>
        <v>3.4249999999999998</v>
      </c>
      <c r="BI96" s="14">
        <f t="shared" si="2674"/>
        <v>0.35755583422222276</v>
      </c>
      <c r="BJ96" s="14"/>
      <c r="BK96" s="14"/>
      <c r="BL96" s="14"/>
      <c r="BM96" s="14">
        <f>(BM97-BM94)*2/3+BM94</f>
        <v>0.76666666666666672</v>
      </c>
      <c r="BN96" s="14">
        <f t="shared" si="2632"/>
        <v>3.6958333333333337</v>
      </c>
      <c r="BO96" s="14">
        <f t="shared" si="2675"/>
        <v>1.5820141855208352</v>
      </c>
      <c r="BP96" s="14">
        <f t="shared" si="2633"/>
        <v>3.6358333333333337</v>
      </c>
      <c r="BQ96" s="14">
        <f t="shared" si="2676"/>
        <v>1.6342641809208334</v>
      </c>
      <c r="BR96" s="14">
        <f t="shared" si="2634"/>
        <v>3.6199166666666667</v>
      </c>
      <c r="BS96" s="17">
        <f t="shared" si="2677"/>
        <v>1.2161364029370825</v>
      </c>
      <c r="BT96" s="14">
        <f t="shared" si="2635"/>
        <v>3.5440000000000005</v>
      </c>
      <c r="BU96" s="14">
        <f t="shared" si="2678"/>
        <v>0.84400862035333268</v>
      </c>
      <c r="BV96" s="14">
        <f t="shared" si="2636"/>
        <v>3.4680833333333334</v>
      </c>
      <c r="BW96" s="14">
        <f t="shared" si="2679"/>
        <v>0.47188083776958301</v>
      </c>
      <c r="BX96" s="14"/>
      <c r="BY96" s="14"/>
      <c r="BZ96" s="14"/>
      <c r="CA96" s="14"/>
      <c r="CB96" s="14"/>
      <c r="CC96" s="14">
        <f>(CC97-CC94)*2/3+CC94</f>
        <v>0.76666666666666672</v>
      </c>
      <c r="CD96" s="14">
        <f>(CD97-CD94)*2/3+CD94</f>
        <v>3.6458333333333335</v>
      </c>
      <c r="CE96" s="14">
        <f>(CE97-CE94)*2/3+CE94</f>
        <v>1.5572916666666665</v>
      </c>
      <c r="CF96" s="14">
        <f>(CF97-CF94)*2/3+CF94</f>
        <v>3.6458333333333335</v>
      </c>
      <c r="CG96" s="14">
        <f>(CG97-CG94)*2/3+CG94</f>
        <v>1.5741666666666667</v>
      </c>
      <c r="CH96" s="14">
        <f t="shared" si="2638"/>
        <v>3.5381666666666667</v>
      </c>
      <c r="CI96" s="14">
        <f t="shared" si="2681"/>
        <v>1.1237759808825007</v>
      </c>
      <c r="CJ96" s="14">
        <f t="shared" si="2639"/>
        <v>3.4305000000000003</v>
      </c>
      <c r="CK96" s="14">
        <f t="shared" si="2682"/>
        <v>0.67366277995249912</v>
      </c>
      <c r="CL96" s="14">
        <f>CF96-0.323</f>
        <v>3.3228333333333335</v>
      </c>
      <c r="CM96" s="14">
        <f t="shared" si="2683"/>
        <v>0.22354957902249989</v>
      </c>
      <c r="CN96" s="14">
        <f>(CN97-CN94)*2/3+CN94</f>
        <v>1.0499999999999998</v>
      </c>
      <c r="CO96" s="14">
        <f>(CO97-CO94)*2/3+CO94</f>
        <v>1.5666666666666669E-2</v>
      </c>
      <c r="CP96" s="14"/>
      <c r="CQ96" s="14"/>
      <c r="CR96" s="14">
        <f t="shared" si="2641"/>
        <v>0.1076666666666668</v>
      </c>
      <c r="CS96" s="14"/>
      <c r="CT96" s="14">
        <f>(CT97-CT94)*2/3+CT94</f>
        <v>0.76666666666666672</v>
      </c>
      <c r="CU96" s="14">
        <f t="shared" si="2642"/>
        <v>3.6263888888888891</v>
      </c>
      <c r="CV96" s="14">
        <f t="shared" si="2684"/>
        <v>1.5083234397458345</v>
      </c>
      <c r="CW96" s="14">
        <f t="shared" si="2643"/>
        <v>3.6263888888888891</v>
      </c>
      <c r="CX96" s="14">
        <f t="shared" si="2685"/>
        <v>1.506373439595833</v>
      </c>
      <c r="CY96" s="14">
        <f t="shared" si="2644"/>
        <v>3.519077777777778</v>
      </c>
      <c r="CZ96" s="14">
        <f t="shared" si="2686"/>
        <v>0.98338389591149999</v>
      </c>
      <c r="DA96" s="14">
        <f t="shared" si="2751"/>
        <v>3.4009444444444448</v>
      </c>
      <c r="DB96" s="14">
        <f t="shared" si="2687"/>
        <v>0.29408731482083322</v>
      </c>
      <c r="DC96" s="14"/>
      <c r="DD96" s="14"/>
      <c r="DE96" s="14"/>
      <c r="DF96" s="14"/>
      <c r="DG96" s="14"/>
      <c r="DH96" s="14"/>
      <c r="DI96" s="14"/>
      <c r="DJ96" s="14"/>
      <c r="DK96" s="14">
        <f>(DK97-DK94)*2/3+DK94</f>
        <v>0.76666666666666672</v>
      </c>
      <c r="DL96" s="14">
        <f t="shared" si="2690"/>
        <v>3.6069444444444443</v>
      </c>
      <c r="DM96" s="14">
        <f t="shared" si="2691"/>
        <v>1.4596326976791665</v>
      </c>
      <c r="DN96" s="14">
        <f t="shared" si="2692"/>
        <v>3.6069444444444443</v>
      </c>
      <c r="DO96" s="14">
        <f t="shared" si="2693"/>
        <v>1.4388576973791665</v>
      </c>
      <c r="DP96" s="14">
        <f t="shared" si="2694"/>
        <v>3.4999888888888888</v>
      </c>
      <c r="DQ96" s="14">
        <f t="shared" si="2695"/>
        <v>0.84299181094049958</v>
      </c>
      <c r="DR96" s="14"/>
      <c r="DS96" s="14"/>
      <c r="DT96" s="14"/>
      <c r="DU96" s="14"/>
      <c r="DV96" s="14"/>
      <c r="DW96" s="14"/>
      <c r="DX96" s="14"/>
      <c r="DY96" s="14"/>
      <c r="DZ96" s="14"/>
      <c r="EA96" s="14">
        <f>(EA97-EA94)*2/3+EA94</f>
        <v>0.76666666666666672</v>
      </c>
      <c r="EB96" s="14">
        <f t="shared" si="2649"/>
        <v>3.5874999999999999</v>
      </c>
      <c r="EC96" s="14">
        <f t="shared" si="2702"/>
        <v>1.4109419556125011</v>
      </c>
      <c r="ED96" s="14">
        <f t="shared" si="2650"/>
        <v>3.5874999999999999</v>
      </c>
      <c r="EE96" s="14">
        <f t="shared" si="2703"/>
        <v>1.3713419551625008</v>
      </c>
      <c r="EF96" s="14">
        <f t="shared" si="2704"/>
        <v>3.4809000000000001</v>
      </c>
      <c r="EG96" s="16">
        <f t="shared" si="2705"/>
        <v>0.70259972596950004</v>
      </c>
      <c r="EH96" s="14"/>
      <c r="EI96" s="14"/>
      <c r="EJ96" s="14"/>
      <c r="EK96" s="14"/>
      <c r="EL96" s="14"/>
      <c r="EM96" s="14"/>
      <c r="EN96" s="14"/>
      <c r="EO96" s="14"/>
      <c r="EP96" s="14"/>
      <c r="EQ96" s="14"/>
      <c r="ER96" s="14"/>
      <c r="ES96" s="14"/>
      <c r="ET96" s="14">
        <f>(ET97-ET94)*2/3+ET94</f>
        <v>0.76666666666666672</v>
      </c>
      <c r="EU96" s="14">
        <f>(EU97-EU94)*2/3+EU94</f>
        <v>3.5</v>
      </c>
      <c r="EV96" s="14">
        <f>(EV97-EV94)*2/3+EV94</f>
        <v>1.3471250000000001</v>
      </c>
      <c r="EW96" s="14">
        <f>(EW97-EW94)*2/3+EW94</f>
        <v>3.5</v>
      </c>
      <c r="EX96" s="17">
        <f>(EX97-EX94)*2/3+EX94</f>
        <v>1.273625</v>
      </c>
      <c r="EY96" s="14">
        <f t="shared" si="2722"/>
        <v>3.395</v>
      </c>
      <c r="EZ96" s="14">
        <f t="shared" si="2710"/>
        <v>0.4627572185999998</v>
      </c>
      <c r="FA96" s="14"/>
      <c r="FB96" s="14"/>
      <c r="FC96" s="14"/>
      <c r="FD96" s="14"/>
      <c r="FE96" s="14"/>
      <c r="FF96" s="14"/>
      <c r="FG96" s="14"/>
      <c r="FH96" s="14"/>
    </row>
    <row r="97" spans="1:164" ht="15" customHeight="1" x14ac:dyDescent="0.25">
      <c r="A97" s="14">
        <v>0.8</v>
      </c>
      <c r="B97" s="14">
        <f>3.8+0.0125*0</f>
        <v>3.8</v>
      </c>
      <c r="C97" s="14">
        <f>(B97+B100)/2*0.1+C100</f>
        <v>2.3387500000000006</v>
      </c>
      <c r="D97" s="14">
        <f>3.8+0.0125*0</f>
        <v>3.8</v>
      </c>
      <c r="E97" s="14">
        <f>(D97+D100)/2*0.1+E100</f>
        <v>2.5875000000000004</v>
      </c>
      <c r="F97" s="14">
        <f t="shared" si="2653"/>
        <v>3.79</v>
      </c>
      <c r="G97" s="27">
        <f t="shared" si="2654"/>
        <v>2.4441565656000002</v>
      </c>
      <c r="H97" s="27">
        <f t="shared" si="2655"/>
        <v>3.78</v>
      </c>
      <c r="I97" s="34">
        <f t="shared" si="2656"/>
        <v>2.3008128145124997</v>
      </c>
      <c r="J97" s="27">
        <f t="shared" si="2741"/>
        <v>3.77</v>
      </c>
      <c r="K97" s="27">
        <f t="shared" si="2746"/>
        <v>2.1574690634250002</v>
      </c>
      <c r="L97" s="14">
        <f>3.7+0.0125*4</f>
        <v>3.75</v>
      </c>
      <c r="M97" s="14">
        <f>(L97+L100)/2*0.1+M100</f>
        <v>2.0250000000000004</v>
      </c>
      <c r="N97" s="14">
        <f>3.4+0.0125*0</f>
        <v>3.4</v>
      </c>
      <c r="O97" s="16">
        <f>(N97+N100)/2*0.1+O100</f>
        <v>0.76687499999999997</v>
      </c>
      <c r="P97" s="14"/>
      <c r="Q97" s="14">
        <v>0.8</v>
      </c>
      <c r="R97" s="14">
        <f>3.7+0.0125*7</f>
        <v>3.7875000000000001</v>
      </c>
      <c r="S97" s="17">
        <f>(R97+R100)/2*0.1+S100</f>
        <v>2.2922500000000001</v>
      </c>
      <c r="T97" s="14">
        <f>3.7+0.0125*7</f>
        <v>3.7875000000000001</v>
      </c>
      <c r="U97" s="17">
        <f>(T97+T100)/2*0.1+U100</f>
        <v>2.2922500000000001</v>
      </c>
      <c r="V97" s="27">
        <f t="shared" si="2659"/>
        <v>3.7725</v>
      </c>
      <c r="W97" s="27">
        <f t="shared" si="2660"/>
        <v>2.1528753140499988</v>
      </c>
      <c r="X97" s="27">
        <f t="shared" si="2661"/>
        <v>3.7575000000000003</v>
      </c>
      <c r="Y97" s="27">
        <f t="shared" si="2662"/>
        <v>2.0135003127875</v>
      </c>
      <c r="Z97" s="27">
        <f t="shared" si="2743"/>
        <v>3.7425000000000002</v>
      </c>
      <c r="AA97" s="27">
        <f t="shared" si="2748"/>
        <v>1.8741253115249987</v>
      </c>
      <c r="AB97" s="14">
        <f>3.7+0.0125*1</f>
        <v>3.7125000000000004</v>
      </c>
      <c r="AC97" s="17">
        <f>(AB97+AB100)/2*0.1+AC100</f>
        <v>1.7473749999999999</v>
      </c>
      <c r="AD97" s="14">
        <f>3.2+0.0125*4</f>
        <v>3.25</v>
      </c>
      <c r="AE97" s="14">
        <f>(AD97+AD100)/2*0.1+AE100</f>
        <v>0.31687500000000002</v>
      </c>
      <c r="AF97" s="14"/>
      <c r="AG97" s="14">
        <v>0.8</v>
      </c>
      <c r="AH97" s="14">
        <f>3.7+0.0125*3</f>
        <v>3.7375000000000003</v>
      </c>
      <c r="AI97" s="17">
        <f>(AH97+AH100)/2*0.1+AI100</f>
        <v>1.724375</v>
      </c>
      <c r="AJ97" s="14">
        <f>3.7+0.0125*3</f>
        <v>3.7375000000000003</v>
      </c>
      <c r="AK97" s="17">
        <f>(AJ97+AJ100)/2*0.1+AK100</f>
        <v>1.7093750000000001</v>
      </c>
      <c r="AL97" s="14">
        <f t="shared" si="2664"/>
        <v>3.6925000000000003</v>
      </c>
      <c r="AM97" s="14">
        <f t="shared" si="2665"/>
        <v>1.5715003095375017</v>
      </c>
      <c r="AN97" s="14">
        <f t="shared" si="2666"/>
        <v>3.6475</v>
      </c>
      <c r="AO97" s="14">
        <f t="shared" si="2667"/>
        <v>1.4336253062624986</v>
      </c>
      <c r="AP97" s="14">
        <f t="shared" si="2668"/>
        <v>3.6025</v>
      </c>
      <c r="AQ97" s="17">
        <f t="shared" si="2716"/>
        <v>1.2957503029875002</v>
      </c>
      <c r="AR97" s="14">
        <f>3.5+0.0125*1</f>
        <v>3.5125000000000002</v>
      </c>
      <c r="AS97" s="14">
        <f>(AR97+AR100)/2*0.1+AS100</f>
        <v>1.190625</v>
      </c>
      <c r="AT97" s="14"/>
      <c r="AU97" s="14"/>
      <c r="AV97" s="14"/>
      <c r="AW97" s="14">
        <v>0.8</v>
      </c>
      <c r="AX97" s="14">
        <f t="shared" si="2626"/>
        <v>3.7125000000000004</v>
      </c>
      <c r="AY97" s="14">
        <f t="shared" si="2669"/>
        <v>1.4809725330972241</v>
      </c>
      <c r="AZ97" s="14">
        <f t="shared" si="2627"/>
        <v>3.6825000000000001</v>
      </c>
      <c r="BA97" s="14">
        <f t="shared" si="2670"/>
        <v>1.5041391973638889</v>
      </c>
      <c r="BB97" s="14">
        <f t="shared" si="2628"/>
        <v>3.6512500000000001</v>
      </c>
      <c r="BC97" s="14">
        <f t="shared" si="2671"/>
        <v>1.1648225289288887</v>
      </c>
      <c r="BD97" s="14">
        <f t="shared" si="2629"/>
        <v>3.589</v>
      </c>
      <c r="BE97" s="14">
        <f t="shared" si="2672"/>
        <v>0.84952252475888712</v>
      </c>
      <c r="BF97" s="14">
        <f t="shared" si="2630"/>
        <v>3.5298750000000001</v>
      </c>
      <c r="BG97" s="14">
        <f t="shared" si="2673"/>
        <v>0.53417043726076385</v>
      </c>
      <c r="BH97" s="14">
        <f>AR97-(AR96-BH96)</f>
        <v>3.4125000000000001</v>
      </c>
      <c r="BI97" s="14">
        <f t="shared" si="2674"/>
        <v>0.24359751228472276</v>
      </c>
      <c r="BJ97" s="14"/>
      <c r="BK97" s="14"/>
      <c r="BL97" s="14"/>
      <c r="BM97" s="14">
        <v>0.8</v>
      </c>
      <c r="BN97" s="14">
        <f t="shared" si="2632"/>
        <v>3.6875</v>
      </c>
      <c r="BO97" s="14">
        <f t="shared" si="2675"/>
        <v>1.4589586422708352</v>
      </c>
      <c r="BP97" s="14">
        <f t="shared" si="2633"/>
        <v>3.6274999999999999</v>
      </c>
      <c r="BQ97" s="14">
        <f t="shared" si="2676"/>
        <v>1.5132086374708333</v>
      </c>
      <c r="BR97" s="14">
        <f t="shared" si="2634"/>
        <v>3.6100000000000003</v>
      </c>
      <c r="BS97" s="14">
        <f t="shared" si="2677"/>
        <v>1.0956378038758325</v>
      </c>
      <c r="BT97" s="14">
        <f t="shared" si="2635"/>
        <v>3.5305</v>
      </c>
      <c r="BU97" s="16">
        <f t="shared" si="2678"/>
        <v>0.72610029881083271</v>
      </c>
      <c r="BV97" s="14">
        <f>AP97-(AP96-BV96)</f>
        <v>3.4572500000000002</v>
      </c>
      <c r="BW97" s="14">
        <f t="shared" si="2679"/>
        <v>0.35645862708958298</v>
      </c>
      <c r="BX97" s="14"/>
      <c r="BY97" s="14"/>
      <c r="BZ97" s="14"/>
      <c r="CA97" s="14"/>
      <c r="CB97" s="14"/>
      <c r="CC97" s="14">
        <v>0.8</v>
      </c>
      <c r="CD97" s="14">
        <f>3.6+0.0125*3</f>
        <v>3.6375000000000002</v>
      </c>
      <c r="CE97" s="14">
        <f>(CD97+CD100)/2*0.1+CE100</f>
        <v>1.4356249999999999</v>
      </c>
      <c r="CF97" s="14">
        <f>3.6+0.0125*3</f>
        <v>3.6375000000000002</v>
      </c>
      <c r="CG97" s="14">
        <f>(CF97+CF100)/2*0.1+CG100</f>
        <v>1.4525000000000001</v>
      </c>
      <c r="CH97" s="14">
        <f>CF97-0.11</f>
        <v>3.5275000000000003</v>
      </c>
      <c r="CI97" s="14">
        <f t="shared" si="2681"/>
        <v>1.0060148815475007</v>
      </c>
      <c r="CJ97" s="14">
        <f>CF97-0.224</f>
        <v>3.4135</v>
      </c>
      <c r="CK97" s="14">
        <f t="shared" si="2682"/>
        <v>0.55959612469249909</v>
      </c>
      <c r="CL97" s="14"/>
      <c r="CM97" s="14"/>
      <c r="CN97" s="14"/>
      <c r="CO97" s="14"/>
      <c r="CP97" s="14"/>
      <c r="CQ97" s="14"/>
      <c r="CR97" s="14">
        <f t="shared" si="2641"/>
        <v>0.10999999999999988</v>
      </c>
      <c r="CS97" s="14"/>
      <c r="CT97" s="14">
        <v>0.8</v>
      </c>
      <c r="CU97" s="14">
        <f t="shared" si="2642"/>
        <v>3.6175000000000002</v>
      </c>
      <c r="CV97" s="14">
        <f t="shared" si="2684"/>
        <v>1.387591970337501</v>
      </c>
      <c r="CW97" s="14">
        <f t="shared" si="2643"/>
        <v>3.6175000000000002</v>
      </c>
      <c r="CX97" s="14">
        <f t="shared" si="2685"/>
        <v>1.3856419701874998</v>
      </c>
      <c r="CY97" s="14">
        <f t="shared" si="2644"/>
        <v>3.5081666666666669</v>
      </c>
      <c r="CZ97" s="14">
        <f t="shared" si="2686"/>
        <v>0.86626316688283334</v>
      </c>
      <c r="DA97" s="14">
        <f t="shared" si="2751"/>
        <v>3.3839444444444444</v>
      </c>
      <c r="DB97" s="14">
        <f t="shared" si="2687"/>
        <v>0.18100584464749989</v>
      </c>
      <c r="DC97" s="14"/>
      <c r="DD97" s="14"/>
      <c r="DE97" s="14"/>
      <c r="DF97" s="14"/>
      <c r="DG97" s="14"/>
      <c r="DH97" s="14"/>
      <c r="DI97" s="14"/>
      <c r="DJ97" s="14"/>
      <c r="DK97" s="14">
        <v>0.8</v>
      </c>
      <c r="DL97" s="14">
        <f t="shared" si="2690"/>
        <v>3.5975000000000001</v>
      </c>
      <c r="DM97" s="14">
        <f t="shared" si="2691"/>
        <v>1.3395586356124998</v>
      </c>
      <c r="DN97" s="14">
        <f t="shared" si="2692"/>
        <v>3.5975000000000001</v>
      </c>
      <c r="DO97" s="14">
        <f t="shared" si="2693"/>
        <v>1.3187836353124998</v>
      </c>
      <c r="DP97" s="14">
        <f t="shared" si="2694"/>
        <v>3.4888333333333335</v>
      </c>
      <c r="DQ97" s="16">
        <f t="shared" si="2695"/>
        <v>0.72651145221816626</v>
      </c>
      <c r="DR97" s="14"/>
      <c r="DS97" s="14"/>
      <c r="DT97" s="14"/>
      <c r="DU97" s="14"/>
      <c r="DV97" s="14"/>
      <c r="DW97" s="14"/>
      <c r="DX97" s="14"/>
      <c r="DY97" s="14"/>
      <c r="DZ97" s="14"/>
      <c r="EA97" s="14">
        <v>0.8</v>
      </c>
      <c r="EB97" s="14">
        <f t="shared" si="2649"/>
        <v>3.5775000000000001</v>
      </c>
      <c r="EC97" s="17">
        <f t="shared" si="2702"/>
        <v>1.2915253008875012</v>
      </c>
      <c r="ED97" s="14">
        <f t="shared" si="2650"/>
        <v>3.5775000000000001</v>
      </c>
      <c r="EE97" s="17">
        <f t="shared" si="2703"/>
        <v>1.2519253004375008</v>
      </c>
      <c r="EF97" s="14">
        <f t="shared" si="2704"/>
        <v>3.4695</v>
      </c>
      <c r="EG97" s="14">
        <f t="shared" si="2705"/>
        <v>0.58675973755350008</v>
      </c>
      <c r="EH97" s="14"/>
      <c r="EI97" s="14"/>
      <c r="EJ97" s="14"/>
      <c r="EK97" s="14"/>
      <c r="EL97" s="14"/>
      <c r="EM97" s="14"/>
      <c r="EN97" s="14"/>
      <c r="EO97" s="14"/>
      <c r="EP97" s="14"/>
      <c r="EQ97" s="14"/>
      <c r="ER97" s="14"/>
      <c r="ES97" s="14"/>
      <c r="ET97" s="14">
        <v>0.8</v>
      </c>
      <c r="EU97" s="14">
        <f>3.4+0.0125*7</f>
        <v>3.4874999999999998</v>
      </c>
      <c r="EV97" s="17">
        <f>(EU97+EU100)/2*0.1+EV100</f>
        <v>1.2302500000000001</v>
      </c>
      <c r="EW97" s="14">
        <f>3.4+0.0125*7</f>
        <v>3.4874999999999998</v>
      </c>
      <c r="EX97" s="14">
        <f>(EW97+EW100)/2*0.1+EX100</f>
        <v>1.1567499999999999</v>
      </c>
      <c r="EY97" s="14">
        <f t="shared" si="2722"/>
        <v>3.3824999999999998</v>
      </c>
      <c r="EZ97" s="14">
        <f t="shared" si="2710"/>
        <v>0.34979889656249979</v>
      </c>
      <c r="FA97" s="14"/>
      <c r="FB97" s="14"/>
      <c r="FC97" s="14"/>
      <c r="FD97" s="14"/>
      <c r="FE97" s="14"/>
      <c r="FF97" s="14"/>
      <c r="FG97" s="14"/>
      <c r="FH97" s="14"/>
    </row>
    <row r="98" spans="1:164" ht="15" customHeight="1" x14ac:dyDescent="0.25">
      <c r="A98" s="14">
        <f t="shared" ref="A98:O98" si="2760">(A100-A97)/3+A97</f>
        <v>0.83333333333333337</v>
      </c>
      <c r="B98" s="14">
        <f t="shared" si="2760"/>
        <v>3.7916666666666665</v>
      </c>
      <c r="C98" s="17">
        <f t="shared" si="2760"/>
        <v>2.2125000000000004</v>
      </c>
      <c r="D98" s="14">
        <f t="shared" si="2760"/>
        <v>3.7916666666666665</v>
      </c>
      <c r="E98" s="14">
        <f t="shared" si="2760"/>
        <v>2.4612500000000002</v>
      </c>
      <c r="F98" s="14">
        <f t="shared" si="2653"/>
        <v>3.7824999999999998</v>
      </c>
      <c r="G98" s="34">
        <f t="shared" si="2654"/>
        <v>2.3179482448875</v>
      </c>
      <c r="H98" s="27">
        <f t="shared" si="2655"/>
        <v>3.7733333333333334</v>
      </c>
      <c r="I98" s="27">
        <f t="shared" si="2656"/>
        <v>2.1749239382124999</v>
      </c>
      <c r="J98" s="27">
        <f t="shared" si="2741"/>
        <v>3.7641666666666667</v>
      </c>
      <c r="K98" s="27">
        <f t="shared" si="2746"/>
        <v>2.0318996315375002</v>
      </c>
      <c r="L98" s="14">
        <f t="shared" si="2760"/>
        <v>3.7458333333333336</v>
      </c>
      <c r="M98" s="14">
        <f t="shared" si="2760"/>
        <v>1.9002083333333337</v>
      </c>
      <c r="N98" s="14">
        <f t="shared" si="2760"/>
        <v>3.375</v>
      </c>
      <c r="O98" s="14">
        <f t="shared" si="2760"/>
        <v>0.65479166666666666</v>
      </c>
      <c r="P98" s="14"/>
      <c r="Q98" s="14">
        <f t="shared" ref="Q98:AE98" si="2761">(Q100-Q97)/3+Q97</f>
        <v>0.83333333333333337</v>
      </c>
      <c r="R98" s="14">
        <f t="shared" si="2761"/>
        <v>3.7791666666666668</v>
      </c>
      <c r="S98" s="14">
        <f t="shared" si="2761"/>
        <v>2.1664166666666667</v>
      </c>
      <c r="T98" s="14">
        <f t="shared" si="2761"/>
        <v>3.7791666666666668</v>
      </c>
      <c r="U98" s="14">
        <f t="shared" si="2761"/>
        <v>2.1664166666666667</v>
      </c>
      <c r="V98" s="27">
        <f t="shared" si="2659"/>
        <v>3.7650000000000001</v>
      </c>
      <c r="W98" s="27">
        <f t="shared" si="2660"/>
        <v>2.0272503266124988</v>
      </c>
      <c r="X98" s="27">
        <f t="shared" si="2661"/>
        <v>3.7508333333333335</v>
      </c>
      <c r="Y98" s="27">
        <f t="shared" si="2662"/>
        <v>1.8883614364124999</v>
      </c>
      <c r="Z98" s="27">
        <f t="shared" si="2743"/>
        <v>3.7366666666666668</v>
      </c>
      <c r="AA98" s="34">
        <f t="shared" si="2748"/>
        <v>1.7494725462124987</v>
      </c>
      <c r="AB98" s="14">
        <f t="shared" si="2761"/>
        <v>3.7083333333333335</v>
      </c>
      <c r="AC98" s="14">
        <f t="shared" si="2761"/>
        <v>1.6238333333333332</v>
      </c>
      <c r="AD98" s="14">
        <f t="shared" si="2761"/>
        <v>3.1958333333333333</v>
      </c>
      <c r="AE98" s="14">
        <f t="shared" si="2761"/>
        <v>0.21124999999999999</v>
      </c>
      <c r="AF98" s="14"/>
      <c r="AG98" s="14">
        <f>(AG100-AG97)/3+AG97</f>
        <v>0.83333333333333337</v>
      </c>
      <c r="AH98" s="14">
        <f>(AH100-AH97)/3+AH97</f>
        <v>3.729166666666667</v>
      </c>
      <c r="AI98" s="14">
        <f>(AI100-AI97)/3+AI97</f>
        <v>1.6002083333333332</v>
      </c>
      <c r="AJ98" s="14">
        <f>(AJ100-AJ97)/3+AJ97</f>
        <v>3.729166666666667</v>
      </c>
      <c r="AK98" s="14">
        <f>(AK100-AK97)/3+AK97</f>
        <v>1.5852083333333333</v>
      </c>
      <c r="AL98" s="14">
        <f t="shared" si="2664"/>
        <v>3.6833333333333336</v>
      </c>
      <c r="AM98" s="14">
        <f t="shared" si="2665"/>
        <v>1.4485697662750017</v>
      </c>
      <c r="AN98" s="14">
        <f t="shared" si="2666"/>
        <v>3.6375000000000002</v>
      </c>
      <c r="AO98" s="14">
        <f t="shared" si="2667"/>
        <v>1.3122086517374987</v>
      </c>
      <c r="AP98" s="14">
        <f t="shared" si="2668"/>
        <v>3.5916666666666668</v>
      </c>
      <c r="AQ98" s="14">
        <f t="shared" si="2716"/>
        <v>1.1758475372000001</v>
      </c>
      <c r="AR98" s="14">
        <f>(AR100-AR97)/3+AR97</f>
        <v>3.5</v>
      </c>
      <c r="AS98" s="14">
        <f>(AS100-AS97)/3+AS97</f>
        <v>1.0741666666666667</v>
      </c>
      <c r="AT98" s="14"/>
      <c r="AU98" s="14"/>
      <c r="AV98" s="14"/>
      <c r="AW98" s="14">
        <f>(AW100-AW97)/3+AW97</f>
        <v>0.83333333333333337</v>
      </c>
      <c r="AX98" s="14">
        <f t="shared" si="2626"/>
        <v>3.7052083333333337</v>
      </c>
      <c r="AY98" s="14">
        <f t="shared" si="2669"/>
        <v>1.357344073237849</v>
      </c>
      <c r="AZ98" s="14">
        <f t="shared" si="2627"/>
        <v>3.6752083333333339</v>
      </c>
      <c r="BA98" s="14">
        <f t="shared" si="2670"/>
        <v>1.3815107374045139</v>
      </c>
      <c r="BB98" s="14">
        <f t="shared" si="2628"/>
        <v>3.6423083333333333</v>
      </c>
      <c r="BC98" s="14">
        <f t="shared" si="2671"/>
        <v>1.0432632355292637</v>
      </c>
      <c r="BD98" s="14">
        <f t="shared" si="2629"/>
        <v>3.5787083333333336</v>
      </c>
      <c r="BE98" s="16">
        <f t="shared" si="2672"/>
        <v>0.73006073114951209</v>
      </c>
      <c r="BF98" s="14">
        <f t="shared" si="2630"/>
        <v>3.5190416666666668</v>
      </c>
      <c r="BG98" s="14">
        <f t="shared" si="2673"/>
        <v>0.41668850456451384</v>
      </c>
      <c r="BH98" s="14"/>
      <c r="BI98" s="14"/>
      <c r="BJ98" s="14"/>
      <c r="BK98" s="14"/>
      <c r="BL98" s="14"/>
      <c r="BM98" s="14">
        <f>(BM100-BM97)/3+BM97</f>
        <v>0.83333333333333337</v>
      </c>
      <c r="BN98" s="14">
        <f t="shared" si="2632"/>
        <v>3.6812500000000004</v>
      </c>
      <c r="BO98" s="14">
        <f t="shared" si="2675"/>
        <v>1.3361461545520852</v>
      </c>
      <c r="BP98" s="14">
        <f t="shared" si="2633"/>
        <v>3.6212500000000003</v>
      </c>
      <c r="BQ98" s="14">
        <f t="shared" si="2676"/>
        <v>1.3923961495520834</v>
      </c>
      <c r="BR98" s="14">
        <f t="shared" si="2634"/>
        <v>3.6012833333333334</v>
      </c>
      <c r="BS98" s="14">
        <f t="shared" si="2677"/>
        <v>0.97544976033908248</v>
      </c>
      <c r="BT98" s="14">
        <f t="shared" si="2635"/>
        <v>3.519916666666667</v>
      </c>
      <c r="BU98" s="14">
        <f t="shared" si="2678"/>
        <v>0.6085933661170827</v>
      </c>
      <c r="BV98" s="14">
        <f>AP98-(AP97-BV97)</f>
        <v>3.4464166666666669</v>
      </c>
      <c r="BW98" s="14">
        <f t="shared" si="2679"/>
        <v>0.24139752748458299</v>
      </c>
      <c r="BX98" s="14"/>
      <c r="BY98" s="14"/>
      <c r="BZ98" s="14"/>
      <c r="CA98" s="14"/>
      <c r="CB98" s="14"/>
      <c r="CC98" s="14">
        <f>(CC100-CC97)/3+CC97</f>
        <v>0.83333333333333337</v>
      </c>
      <c r="CD98" s="14">
        <f>(CD100-CD97)/3+CD97</f>
        <v>3.6333333333333333</v>
      </c>
      <c r="CE98" s="17">
        <f>(CE100-CE97)/3+CE97</f>
        <v>1.3145833333333332</v>
      </c>
      <c r="CF98" s="14">
        <f>(CF100-CF97)/3+CF97</f>
        <v>3.6333333333333333</v>
      </c>
      <c r="CG98" s="14">
        <f>(CG100-CG97)/3+CG97</f>
        <v>1.3314583333333334</v>
      </c>
      <c r="CH98" s="14">
        <f>CF98-0.1141</f>
        <v>3.5192333333333332</v>
      </c>
      <c r="CI98" s="14">
        <f t="shared" si="2681"/>
        <v>0.88856933773650071</v>
      </c>
      <c r="CJ98" s="14">
        <f>CF98-0.231</f>
        <v>3.4023333333333334</v>
      </c>
      <c r="CK98" s="14">
        <f t="shared" si="2682"/>
        <v>0.44599891382999907</v>
      </c>
      <c r="CL98" s="14"/>
      <c r="CM98" s="14"/>
      <c r="CN98" s="14"/>
      <c r="CO98" s="14"/>
      <c r="CP98" s="14"/>
      <c r="CQ98" s="14"/>
      <c r="CR98" s="14"/>
      <c r="CS98" s="14"/>
      <c r="CT98" s="14">
        <f>(CT100-CT97)/3+CT97</f>
        <v>0.83333333333333337</v>
      </c>
      <c r="CU98" s="14">
        <f t="shared" si="2642"/>
        <v>3.6133333333333333</v>
      </c>
      <c r="CV98" s="17">
        <f t="shared" si="2684"/>
        <v>1.267078093500001</v>
      </c>
      <c r="CW98" s="14">
        <f t="shared" si="2643"/>
        <v>3.6127777777777776</v>
      </c>
      <c r="CX98" s="17">
        <f t="shared" si="2685"/>
        <v>1.2651373526083332</v>
      </c>
      <c r="CY98" s="14">
        <f t="shared" si="2644"/>
        <v>3.4998911111111108</v>
      </c>
      <c r="CZ98" s="16">
        <f t="shared" si="2686"/>
        <v>0.74946221559996662</v>
      </c>
      <c r="DA98" s="14"/>
      <c r="DB98" s="14"/>
      <c r="DC98" s="14"/>
      <c r="DD98" s="14"/>
      <c r="DE98" s="14"/>
      <c r="DF98" s="14"/>
      <c r="DG98" s="14"/>
      <c r="DH98" s="14"/>
      <c r="DI98" s="14"/>
      <c r="DJ98" s="14"/>
      <c r="DK98" s="14">
        <f>(DK100-DK97)/3+DK97</f>
        <v>0.83333333333333337</v>
      </c>
      <c r="DL98" s="14">
        <f t="shared" si="2690"/>
        <v>3.5933333333333333</v>
      </c>
      <c r="DM98" s="17">
        <f t="shared" si="2691"/>
        <v>1.2197114253749997</v>
      </c>
      <c r="DN98" s="14">
        <f t="shared" si="2692"/>
        <v>3.5922222222222224</v>
      </c>
      <c r="DO98" s="17">
        <f t="shared" si="2693"/>
        <v>1.1989549435916664</v>
      </c>
      <c r="DP98" s="14">
        <f t="shared" si="2694"/>
        <v>3.4805488888888889</v>
      </c>
      <c r="DQ98" s="14">
        <f t="shared" si="2695"/>
        <v>0.61035509346343297</v>
      </c>
      <c r="DR98" s="14"/>
      <c r="DS98" s="14"/>
      <c r="DT98" s="14"/>
      <c r="DU98" s="14"/>
      <c r="DV98" s="14"/>
      <c r="DW98" s="14"/>
      <c r="DX98" s="14"/>
      <c r="DY98" s="14"/>
      <c r="DZ98" s="14"/>
      <c r="EA98" s="14">
        <f>(EA100-EA97)/3+EA97</f>
        <v>0.83333333333333337</v>
      </c>
      <c r="EB98" s="14">
        <f t="shared" si="2649"/>
        <v>3.5733333333333333</v>
      </c>
      <c r="EC98" s="14">
        <f t="shared" si="2702"/>
        <v>1.1723447572500012</v>
      </c>
      <c r="ED98" s="14">
        <f t="shared" si="2650"/>
        <v>3.5716666666666668</v>
      </c>
      <c r="EE98" s="14">
        <f t="shared" si="2703"/>
        <v>1.1327725345750008</v>
      </c>
      <c r="EF98" s="14">
        <f t="shared" si="2704"/>
        <v>3.4612066666666665</v>
      </c>
      <c r="EG98" s="14">
        <f t="shared" si="2705"/>
        <v>0.47124797132690011</v>
      </c>
      <c r="EH98" s="14"/>
      <c r="EI98" s="14"/>
      <c r="EJ98" s="14"/>
      <c r="EK98" s="14"/>
      <c r="EL98" s="14"/>
      <c r="EM98" s="14"/>
      <c r="EN98" s="14"/>
      <c r="EO98" s="14"/>
      <c r="EP98" s="14"/>
      <c r="EQ98" s="14"/>
      <c r="ER98" s="14"/>
      <c r="ES98" s="14"/>
      <c r="ET98" s="14">
        <f>(ET100-ET97)/3+ET97</f>
        <v>0.83333333333333337</v>
      </c>
      <c r="EU98" s="14">
        <f>(EU100-EU97)/3+EU97</f>
        <v>3.4833333333333334</v>
      </c>
      <c r="EV98" s="14">
        <f>(EV100-EV97)/3+EV97</f>
        <v>1.1142083333333335</v>
      </c>
      <c r="EW98" s="14">
        <f>(EW100-EW97)/3+EW97</f>
        <v>3.4791666666666665</v>
      </c>
      <c r="EX98" s="14">
        <f>(EX100-EX97)/3+EX97</f>
        <v>1.0409166666666667</v>
      </c>
      <c r="EY98" s="14">
        <f t="shared" si="2722"/>
        <v>3.3741666666666665</v>
      </c>
      <c r="EZ98" s="14">
        <f t="shared" si="2710"/>
        <v>0.23718779671249979</v>
      </c>
      <c r="FA98" s="14"/>
      <c r="FB98" s="14"/>
      <c r="FC98" s="14"/>
      <c r="FD98" s="14"/>
      <c r="FE98" s="14"/>
      <c r="FF98" s="14"/>
      <c r="FG98" s="14"/>
      <c r="FH98" s="14"/>
    </row>
    <row r="99" spans="1:164" ht="15" customHeight="1" x14ac:dyDescent="0.25">
      <c r="A99" s="14">
        <f t="shared" ref="A99:O99" si="2762">(A100-A97)*2/3+A97</f>
        <v>0.8666666666666667</v>
      </c>
      <c r="B99" s="14">
        <f t="shared" si="2762"/>
        <v>3.7833333333333337</v>
      </c>
      <c r="C99" s="14">
        <f t="shared" si="2762"/>
        <v>2.0862500000000006</v>
      </c>
      <c r="D99" s="14">
        <f t="shared" si="2762"/>
        <v>3.7833333333333337</v>
      </c>
      <c r="E99" s="14">
        <f t="shared" si="2762"/>
        <v>2.3350000000000004</v>
      </c>
      <c r="F99" s="14">
        <f t="shared" si="2653"/>
        <v>3.7750000000000004</v>
      </c>
      <c r="G99" s="27">
        <f t="shared" si="2654"/>
        <v>2.19198992415</v>
      </c>
      <c r="H99" s="27">
        <f t="shared" si="2655"/>
        <v>3.7666666666666666</v>
      </c>
      <c r="I99" s="27">
        <f t="shared" si="2656"/>
        <v>2.0492572841124996</v>
      </c>
      <c r="J99" s="27">
        <f t="shared" si="2741"/>
        <v>3.7583333333333333</v>
      </c>
      <c r="K99" s="27">
        <f t="shared" si="2746"/>
        <v>1.9065246440750001</v>
      </c>
      <c r="L99" s="14">
        <f t="shared" si="2762"/>
        <v>3.7416666666666667</v>
      </c>
      <c r="M99" s="17">
        <f t="shared" si="2762"/>
        <v>1.7754166666666669</v>
      </c>
      <c r="N99" s="14">
        <f t="shared" si="2762"/>
        <v>3.3499999999999996</v>
      </c>
      <c r="O99" s="14">
        <f t="shared" si="2762"/>
        <v>0.54270833333333335</v>
      </c>
      <c r="P99" s="14"/>
      <c r="Q99" s="14">
        <f t="shared" ref="Q99:AE99" si="2763">(Q100-Q97)*2/3+Q97</f>
        <v>0.8666666666666667</v>
      </c>
      <c r="R99" s="14">
        <f t="shared" si="2763"/>
        <v>3.7708333333333335</v>
      </c>
      <c r="S99" s="14">
        <f t="shared" si="2763"/>
        <v>2.0405833333333336</v>
      </c>
      <c r="T99" s="14">
        <f t="shared" si="2763"/>
        <v>3.7708333333333335</v>
      </c>
      <c r="U99" s="14">
        <f t="shared" si="2763"/>
        <v>2.0405833333333336</v>
      </c>
      <c r="V99" s="27">
        <f t="shared" si="2659"/>
        <v>3.7575000000000003</v>
      </c>
      <c r="W99" s="27">
        <f t="shared" si="2660"/>
        <v>1.9018753391499987</v>
      </c>
      <c r="X99" s="27">
        <f t="shared" si="2661"/>
        <v>3.7441666666666666</v>
      </c>
      <c r="Y99" s="34">
        <f t="shared" si="2662"/>
        <v>1.7634447822374999</v>
      </c>
      <c r="Z99" s="27">
        <f t="shared" si="2743"/>
        <v>3.7308333333333334</v>
      </c>
      <c r="AA99" s="27">
        <f t="shared" si="2748"/>
        <v>1.6250142253249986</v>
      </c>
      <c r="AB99" s="14">
        <f t="shared" si="2763"/>
        <v>3.7041666666666671</v>
      </c>
      <c r="AC99" s="14">
        <f t="shared" si="2763"/>
        <v>1.5002916666666666</v>
      </c>
      <c r="AD99" s="14">
        <f t="shared" si="2763"/>
        <v>3.1416666666666666</v>
      </c>
      <c r="AE99" s="14">
        <f t="shared" si="2763"/>
        <v>0.105625</v>
      </c>
      <c r="AF99" s="14"/>
      <c r="AG99" s="14">
        <f>(AG100-AG97)*2/3+AG97</f>
        <v>0.8666666666666667</v>
      </c>
      <c r="AH99" s="14">
        <f>(AH100-AH97)*2/3+AH97</f>
        <v>3.7208333333333337</v>
      </c>
      <c r="AI99" s="14">
        <f>(AI100-AI97)*2/3+AI97</f>
        <v>1.4760416666666667</v>
      </c>
      <c r="AJ99" s="14">
        <f>(AJ100-AJ97)*2/3+AJ97</f>
        <v>3.7208333333333337</v>
      </c>
      <c r="AK99" s="14">
        <f>(AK100-AK97)*2/3+AK97</f>
        <v>1.4610416666666668</v>
      </c>
      <c r="AL99" s="14">
        <f t="shared" si="2664"/>
        <v>3.6741666666666668</v>
      </c>
      <c r="AM99" s="14">
        <f t="shared" si="2665"/>
        <v>1.3259447785375016</v>
      </c>
      <c r="AN99" s="14">
        <f t="shared" si="2666"/>
        <v>3.6275000000000004</v>
      </c>
      <c r="AO99" s="17">
        <f t="shared" si="2667"/>
        <v>1.1911253305124987</v>
      </c>
      <c r="AP99" s="14">
        <f t="shared" si="2668"/>
        <v>3.5808333333333335</v>
      </c>
      <c r="AQ99" s="14">
        <f t="shared" si="2716"/>
        <v>1.0563058824875</v>
      </c>
      <c r="AR99" s="14">
        <f>(AR100-AR97)*2/3+AR97</f>
        <v>3.4875000000000003</v>
      </c>
      <c r="AS99" s="14">
        <f>(AS100-AS97)*2/3+AS97</f>
        <v>0.95770833333333338</v>
      </c>
      <c r="AT99" s="14"/>
      <c r="AU99" s="14"/>
      <c r="AV99" s="14"/>
      <c r="AW99" s="14">
        <f>(AW100-AW97)*2/3+AW97</f>
        <v>0.8666666666666667</v>
      </c>
      <c r="AX99" s="14">
        <f t="shared" si="2626"/>
        <v>3.697916666666667</v>
      </c>
      <c r="AY99" s="17">
        <f t="shared" si="2669"/>
        <v>1.2339586689097239</v>
      </c>
      <c r="AZ99" s="14">
        <f t="shared" si="2627"/>
        <v>3.6679166666666667</v>
      </c>
      <c r="BA99" s="17">
        <f t="shared" si="2670"/>
        <v>1.259125332976389</v>
      </c>
      <c r="BB99" s="14">
        <f t="shared" si="2628"/>
        <v>3.6331666666666669</v>
      </c>
      <c r="BC99" s="14">
        <f t="shared" si="2671"/>
        <v>0.92200533098838866</v>
      </c>
      <c r="BD99" s="14">
        <f t="shared" si="2629"/>
        <v>3.5679166666666671</v>
      </c>
      <c r="BE99" s="14">
        <f t="shared" si="2672"/>
        <v>0.61095032639388713</v>
      </c>
      <c r="BF99" s="14">
        <f>AP99-(AP98-BF98)</f>
        <v>3.5082083333333336</v>
      </c>
      <c r="BG99" s="14">
        <f t="shared" si="2673"/>
        <v>0.29956768294326386</v>
      </c>
      <c r="BH99" s="14"/>
      <c r="BI99" s="14"/>
      <c r="BJ99" s="14"/>
      <c r="BK99" s="14"/>
      <c r="BL99" s="14"/>
      <c r="BM99" s="14">
        <f>(BM100-BM97)*2/3+BM97</f>
        <v>0.8666666666666667</v>
      </c>
      <c r="BN99" s="14">
        <f t="shared" si="2632"/>
        <v>3.6750000000000003</v>
      </c>
      <c r="BO99" s="17">
        <f t="shared" si="2675"/>
        <v>1.2135420001458352</v>
      </c>
      <c r="BP99" s="14">
        <f t="shared" si="2633"/>
        <v>3.6150000000000002</v>
      </c>
      <c r="BQ99" s="17">
        <f t="shared" si="2676"/>
        <v>1.2717919949458334</v>
      </c>
      <c r="BR99" s="14">
        <f t="shared" si="2634"/>
        <v>3.5921666666666665</v>
      </c>
      <c r="BS99" s="14">
        <f t="shared" si="2677"/>
        <v>0.85555893899483249</v>
      </c>
      <c r="BT99" s="14">
        <f t="shared" si="2635"/>
        <v>3.5083333333333337</v>
      </c>
      <c r="BU99" s="14">
        <f t="shared" si="2678"/>
        <v>0.49145587783083267</v>
      </c>
      <c r="BV99" s="14"/>
      <c r="BW99" s="14"/>
      <c r="BX99" s="14"/>
      <c r="BY99" s="14"/>
      <c r="BZ99" s="14"/>
      <c r="CA99" s="14"/>
      <c r="CB99" s="14"/>
      <c r="CC99" s="14">
        <f>(CC100-CC97)*2/3+CC97</f>
        <v>0.8666666666666667</v>
      </c>
      <c r="CD99" s="14">
        <f>(CD100-CD97)*2/3+CD97</f>
        <v>3.6291666666666669</v>
      </c>
      <c r="CE99" s="14">
        <f>(CE100-CE97)*2/3+CE97</f>
        <v>1.1935416666666667</v>
      </c>
      <c r="CF99" s="14">
        <f>(CF100-CF97)*2/3+CF97</f>
        <v>3.6291666666666669</v>
      </c>
      <c r="CG99" s="17">
        <f>(CG100-CG97)*2/3+CG97</f>
        <v>1.2104166666666667</v>
      </c>
      <c r="CH99" s="14">
        <f>CF99-0.119</f>
        <v>3.5101666666666667</v>
      </c>
      <c r="CI99" s="16">
        <f t="shared" si="2681"/>
        <v>0.77141268278550068</v>
      </c>
      <c r="CJ99" s="14">
        <f>CF99-0.24</f>
        <v>3.3891666666666671</v>
      </c>
      <c r="CK99" s="14">
        <f t="shared" si="2682"/>
        <v>0.33280725848249904</v>
      </c>
      <c r="CL99" s="14"/>
      <c r="CM99" s="14"/>
      <c r="CN99" s="14"/>
      <c r="CO99" s="14"/>
      <c r="CP99" s="14"/>
      <c r="CQ99" s="14"/>
      <c r="CR99" s="14"/>
      <c r="CS99" s="14"/>
      <c r="CT99" s="14">
        <f>(CT100-CT97)*2/3+CT97</f>
        <v>0.8666666666666667</v>
      </c>
      <c r="CU99" s="14">
        <f t="shared" si="2642"/>
        <v>3.6091666666666669</v>
      </c>
      <c r="CV99" s="14">
        <f t="shared" si="2684"/>
        <v>1.146703105537501</v>
      </c>
      <c r="CW99" s="14">
        <f t="shared" si="2643"/>
        <v>3.6080555555555556</v>
      </c>
      <c r="CX99" s="14">
        <f t="shared" si="2685"/>
        <v>1.1447901424208331</v>
      </c>
      <c r="CY99" s="14">
        <f t="shared" si="2644"/>
        <v>3.4908244444444443</v>
      </c>
      <c r="CZ99" s="14">
        <f t="shared" si="2686"/>
        <v>0.63295030132523333</v>
      </c>
      <c r="DA99" s="14"/>
      <c r="DB99" s="14"/>
      <c r="DC99" s="14"/>
      <c r="DD99" s="14"/>
      <c r="DE99" s="14"/>
      <c r="DF99" s="14"/>
      <c r="DG99" s="14"/>
      <c r="DH99" s="14"/>
      <c r="DI99" s="14"/>
      <c r="DJ99" s="14"/>
      <c r="DK99" s="14">
        <f>(DK100-DK97)*2/3+DK97</f>
        <v>0.8666666666666667</v>
      </c>
      <c r="DL99" s="14">
        <f t="shared" si="2690"/>
        <v>3.5891666666666668</v>
      </c>
      <c r="DM99" s="14">
        <f t="shared" si="2691"/>
        <v>1.1000031040124996</v>
      </c>
      <c r="DN99" s="14">
        <f t="shared" si="2692"/>
        <v>3.5869444444444447</v>
      </c>
      <c r="DO99" s="14">
        <f t="shared" si="2693"/>
        <v>1.0793021777791665</v>
      </c>
      <c r="DP99" s="14">
        <f t="shared" si="2694"/>
        <v>3.4714822222222224</v>
      </c>
      <c r="DQ99" s="14">
        <f t="shared" si="2695"/>
        <v>0.49448791986496632</v>
      </c>
      <c r="DR99" s="14"/>
      <c r="DS99" s="14"/>
      <c r="DT99" s="14"/>
      <c r="DU99" s="14"/>
      <c r="DV99" s="14"/>
      <c r="DW99" s="14"/>
      <c r="DX99" s="14"/>
      <c r="DY99" s="14"/>
      <c r="DZ99" s="14"/>
      <c r="EA99" s="14">
        <f>(EA100-EA97)*2/3+EA97</f>
        <v>0.8666666666666667</v>
      </c>
      <c r="EB99" s="14">
        <f t="shared" si="2649"/>
        <v>3.5691666666666668</v>
      </c>
      <c r="EC99" s="14">
        <f t="shared" si="2702"/>
        <v>1.0533031024875013</v>
      </c>
      <c r="ED99" s="14">
        <f t="shared" si="2650"/>
        <v>3.5658333333333334</v>
      </c>
      <c r="EE99" s="14">
        <f t="shared" si="2703"/>
        <v>1.0138142131375008</v>
      </c>
      <c r="EF99" s="14">
        <f>CH99-(CH98-EF98)</f>
        <v>3.45214</v>
      </c>
      <c r="EG99" s="14">
        <f t="shared" si="2705"/>
        <v>0.35602553840470008</v>
      </c>
      <c r="EH99" s="14"/>
      <c r="EI99" s="14"/>
      <c r="EJ99" s="14"/>
      <c r="EK99" s="14"/>
      <c r="EL99" s="14"/>
      <c r="EM99" s="14"/>
      <c r="EN99" s="14"/>
      <c r="EO99" s="14"/>
      <c r="EP99" s="14"/>
      <c r="EQ99" s="14"/>
      <c r="ER99" s="14"/>
      <c r="ES99" s="14"/>
      <c r="ET99" s="14">
        <f>(ET100-ET97)*2/3+ET97</f>
        <v>0.8666666666666667</v>
      </c>
      <c r="EU99" s="14">
        <f>(EU100-EU97)*2/3+EU97</f>
        <v>3.4791666666666665</v>
      </c>
      <c r="EV99" s="14">
        <f>(EV100-EV97)*2/3+EV97</f>
        <v>0.99816666666666676</v>
      </c>
      <c r="EW99" s="14">
        <f>(EW100-EW97)*2/3+EW97</f>
        <v>3.4708333333333332</v>
      </c>
      <c r="EX99" s="14">
        <f>(EX100-EX97)*2/3+EX97</f>
        <v>0.92508333333333337</v>
      </c>
      <c r="EY99" s="14"/>
      <c r="EZ99" s="14"/>
      <c r="FA99" s="14"/>
      <c r="FB99" s="14"/>
      <c r="FC99" s="14"/>
      <c r="FD99" s="14"/>
      <c r="FE99" s="14"/>
      <c r="FF99" s="14"/>
      <c r="FG99" s="14"/>
      <c r="FH99" s="14"/>
    </row>
    <row r="100" spans="1:164" ht="15" customHeight="1" x14ac:dyDescent="0.25">
      <c r="A100" s="14">
        <v>0.9</v>
      </c>
      <c r="B100" s="14">
        <f>3.7+0.0125*6</f>
        <v>3.7750000000000004</v>
      </c>
      <c r="C100" s="14">
        <f>(B100+B103)/2*0.1+C103</f>
        <v>1.9600000000000004</v>
      </c>
      <c r="D100" s="14">
        <f>3.7+0.0125*6</f>
        <v>3.7750000000000004</v>
      </c>
      <c r="E100" s="17">
        <f>(D100+D103)/2*0.1+E103</f>
        <v>2.2087500000000002</v>
      </c>
      <c r="F100" s="14">
        <f t="shared" si="2653"/>
        <v>3.7675000000000005</v>
      </c>
      <c r="G100" s="27">
        <f t="shared" si="2654"/>
        <v>2.0662816033875</v>
      </c>
      <c r="H100" s="27">
        <f t="shared" si="2655"/>
        <v>3.7600000000000002</v>
      </c>
      <c r="I100" s="27">
        <f t="shared" si="2656"/>
        <v>1.9238128522124995</v>
      </c>
      <c r="J100" s="27">
        <f t="shared" si="2741"/>
        <v>3.7525000000000004</v>
      </c>
      <c r="K100" s="34">
        <f t="shared" si="2746"/>
        <v>1.7813441010375002</v>
      </c>
      <c r="L100" s="14">
        <f>3.7+0.0125*3</f>
        <v>3.7375000000000003</v>
      </c>
      <c r="M100" s="14">
        <f>(L100+L103)/2*0.1+M103</f>
        <v>1.6506250000000002</v>
      </c>
      <c r="N100" s="14">
        <f>3.3+0.0125*2</f>
        <v>3.3249999999999997</v>
      </c>
      <c r="O100" s="14">
        <f>(N100+N103)/2*0.1+O103</f>
        <v>0.43062499999999998</v>
      </c>
      <c r="P100" s="14"/>
      <c r="Q100" s="14">
        <v>0.9</v>
      </c>
      <c r="R100" s="14">
        <f>3.7+0.0125*5</f>
        <v>3.7625000000000002</v>
      </c>
      <c r="S100" s="14">
        <f>(R100+R103)/2*0.1+S103</f>
        <v>1.9147500000000002</v>
      </c>
      <c r="T100" s="14">
        <f>3.7+0.0125*5</f>
        <v>3.7625000000000002</v>
      </c>
      <c r="U100" s="14">
        <f>(T100+T103)/2*0.1+U103</f>
        <v>1.9147500000000002</v>
      </c>
      <c r="V100" s="27">
        <f t="shared" si="2659"/>
        <v>3.75</v>
      </c>
      <c r="W100" s="34">
        <f t="shared" si="2660"/>
        <v>1.7767503516624987</v>
      </c>
      <c r="X100" s="27">
        <f t="shared" si="2661"/>
        <v>3.7375000000000003</v>
      </c>
      <c r="Y100" s="27">
        <f t="shared" si="2662"/>
        <v>1.6387503502624998</v>
      </c>
      <c r="Z100" s="27">
        <f t="shared" si="2743"/>
        <v>3.7250000000000001</v>
      </c>
      <c r="AA100" s="27">
        <f t="shared" si="2748"/>
        <v>1.5007503488624987</v>
      </c>
      <c r="AB100" s="14">
        <f>3.7+0.0125*0</f>
        <v>3.7</v>
      </c>
      <c r="AC100" s="14">
        <f>(AB100+AB103)/2*0.1+AC103</f>
        <v>1.3767499999999999</v>
      </c>
      <c r="AD100" s="14">
        <f>3+0.0125*7</f>
        <v>3.0874999999999999</v>
      </c>
      <c r="AE100" s="14">
        <v>0</v>
      </c>
      <c r="AF100" s="14"/>
      <c r="AG100" s="14">
        <v>0.9</v>
      </c>
      <c r="AH100" s="14">
        <f>3.7+0.0125*1</f>
        <v>3.7125000000000004</v>
      </c>
      <c r="AI100" s="14">
        <f>(AH100+AH103)/2*0.1+AI103</f>
        <v>1.3518749999999999</v>
      </c>
      <c r="AJ100" s="14">
        <f>3.7+0.0125*1</f>
        <v>3.7125000000000004</v>
      </c>
      <c r="AK100" s="14">
        <f>(AJ100+AJ103)/2*0.1+AK103</f>
        <v>1.336875</v>
      </c>
      <c r="AL100" s="14">
        <f t="shared" si="2664"/>
        <v>3.6650000000000005</v>
      </c>
      <c r="AM100" s="17">
        <f t="shared" si="2665"/>
        <v>1.2036253463250015</v>
      </c>
      <c r="AN100" s="14">
        <f t="shared" si="2666"/>
        <v>3.6175000000000002</v>
      </c>
      <c r="AO100" s="14">
        <f t="shared" si="2667"/>
        <v>1.0703753425874987</v>
      </c>
      <c r="AP100" s="14">
        <f t="shared" si="2668"/>
        <v>3.5700000000000003</v>
      </c>
      <c r="AQ100" s="14">
        <f t="shared" si="2716"/>
        <v>0.93712533885000004</v>
      </c>
      <c r="AR100" s="14">
        <f>3.4+0.0125*6</f>
        <v>3.4750000000000001</v>
      </c>
      <c r="AS100" s="14">
        <f>(AR100+AR103)/2*0.1+AS103</f>
        <v>0.84125000000000005</v>
      </c>
      <c r="AT100" s="14"/>
      <c r="AU100" s="14"/>
      <c r="AV100" s="14"/>
      <c r="AW100" s="14">
        <v>0.9</v>
      </c>
      <c r="AX100" s="14">
        <f t="shared" si="2626"/>
        <v>3.6906250000000003</v>
      </c>
      <c r="AY100" s="14">
        <f t="shared" si="2669"/>
        <v>1.1108163201128489</v>
      </c>
      <c r="AZ100" s="14">
        <f t="shared" si="2627"/>
        <v>3.6606250000000005</v>
      </c>
      <c r="BA100" s="14">
        <f t="shared" si="2670"/>
        <v>1.136982984079514</v>
      </c>
      <c r="BB100" s="14">
        <f t="shared" si="2628"/>
        <v>3.6252500000000003</v>
      </c>
      <c r="BC100" s="16">
        <f t="shared" si="2671"/>
        <v>0.80103173197463862</v>
      </c>
      <c r="BD100" s="14">
        <f t="shared" si="2629"/>
        <v>3.5568749999999998</v>
      </c>
      <c r="BE100" s="14">
        <f t="shared" si="2672"/>
        <v>0.49220381049076212</v>
      </c>
      <c r="BF100" s="14">
        <f>AP100-(AP99-BF99)</f>
        <v>3.4973750000000003</v>
      </c>
      <c r="BG100" s="14">
        <f t="shared" si="2673"/>
        <v>0.18280797239701385</v>
      </c>
      <c r="BH100" s="14"/>
      <c r="BI100" s="14"/>
      <c r="BJ100" s="14"/>
      <c r="BK100" s="14"/>
      <c r="BL100" s="14"/>
      <c r="BM100" s="14">
        <v>0.9</v>
      </c>
      <c r="BN100" s="14">
        <f t="shared" si="2632"/>
        <v>3.6687500000000002</v>
      </c>
      <c r="BO100" s="14">
        <f t="shared" si="2675"/>
        <v>1.0911461790520853</v>
      </c>
      <c r="BP100" s="14">
        <f t="shared" si="2633"/>
        <v>3.6087500000000001</v>
      </c>
      <c r="BQ100" s="14">
        <f t="shared" si="2676"/>
        <v>1.1513961736520835</v>
      </c>
      <c r="BR100" s="14">
        <f t="shared" si="2634"/>
        <v>3.5855000000000006</v>
      </c>
      <c r="BS100" s="16">
        <f t="shared" si="2677"/>
        <v>0.73593117317983248</v>
      </c>
      <c r="BT100" s="14">
        <f t="shared" si="2635"/>
        <v>3.4962499999999999</v>
      </c>
      <c r="BU100" s="14">
        <f t="shared" si="2678"/>
        <v>0.37471283394958266</v>
      </c>
      <c r="BV100" s="14"/>
      <c r="BW100" s="14"/>
      <c r="BX100" s="14"/>
      <c r="BY100" s="14"/>
      <c r="BZ100" s="14"/>
      <c r="CA100" s="14"/>
      <c r="CB100" s="14"/>
      <c r="CC100" s="14">
        <v>0.9</v>
      </c>
      <c r="CD100" s="14">
        <f>3.6+0.0125*2</f>
        <v>3.625</v>
      </c>
      <c r="CE100" s="14">
        <f>(CD100+CD103)/2*0.1+CE103</f>
        <v>1.0725</v>
      </c>
      <c r="CF100" s="14">
        <f>3.6+0.0125*2</f>
        <v>3.625</v>
      </c>
      <c r="CG100" s="14">
        <f>(CF100+CF103)/2*0.1+CG103</f>
        <v>1.089375</v>
      </c>
      <c r="CH100" s="14">
        <f>CF100-0.119</f>
        <v>3.5060000000000002</v>
      </c>
      <c r="CI100" s="14">
        <f t="shared" si="2681"/>
        <v>0.65447658336800063</v>
      </c>
      <c r="CJ100" s="14">
        <f>CF100-0.25</f>
        <v>3.375</v>
      </c>
      <c r="CK100" s="14">
        <f t="shared" si="2682"/>
        <v>0.22007115864499904</v>
      </c>
      <c r="CL100" s="14"/>
      <c r="CM100" s="14"/>
      <c r="CN100" s="14"/>
      <c r="CO100" s="14"/>
      <c r="CP100" s="14"/>
      <c r="CQ100" s="14"/>
      <c r="CR100" s="14"/>
      <c r="CS100" s="14">
        <f t="shared" ref="CS100:CS106" si="2764">CU100-CD100</f>
        <v>-2.0000000000000018E-2</v>
      </c>
      <c r="CT100" s="14">
        <v>0.9</v>
      </c>
      <c r="CU100" s="14">
        <f t="shared" si="2642"/>
        <v>3.605</v>
      </c>
      <c r="CV100" s="14">
        <f t="shared" si="2684"/>
        <v>1.026467006450001</v>
      </c>
      <c r="CW100" s="14">
        <f t="shared" si="2643"/>
        <v>3.6033333333333335</v>
      </c>
      <c r="CX100" s="14">
        <f t="shared" si="2685"/>
        <v>1.0246003396249999</v>
      </c>
      <c r="CY100" s="14">
        <f t="shared" si="2644"/>
        <v>3.4866577777777779</v>
      </c>
      <c r="CZ100" s="14">
        <f t="shared" si="2686"/>
        <v>0.51665894258400002</v>
      </c>
      <c r="DA100" s="14"/>
      <c r="DB100" s="14"/>
      <c r="DC100" s="14"/>
      <c r="DD100" s="14"/>
      <c r="DE100" s="14"/>
      <c r="DF100" s="14"/>
      <c r="DG100" s="14"/>
      <c r="DH100" s="14"/>
      <c r="DI100" s="14"/>
      <c r="DJ100" s="14"/>
      <c r="DK100" s="14">
        <v>0.9</v>
      </c>
      <c r="DL100" s="14">
        <f t="shared" si="2690"/>
        <v>3.585</v>
      </c>
      <c r="DM100" s="14">
        <f t="shared" si="2691"/>
        <v>0.98043367152499961</v>
      </c>
      <c r="DN100" s="14">
        <f t="shared" si="2692"/>
        <v>3.5816666666666666</v>
      </c>
      <c r="DO100" s="14">
        <f t="shared" si="2693"/>
        <v>0.9598253378749998</v>
      </c>
      <c r="DP100" s="14">
        <f t="shared" si="2694"/>
        <v>3.4673155555555559</v>
      </c>
      <c r="DQ100" s="14">
        <f t="shared" si="2695"/>
        <v>0.37884130179999964</v>
      </c>
      <c r="DR100" s="14"/>
      <c r="DS100" s="14"/>
      <c r="DT100" s="14"/>
      <c r="DU100" s="14"/>
      <c r="DV100" s="14"/>
      <c r="DW100" s="14"/>
      <c r="DX100" s="14"/>
      <c r="DY100" s="14"/>
      <c r="DZ100" s="14"/>
      <c r="EA100" s="14">
        <v>0.9</v>
      </c>
      <c r="EB100" s="14">
        <f t="shared" si="2649"/>
        <v>3.5649999999999999</v>
      </c>
      <c r="EC100" s="14">
        <f t="shared" si="2702"/>
        <v>0.93440033660000121</v>
      </c>
      <c r="ED100" s="14">
        <f t="shared" si="2650"/>
        <v>3.56</v>
      </c>
      <c r="EE100" s="14">
        <f t="shared" si="2703"/>
        <v>0.89505033612500073</v>
      </c>
      <c r="EF100" s="14">
        <f>CH100-(CH99-EF99)</f>
        <v>3.4479733333333336</v>
      </c>
      <c r="EG100" s="14">
        <f t="shared" si="2705"/>
        <v>0.24102366101600009</v>
      </c>
      <c r="EH100" s="14"/>
      <c r="EI100" s="14"/>
      <c r="EJ100" s="14"/>
      <c r="EK100" s="14"/>
      <c r="EL100" s="14"/>
      <c r="EM100" s="14"/>
      <c r="EN100" s="14"/>
      <c r="EO100" s="14"/>
      <c r="EP100" s="14"/>
      <c r="EQ100" s="14"/>
      <c r="ER100" s="14"/>
      <c r="ES100" s="14"/>
      <c r="ET100" s="14">
        <v>0.9</v>
      </c>
      <c r="EU100" s="14">
        <f>3.4+0.0125*6</f>
        <v>3.4750000000000001</v>
      </c>
      <c r="EV100" s="14">
        <f>(EU100+EU103)/2*0.1+EV103</f>
        <v>0.88212500000000005</v>
      </c>
      <c r="EW100" s="14">
        <f>3.4+0.0125*5</f>
        <v>3.4624999999999999</v>
      </c>
      <c r="EX100" s="16">
        <f>(EW100+EW103)/2*0.1+EX103</f>
        <v>0.80925000000000002</v>
      </c>
      <c r="EY100" s="14"/>
      <c r="EZ100" s="14"/>
      <c r="FA100" s="14"/>
      <c r="FB100" s="14"/>
      <c r="FC100" s="14"/>
      <c r="FD100" s="14"/>
      <c r="FE100" s="14"/>
      <c r="FF100" s="14"/>
      <c r="FG100" s="14"/>
      <c r="FH100" s="14"/>
    </row>
    <row r="101" spans="1:164" ht="15" customHeight="1" x14ac:dyDescent="0.25">
      <c r="A101" s="14">
        <f t="shared" ref="A101:O101" si="2765">(A103-A100)/3+A100</f>
        <v>0.93333333333333335</v>
      </c>
      <c r="B101" s="14">
        <f t="shared" si="2765"/>
        <v>3.7708333333333335</v>
      </c>
      <c r="C101" s="14">
        <f t="shared" si="2765"/>
        <v>1.8343750000000003</v>
      </c>
      <c r="D101" s="14">
        <f t="shared" si="2765"/>
        <v>3.7708333333333335</v>
      </c>
      <c r="E101" s="14">
        <f t="shared" si="2765"/>
        <v>2.0831250000000003</v>
      </c>
      <c r="F101" s="14">
        <f t="shared" si="2653"/>
        <v>3.7633333333333336</v>
      </c>
      <c r="G101" s="27">
        <f t="shared" si="2654"/>
        <v>1.9407677270499999</v>
      </c>
      <c r="H101" s="27">
        <f t="shared" si="2655"/>
        <v>3.7558333333333334</v>
      </c>
      <c r="I101" s="34">
        <f t="shared" si="2656"/>
        <v>1.7985489758499995</v>
      </c>
      <c r="J101" s="27">
        <f t="shared" si="2741"/>
        <v>3.7483333333333335</v>
      </c>
      <c r="K101" s="27">
        <f t="shared" si="2746"/>
        <v>1.6563302246500002</v>
      </c>
      <c r="L101" s="14">
        <f t="shared" si="2765"/>
        <v>3.7333333333333334</v>
      </c>
      <c r="M101" s="14">
        <f t="shared" si="2765"/>
        <v>1.5262500000000001</v>
      </c>
      <c r="N101" s="14">
        <f t="shared" si="2765"/>
        <v>3.2791666666666663</v>
      </c>
      <c r="O101" s="14">
        <f t="shared" si="2765"/>
        <v>0.32208333333333333</v>
      </c>
      <c r="P101" s="14"/>
      <c r="Q101" s="14">
        <f t="shared" ref="Q101:AE101" si="2766">(Q103-Q100)/3+Q100</f>
        <v>0.93333333333333335</v>
      </c>
      <c r="R101" s="14">
        <f t="shared" si="2766"/>
        <v>3.7583333333333333</v>
      </c>
      <c r="S101" s="17">
        <f t="shared" si="2766"/>
        <v>1.7895416666666668</v>
      </c>
      <c r="T101" s="14">
        <f t="shared" si="2766"/>
        <v>3.7583333333333333</v>
      </c>
      <c r="U101" s="17">
        <f t="shared" si="2766"/>
        <v>1.7895416666666668</v>
      </c>
      <c r="V101" s="27">
        <f t="shared" si="2659"/>
        <v>3.7450000000000001</v>
      </c>
      <c r="W101" s="27">
        <f t="shared" si="2660"/>
        <v>1.6518336974874988</v>
      </c>
      <c r="X101" s="27">
        <f t="shared" si="2661"/>
        <v>3.7316666666666665</v>
      </c>
      <c r="Y101" s="27">
        <f t="shared" si="2662"/>
        <v>1.5142642515999998</v>
      </c>
      <c r="Z101" s="27">
        <f t="shared" si="2743"/>
        <v>3.7183333333333333</v>
      </c>
      <c r="AA101" s="27">
        <f t="shared" si="2748"/>
        <v>1.3766948057124986</v>
      </c>
      <c r="AB101" s="14">
        <f t="shared" si="2766"/>
        <v>3.6916666666666669</v>
      </c>
      <c r="AC101" s="17">
        <f t="shared" si="2766"/>
        <v>1.2538333333333334</v>
      </c>
      <c r="AD101" s="14">
        <f t="shared" si="2766"/>
        <v>2.0583333333333336</v>
      </c>
      <c r="AE101" s="14">
        <f t="shared" si="2766"/>
        <v>0</v>
      </c>
      <c r="AF101" s="14"/>
      <c r="AG101" s="14">
        <f>(AG103-AG100)/3+AG100</f>
        <v>0.93333333333333335</v>
      </c>
      <c r="AH101" s="14">
        <f>(AH103-AH100)/3+AH100</f>
        <v>3.7083333333333335</v>
      </c>
      <c r="AI101" s="17">
        <f>(AI103-AI100)/3+AI100</f>
        <v>1.2283333333333333</v>
      </c>
      <c r="AJ101" s="14">
        <f>(AJ103-AJ100)/3+AJ100</f>
        <v>3.7083333333333335</v>
      </c>
      <c r="AK101" s="17">
        <f>(AK103-AK100)/3+AK100</f>
        <v>1.2133333333333334</v>
      </c>
      <c r="AL101" s="14">
        <f t="shared" si="2664"/>
        <v>3.6583333333333337</v>
      </c>
      <c r="AM101" s="14">
        <f t="shared" si="2665"/>
        <v>1.0815698029750016</v>
      </c>
      <c r="AN101" s="14">
        <f t="shared" si="2666"/>
        <v>3.6083333333333334</v>
      </c>
      <c r="AO101" s="14">
        <f t="shared" si="2667"/>
        <v>0.94994479907499862</v>
      </c>
      <c r="AP101" s="14">
        <f t="shared" si="2668"/>
        <v>3.5583333333333336</v>
      </c>
      <c r="AQ101" s="14">
        <f t="shared" si="2716"/>
        <v>0.81831979517500009</v>
      </c>
      <c r="AR101" s="14">
        <f>(AR103-AR100)/3+AR100</f>
        <v>3.4583333333333335</v>
      </c>
      <c r="AS101" s="16">
        <f>(AS103-AS100)/3+AS100</f>
        <v>0.72625000000000006</v>
      </c>
      <c r="AT101" s="14"/>
      <c r="AU101" s="14"/>
      <c r="AV101" s="14"/>
      <c r="AW101" s="14">
        <f>(AW103-AW100)/3+AW100</f>
        <v>0.93333333333333335</v>
      </c>
      <c r="AX101" s="14">
        <f t="shared" si="2626"/>
        <v>3.6843750000000002</v>
      </c>
      <c r="AY101" s="14">
        <f t="shared" si="2669"/>
        <v>0.98789966573784893</v>
      </c>
      <c r="AZ101" s="14">
        <f t="shared" si="2627"/>
        <v>3.6543749999999999</v>
      </c>
      <c r="BA101" s="14">
        <f t="shared" si="2670"/>
        <v>1.0150663296045139</v>
      </c>
      <c r="BB101" s="14">
        <f t="shared" si="2628"/>
        <v>3.6156250000000005</v>
      </c>
      <c r="BC101" s="14">
        <f t="shared" si="2671"/>
        <v>0.6803504940427636</v>
      </c>
      <c r="BD101" s="14">
        <f t="shared" si="2629"/>
        <v>3.5477083333333335</v>
      </c>
      <c r="BE101" s="14">
        <f t="shared" si="2672"/>
        <v>0.37379410010951208</v>
      </c>
      <c r="BF101" s="14"/>
      <c r="BG101" s="14"/>
      <c r="BH101" s="14"/>
      <c r="BI101" s="14"/>
      <c r="BJ101" s="14"/>
      <c r="BK101" s="14"/>
      <c r="BL101" s="14"/>
      <c r="BM101" s="14">
        <f>(BM103-BM100)/3+BM100</f>
        <v>0.93333333333333335</v>
      </c>
      <c r="BN101" s="14">
        <f t="shared" si="2632"/>
        <v>3.6604166666666664</v>
      </c>
      <c r="BO101" s="14">
        <f t="shared" si="2675"/>
        <v>0.96899341348958534</v>
      </c>
      <c r="BP101" s="14">
        <f t="shared" si="2633"/>
        <v>3.6004166666666664</v>
      </c>
      <c r="BQ101" s="14">
        <f t="shared" si="2676"/>
        <v>1.0312434078895834</v>
      </c>
      <c r="BR101" s="14">
        <f t="shared" si="2634"/>
        <v>3.572916666666667</v>
      </c>
      <c r="BS101" s="14">
        <f t="shared" si="2677"/>
        <v>0.61662424066608246</v>
      </c>
      <c r="BT101" s="14">
        <f>AN101-(AN100-BT100)</f>
        <v>3.4870833333333331</v>
      </c>
      <c r="BU101" s="14">
        <f t="shared" si="2678"/>
        <v>0.25832395669958264</v>
      </c>
      <c r="BV101" s="14"/>
      <c r="BW101" s="14"/>
      <c r="BX101" s="14"/>
      <c r="BY101" s="14"/>
      <c r="BZ101" s="14"/>
      <c r="CA101" s="14"/>
      <c r="CB101" s="14"/>
      <c r="CC101" s="14">
        <f>(CC103-CC100)/3+CC100</f>
        <v>0.93333333333333335</v>
      </c>
      <c r="CD101" s="14">
        <f>(CD103-CD100)/3+CD100</f>
        <v>3.6124999999999998</v>
      </c>
      <c r="CE101" s="14">
        <f>(CE103-CE100)/3+CE100</f>
        <v>0.95229166666666665</v>
      </c>
      <c r="CF101" s="14">
        <f>(CF103-CF100)/3+CF100</f>
        <v>3.6124999999999998</v>
      </c>
      <c r="CG101" s="14">
        <f>(CG103-CG100)/3+CG100</f>
        <v>0.96916666666666662</v>
      </c>
      <c r="CH101" s="14">
        <f>CF101-0.125</f>
        <v>3.4874999999999998</v>
      </c>
      <c r="CI101" s="14">
        <f t="shared" si="2681"/>
        <v>0.53791826169050061</v>
      </c>
      <c r="CJ101" s="14"/>
      <c r="CK101" s="14"/>
      <c r="CL101" s="14"/>
      <c r="CM101" s="14"/>
      <c r="CN101" s="14"/>
      <c r="CO101" s="14"/>
      <c r="CP101" s="14"/>
      <c r="CQ101" s="14"/>
      <c r="CR101" s="14"/>
      <c r="CS101" s="14">
        <f t="shared" si="2764"/>
        <v>-1.9444444444444375E-2</v>
      </c>
      <c r="CT101" s="14">
        <f>(CT103-CT100)/3+CT100</f>
        <v>0.93333333333333335</v>
      </c>
      <c r="CU101" s="14">
        <f t="shared" si="2642"/>
        <v>3.5930555555555554</v>
      </c>
      <c r="CV101" s="14">
        <f t="shared" si="2684"/>
        <v>0.90649942585416765</v>
      </c>
      <c r="CW101" s="14">
        <f t="shared" si="2643"/>
        <v>3.5908333333333333</v>
      </c>
      <c r="CX101" s="14">
        <f t="shared" si="2685"/>
        <v>0.90469757383749982</v>
      </c>
      <c r="CY101" s="14">
        <f>CH101-(CH100-CY100)</f>
        <v>3.4681577777777775</v>
      </c>
      <c r="CZ101" s="14">
        <f t="shared" si="2686"/>
        <v>0.40074536158276669</v>
      </c>
      <c r="DA101" s="14"/>
      <c r="DB101" s="14"/>
      <c r="DC101" s="14"/>
      <c r="DD101" s="14"/>
      <c r="DE101" s="14"/>
      <c r="DF101" s="14"/>
      <c r="DG101" s="14"/>
      <c r="DH101" s="14"/>
      <c r="DI101" s="14"/>
      <c r="DJ101" s="14"/>
      <c r="DK101" s="14">
        <f>(DK103-DK100)/3+DK100</f>
        <v>0.93333333333333335</v>
      </c>
      <c r="DL101" s="14">
        <f t="shared" si="2690"/>
        <v>3.5736111111111111</v>
      </c>
      <c r="DM101" s="14">
        <f t="shared" si="2691"/>
        <v>0.8611234982708329</v>
      </c>
      <c r="DN101" s="14">
        <f t="shared" si="2692"/>
        <v>3.5691666666666664</v>
      </c>
      <c r="DO101" s="14">
        <f t="shared" si="2693"/>
        <v>0.84064479423749983</v>
      </c>
      <c r="DP101" s="14">
        <f>CH101-(CH100-DP100)</f>
        <v>3.4488155555555555</v>
      </c>
      <c r="DQ101" s="14">
        <f t="shared" si="2695"/>
        <v>0.26357246147503299</v>
      </c>
      <c r="DR101" s="14"/>
      <c r="DS101" s="14"/>
      <c r="DT101" s="14"/>
      <c r="DU101" s="14"/>
      <c r="DV101" s="14"/>
      <c r="DW101" s="14"/>
      <c r="DX101" s="14"/>
      <c r="DY101" s="14"/>
      <c r="DZ101" s="14"/>
      <c r="EA101" s="14">
        <f>(EA103-EA100)/3+EA100</f>
        <v>0.93333333333333335</v>
      </c>
      <c r="EB101" s="14">
        <f t="shared" si="2649"/>
        <v>3.5541666666666667</v>
      </c>
      <c r="EC101" s="14">
        <f t="shared" si="2702"/>
        <v>0.81574757068750126</v>
      </c>
      <c r="ED101" s="14">
        <f t="shared" si="2650"/>
        <v>3.5474999999999999</v>
      </c>
      <c r="EE101" s="16">
        <f t="shared" si="2703"/>
        <v>0.77659201463750072</v>
      </c>
      <c r="EF101" s="14"/>
      <c r="EG101" s="14"/>
      <c r="EH101" s="14"/>
      <c r="EI101" s="14"/>
      <c r="EJ101" s="14"/>
      <c r="EK101" s="14"/>
      <c r="EL101" s="14"/>
      <c r="EM101" s="14"/>
      <c r="EN101" s="14"/>
      <c r="EO101" s="14"/>
      <c r="EP101" s="14"/>
      <c r="EQ101" s="14"/>
      <c r="ER101" s="14"/>
      <c r="ES101" s="14"/>
      <c r="ET101" s="14">
        <f>(ET103-ET100)/3+ET100</f>
        <v>0.93333333333333335</v>
      </c>
      <c r="EU101" s="14">
        <f>(EU103-EU100)/3+EU100</f>
        <v>3.4666666666666668</v>
      </c>
      <c r="EV101" s="16">
        <f>(EV103-EV100)/3+EV100</f>
        <v>0.76670833333333333</v>
      </c>
      <c r="EW101" s="14">
        <f>(EW103-EW100)/3+EW100</f>
        <v>3.4499999999999997</v>
      </c>
      <c r="EX101" s="14">
        <f>(EX103-EX100)/3+EX100</f>
        <v>0.6944583333333334</v>
      </c>
      <c r="EY101" s="14"/>
      <c r="EZ101" s="14"/>
      <c r="FA101" s="14"/>
      <c r="FB101" s="14"/>
      <c r="FC101" s="14"/>
      <c r="FD101" s="14"/>
      <c r="FE101" s="14"/>
      <c r="FF101" s="14"/>
      <c r="FG101" s="14"/>
      <c r="FH101" s="14"/>
    </row>
    <row r="102" spans="1:164" ht="15" customHeight="1" x14ac:dyDescent="0.25">
      <c r="A102" s="14">
        <f t="shared" ref="A102:O102" si="2767">(A103-A100)*2/3+A100</f>
        <v>0.96666666666666667</v>
      </c>
      <c r="B102" s="14">
        <f t="shared" si="2767"/>
        <v>3.7666666666666671</v>
      </c>
      <c r="C102" s="17">
        <f t="shared" si="2767"/>
        <v>1.7087500000000004</v>
      </c>
      <c r="D102" s="14">
        <f t="shared" si="2767"/>
        <v>3.7666666666666671</v>
      </c>
      <c r="E102" s="14">
        <f t="shared" si="2767"/>
        <v>1.9575000000000002</v>
      </c>
      <c r="F102" s="14">
        <f t="shared" si="2653"/>
        <v>3.7591666666666672</v>
      </c>
      <c r="G102" s="34">
        <f t="shared" si="2654"/>
        <v>1.8153927395874998</v>
      </c>
      <c r="H102" s="27">
        <f t="shared" si="2655"/>
        <v>3.7516666666666669</v>
      </c>
      <c r="I102" s="27">
        <f t="shared" si="2656"/>
        <v>1.6734239883624995</v>
      </c>
      <c r="J102" s="27">
        <f t="shared" si="2741"/>
        <v>3.7441666666666671</v>
      </c>
      <c r="K102" s="27">
        <f t="shared" si="2746"/>
        <v>1.5314552371375003</v>
      </c>
      <c r="L102" s="14">
        <f t="shared" si="2767"/>
        <v>3.729166666666667</v>
      </c>
      <c r="M102" s="14">
        <f t="shared" si="2767"/>
        <v>1.4018750000000002</v>
      </c>
      <c r="N102" s="14">
        <f t="shared" si="2767"/>
        <v>3.2333333333333334</v>
      </c>
      <c r="O102" s="14">
        <f t="shared" si="2767"/>
        <v>0.21354166666666666</v>
      </c>
      <c r="P102" s="14"/>
      <c r="Q102" s="14">
        <f t="shared" ref="Q102:AE102" si="2768">(Q103-Q100)*2/3+Q100</f>
        <v>0.96666666666666667</v>
      </c>
      <c r="R102" s="14">
        <f t="shared" si="2768"/>
        <v>3.7541666666666669</v>
      </c>
      <c r="S102" s="14">
        <f t="shared" si="2768"/>
        <v>1.6643333333333334</v>
      </c>
      <c r="T102" s="14">
        <f t="shared" si="2768"/>
        <v>3.7541666666666669</v>
      </c>
      <c r="U102" s="14">
        <f t="shared" si="2768"/>
        <v>1.6643333333333334</v>
      </c>
      <c r="V102" s="27">
        <f t="shared" si="2659"/>
        <v>3.74</v>
      </c>
      <c r="W102" s="27">
        <f t="shared" si="2660"/>
        <v>1.5270837099624988</v>
      </c>
      <c r="X102" s="27">
        <f t="shared" si="2661"/>
        <v>3.7258333333333336</v>
      </c>
      <c r="Y102" s="27">
        <f t="shared" si="2662"/>
        <v>1.3899725973624997</v>
      </c>
      <c r="Z102" s="27">
        <f t="shared" si="2743"/>
        <v>3.7116666666666669</v>
      </c>
      <c r="AA102" s="34">
        <f t="shared" si="2748"/>
        <v>1.2528614847624986</v>
      </c>
      <c r="AB102" s="14">
        <f t="shared" si="2768"/>
        <v>3.6833333333333336</v>
      </c>
      <c r="AC102" s="14">
        <f t="shared" si="2768"/>
        <v>1.1309166666666666</v>
      </c>
      <c r="AD102" s="14">
        <f t="shared" si="2768"/>
        <v>1.0291666666666668</v>
      </c>
      <c r="AE102" s="14">
        <f t="shared" si="2768"/>
        <v>0</v>
      </c>
      <c r="AF102" s="14"/>
      <c r="AG102" s="14">
        <f>(AG103-AG100)*2/3+AG100</f>
        <v>0.96666666666666667</v>
      </c>
      <c r="AH102" s="14">
        <f>(AH103-AH100)*2/3+AH100</f>
        <v>3.7041666666666671</v>
      </c>
      <c r="AI102" s="14">
        <f>(AI103-AI100)*2/3+AI100</f>
        <v>1.1047916666666666</v>
      </c>
      <c r="AJ102" s="14">
        <f>(AJ103-AJ100)*2/3+AJ100</f>
        <v>3.7041666666666671</v>
      </c>
      <c r="AK102" s="14">
        <f>(AK103-AK100)*2/3+AK100</f>
        <v>1.0897916666666667</v>
      </c>
      <c r="AL102" s="14">
        <f t="shared" si="2664"/>
        <v>3.6516666666666668</v>
      </c>
      <c r="AM102" s="14">
        <f t="shared" si="2665"/>
        <v>0.9597364818250016</v>
      </c>
      <c r="AN102" s="14">
        <f t="shared" si="2666"/>
        <v>3.5991666666666671</v>
      </c>
      <c r="AO102" s="14">
        <f t="shared" si="2667"/>
        <v>0.82981981108749858</v>
      </c>
      <c r="AP102" s="14">
        <f t="shared" si="2668"/>
        <v>3.5466666666666669</v>
      </c>
      <c r="AQ102" s="16">
        <f t="shared" si="2716"/>
        <v>0.69990314035000012</v>
      </c>
      <c r="AR102" s="14">
        <f>(AR103-AR100)*2/3+AR100</f>
        <v>3.4416666666666664</v>
      </c>
      <c r="AS102" s="14">
        <f>(AS103-AS100)*2/3+AS100</f>
        <v>0.61124999999999996</v>
      </c>
      <c r="AT102" s="14"/>
      <c r="AU102" s="14">
        <f t="shared" ref="AU102:AU107" si="2769">AP100-AP101</f>
        <v>1.1666666666666714E-2</v>
      </c>
      <c r="AV102" s="14"/>
      <c r="AW102" s="14">
        <f>(AW103-AW100)*2/3+AW100</f>
        <v>0.96666666666666667</v>
      </c>
      <c r="AX102" s="14">
        <f t="shared" si="2626"/>
        <v>3.6781250000000005</v>
      </c>
      <c r="AY102" s="14">
        <f t="shared" si="2669"/>
        <v>0.86519134467534897</v>
      </c>
      <c r="AZ102" s="14">
        <f t="shared" si="2627"/>
        <v>3.6481250000000003</v>
      </c>
      <c r="BA102" s="14">
        <f t="shared" si="2670"/>
        <v>0.89335800844201396</v>
      </c>
      <c r="BB102" s="14">
        <f t="shared" si="2628"/>
        <v>3.6064500000000002</v>
      </c>
      <c r="BC102" s="14">
        <f t="shared" si="2671"/>
        <v>0.55998258941288859</v>
      </c>
      <c r="BD102" s="14">
        <f t="shared" si="2629"/>
        <v>3.5385416666666671</v>
      </c>
      <c r="BE102" s="14">
        <f t="shared" si="2672"/>
        <v>0.25568994525326205</v>
      </c>
      <c r="BF102" s="14"/>
      <c r="BG102" s="14"/>
      <c r="BH102" s="14"/>
      <c r="BI102" s="14"/>
      <c r="BJ102" s="14"/>
      <c r="BK102" s="14"/>
      <c r="BL102" s="14"/>
      <c r="BM102" s="14">
        <f>(BM103-BM100)*2/3+BM100</f>
        <v>0.96666666666666667</v>
      </c>
      <c r="BN102" s="14">
        <f t="shared" si="2632"/>
        <v>3.6520833333333336</v>
      </c>
      <c r="BO102" s="14">
        <f t="shared" si="2675"/>
        <v>0.8471184256770854</v>
      </c>
      <c r="BP102" s="14">
        <f t="shared" si="2633"/>
        <v>3.5920833333333335</v>
      </c>
      <c r="BQ102" s="14">
        <f t="shared" si="2676"/>
        <v>0.91136841987708339</v>
      </c>
      <c r="BR102" s="14">
        <f t="shared" si="2634"/>
        <v>3.5612333333333335</v>
      </c>
      <c r="BS102" s="14">
        <f t="shared" si="2677"/>
        <v>0.49772175255633244</v>
      </c>
      <c r="BT102" s="14">
        <f>AN102-(AN101-BT101)</f>
        <v>3.4779166666666668</v>
      </c>
      <c r="BU102" s="14">
        <f t="shared" si="2678"/>
        <v>0.14224063497458261</v>
      </c>
      <c r="BV102" s="14"/>
      <c r="BW102" s="14"/>
      <c r="BX102" s="14"/>
      <c r="BY102" s="14"/>
      <c r="BZ102" s="14"/>
      <c r="CA102" s="14"/>
      <c r="CB102" s="14"/>
      <c r="CC102" s="14">
        <f>(CC103-CC100)*2/3+CC100</f>
        <v>0.96666666666666667</v>
      </c>
      <c r="CD102" s="14">
        <f>(CD103-CD100)*2/3+CD100</f>
        <v>3.6</v>
      </c>
      <c r="CE102" s="14">
        <f>(CE103-CE100)*2/3+CE100</f>
        <v>0.8320833333333334</v>
      </c>
      <c r="CF102" s="14">
        <f>(CF103-CF100)*2/3+CF100</f>
        <v>3.6</v>
      </c>
      <c r="CG102" s="14">
        <f>(CG103-CG100)*2/3+CG100</f>
        <v>0.84895833333333337</v>
      </c>
      <c r="CH102" s="14">
        <f>CF102-0.1292</f>
        <v>3.4708000000000001</v>
      </c>
      <c r="CI102" s="14">
        <f t="shared" si="2681"/>
        <v>0.42194660662100059</v>
      </c>
      <c r="CJ102" s="14"/>
      <c r="CK102" s="14"/>
      <c r="CL102" s="14"/>
      <c r="CM102" s="14"/>
      <c r="CN102" s="14"/>
      <c r="CO102" s="14"/>
      <c r="CP102" s="14"/>
      <c r="CQ102" s="14"/>
      <c r="CR102" s="14"/>
      <c r="CS102" s="14">
        <f t="shared" si="2764"/>
        <v>-1.8888888888888733E-2</v>
      </c>
      <c r="CT102" s="14">
        <f>(CT103-CT100)*2/3+CT100</f>
        <v>0.96666666666666667</v>
      </c>
      <c r="CU102" s="14">
        <f t="shared" si="2642"/>
        <v>3.5811111111111114</v>
      </c>
      <c r="CV102" s="16">
        <f t="shared" si="2684"/>
        <v>0.78692999336666769</v>
      </c>
      <c r="CW102" s="14">
        <f t="shared" si="2643"/>
        <v>3.5783333333333336</v>
      </c>
      <c r="CX102" s="16">
        <f t="shared" si="2685"/>
        <v>0.78521147467499985</v>
      </c>
      <c r="CY102" s="14">
        <f>CH102-(CH101-CY101)</f>
        <v>3.4514577777777777</v>
      </c>
      <c r="CZ102" s="14">
        <f t="shared" si="2686"/>
        <v>0.28541844718953335</v>
      </c>
      <c r="DA102" s="14"/>
      <c r="DB102" s="14"/>
      <c r="DC102" s="14"/>
      <c r="DD102" s="14"/>
      <c r="DE102" s="14"/>
      <c r="DF102" s="14"/>
      <c r="DG102" s="14"/>
      <c r="DH102" s="14"/>
      <c r="DI102" s="14"/>
      <c r="DJ102" s="14"/>
      <c r="DK102" s="14">
        <f>(DK103-DK100)*2/3+DK100</f>
        <v>0.96666666666666667</v>
      </c>
      <c r="DL102" s="14">
        <f t="shared" si="2690"/>
        <v>3.5622222222222222</v>
      </c>
      <c r="DM102" s="16">
        <f t="shared" si="2691"/>
        <v>0.7421929546083329</v>
      </c>
      <c r="DN102" s="14">
        <f t="shared" si="2692"/>
        <v>3.5566666666666666</v>
      </c>
      <c r="DO102" s="16">
        <f t="shared" si="2693"/>
        <v>0.72188091722499981</v>
      </c>
      <c r="DP102" s="14">
        <f>CH102-(CH101-DP101)</f>
        <v>3.4321155555555558</v>
      </c>
      <c r="DQ102" s="14">
        <f t="shared" si="2695"/>
        <v>0.14889028775806631</v>
      </c>
      <c r="DR102" s="14"/>
      <c r="DS102" s="14"/>
      <c r="DT102" s="14"/>
      <c r="DU102" s="14"/>
      <c r="DV102" s="14"/>
      <c r="DW102" s="14"/>
      <c r="DX102" s="14"/>
      <c r="DY102" s="14"/>
      <c r="DZ102" s="14"/>
      <c r="EA102" s="14">
        <f>(EA103-EA100)*2/3+EA100</f>
        <v>0.96666666666666667</v>
      </c>
      <c r="EB102" s="14">
        <f t="shared" si="2649"/>
        <v>3.5433333333333334</v>
      </c>
      <c r="EC102" s="16">
        <f t="shared" si="2702"/>
        <v>0.69745591585000122</v>
      </c>
      <c r="ED102" s="14">
        <f t="shared" si="2650"/>
        <v>3.5350000000000001</v>
      </c>
      <c r="EE102" s="14">
        <f t="shared" si="2703"/>
        <v>0.65855035977500076</v>
      </c>
      <c r="EF102" s="14"/>
      <c r="EG102" s="14"/>
      <c r="EH102" s="14"/>
      <c r="EI102" s="14"/>
      <c r="EJ102" s="14"/>
      <c r="EK102" s="14"/>
      <c r="EL102" s="14"/>
      <c r="EM102" s="14"/>
      <c r="EN102" s="14"/>
      <c r="EO102" s="14"/>
      <c r="EP102" s="14"/>
      <c r="EQ102" s="14"/>
      <c r="ER102" s="14"/>
      <c r="ES102" s="14"/>
      <c r="ET102" s="14">
        <f>(ET103-ET100)*2/3+ET100</f>
        <v>0.96666666666666667</v>
      </c>
      <c r="EU102" s="14">
        <f>(EU103-EU100)*2/3+EU100</f>
        <v>3.458333333333333</v>
      </c>
      <c r="EV102" s="14">
        <f>(EV103-EV100)*2/3+EV100</f>
        <v>0.65129166666666671</v>
      </c>
      <c r="EW102" s="14">
        <f>(EW103-EW100)*2/3+EW100</f>
        <v>3.4375</v>
      </c>
      <c r="EX102" s="14">
        <f>(EX103-EX100)*2/3+EX100</f>
        <v>0.57966666666666666</v>
      </c>
      <c r="EY102" s="14"/>
      <c r="EZ102" s="14"/>
      <c r="FA102" s="14"/>
      <c r="FB102" s="14"/>
      <c r="FC102" s="14"/>
      <c r="FD102" s="14"/>
      <c r="FE102" s="14"/>
      <c r="FF102" s="14"/>
      <c r="FG102" s="14"/>
      <c r="FH102" s="14"/>
    </row>
    <row r="103" spans="1:164" ht="15" customHeight="1" x14ac:dyDescent="0.25">
      <c r="A103" s="14">
        <v>1</v>
      </c>
      <c r="B103" s="14">
        <f>3.7+0.0125*5</f>
        <v>3.7625000000000002</v>
      </c>
      <c r="C103" s="14">
        <f>(B103+B106)/2*0.1+C106</f>
        <v>1.5831250000000003</v>
      </c>
      <c r="D103" s="14">
        <f>3.7+0.0125*5</f>
        <v>3.7625000000000002</v>
      </c>
      <c r="E103" s="14">
        <f>(D103+D106)/2*0.1+E106</f>
        <v>1.8318750000000004</v>
      </c>
      <c r="F103" s="14">
        <f t="shared" si="2653"/>
        <v>3.7550000000000003</v>
      </c>
      <c r="G103" s="27">
        <f t="shared" si="2654"/>
        <v>1.6901566409999997</v>
      </c>
      <c r="H103" s="27">
        <f t="shared" si="2655"/>
        <v>3.7475000000000001</v>
      </c>
      <c r="I103" s="27">
        <f t="shared" si="2656"/>
        <v>1.5484378897499995</v>
      </c>
      <c r="J103" s="27">
        <f t="shared" si="2741"/>
        <v>3.74</v>
      </c>
      <c r="K103" s="27">
        <f t="shared" si="2746"/>
        <v>1.4067191385000002</v>
      </c>
      <c r="L103" s="14">
        <f>3.7+0.0125*2</f>
        <v>3.7250000000000001</v>
      </c>
      <c r="M103" s="17">
        <f>(L103+L106)/2*0.1+M106</f>
        <v>1.2775000000000001</v>
      </c>
      <c r="N103" s="14">
        <f>3.1+0.0125*7</f>
        <v>3.1875</v>
      </c>
      <c r="O103" s="14">
        <v>0.105</v>
      </c>
      <c r="P103" s="14"/>
      <c r="Q103" s="14">
        <v>1</v>
      </c>
      <c r="R103" s="14">
        <f>3.7+0.0125*4</f>
        <v>3.75</v>
      </c>
      <c r="S103" s="14">
        <f>(R103+R106)/2*0.1+S106</f>
        <v>1.5391250000000001</v>
      </c>
      <c r="T103" s="14">
        <f>3.7+0.0125*4</f>
        <v>3.75</v>
      </c>
      <c r="U103" s="14">
        <f>(T103+T106)/2*0.1+U106</f>
        <v>1.5391250000000001</v>
      </c>
      <c r="V103" s="27">
        <f t="shared" si="2659"/>
        <v>3.7349999999999999</v>
      </c>
      <c r="W103" s="27">
        <f t="shared" si="2660"/>
        <v>1.4025003890874987</v>
      </c>
      <c r="X103" s="27">
        <f t="shared" si="2661"/>
        <v>3.72</v>
      </c>
      <c r="Y103" s="34">
        <f t="shared" si="2662"/>
        <v>1.2658753875499997</v>
      </c>
      <c r="Z103" s="27">
        <f t="shared" si="2743"/>
        <v>3.7050000000000001</v>
      </c>
      <c r="AA103" s="27">
        <f t="shared" si="2748"/>
        <v>1.1292503860124985</v>
      </c>
      <c r="AB103" s="14">
        <f>3.6+0.0125*6</f>
        <v>3.6750000000000003</v>
      </c>
      <c r="AC103" s="14">
        <f>(AB103+AB106)/2*0.1+AC106</f>
        <v>1.008</v>
      </c>
      <c r="AD103" s="14"/>
      <c r="AE103" s="14"/>
      <c r="AF103" s="14"/>
      <c r="AG103" s="14">
        <v>1</v>
      </c>
      <c r="AH103" s="14">
        <f>3.7+0.0125*0</f>
        <v>3.7</v>
      </c>
      <c r="AI103" s="14">
        <f>(AH103+AH106)/2*0.1+AI106</f>
        <v>0.98124999999999996</v>
      </c>
      <c r="AJ103" s="14">
        <f>3.7+0.0125*0</f>
        <v>3.7</v>
      </c>
      <c r="AK103" s="14">
        <f>(AJ103+AJ106)/2*0.1+AK106</f>
        <v>0.96625000000000005</v>
      </c>
      <c r="AL103" s="14">
        <f t="shared" si="2664"/>
        <v>3.645</v>
      </c>
      <c r="AM103" s="14">
        <f t="shared" si="2665"/>
        <v>0.8381253828750016</v>
      </c>
      <c r="AN103" s="14">
        <f t="shared" si="2666"/>
        <v>3.5900000000000003</v>
      </c>
      <c r="AO103" s="16">
        <f t="shared" si="2667"/>
        <v>0.71000037862499854</v>
      </c>
      <c r="AP103" s="14">
        <f t="shared" si="2668"/>
        <v>3.5350000000000001</v>
      </c>
      <c r="AQ103" s="14">
        <f t="shared" si="2716"/>
        <v>0.58187537437500014</v>
      </c>
      <c r="AR103" s="14">
        <f>3.4+0.0125*2</f>
        <v>3.4249999999999998</v>
      </c>
      <c r="AS103" s="14">
        <f>(AR103+AR106)/2*0.1+AS106</f>
        <v>0.49624999999999997</v>
      </c>
      <c r="AT103" s="14"/>
      <c r="AU103" s="14">
        <f t="shared" si="2769"/>
        <v>1.1666666666666714E-2</v>
      </c>
      <c r="AV103" s="14"/>
      <c r="AW103" s="14">
        <v>1</v>
      </c>
      <c r="AX103" s="14">
        <f t="shared" si="2626"/>
        <v>3.671875</v>
      </c>
      <c r="AY103" s="16">
        <f t="shared" si="2669"/>
        <v>0.74269135692534893</v>
      </c>
      <c r="AZ103" s="14">
        <f t="shared" si="2627"/>
        <v>3.6418749999999998</v>
      </c>
      <c r="BA103" s="16">
        <f t="shared" si="2670"/>
        <v>0.77185802059201392</v>
      </c>
      <c r="BB103" s="14">
        <f t="shared" si="2628"/>
        <v>3.598125</v>
      </c>
      <c r="BC103" s="14">
        <f t="shared" si="2671"/>
        <v>0.4399063514205136</v>
      </c>
      <c r="BD103" s="14"/>
      <c r="BE103" s="14"/>
      <c r="BF103" s="14"/>
      <c r="BG103" s="14"/>
      <c r="BH103" s="14"/>
      <c r="BI103" s="14"/>
      <c r="BJ103" s="14"/>
      <c r="BK103" s="14"/>
      <c r="BL103" s="14"/>
      <c r="BM103" s="14">
        <v>1</v>
      </c>
      <c r="BN103" s="14">
        <f t="shared" si="2632"/>
        <v>3.6437499999999998</v>
      </c>
      <c r="BO103" s="16">
        <f t="shared" si="2675"/>
        <v>0.72552121561458538</v>
      </c>
      <c r="BP103" s="14">
        <f t="shared" si="2633"/>
        <v>3.5837499999999998</v>
      </c>
      <c r="BQ103" s="16">
        <f t="shared" si="2676"/>
        <v>0.79177120961458336</v>
      </c>
      <c r="BR103" s="14">
        <f t="shared" si="2634"/>
        <v>3.55125</v>
      </c>
      <c r="BS103" s="14">
        <f t="shared" si="2677"/>
        <v>0.37918037552158246</v>
      </c>
      <c r="BT103" s="14"/>
      <c r="BU103" s="14"/>
      <c r="BV103" s="14"/>
      <c r="BW103" s="14"/>
      <c r="BX103" s="14"/>
      <c r="BY103" s="14"/>
      <c r="BZ103" s="14"/>
      <c r="CA103" s="14"/>
      <c r="CB103" s="14"/>
      <c r="CC103" s="14">
        <v>1</v>
      </c>
      <c r="CD103" s="14">
        <f>3.5+0.0125*7</f>
        <v>3.5874999999999999</v>
      </c>
      <c r="CE103" s="16">
        <f>(CD103+CD106)/2*0.1+CE106</f>
        <v>0.71187500000000004</v>
      </c>
      <c r="CF103" s="14">
        <f>3.5+0.0125*7</f>
        <v>3.5874999999999999</v>
      </c>
      <c r="CG103" s="16">
        <f>(CF103+CF106)/2*0.1+CG106</f>
        <v>0.72875000000000001</v>
      </c>
      <c r="CH103" s="14">
        <f>CF103-0.13</f>
        <v>3.4575</v>
      </c>
      <c r="CI103" s="14">
        <f t="shared" si="2681"/>
        <v>0.30647495150150056</v>
      </c>
      <c r="CJ103" s="14"/>
      <c r="CK103" s="14"/>
      <c r="CL103" s="14"/>
      <c r="CM103" s="14"/>
      <c r="CN103" s="14"/>
      <c r="CO103" s="14"/>
      <c r="CP103" s="14"/>
      <c r="CQ103" s="14"/>
      <c r="CR103" s="14"/>
      <c r="CS103" s="14">
        <f t="shared" si="2764"/>
        <v>-1.8333333333333535E-2</v>
      </c>
      <c r="CT103" s="14">
        <v>1</v>
      </c>
      <c r="CU103" s="14">
        <f t="shared" si="2642"/>
        <v>3.5691666666666664</v>
      </c>
      <c r="CV103" s="14">
        <f t="shared" si="2684"/>
        <v>0.667758708987501</v>
      </c>
      <c r="CW103" s="14">
        <f t="shared" si="2643"/>
        <v>3.5658333333333334</v>
      </c>
      <c r="CX103" s="14">
        <f t="shared" si="2685"/>
        <v>0.66614204213749983</v>
      </c>
      <c r="CY103" s="14">
        <f>CH103-(CH102-CY102)</f>
        <v>3.4381577777777776</v>
      </c>
      <c r="CZ103" s="14">
        <f t="shared" si="2686"/>
        <v>0.17059153274630001</v>
      </c>
      <c r="DA103" s="14"/>
      <c r="DB103" s="14"/>
      <c r="DC103" s="14"/>
      <c r="DD103" s="14"/>
      <c r="DE103" s="14"/>
      <c r="DF103" s="14"/>
      <c r="DG103" s="14"/>
      <c r="DH103" s="14"/>
      <c r="DI103" s="14"/>
      <c r="DJ103" s="14"/>
      <c r="DK103" s="14">
        <v>1</v>
      </c>
      <c r="DL103" s="14">
        <f t="shared" si="2690"/>
        <v>3.5508333333333333</v>
      </c>
      <c r="DM103" s="14">
        <f t="shared" si="2691"/>
        <v>0.62364204053749961</v>
      </c>
      <c r="DN103" s="14">
        <f t="shared" si="2692"/>
        <v>3.5441666666666665</v>
      </c>
      <c r="DO103" s="14">
        <f t="shared" si="2693"/>
        <v>0.60353370683749985</v>
      </c>
      <c r="DP103" s="14"/>
      <c r="DQ103" s="14"/>
      <c r="DR103" s="14"/>
      <c r="DS103" s="14"/>
      <c r="DT103" s="14"/>
      <c r="DU103" s="14"/>
      <c r="DV103" s="14"/>
      <c r="DW103" s="14"/>
      <c r="DX103" s="14"/>
      <c r="DY103" s="14"/>
      <c r="DZ103" s="14"/>
      <c r="EA103" s="14">
        <v>1</v>
      </c>
      <c r="EB103" s="14">
        <f t="shared" si="2649"/>
        <v>3.5324999999999998</v>
      </c>
      <c r="EC103" s="14">
        <f t="shared" si="2702"/>
        <v>0.57952537208750121</v>
      </c>
      <c r="ED103" s="14">
        <f t="shared" si="2650"/>
        <v>3.5225</v>
      </c>
      <c r="EE103" s="14">
        <f t="shared" si="2703"/>
        <v>0.54092537153750075</v>
      </c>
      <c r="EF103" s="14"/>
      <c r="EG103" s="14"/>
      <c r="EH103" s="14"/>
      <c r="EI103" s="14"/>
      <c r="EJ103" s="14"/>
      <c r="EK103" s="14"/>
      <c r="EL103" s="14"/>
      <c r="EM103" s="14"/>
      <c r="EN103" s="14"/>
      <c r="EO103" s="14"/>
      <c r="EP103" s="14"/>
      <c r="EQ103" s="14"/>
      <c r="ER103" s="14"/>
      <c r="ES103" s="14"/>
      <c r="ET103" s="14">
        <v>1</v>
      </c>
      <c r="EU103" s="14">
        <f>3.4+0.0125*4</f>
        <v>3.4499999999999997</v>
      </c>
      <c r="EV103" s="14">
        <f>(EU103+EU106)/2*0.1+EV106</f>
        <v>0.53587499999999999</v>
      </c>
      <c r="EW103" s="14">
        <f>3.4+0.0125*2</f>
        <v>3.4249999999999998</v>
      </c>
      <c r="EX103" s="14">
        <f>(EW103+EW106)/2*0.1+EX106</f>
        <v>0.46487500000000004</v>
      </c>
      <c r="EY103" s="14"/>
      <c r="EZ103" s="14"/>
      <c r="FA103" s="14"/>
      <c r="FB103" s="14"/>
      <c r="FC103" s="14"/>
      <c r="FD103" s="14"/>
      <c r="FE103" s="14"/>
      <c r="FF103" s="14"/>
      <c r="FG103" s="14"/>
      <c r="FH103" s="14"/>
    </row>
    <row r="104" spans="1:164" ht="15" customHeight="1" x14ac:dyDescent="0.25">
      <c r="A104" s="14">
        <f t="shared" ref="A104:O104" si="2770">(A106-A103)/3+A103</f>
        <v>1.0333333333333334</v>
      </c>
      <c r="B104" s="14">
        <f t="shared" si="2770"/>
        <v>3.75</v>
      </c>
      <c r="C104" s="14">
        <f t="shared" si="2770"/>
        <v>1.4583333333333337</v>
      </c>
      <c r="D104" s="14">
        <f t="shared" si="2770"/>
        <v>3.7583333333333333</v>
      </c>
      <c r="E104" s="17">
        <f t="shared" si="2770"/>
        <v>1.706666666666667</v>
      </c>
      <c r="F104" s="14">
        <f t="shared" si="2653"/>
        <v>3.7491666666666665</v>
      </c>
      <c r="G104" s="27">
        <f t="shared" si="2654"/>
        <v>1.5650872090624997</v>
      </c>
      <c r="H104" s="27">
        <f t="shared" si="2655"/>
        <v>3.74</v>
      </c>
      <c r="I104" s="27">
        <f t="shared" si="2656"/>
        <v>1.4236462355624995</v>
      </c>
      <c r="J104" s="27">
        <f t="shared" si="2741"/>
        <v>3.7308333333333334</v>
      </c>
      <c r="K104" s="34">
        <f t="shared" si="2746"/>
        <v>1.2822052620625002</v>
      </c>
      <c r="L104" s="14">
        <f t="shared" si="2770"/>
        <v>3.7124999999999999</v>
      </c>
      <c r="M104" s="14">
        <f t="shared" si="2770"/>
        <v>1.1539583333333334</v>
      </c>
      <c r="N104" s="14">
        <f t="shared" si="2770"/>
        <v>2.125</v>
      </c>
      <c r="O104" s="14">
        <f t="shared" si="2770"/>
        <v>7.0000000000000007E-2</v>
      </c>
      <c r="P104" s="14"/>
      <c r="Q104" s="14">
        <f t="shared" ref="Q104:AC104" si="2771">(Q106-Q103)/3+Q103</f>
        <v>1.0333333333333334</v>
      </c>
      <c r="R104" s="14">
        <f t="shared" si="2771"/>
        <v>3.7458333333333336</v>
      </c>
      <c r="S104" s="14">
        <f t="shared" si="2771"/>
        <v>1.4143333333333334</v>
      </c>
      <c r="T104" s="14">
        <f t="shared" si="2771"/>
        <v>3.7458333333333336</v>
      </c>
      <c r="U104" s="14">
        <f t="shared" si="2771"/>
        <v>1.4143333333333334</v>
      </c>
      <c r="V104" s="27">
        <f t="shared" si="2659"/>
        <v>3.7283333333333335</v>
      </c>
      <c r="W104" s="34">
        <f t="shared" si="2660"/>
        <v>1.2781115126374987</v>
      </c>
      <c r="X104" s="27">
        <f t="shared" si="2661"/>
        <v>3.7108333333333339</v>
      </c>
      <c r="Y104" s="27">
        <f t="shared" si="2662"/>
        <v>1.1420281777124996</v>
      </c>
      <c r="Z104" s="27">
        <f t="shared" si="2743"/>
        <v>3.6933333333333338</v>
      </c>
      <c r="AA104" s="27">
        <f t="shared" si="2748"/>
        <v>1.0059448427874984</v>
      </c>
      <c r="AB104" s="14">
        <f t="shared" si="2771"/>
        <v>3.6583333333333337</v>
      </c>
      <c r="AC104" s="14">
        <f t="shared" si="2771"/>
        <v>0.88633333333333331</v>
      </c>
      <c r="AD104" s="14"/>
      <c r="AE104" s="14"/>
      <c r="AF104" s="14"/>
      <c r="AG104" s="14">
        <f>(AG106-AG103)/3+AG103</f>
        <v>1.0333333333333334</v>
      </c>
      <c r="AH104" s="14">
        <f>(AH106-AH103)/3+AH103</f>
        <v>3.6833333333333336</v>
      </c>
      <c r="AI104" s="14">
        <f>(AI106-AI103)/3+AI103</f>
        <v>0.85875000000000001</v>
      </c>
      <c r="AJ104" s="14">
        <f>(AJ106-AJ103)/3+AJ103</f>
        <v>3.6833333333333336</v>
      </c>
      <c r="AK104" s="14">
        <f>(AK106-AK103)/3+AK103</f>
        <v>0.84375</v>
      </c>
      <c r="AL104" s="14">
        <f t="shared" si="2664"/>
        <v>3.6233333333333335</v>
      </c>
      <c r="AM104" s="16">
        <f t="shared" si="2665"/>
        <v>0.71698650610000159</v>
      </c>
      <c r="AN104" s="14">
        <f t="shared" si="2666"/>
        <v>3.5633333333333335</v>
      </c>
      <c r="AO104" s="14">
        <f t="shared" si="2667"/>
        <v>0.59077816832499852</v>
      </c>
      <c r="AP104" s="14">
        <f t="shared" si="2668"/>
        <v>3.5033333333333334</v>
      </c>
      <c r="AQ104" s="14">
        <f t="shared" si="2716"/>
        <v>0.46456983055000012</v>
      </c>
      <c r="AR104" s="14">
        <f>(AR106-AR103)/3+AR103</f>
        <v>3.3833333333333333</v>
      </c>
      <c r="AS104" s="14">
        <f>(AS106-AS103)/3+AS103</f>
        <v>0.38416666666666666</v>
      </c>
      <c r="AT104" s="14"/>
      <c r="AU104" s="14">
        <f t="shared" si="2769"/>
        <v>1.1666666666666714E-2</v>
      </c>
      <c r="AV104" s="14"/>
      <c r="AW104" s="14">
        <f>(AW106-AW103)/3+AW103</f>
        <v>1.0333333333333334</v>
      </c>
      <c r="AX104" s="14">
        <f t="shared" si="2626"/>
        <v>3.65625</v>
      </c>
      <c r="AY104" s="14">
        <f t="shared" si="2669"/>
        <v>0.62055595247222395</v>
      </c>
      <c r="AZ104" s="14">
        <f t="shared" si="2627"/>
        <v>3.6262499999999998</v>
      </c>
      <c r="BA104" s="14">
        <f t="shared" si="2670"/>
        <v>0.65072261603888892</v>
      </c>
      <c r="BB104" s="14">
        <f t="shared" si="2628"/>
        <v>3.5767500000000001</v>
      </c>
      <c r="BC104" s="14">
        <f t="shared" si="2671"/>
        <v>0.32032511337863856</v>
      </c>
      <c r="BD104" s="14"/>
      <c r="BE104" s="14"/>
      <c r="BF104" s="14"/>
      <c r="BG104" s="14"/>
      <c r="BH104" s="14"/>
      <c r="BI104" s="14"/>
      <c r="BJ104" s="14"/>
      <c r="BK104" s="14"/>
      <c r="BL104" s="14"/>
      <c r="BM104" s="14">
        <f>(BM106-BM103)/3+BM103</f>
        <v>1.0333333333333334</v>
      </c>
      <c r="BN104" s="14">
        <f t="shared" si="2632"/>
        <v>3.6291666666666664</v>
      </c>
      <c r="BO104" s="14">
        <f t="shared" si="2675"/>
        <v>0.60430594995833542</v>
      </c>
      <c r="BP104" s="14">
        <f t="shared" si="2633"/>
        <v>3.5691666666666664</v>
      </c>
      <c r="BQ104" s="14">
        <f t="shared" si="2676"/>
        <v>0.67255594375833339</v>
      </c>
      <c r="BR104" s="14">
        <f t="shared" si="2634"/>
        <v>3.5301666666666667</v>
      </c>
      <c r="BS104" s="14">
        <f t="shared" si="2677"/>
        <v>0.26115677621283245</v>
      </c>
      <c r="BT104" s="14"/>
      <c r="BU104" s="14"/>
      <c r="BV104" s="14"/>
      <c r="BW104" s="14"/>
      <c r="BX104" s="14"/>
      <c r="BY104" s="14"/>
      <c r="BZ104" s="14"/>
      <c r="CA104" s="14"/>
      <c r="CB104" s="14"/>
      <c r="CC104" s="14">
        <f>(CC106-CC103)/3+CC103</f>
        <v>1.0333333333333334</v>
      </c>
      <c r="CD104" s="14">
        <f>(CD106-CD103)/3+CD103</f>
        <v>3.5749999999999997</v>
      </c>
      <c r="CE104" s="14">
        <f>(CE106-CE103)/3+CE103</f>
        <v>0.59291666666666676</v>
      </c>
      <c r="CF104" s="14">
        <f>(CF106-CF103)/3+CF103</f>
        <v>3.5749999999999997</v>
      </c>
      <c r="CG104" s="14">
        <f>(CG106-CG103)/3+CG103</f>
        <v>0.60979166666666673</v>
      </c>
      <c r="CH104" s="14">
        <f>CF104-0.138</f>
        <v>3.4369999999999998</v>
      </c>
      <c r="CI104" s="14">
        <f t="shared" si="2681"/>
        <v>0.19156662965900056</v>
      </c>
      <c r="CJ104" s="14"/>
      <c r="CK104" s="14"/>
      <c r="CL104" s="14"/>
      <c r="CM104" s="14"/>
      <c r="CN104" s="14"/>
      <c r="CO104" s="14"/>
      <c r="CP104" s="14"/>
      <c r="CQ104" s="14"/>
      <c r="CR104" s="14"/>
      <c r="CS104" s="14">
        <f t="shared" si="2764"/>
        <v>-1.9444444444444375E-2</v>
      </c>
      <c r="CT104" s="14">
        <f>(CT106-CT103)/3+CT103</f>
        <v>1.0333333333333334</v>
      </c>
      <c r="CU104" s="14">
        <f t="shared" si="2642"/>
        <v>3.5555555555555554</v>
      </c>
      <c r="CV104" s="14">
        <f t="shared" si="2684"/>
        <v>0.54901335049166766</v>
      </c>
      <c r="CW104" s="14">
        <f t="shared" si="2643"/>
        <v>3.55</v>
      </c>
      <c r="CX104" s="14">
        <f t="shared" si="2685"/>
        <v>0.5475448317749998</v>
      </c>
      <c r="CY104" s="14"/>
      <c r="CZ104" s="14"/>
      <c r="DA104" s="14"/>
      <c r="DB104" s="14"/>
      <c r="DC104" s="14"/>
      <c r="DD104" s="14"/>
      <c r="DE104" s="14"/>
      <c r="DF104" s="14"/>
      <c r="DG104" s="14"/>
      <c r="DH104" s="14"/>
      <c r="DI104" s="14"/>
      <c r="DJ104" s="14"/>
      <c r="DK104" s="14">
        <f>(DK106-DK103)/3+DK103</f>
        <v>1.0333333333333334</v>
      </c>
      <c r="DL104" s="14">
        <f t="shared" si="2690"/>
        <v>3.5361111111111105</v>
      </c>
      <c r="DM104" s="14">
        <f t="shared" si="2691"/>
        <v>0.50552631160833295</v>
      </c>
      <c r="DN104" s="14">
        <f t="shared" si="2692"/>
        <v>3.5249999999999995</v>
      </c>
      <c r="DO104" s="14">
        <f t="shared" si="2693"/>
        <v>0.48571427417499985</v>
      </c>
      <c r="DP104" s="14"/>
      <c r="DQ104" s="14"/>
      <c r="DR104" s="14"/>
      <c r="DS104" s="14"/>
      <c r="DT104" s="14"/>
      <c r="DU104" s="14"/>
      <c r="DV104" s="14"/>
      <c r="DW104" s="14"/>
      <c r="DX104" s="14"/>
      <c r="DY104" s="14"/>
      <c r="DZ104" s="14"/>
      <c r="EA104" s="14">
        <f>(EA106-EA103)/3+EA103</f>
        <v>1.0333333333333334</v>
      </c>
      <c r="EB104" s="14">
        <f t="shared" si="2649"/>
        <v>3.5166666666666662</v>
      </c>
      <c r="EC104" s="14">
        <f t="shared" si="2702"/>
        <v>0.46203927272500123</v>
      </c>
      <c r="ED104" s="14">
        <f t="shared" si="2650"/>
        <v>3.4999999999999996</v>
      </c>
      <c r="EE104" s="14">
        <f t="shared" si="2703"/>
        <v>0.42388371657500079</v>
      </c>
      <c r="EF104" s="14"/>
      <c r="EG104" s="14"/>
      <c r="EH104" s="14"/>
      <c r="EI104" s="14"/>
      <c r="EJ104" s="14"/>
      <c r="EK104" s="14"/>
      <c r="EL104" s="14"/>
      <c r="EM104" s="14"/>
      <c r="EN104" s="14"/>
      <c r="EO104" s="14"/>
      <c r="EP104" s="14"/>
      <c r="EQ104" s="14"/>
      <c r="ER104" s="14"/>
      <c r="ES104" s="14"/>
      <c r="ET104" s="14">
        <f>(ET106-ET103)/3+ET103</f>
        <v>1.0333333333333334</v>
      </c>
      <c r="EU104" s="14">
        <f>(EU106-EU103)/3+EU103</f>
        <v>3.4291666666666663</v>
      </c>
      <c r="EV104" s="14">
        <f>(EV106-EV103)/3+EV103</f>
        <v>0.42191666666666666</v>
      </c>
      <c r="EW104" s="14">
        <f>(EW106-EW103)/3+EW103</f>
        <v>3.3874999999999997</v>
      </c>
      <c r="EX104" s="14">
        <f>(EX106-EX103)/3+EX103</f>
        <v>0.35258333333333336</v>
      </c>
      <c r="EY104" s="14"/>
      <c r="EZ104" s="14"/>
      <c r="FA104" s="14"/>
      <c r="FB104" s="14"/>
      <c r="FC104" s="14"/>
      <c r="FD104" s="14"/>
      <c r="FE104" s="14"/>
      <c r="FF104" s="14"/>
      <c r="FG104" s="14"/>
      <c r="FH104" s="14"/>
    </row>
    <row r="105" spans="1:164" ht="15" customHeight="1" x14ac:dyDescent="0.25">
      <c r="A105" s="14">
        <f t="shared" ref="A105:O105" si="2772">(A106-A103)*2/3+A103</f>
        <v>1.0666666666666667</v>
      </c>
      <c r="B105" s="14">
        <f t="shared" si="2772"/>
        <v>3.7375000000000003</v>
      </c>
      <c r="C105" s="14">
        <f t="shared" si="2772"/>
        <v>1.3335416666666668</v>
      </c>
      <c r="D105" s="14">
        <f t="shared" si="2772"/>
        <v>3.7541666666666669</v>
      </c>
      <c r="E105" s="14">
        <f t="shared" si="2772"/>
        <v>1.5814583333333336</v>
      </c>
      <c r="F105" s="14">
        <f t="shared" si="2653"/>
        <v>3.7433333333333336</v>
      </c>
      <c r="G105" s="27">
        <f t="shared" si="2654"/>
        <v>1.4402122215499997</v>
      </c>
      <c r="H105" s="27">
        <f t="shared" si="2655"/>
        <v>3.7324999999999999</v>
      </c>
      <c r="I105" s="34">
        <f t="shared" si="2656"/>
        <v>1.2991045813499995</v>
      </c>
      <c r="J105" s="27">
        <f t="shared" si="2741"/>
        <v>3.7216666666666667</v>
      </c>
      <c r="K105" s="27">
        <f t="shared" si="2746"/>
        <v>1.1579969411500002</v>
      </c>
      <c r="L105" s="14">
        <f t="shared" si="2772"/>
        <v>3.7</v>
      </c>
      <c r="M105" s="14">
        <f t="shared" si="2772"/>
        <v>1.0304166666666668</v>
      </c>
      <c r="N105" s="14">
        <f t="shared" si="2772"/>
        <v>1.0625</v>
      </c>
      <c r="O105" s="14">
        <f t="shared" si="2772"/>
        <v>3.5000000000000003E-2</v>
      </c>
      <c r="P105" s="14"/>
      <c r="Q105" s="14">
        <f t="shared" ref="Q105:AC105" si="2773">(Q106-Q103)*2/3+Q103</f>
        <v>1.0666666666666667</v>
      </c>
      <c r="R105" s="14">
        <f t="shared" si="2773"/>
        <v>3.7416666666666667</v>
      </c>
      <c r="S105" s="17">
        <f t="shared" si="2773"/>
        <v>1.2895416666666666</v>
      </c>
      <c r="T105" s="14">
        <f t="shared" si="2773"/>
        <v>3.7416666666666667</v>
      </c>
      <c r="U105" s="17">
        <f t="shared" si="2773"/>
        <v>1.2895416666666666</v>
      </c>
      <c r="V105" s="27">
        <f t="shared" si="2659"/>
        <v>3.7216666666666667</v>
      </c>
      <c r="W105" s="27">
        <f t="shared" si="2660"/>
        <v>1.1539448583874987</v>
      </c>
      <c r="X105" s="27">
        <f t="shared" si="2661"/>
        <v>3.7016666666666667</v>
      </c>
      <c r="Y105" s="27">
        <f t="shared" si="2662"/>
        <v>1.0184865233999996</v>
      </c>
      <c r="Z105" s="27">
        <f t="shared" si="2743"/>
        <v>3.6816666666666666</v>
      </c>
      <c r="AA105" s="27">
        <f t="shared" si="2748"/>
        <v>0.88302818841249842</v>
      </c>
      <c r="AB105" s="14">
        <f t="shared" si="2773"/>
        <v>3.6416666666666666</v>
      </c>
      <c r="AC105" s="16">
        <f t="shared" si="2773"/>
        <v>0.76466666666666672</v>
      </c>
      <c r="AD105" s="14"/>
      <c r="AE105" s="14"/>
      <c r="AF105" s="14"/>
      <c r="AG105" s="14">
        <f>(AG106-AG103)*2/3+AG103</f>
        <v>1.0666666666666667</v>
      </c>
      <c r="AH105" s="14">
        <f>(AH106-AH103)*2/3+AH103</f>
        <v>3.6666666666666665</v>
      </c>
      <c r="AI105" s="16">
        <f>(AI106-AI103)*2/3+AI103</f>
        <v>0.73624999999999996</v>
      </c>
      <c r="AJ105" s="14">
        <f>(AJ106-AJ103)*2/3+AJ103</f>
        <v>3.6666666666666665</v>
      </c>
      <c r="AK105" s="16">
        <f>(AK106-AK103)*2/3+AK103</f>
        <v>0.72125000000000006</v>
      </c>
      <c r="AL105" s="14">
        <f t="shared" si="2664"/>
        <v>3.6016666666666666</v>
      </c>
      <c r="AM105" s="14">
        <f t="shared" si="2665"/>
        <v>0.59656985147500163</v>
      </c>
      <c r="AN105" s="14">
        <f t="shared" si="2666"/>
        <v>3.5366666666666662</v>
      </c>
      <c r="AO105" s="14">
        <f t="shared" si="2667"/>
        <v>0.47244484682499854</v>
      </c>
      <c r="AP105" s="14">
        <f t="shared" si="2668"/>
        <v>3.4716666666666662</v>
      </c>
      <c r="AQ105" s="14">
        <f t="shared" si="2716"/>
        <v>0.34831984217500012</v>
      </c>
      <c r="AR105" s="14">
        <f>(AR106-AR103)*2/3+AR103</f>
        <v>3.3416666666666663</v>
      </c>
      <c r="AS105" s="14">
        <f>(AS106-AS103)*2/3+AS103</f>
        <v>0.27208333333333334</v>
      </c>
      <c r="AT105" s="14"/>
      <c r="AU105" s="14">
        <f t="shared" si="2769"/>
        <v>3.1666666666666732E-2</v>
      </c>
      <c r="AV105" s="14"/>
      <c r="AW105" s="14">
        <f>(AW106-AW103)*2/3+AW103</f>
        <v>1.0666666666666667</v>
      </c>
      <c r="AX105" s="14">
        <f t="shared" si="2626"/>
        <v>3.640625</v>
      </c>
      <c r="AY105" s="14">
        <f t="shared" si="2669"/>
        <v>0.49894138130034893</v>
      </c>
      <c r="AZ105" s="14">
        <f t="shared" si="2627"/>
        <v>3.6106249999999998</v>
      </c>
      <c r="BA105" s="14">
        <f t="shared" si="2670"/>
        <v>0.5301080447670139</v>
      </c>
      <c r="BB105" s="14">
        <f>AL105-(AL104-BB104)</f>
        <v>3.5550833333333332</v>
      </c>
      <c r="BC105" s="14">
        <f t="shared" si="2671"/>
        <v>0.20146123637613855</v>
      </c>
      <c r="BD105" s="14"/>
      <c r="BE105" s="14"/>
      <c r="BF105" s="14"/>
      <c r="BG105" s="14"/>
      <c r="BH105" s="14"/>
      <c r="BI105" s="14"/>
      <c r="BJ105" s="14"/>
      <c r="BK105" s="14"/>
      <c r="BL105" s="14"/>
      <c r="BM105" s="14">
        <f>(BM106-BM103)*2/3+BM103</f>
        <v>1.0666666666666667</v>
      </c>
      <c r="BN105" s="14">
        <f t="shared" si="2632"/>
        <v>3.614583333333333</v>
      </c>
      <c r="BO105" s="14">
        <f t="shared" si="2675"/>
        <v>0.48357679536458542</v>
      </c>
      <c r="BP105" s="14">
        <f t="shared" si="2633"/>
        <v>3.554583333333333</v>
      </c>
      <c r="BQ105" s="14">
        <f t="shared" si="2676"/>
        <v>0.55382678896458337</v>
      </c>
      <c r="BR105" s="14"/>
      <c r="BS105" s="14"/>
      <c r="BT105" s="14"/>
      <c r="BU105" s="14"/>
      <c r="BV105" s="14"/>
      <c r="BW105" s="14"/>
      <c r="BX105" s="14"/>
      <c r="BY105" s="14"/>
      <c r="BZ105" s="14"/>
      <c r="CA105" s="14"/>
      <c r="CB105" s="14"/>
      <c r="CC105" s="14">
        <f>(CC106-CC103)*2/3+CC103</f>
        <v>1.0666666666666667</v>
      </c>
      <c r="CD105" s="14">
        <f>(CD106-CD103)*2/3+CD103</f>
        <v>3.5625</v>
      </c>
      <c r="CE105" s="14">
        <f>(CE106-CE103)*2/3+CE103</f>
        <v>0.47395833333333337</v>
      </c>
      <c r="CF105" s="14">
        <f>(CF106-CF103)*2/3+CF103</f>
        <v>3.5625</v>
      </c>
      <c r="CG105" s="14">
        <f>(CG106-CG103)*2/3+CG103</f>
        <v>0.49083333333333334</v>
      </c>
      <c r="CH105" s="14"/>
      <c r="CI105" s="14"/>
      <c r="CJ105" s="14"/>
      <c r="CK105" s="14"/>
      <c r="CL105" s="14"/>
      <c r="CM105" s="14"/>
      <c r="CN105" s="14"/>
      <c r="CO105" s="14"/>
      <c r="CP105" s="14"/>
      <c r="CQ105" s="14"/>
      <c r="CR105" s="14"/>
      <c r="CS105" s="14">
        <f t="shared" si="2764"/>
        <v>-2.055555555555566E-2</v>
      </c>
      <c r="CT105" s="14">
        <f>(CT106-CT103)*2/3+CT103</f>
        <v>1.0666666666666667</v>
      </c>
      <c r="CU105" s="14">
        <f t="shared" si="2642"/>
        <v>3.5419444444444443</v>
      </c>
      <c r="CV105" s="14">
        <f t="shared" si="2684"/>
        <v>0.43072169565416762</v>
      </c>
      <c r="CW105" s="14">
        <f t="shared" si="2643"/>
        <v>3.5341666666666667</v>
      </c>
      <c r="CX105" s="14">
        <f t="shared" si="2685"/>
        <v>0.42947539913749977</v>
      </c>
      <c r="CY105" s="14"/>
      <c r="CZ105" s="14"/>
      <c r="DA105" s="14"/>
      <c r="DB105" s="14"/>
      <c r="DC105" s="14"/>
      <c r="DD105" s="14"/>
      <c r="DE105" s="14"/>
      <c r="DF105" s="14"/>
      <c r="DG105" s="14"/>
      <c r="DH105" s="14"/>
      <c r="DI105" s="14"/>
      <c r="DJ105" s="14"/>
      <c r="DK105" s="14">
        <f>(DK106-DK103)*2/3+DK103</f>
        <v>1.0666666666666667</v>
      </c>
      <c r="DL105" s="14">
        <f t="shared" si="2690"/>
        <v>3.5213888888888891</v>
      </c>
      <c r="DM105" s="14">
        <f t="shared" si="2691"/>
        <v>0.38790132337083294</v>
      </c>
      <c r="DN105" s="14">
        <f t="shared" si="2692"/>
        <v>3.5058333333333334</v>
      </c>
      <c r="DO105" s="14">
        <f t="shared" si="2693"/>
        <v>0.36853373033749987</v>
      </c>
      <c r="DP105" s="14"/>
      <c r="DQ105" s="14"/>
      <c r="DR105" s="14"/>
      <c r="DS105" s="14"/>
      <c r="DT105" s="14"/>
      <c r="DU105" s="14"/>
      <c r="DV105" s="14"/>
      <c r="DW105" s="14"/>
      <c r="DX105" s="14"/>
      <c r="DY105" s="14"/>
      <c r="DZ105" s="14"/>
      <c r="EA105" s="14">
        <f>(EA106-EA103)*2/3+EA103</f>
        <v>1.0666666666666667</v>
      </c>
      <c r="EB105" s="14">
        <f t="shared" si="2649"/>
        <v>3.5008333333333335</v>
      </c>
      <c r="EC105" s="14">
        <f t="shared" si="2702"/>
        <v>0.34508095108750125</v>
      </c>
      <c r="ED105" s="14">
        <f t="shared" si="2650"/>
        <v>3.4775</v>
      </c>
      <c r="EE105" s="14">
        <f t="shared" si="2703"/>
        <v>0.30759206153750079</v>
      </c>
      <c r="EF105" s="14"/>
      <c r="EG105" s="14"/>
      <c r="EH105" s="14"/>
      <c r="EI105" s="14"/>
      <c r="EJ105" s="14"/>
      <c r="EK105" s="14"/>
      <c r="EL105" s="14"/>
      <c r="EM105" s="14"/>
      <c r="EN105" s="14"/>
      <c r="EO105" s="14"/>
      <c r="EP105" s="14"/>
      <c r="EQ105" s="14"/>
      <c r="ER105" s="14"/>
      <c r="ES105" s="14"/>
      <c r="ET105" s="14">
        <f>(ET106-ET103)*2/3+ET103</f>
        <v>1.0666666666666667</v>
      </c>
      <c r="EU105" s="14">
        <f>(EU106-EU103)*2/3+EU103</f>
        <v>3.4083333333333332</v>
      </c>
      <c r="EV105" s="14">
        <f>(EV106-EV103)*2/3+EV103</f>
        <v>0.30795833333333333</v>
      </c>
      <c r="EW105" s="14">
        <f>(EW106-EW103)*2/3+EW103</f>
        <v>3.35</v>
      </c>
      <c r="EX105" s="14">
        <f>(EX106-EX103)*2/3+EX103</f>
        <v>0.24029166666666668</v>
      </c>
      <c r="EY105" s="14"/>
      <c r="EZ105" s="14"/>
      <c r="FA105" s="14"/>
      <c r="FB105" s="14"/>
      <c r="FC105" s="14"/>
      <c r="FD105" s="14"/>
      <c r="FE105" s="14"/>
      <c r="FF105" s="14"/>
      <c r="FG105" s="14"/>
      <c r="FH105" s="14"/>
    </row>
    <row r="106" spans="1:164" ht="15" customHeight="1" x14ac:dyDescent="0.25">
      <c r="A106" s="14">
        <v>1.1000000000000001</v>
      </c>
      <c r="B106" s="14">
        <f>3.7+0.0125*2</f>
        <v>3.7250000000000001</v>
      </c>
      <c r="C106" s="17">
        <f>(B106+B109)/2*0.1+C109</f>
        <v>1.2087500000000002</v>
      </c>
      <c r="D106" s="14">
        <f>3.7+0.0125*4</f>
        <v>3.75</v>
      </c>
      <c r="E106" s="14">
        <f>(D106+D109)/2*0.1+E109</f>
        <v>1.4562500000000003</v>
      </c>
      <c r="F106" s="14">
        <f t="shared" ref="F106:F114" si="2774">(D106-J106)*2/3+J106</f>
        <v>3.7374999999999998</v>
      </c>
      <c r="G106" s="34">
        <f t="shared" ref="G106:G114" si="2775">G105-(F105+F106)/2*0.03333333</f>
        <v>1.3155316784624997</v>
      </c>
      <c r="H106" s="27">
        <f t="shared" ref="H106:H114" si="2776">(D106-J106)*1/3+J106</f>
        <v>3.7250000000000001</v>
      </c>
      <c r="I106" s="27">
        <f t="shared" ref="I106:I114" si="2777">I105-(H105+H106)/2*0.03333333</f>
        <v>1.1748129271124994</v>
      </c>
      <c r="J106" s="27">
        <f t="shared" ref="J106:J114" si="2778">(D106-L106)*4/10+L106</f>
        <v>3.7124999999999999</v>
      </c>
      <c r="K106" s="27">
        <f t="shared" ref="K106:K114" si="2779">K105-(J105+J106)/2*0.03333333</f>
        <v>1.0340941757625002</v>
      </c>
      <c r="L106" s="14">
        <f>3.6+0.0125*7</f>
        <v>3.6875</v>
      </c>
      <c r="M106" s="14">
        <f>(L106+L109)/2*0.1+M109</f>
        <v>0.9068750000000001</v>
      </c>
      <c r="N106" s="14"/>
      <c r="O106" s="14"/>
      <c r="P106" s="14"/>
      <c r="Q106" s="14">
        <v>1.1000000000000001</v>
      </c>
      <c r="R106" s="14">
        <f>3.7+0.0125*3</f>
        <v>3.7375000000000003</v>
      </c>
      <c r="S106" s="14">
        <f>(R106+R109)/2*0.1+S109</f>
        <v>1.16475</v>
      </c>
      <c r="T106" s="14">
        <f>3.7+0.0125*3</f>
        <v>3.7375000000000003</v>
      </c>
      <c r="U106" s="14">
        <f>(T106+T109)/2*0.1+U109</f>
        <v>1.16475</v>
      </c>
      <c r="V106" s="27">
        <f t="shared" ref="V106:V111" si="2780">(T106-Z106)*2/3+Z106</f>
        <v>3.7150000000000003</v>
      </c>
      <c r="W106" s="27">
        <f t="shared" ref="W106:W111" si="2781">W105-(V105+V106)/2*0.03333333</f>
        <v>1.0300004263374987</v>
      </c>
      <c r="X106" s="27">
        <f t="shared" ref="X106:X111" si="2782">(T106-Z106)*1/3+Z106</f>
        <v>3.6924999999999999</v>
      </c>
      <c r="Y106" s="27">
        <f t="shared" ref="Y106:Y111" si="2783">Y105-(X105+X106)/2*0.03333333</f>
        <v>0.8952504246124996</v>
      </c>
      <c r="Z106" s="27">
        <f t="shared" ref="Z106:Z111" si="2784">(T106-AB106)*4/10+AB106</f>
        <v>3.67</v>
      </c>
      <c r="AA106" s="33">
        <f t="shared" ref="AA106:AA111" si="2785">AA105-(Z105+Z106)/2*0.03333333</f>
        <v>0.76050042288749842</v>
      </c>
      <c r="AB106" s="14">
        <f>3.6+0.0125*2</f>
        <v>3.625</v>
      </c>
      <c r="AC106" s="14">
        <f>(AB106+AB109)/2*0.1+AC109</f>
        <v>0.64300000000000002</v>
      </c>
      <c r="AD106" s="14"/>
      <c r="AE106" s="14"/>
      <c r="AF106" s="14"/>
      <c r="AG106" s="14">
        <v>1.1000000000000001</v>
      </c>
      <c r="AH106" s="14">
        <f>3.6+0.0125*4</f>
        <v>3.65</v>
      </c>
      <c r="AI106" s="14">
        <f>(AH106+AH109)/2*0.1+AI109</f>
        <v>0.61375000000000002</v>
      </c>
      <c r="AJ106" s="14">
        <f>3.6+0.0125*4</f>
        <v>3.65</v>
      </c>
      <c r="AK106" s="14">
        <f>(AJ106+AJ109)/2*0.1+AK109</f>
        <v>0.59875</v>
      </c>
      <c r="AL106" s="14">
        <f t="shared" si="2664"/>
        <v>3.58</v>
      </c>
      <c r="AM106" s="14">
        <f t="shared" si="2665"/>
        <v>0.47687541900000163</v>
      </c>
      <c r="AN106" s="14">
        <f>(AJ106-AP106)*1/3+AP106</f>
        <v>3.51</v>
      </c>
      <c r="AO106" s="14">
        <f>AO105-(AN105+AN106)/2*0.03333333</f>
        <v>0.35500041412499855</v>
      </c>
      <c r="AP106" s="14">
        <f t="shared" si="2668"/>
        <v>3.44</v>
      </c>
      <c r="AQ106" s="14">
        <f t="shared" si="2716"/>
        <v>0.23312540925000014</v>
      </c>
      <c r="AR106" s="14">
        <f>3.3+0.0125*0</f>
        <v>3.3</v>
      </c>
      <c r="AS106" s="14">
        <v>0.16</v>
      </c>
      <c r="AT106" s="14"/>
      <c r="AU106" s="14">
        <f t="shared" si="2769"/>
        <v>3.1666666666667176E-2</v>
      </c>
      <c r="AV106" s="14"/>
      <c r="AW106" s="14">
        <v>1.1000000000000001</v>
      </c>
      <c r="AX106" s="14">
        <f t="shared" si="2626"/>
        <v>3.625</v>
      </c>
      <c r="AY106" s="14">
        <f t="shared" si="2669"/>
        <v>0.37784764340972393</v>
      </c>
      <c r="AZ106" s="14">
        <f t="shared" si="2627"/>
        <v>3.5949999999999998</v>
      </c>
      <c r="BA106" s="14">
        <f t="shared" si="2670"/>
        <v>0.41001430677638889</v>
      </c>
      <c r="BB106" s="14"/>
      <c r="BC106" s="14"/>
      <c r="BD106" s="14"/>
      <c r="BE106" s="14"/>
      <c r="BF106" s="14"/>
      <c r="BG106" s="14"/>
      <c r="BH106" s="14"/>
      <c r="BI106" s="14"/>
      <c r="BJ106" s="14"/>
      <c r="BK106" s="14"/>
      <c r="BL106" s="14"/>
      <c r="BM106" s="14">
        <v>1.1000000000000001</v>
      </c>
      <c r="BN106" s="14">
        <f t="shared" si="2632"/>
        <v>3.5999999999999996</v>
      </c>
      <c r="BO106" s="14">
        <f t="shared" si="2675"/>
        <v>0.36333375183333544</v>
      </c>
      <c r="BP106" s="14">
        <f t="shared" si="2633"/>
        <v>3.5399999999999996</v>
      </c>
      <c r="BQ106" s="14">
        <f t="shared" si="2676"/>
        <v>0.43558374523333337</v>
      </c>
      <c r="BR106" s="14"/>
      <c r="BS106" s="14"/>
      <c r="BT106" s="14"/>
      <c r="BU106" s="14"/>
      <c r="BV106" s="14"/>
      <c r="BW106" s="14"/>
      <c r="BX106" s="14"/>
      <c r="BY106" s="14"/>
      <c r="BZ106" s="14"/>
      <c r="CA106" s="14"/>
      <c r="CB106" s="14"/>
      <c r="CC106" s="14">
        <v>1.1000000000000001</v>
      </c>
      <c r="CD106" s="14">
        <f>3.5+0.0125*4</f>
        <v>3.55</v>
      </c>
      <c r="CE106" s="14">
        <f>(CD106+CD109)/2*0.1+CE109</f>
        <v>0.35500000000000004</v>
      </c>
      <c r="CF106" s="14">
        <f>3.5+0.0125*4</f>
        <v>3.55</v>
      </c>
      <c r="CG106" s="14">
        <f>(CF106+CF109)/2*0.1+CG109</f>
        <v>0.37187500000000007</v>
      </c>
      <c r="CH106" s="14"/>
      <c r="CI106" s="14"/>
      <c r="CJ106" s="14"/>
      <c r="CK106" s="14"/>
      <c r="CL106" s="14"/>
      <c r="CM106" s="14"/>
      <c r="CN106" s="14"/>
      <c r="CO106" s="14"/>
      <c r="CP106" s="14"/>
      <c r="CQ106" s="14"/>
      <c r="CR106" s="14"/>
      <c r="CS106" s="14">
        <f t="shared" si="2764"/>
        <v>-2.1666666666666501E-2</v>
      </c>
      <c r="CT106" s="14">
        <v>1.1000000000000001</v>
      </c>
      <c r="CU106" s="14">
        <f t="shared" si="2642"/>
        <v>3.5283333333333333</v>
      </c>
      <c r="CV106" s="14">
        <f t="shared" si="2684"/>
        <v>0.31288374447500095</v>
      </c>
      <c r="CW106" s="14">
        <f t="shared" si="2643"/>
        <v>3.5183333333333331</v>
      </c>
      <c r="CX106" s="14">
        <f t="shared" si="2685"/>
        <v>0.31193374422499975</v>
      </c>
      <c r="CY106" s="14"/>
      <c r="CZ106" s="14"/>
      <c r="DA106" s="14"/>
      <c r="DB106" s="14"/>
      <c r="DC106" s="14"/>
      <c r="DD106" s="14"/>
      <c r="DE106" s="14"/>
      <c r="DF106" s="14"/>
      <c r="DG106" s="14"/>
      <c r="DH106" s="14"/>
      <c r="DI106" s="14"/>
      <c r="DJ106" s="14"/>
      <c r="DK106" s="14">
        <v>1.1000000000000001</v>
      </c>
      <c r="DL106" s="14">
        <f t="shared" si="2690"/>
        <v>3.5066666666666664</v>
      </c>
      <c r="DM106" s="14">
        <f t="shared" si="2691"/>
        <v>0.27076707582499959</v>
      </c>
      <c r="DN106" s="14">
        <f t="shared" si="2692"/>
        <v>3.4866666666666668</v>
      </c>
      <c r="DO106" s="14">
        <f t="shared" si="2693"/>
        <v>0.2519920753249999</v>
      </c>
      <c r="DP106" s="14"/>
      <c r="DQ106" s="14"/>
      <c r="DR106" s="14"/>
      <c r="DS106" s="14"/>
      <c r="DT106" s="14"/>
      <c r="DU106" s="14"/>
      <c r="DV106" s="14"/>
      <c r="DW106" s="14"/>
      <c r="DX106" s="14"/>
      <c r="DY106" s="14"/>
      <c r="DZ106" s="14"/>
      <c r="EA106" s="14">
        <v>1.1000000000000001</v>
      </c>
      <c r="EB106" s="14">
        <f t="shared" si="2649"/>
        <v>3.4849999999999999</v>
      </c>
      <c r="EC106" s="14">
        <f t="shared" si="2702"/>
        <v>0.22865040717500124</v>
      </c>
      <c r="ED106" s="14">
        <f t="shared" si="2650"/>
        <v>3.4550000000000001</v>
      </c>
      <c r="EE106" s="14">
        <f t="shared" si="2703"/>
        <v>0.19205040642500079</v>
      </c>
      <c r="EF106" s="14"/>
      <c r="EG106" s="14"/>
      <c r="EH106" s="14"/>
      <c r="EI106" s="14"/>
      <c r="EJ106" s="14"/>
      <c r="EK106" s="14"/>
      <c r="EL106" s="14"/>
      <c r="EM106" s="14"/>
      <c r="EN106" s="14"/>
      <c r="EO106" s="14"/>
      <c r="EP106" s="14"/>
      <c r="EQ106" s="14"/>
      <c r="ER106" s="14"/>
      <c r="ES106" s="14"/>
      <c r="ET106" s="14">
        <v>1.1000000000000001</v>
      </c>
      <c r="EU106" s="14">
        <f>3.3+0.0125*7</f>
        <v>3.3874999999999997</v>
      </c>
      <c r="EV106" s="14">
        <v>0.19400000000000001</v>
      </c>
      <c r="EW106" s="14">
        <f>3.3+0.0125*1</f>
        <v>3.3125</v>
      </c>
      <c r="EX106" s="14">
        <v>0.128</v>
      </c>
      <c r="EY106" s="14"/>
      <c r="EZ106" s="14"/>
      <c r="FA106" s="14"/>
      <c r="FB106" s="14"/>
      <c r="FC106" s="14"/>
      <c r="FD106" s="14"/>
      <c r="FE106" s="14"/>
      <c r="FF106" s="14"/>
      <c r="FG106" s="14"/>
      <c r="FH106" s="14"/>
    </row>
    <row r="107" spans="1:164" ht="15" customHeight="1" x14ac:dyDescent="0.25">
      <c r="A107" s="14">
        <f t="shared" ref="A107:M107" si="2786">(A109-A106)/3+A106</f>
        <v>1.1333333333333333</v>
      </c>
      <c r="B107" s="14">
        <f t="shared" si="2786"/>
        <v>3.7166666666666668</v>
      </c>
      <c r="C107" s="14">
        <f t="shared" si="2786"/>
        <v>1.0850000000000002</v>
      </c>
      <c r="D107" s="14">
        <f t="shared" si="2786"/>
        <v>3.7458333333333336</v>
      </c>
      <c r="E107" s="14">
        <f t="shared" si="2786"/>
        <v>1.3314583333333336</v>
      </c>
      <c r="F107" s="14">
        <f t="shared" si="2774"/>
        <v>3.7316666666666669</v>
      </c>
      <c r="G107" s="27">
        <f t="shared" si="2775"/>
        <v>1.1910455797999997</v>
      </c>
      <c r="H107" s="27">
        <f t="shared" si="2776"/>
        <v>3.7174999999999998</v>
      </c>
      <c r="I107" s="27">
        <f t="shared" si="2777"/>
        <v>1.0507712728499994</v>
      </c>
      <c r="J107" s="27">
        <f t="shared" si="2778"/>
        <v>3.7033333333333331</v>
      </c>
      <c r="K107" s="27">
        <f t="shared" si="2779"/>
        <v>0.91049696590000018</v>
      </c>
      <c r="L107" s="14">
        <f t="shared" si="2786"/>
        <v>3.6749999999999998</v>
      </c>
      <c r="M107" s="16">
        <f t="shared" si="2786"/>
        <v>0.78458333333333341</v>
      </c>
      <c r="N107" s="14"/>
      <c r="O107" s="14"/>
      <c r="P107" s="14"/>
      <c r="Q107" s="14">
        <f t="shared" ref="Q107:AC107" si="2787">(Q109-Q106)/3+Q106</f>
        <v>1.1333333333333333</v>
      </c>
      <c r="R107" s="14">
        <f t="shared" si="2787"/>
        <v>3.7250000000000001</v>
      </c>
      <c r="S107" s="14">
        <f t="shared" si="2787"/>
        <v>1.0407916666666666</v>
      </c>
      <c r="T107" s="14">
        <f t="shared" si="2787"/>
        <v>3.7250000000000001</v>
      </c>
      <c r="U107" s="14">
        <f t="shared" si="2787"/>
        <v>1.0407916666666666</v>
      </c>
      <c r="V107" s="27">
        <f t="shared" si="2780"/>
        <v>3.7016666666666667</v>
      </c>
      <c r="W107" s="27">
        <f t="shared" si="2781"/>
        <v>0.90638932758749868</v>
      </c>
      <c r="X107" s="27">
        <f t="shared" si="2782"/>
        <v>3.6783333333333337</v>
      </c>
      <c r="Y107" s="33">
        <f t="shared" si="2783"/>
        <v>0.77240321467499962</v>
      </c>
      <c r="Z107" s="27">
        <f t="shared" si="2784"/>
        <v>3.6550000000000002</v>
      </c>
      <c r="AA107" s="27">
        <f t="shared" si="2785"/>
        <v>0.63841710176249844</v>
      </c>
      <c r="AB107" s="14">
        <f t="shared" si="2787"/>
        <v>3.6083333333333334</v>
      </c>
      <c r="AC107" s="14">
        <f t="shared" si="2787"/>
        <v>0.52300000000000002</v>
      </c>
      <c r="AD107" s="14"/>
      <c r="AE107" s="14"/>
      <c r="AF107" s="14"/>
      <c r="AG107" s="14">
        <f>(AG109-AG106)/3+AG106</f>
        <v>1.1333333333333333</v>
      </c>
      <c r="AH107" s="14">
        <f>(AH109-AH106)/3+AH106</f>
        <v>3.6416666666666666</v>
      </c>
      <c r="AI107" s="14">
        <f>(AI109-AI106)/3+AI106</f>
        <v>0.49249999999999999</v>
      </c>
      <c r="AJ107" s="14">
        <f>(AJ109-AJ106)/3+AJ106</f>
        <v>3.6416666666666666</v>
      </c>
      <c r="AK107" s="14">
        <f>(AK109-AK106)/3+AK106</f>
        <v>0.47749999999999998</v>
      </c>
      <c r="AL107" s="14">
        <v>3.56</v>
      </c>
      <c r="AM107" s="14">
        <f t="shared" si="2665"/>
        <v>0.35787543090000162</v>
      </c>
      <c r="AN107" s="14">
        <f>3.49</f>
        <v>3.49</v>
      </c>
      <c r="AO107" s="14">
        <f>AO106-(AN106+AN107)/2*0.03333333</f>
        <v>0.23833375912499855</v>
      </c>
      <c r="AP107" s="14"/>
      <c r="AQ107" s="14"/>
      <c r="AR107" s="14"/>
      <c r="AS107" s="14">
        <f>(AS109-AS106)/3+AS106</f>
        <v>0.10666666666666666</v>
      </c>
      <c r="AT107" s="14"/>
      <c r="AU107" s="14">
        <f t="shared" si="2769"/>
        <v>3.1666666666666288E-2</v>
      </c>
      <c r="AV107" s="14"/>
      <c r="AW107" s="14">
        <f>(AW109-AW106)/3+AW106</f>
        <v>1.1333333333333333</v>
      </c>
      <c r="AX107" s="14">
        <f t="shared" si="2626"/>
        <v>3.59375</v>
      </c>
      <c r="AY107" s="14">
        <f t="shared" si="2669"/>
        <v>0.25753515544097394</v>
      </c>
      <c r="AZ107" s="14">
        <f t="shared" si="2627"/>
        <v>3.5752083333333333</v>
      </c>
      <c r="BA107" s="14">
        <f t="shared" si="2670"/>
        <v>0.29051084650451386</v>
      </c>
      <c r="BB107" s="14"/>
      <c r="BC107" s="14"/>
      <c r="BD107" s="14"/>
      <c r="BE107" s="14"/>
      <c r="BF107" s="14"/>
      <c r="BG107" s="14"/>
      <c r="BH107" s="14"/>
      <c r="BI107" s="14"/>
      <c r="BJ107" s="14"/>
      <c r="BK107" s="14"/>
      <c r="BL107" s="14"/>
      <c r="BM107" s="14">
        <f>(BM109-BM106)/3+BM106</f>
        <v>1.1333333333333333</v>
      </c>
      <c r="BN107" s="14">
        <f t="shared" si="2632"/>
        <v>3.5458333333333334</v>
      </c>
      <c r="BO107" s="14">
        <f t="shared" si="2675"/>
        <v>0.24423654152083546</v>
      </c>
      <c r="BP107" s="14">
        <f t="shared" si="2633"/>
        <v>3.5087499999999996</v>
      </c>
      <c r="BQ107" s="14">
        <f t="shared" si="2676"/>
        <v>0.31810459031458338</v>
      </c>
      <c r="BR107" s="14"/>
      <c r="BS107" s="14"/>
      <c r="BT107" s="14"/>
      <c r="BU107" s="14"/>
      <c r="BV107" s="14"/>
      <c r="BW107" s="14"/>
      <c r="BX107" s="14"/>
      <c r="BY107" s="14"/>
      <c r="BZ107" s="14"/>
      <c r="CA107" s="14"/>
      <c r="CB107" s="14"/>
      <c r="CC107" s="14">
        <f>(CC109-CC106)/3+CC106</f>
        <v>1.1333333333333333</v>
      </c>
      <c r="CD107" s="14">
        <f>(CD109-CD106)/3+CD106</f>
        <v>3.4499999999999997</v>
      </c>
      <c r="CE107" s="14">
        <f>(CE109-CE106)/3+CE106</f>
        <v>0.2416666666666667</v>
      </c>
      <c r="CF107" s="14">
        <f>(CF109-CF106)/3+CF106</f>
        <v>3.4958333333333331</v>
      </c>
      <c r="CG107" s="14">
        <f>(CG109-CG106)/3+CG106</f>
        <v>0.25625000000000003</v>
      </c>
      <c r="CH107" s="14"/>
      <c r="CI107" s="14"/>
      <c r="CJ107" s="14"/>
      <c r="CK107" s="14"/>
      <c r="CL107" s="14"/>
      <c r="CM107" s="14"/>
      <c r="CN107" s="14"/>
      <c r="CO107" s="14"/>
      <c r="CP107" s="14"/>
      <c r="CQ107" s="14"/>
      <c r="CR107" s="14"/>
      <c r="CS107" s="14"/>
      <c r="CT107" s="14">
        <f>(CT109-CT106)/3+CT106</f>
        <v>1.1333333333333333</v>
      </c>
      <c r="CU107" s="14">
        <f>CD107-(CD106-CU106)</f>
        <v>3.4283333333333332</v>
      </c>
      <c r="CV107" s="14">
        <f t="shared" si="2684"/>
        <v>0.19693931162500095</v>
      </c>
      <c r="CW107" s="14">
        <f>CF107-(CF106-CW106)</f>
        <v>3.4641666666666664</v>
      </c>
      <c r="CX107" s="14">
        <f t="shared" si="2685"/>
        <v>0.19555875586249977</v>
      </c>
      <c r="CY107" s="14"/>
      <c r="CZ107" s="14"/>
      <c r="DA107" s="14"/>
      <c r="DB107" s="14"/>
      <c r="DC107" s="14"/>
      <c r="DD107" s="14"/>
      <c r="DE107" s="14"/>
      <c r="DF107" s="14"/>
      <c r="DG107" s="14"/>
      <c r="DH107" s="14"/>
      <c r="DI107" s="14"/>
      <c r="DJ107" s="14"/>
      <c r="DK107" s="14">
        <f>(DK109-DK106)/3+DK106</f>
        <v>1.1333333333333333</v>
      </c>
      <c r="DL107" s="14">
        <f>CD107-(CD106-DL106)</f>
        <v>3.4066666666666663</v>
      </c>
      <c r="DM107" s="14">
        <f t="shared" si="2691"/>
        <v>0.1555448651249996</v>
      </c>
      <c r="DN107" s="14">
        <f>CF107-(CF106-DN106)</f>
        <v>3.4325000000000001</v>
      </c>
      <c r="DO107" s="14">
        <f t="shared" si="2693"/>
        <v>0.13667264241249988</v>
      </c>
      <c r="DP107" s="14"/>
      <c r="DQ107" s="14"/>
      <c r="DR107" s="14"/>
      <c r="DS107" s="14"/>
      <c r="DT107" s="14"/>
      <c r="DU107" s="14"/>
      <c r="DV107" s="14"/>
      <c r="DW107" s="14"/>
      <c r="DX107" s="14"/>
      <c r="DY107" s="14"/>
      <c r="DZ107" s="14"/>
      <c r="EA107" s="14">
        <f>(EA109-EA106)/3+EA106</f>
        <v>1.1333333333333333</v>
      </c>
      <c r="EB107" s="14"/>
      <c r="EC107" s="14"/>
      <c r="ED107" s="14"/>
      <c r="EE107" s="14"/>
      <c r="EF107" s="14"/>
      <c r="EG107" s="14"/>
      <c r="EH107" s="14"/>
      <c r="EI107" s="14"/>
      <c r="EJ107" s="14"/>
      <c r="EK107" s="14"/>
      <c r="EL107" s="14"/>
      <c r="EM107" s="14"/>
      <c r="EN107" s="14"/>
      <c r="EO107" s="14"/>
      <c r="EP107" s="14"/>
      <c r="EQ107" s="14"/>
      <c r="ER107" s="14"/>
      <c r="ES107" s="14"/>
      <c r="ET107" s="14">
        <f>(ET109-ET106)/3+ET106</f>
        <v>1.1333333333333333</v>
      </c>
      <c r="EU107" s="14">
        <f>(EU109-EU106)/3+EU106</f>
        <v>2.2583333333333329</v>
      </c>
      <c r="EV107" s="14">
        <f>(EV109-EV106)/3+EV106</f>
        <v>0.12933333333333336</v>
      </c>
      <c r="EW107" s="14">
        <f>(EW109-EW106)/3+EW106</f>
        <v>2.208333333333333</v>
      </c>
      <c r="EX107" s="14">
        <f>(EX109-EX106)/3+EX106</f>
        <v>8.5333333333333344E-2</v>
      </c>
      <c r="EY107" s="14"/>
      <c r="EZ107" s="14"/>
      <c r="FA107" s="14"/>
      <c r="FB107" s="14"/>
      <c r="FC107" s="14"/>
      <c r="FD107" s="14"/>
      <c r="FE107" s="14"/>
      <c r="FF107" s="14"/>
      <c r="FG107" s="14"/>
      <c r="FH107" s="14"/>
    </row>
    <row r="108" spans="1:164" ht="15" customHeight="1" x14ac:dyDescent="0.25">
      <c r="A108" s="14">
        <f t="shared" ref="A108:M108" si="2788">(A109-A106)*2/3+A106</f>
        <v>1.1666666666666667</v>
      </c>
      <c r="B108" s="14">
        <f t="shared" si="2788"/>
        <v>3.7083333333333335</v>
      </c>
      <c r="C108" s="14">
        <f t="shared" si="2788"/>
        <v>0.96125000000000016</v>
      </c>
      <c r="D108" s="14">
        <f t="shared" si="2788"/>
        <v>3.7416666666666667</v>
      </c>
      <c r="E108" s="17">
        <f t="shared" si="2788"/>
        <v>1.2066666666666668</v>
      </c>
      <c r="F108" s="14">
        <f t="shared" si="2774"/>
        <v>3.7258333333333336</v>
      </c>
      <c r="G108" s="27">
        <f t="shared" si="2775"/>
        <v>1.0667539255624996</v>
      </c>
      <c r="H108" s="27">
        <f t="shared" si="2776"/>
        <v>3.71</v>
      </c>
      <c r="I108" s="27">
        <f t="shared" si="2777"/>
        <v>0.92697961856249933</v>
      </c>
      <c r="J108" s="27">
        <f t="shared" si="2778"/>
        <v>3.6941666666666668</v>
      </c>
      <c r="K108" s="33">
        <f t="shared" si="2779"/>
        <v>0.78720531156250018</v>
      </c>
      <c r="L108" s="14">
        <f t="shared" si="2788"/>
        <v>3.6625000000000001</v>
      </c>
      <c r="M108" s="14">
        <f t="shared" si="2788"/>
        <v>0.66229166666666672</v>
      </c>
      <c r="N108" s="14"/>
      <c r="O108" s="14"/>
      <c r="P108" s="14"/>
      <c r="Q108" s="14">
        <f t="shared" ref="Q108:AC108" si="2789">(Q109-Q106)*2/3+Q106</f>
        <v>1.1666666666666667</v>
      </c>
      <c r="R108" s="14">
        <f t="shared" si="2789"/>
        <v>3.7125000000000004</v>
      </c>
      <c r="S108" s="14">
        <f t="shared" si="2789"/>
        <v>0.91683333333333328</v>
      </c>
      <c r="T108" s="14">
        <f t="shared" si="2789"/>
        <v>3.7125000000000004</v>
      </c>
      <c r="U108" s="14">
        <f t="shared" si="2789"/>
        <v>0.91683333333333328</v>
      </c>
      <c r="V108" s="27">
        <f t="shared" si="2780"/>
        <v>3.6883333333333335</v>
      </c>
      <c r="W108" s="33">
        <f t="shared" si="2781"/>
        <v>0.78322267323749872</v>
      </c>
      <c r="X108" s="27">
        <f t="shared" si="2782"/>
        <v>3.664166666666667</v>
      </c>
      <c r="Y108" s="27">
        <f t="shared" si="2783"/>
        <v>0.65002822691249962</v>
      </c>
      <c r="Z108" s="27">
        <f t="shared" si="2784"/>
        <v>3.64</v>
      </c>
      <c r="AA108" s="27">
        <f t="shared" si="2785"/>
        <v>0.5168337805874984</v>
      </c>
      <c r="AB108" s="14">
        <f t="shared" si="2789"/>
        <v>3.5916666666666668</v>
      </c>
      <c r="AC108" s="14">
        <f t="shared" si="2789"/>
        <v>0.40300000000000002</v>
      </c>
      <c r="AD108" s="14"/>
      <c r="AE108" s="14"/>
      <c r="AF108" s="14"/>
      <c r="AG108" s="14">
        <f>(AG109-AG106)*2/3+AG106</f>
        <v>1.1666666666666667</v>
      </c>
      <c r="AH108" s="14">
        <f>(AH109-AH106)*2/3+AH106</f>
        <v>3.6333333333333333</v>
      </c>
      <c r="AI108" s="14">
        <f>(AI109-AI106)*2/3+AI106</f>
        <v>0.37124999999999997</v>
      </c>
      <c r="AJ108" s="14">
        <f>(AJ109-AJ106)*2/3+AJ106</f>
        <v>3.6333333333333333</v>
      </c>
      <c r="AK108" s="14">
        <f>(AK109-AK106)*2/3+AK106</f>
        <v>0.35624999999999996</v>
      </c>
      <c r="AL108" s="14">
        <f>3.54</f>
        <v>3.54</v>
      </c>
      <c r="AM108" s="14">
        <f t="shared" si="2665"/>
        <v>0.23954210940000162</v>
      </c>
      <c r="AN108" s="14"/>
      <c r="AO108" s="14"/>
      <c r="AP108" s="14"/>
      <c r="AQ108" s="14"/>
      <c r="AR108" s="14"/>
      <c r="AS108" s="14">
        <f>(AS109-AS106)*2/3+AS106</f>
        <v>5.333333333333333E-2</v>
      </c>
      <c r="AT108" s="14"/>
      <c r="AU108" s="14"/>
      <c r="AV108" s="14"/>
      <c r="AW108" s="14">
        <f>(AW109-AW106)*2/3+AW106</f>
        <v>1.1666666666666667</v>
      </c>
      <c r="AX108" s="14"/>
      <c r="AY108" s="14"/>
      <c r="AZ108" s="14"/>
      <c r="BA108" s="14"/>
      <c r="BB108" s="14"/>
      <c r="BC108" s="14"/>
      <c r="BD108" s="14"/>
      <c r="BE108" s="14"/>
      <c r="BF108" s="14"/>
      <c r="BG108" s="14"/>
      <c r="BH108" s="14"/>
      <c r="BI108" s="14"/>
      <c r="BJ108" s="14"/>
      <c r="BK108" s="14"/>
      <c r="BL108" s="14"/>
      <c r="BM108" s="14">
        <f>(BM109-BM106)*2/3+BM106</f>
        <v>1.1666666666666667</v>
      </c>
      <c r="BN108" s="14">
        <f t="shared" si="2632"/>
        <v>3.4916666666666667</v>
      </c>
      <c r="BO108" s="14">
        <f t="shared" si="2675"/>
        <v>0.12694488658333547</v>
      </c>
      <c r="BP108" s="14">
        <f t="shared" si="2633"/>
        <v>3.4774999999999996</v>
      </c>
      <c r="BQ108" s="14">
        <f t="shared" si="2676"/>
        <v>0.20166710195833337</v>
      </c>
      <c r="BR108" s="14"/>
      <c r="BS108" s="14"/>
      <c r="BT108" s="14"/>
      <c r="BU108" s="14"/>
      <c r="BV108" s="14"/>
      <c r="BW108" s="14"/>
      <c r="BX108" s="14"/>
      <c r="BY108" s="14"/>
      <c r="BZ108" s="14"/>
      <c r="CA108" s="14"/>
      <c r="CB108" s="14"/>
      <c r="CC108" s="14">
        <f>(CC109-CC106)*2/3+CC106</f>
        <v>1.1666666666666667</v>
      </c>
      <c r="CD108" s="14">
        <f>(CD109-CD106)*2/3+CD106</f>
        <v>3.35</v>
      </c>
      <c r="CE108" s="14">
        <f>(CE109-CE106)*2/3+CE106</f>
        <v>0.12833333333333335</v>
      </c>
      <c r="CF108" s="14">
        <f>(CF109-CF106)*2/3+CF106</f>
        <v>3.4416666666666664</v>
      </c>
      <c r="CG108" s="14">
        <f>(CG109-CG106)*2/3+CG106</f>
        <v>0.14062500000000003</v>
      </c>
      <c r="CH108" s="14"/>
      <c r="CI108" s="14"/>
      <c r="CJ108" s="14"/>
      <c r="CK108" s="14"/>
      <c r="CL108" s="14"/>
      <c r="CM108" s="14"/>
      <c r="CN108" s="14"/>
      <c r="CO108" s="14"/>
      <c r="CP108" s="14"/>
      <c r="CQ108" s="14"/>
      <c r="CR108" s="14"/>
      <c r="CS108" s="14"/>
      <c r="CT108" s="14">
        <f>(CT109-CT106)*2/3+CT106</f>
        <v>1.1666666666666667</v>
      </c>
      <c r="CU108" s="14"/>
      <c r="CV108" s="14"/>
      <c r="CW108" s="14"/>
      <c r="CX108" s="14"/>
      <c r="CY108" s="14"/>
      <c r="CZ108" s="14"/>
      <c r="DA108" s="14"/>
      <c r="DB108" s="14"/>
      <c r="DC108" s="14"/>
      <c r="DD108" s="14"/>
      <c r="DE108" s="14"/>
      <c r="DF108" s="14"/>
      <c r="DG108" s="14"/>
      <c r="DH108" s="14"/>
      <c r="DI108" s="14"/>
      <c r="DJ108" s="14"/>
      <c r="DK108" s="14">
        <f>(DK109-DK106)*2/3+DK106</f>
        <v>1.1666666666666667</v>
      </c>
      <c r="DL108" s="14"/>
      <c r="DM108" s="14"/>
      <c r="DN108" s="14"/>
      <c r="DO108" s="14"/>
      <c r="DP108" s="14"/>
      <c r="DQ108" s="14"/>
      <c r="DR108" s="14"/>
      <c r="DS108" s="14"/>
      <c r="DT108" s="14"/>
      <c r="DU108" s="14"/>
      <c r="DV108" s="14"/>
      <c r="DW108" s="14"/>
      <c r="DX108" s="14"/>
      <c r="DY108" s="14"/>
      <c r="DZ108" s="14"/>
      <c r="EA108" s="14">
        <f>(EA109-EA106)*2/3+EA106</f>
        <v>1.1666666666666667</v>
      </c>
      <c r="EB108" s="14"/>
      <c r="EC108" s="14"/>
      <c r="ED108" s="14"/>
      <c r="EE108" s="14"/>
      <c r="EF108" s="14"/>
      <c r="EG108" s="14"/>
      <c r="EH108" s="14"/>
      <c r="EI108" s="14"/>
      <c r="EJ108" s="14"/>
      <c r="EK108" s="14"/>
      <c r="EL108" s="14"/>
      <c r="EM108" s="14"/>
      <c r="EN108" s="14"/>
      <c r="EO108" s="14"/>
      <c r="EP108" s="14"/>
      <c r="EQ108" s="14"/>
      <c r="ER108" s="14"/>
      <c r="ES108" s="14"/>
      <c r="ET108" s="14">
        <f>(ET109-ET106)*2/3+ET106</f>
        <v>1.1666666666666667</v>
      </c>
      <c r="EU108" s="14">
        <f>(EU109-EU106)*2/3+EU106</f>
        <v>1.1291666666666664</v>
      </c>
      <c r="EV108" s="14">
        <f>(EV109-EV106)*2/3+EV106</f>
        <v>6.4666666666666678E-2</v>
      </c>
      <c r="EW108" s="14">
        <f>(EW109-EW106)*2/3+EW106</f>
        <v>1.1041666666666665</v>
      </c>
      <c r="EX108" s="14">
        <f>(EX109-EX106)*2/3+EX106</f>
        <v>4.2666666666666672E-2</v>
      </c>
      <c r="EY108" s="14"/>
      <c r="EZ108" s="14"/>
      <c r="FA108" s="14"/>
      <c r="FB108" s="14"/>
      <c r="FC108" s="14"/>
      <c r="FD108" s="14"/>
      <c r="FE108" s="14"/>
      <c r="FF108" s="14"/>
      <c r="FG108" s="14"/>
      <c r="FH108" s="14"/>
    </row>
    <row r="109" spans="1:164" ht="15" customHeight="1" x14ac:dyDescent="0.25">
      <c r="A109" s="14">
        <v>1.2</v>
      </c>
      <c r="B109" s="14">
        <f>3.7+0.0125*0</f>
        <v>3.7</v>
      </c>
      <c r="C109" s="14">
        <f>(B109+B112)/2*0.1+C112</f>
        <v>0.83750000000000013</v>
      </c>
      <c r="D109" s="14">
        <f>3.7+0.0125*3</f>
        <v>3.7375000000000003</v>
      </c>
      <c r="E109" s="14">
        <f>(D109+D112)/2*0.1+E112</f>
        <v>1.0818750000000001</v>
      </c>
      <c r="F109" s="14">
        <f t="shared" si="2774"/>
        <v>3.72</v>
      </c>
      <c r="G109" s="27">
        <f t="shared" si="2775"/>
        <v>0.94265671574999954</v>
      </c>
      <c r="H109" s="27">
        <f t="shared" si="2776"/>
        <v>3.7025000000000001</v>
      </c>
      <c r="I109" s="33">
        <f t="shared" si="2777"/>
        <v>0.80343796424999936</v>
      </c>
      <c r="J109" s="27">
        <f t="shared" si="2778"/>
        <v>3.6850000000000001</v>
      </c>
      <c r="K109" s="27">
        <f t="shared" si="2779"/>
        <v>0.66421921275000018</v>
      </c>
      <c r="L109" s="14">
        <f>3.6+0.0125*4</f>
        <v>3.65</v>
      </c>
      <c r="M109" s="14">
        <f>(L109+L112)/2*0.1+M112</f>
        <v>0.54</v>
      </c>
      <c r="N109" s="14"/>
      <c r="O109" s="14"/>
      <c r="P109" s="14"/>
      <c r="Q109" s="14">
        <v>1.2</v>
      </c>
      <c r="R109" s="14">
        <f>3.7+0.0125*0</f>
        <v>3.7</v>
      </c>
      <c r="S109" s="16">
        <f>(R109+R112)/2*0.1+S112</f>
        <v>0.792875</v>
      </c>
      <c r="T109" s="14">
        <f>3.7+0.0125*0</f>
        <v>3.7</v>
      </c>
      <c r="U109" s="16">
        <f>(T109+T112)/2*0.1+U112</f>
        <v>0.792875</v>
      </c>
      <c r="V109" s="27">
        <f t="shared" si="2780"/>
        <v>3.6750000000000003</v>
      </c>
      <c r="W109" s="27">
        <f t="shared" si="2781"/>
        <v>0.66050046328749867</v>
      </c>
      <c r="X109" s="27">
        <f t="shared" si="2782"/>
        <v>3.65</v>
      </c>
      <c r="Y109" s="27">
        <f t="shared" si="2783"/>
        <v>0.5281254613249996</v>
      </c>
      <c r="Z109" s="27">
        <f t="shared" si="2784"/>
        <v>3.625</v>
      </c>
      <c r="AA109" s="27">
        <f t="shared" si="2785"/>
        <v>0.39575045936249842</v>
      </c>
      <c r="AB109" s="14">
        <f>3.5+0.0125*6</f>
        <v>3.5750000000000002</v>
      </c>
      <c r="AC109" s="14">
        <v>0.28299999999999997</v>
      </c>
      <c r="AD109" s="14"/>
      <c r="AE109" s="14"/>
      <c r="AF109" s="14"/>
      <c r="AG109" s="14">
        <v>1.2</v>
      </c>
      <c r="AH109" s="14">
        <f>3.6+0.0125*2</f>
        <v>3.625</v>
      </c>
      <c r="AI109" s="14">
        <v>0.25</v>
      </c>
      <c r="AJ109" s="14">
        <f>3.6+0.0125*2</f>
        <v>3.625</v>
      </c>
      <c r="AK109" s="14">
        <v>0.23499999999999999</v>
      </c>
      <c r="AL109" s="14"/>
      <c r="AM109" s="14"/>
      <c r="AN109" s="14"/>
      <c r="AO109" s="14"/>
      <c r="AP109" s="14"/>
      <c r="AQ109" s="14"/>
      <c r="AR109" s="14"/>
      <c r="AS109" s="14"/>
      <c r="AT109" s="14"/>
      <c r="AU109" s="14"/>
      <c r="AV109" s="14"/>
      <c r="AW109" s="14">
        <v>1.2</v>
      </c>
      <c r="AX109" s="14"/>
      <c r="AY109" s="14"/>
      <c r="AZ109" s="14"/>
      <c r="BA109" s="14"/>
      <c r="BB109" s="14"/>
      <c r="BC109" s="14"/>
      <c r="BD109" s="14"/>
      <c r="BE109" s="14"/>
      <c r="BF109" s="14"/>
      <c r="BG109" s="14"/>
      <c r="BH109" s="14"/>
      <c r="BI109" s="14"/>
      <c r="BJ109" s="14"/>
      <c r="BK109" s="14"/>
      <c r="BL109" s="14"/>
      <c r="BM109" s="14">
        <v>1.2</v>
      </c>
      <c r="BN109" s="14"/>
      <c r="BO109" s="14"/>
      <c r="BP109" s="14"/>
      <c r="BQ109" s="14"/>
      <c r="BR109" s="14"/>
      <c r="BS109" s="14"/>
      <c r="BT109" s="14"/>
      <c r="BU109" s="14"/>
      <c r="BV109" s="14"/>
      <c r="BW109" s="14"/>
      <c r="BX109" s="14"/>
      <c r="BY109" s="14"/>
      <c r="BZ109" s="14"/>
      <c r="CA109" s="14"/>
      <c r="CB109" s="14"/>
      <c r="CC109" s="14">
        <v>1.2</v>
      </c>
      <c r="CD109" s="14">
        <f>3.2+0.0125*4</f>
        <v>3.25</v>
      </c>
      <c r="CE109" s="14">
        <v>1.4999999999999999E-2</v>
      </c>
      <c r="CF109" s="14">
        <f>3.3+0.0125*7</f>
        <v>3.3874999999999997</v>
      </c>
      <c r="CG109" s="14">
        <v>2.5000000000000001E-2</v>
      </c>
      <c r="CH109" s="14"/>
      <c r="CI109" s="14"/>
      <c r="CJ109" s="14"/>
      <c r="CK109" s="14"/>
      <c r="CL109" s="14"/>
      <c r="CM109" s="14"/>
      <c r="CN109" s="14"/>
      <c r="CO109" s="14"/>
      <c r="CP109" s="14"/>
      <c r="CQ109" s="14"/>
      <c r="CR109" s="14"/>
      <c r="CS109" s="14"/>
      <c r="CT109" s="14">
        <v>1.2</v>
      </c>
      <c r="CU109" s="14"/>
      <c r="CV109" s="14"/>
      <c r="CW109" s="14"/>
      <c r="CX109" s="14"/>
      <c r="CY109" s="14"/>
      <c r="CZ109" s="14"/>
      <c r="DA109" s="14"/>
      <c r="DB109" s="14"/>
      <c r="DC109" s="14"/>
      <c r="DD109" s="14"/>
      <c r="DE109" s="14"/>
      <c r="DF109" s="14"/>
      <c r="DG109" s="14"/>
      <c r="DH109" s="14"/>
      <c r="DI109" s="14"/>
      <c r="DJ109" s="14"/>
      <c r="DK109" s="14">
        <v>1.2</v>
      </c>
      <c r="DL109" s="14"/>
      <c r="DM109" s="14"/>
      <c r="DN109" s="14"/>
      <c r="DO109" s="14"/>
      <c r="DP109" s="14"/>
      <c r="DQ109" s="14"/>
      <c r="DR109" s="14"/>
      <c r="DS109" s="14"/>
      <c r="DT109" s="14"/>
      <c r="DU109" s="14"/>
      <c r="DV109" s="14"/>
      <c r="DW109" s="14"/>
      <c r="DX109" s="14"/>
      <c r="DY109" s="14"/>
      <c r="DZ109" s="14"/>
      <c r="EA109" s="14">
        <v>1.2</v>
      </c>
      <c r="EB109" s="14"/>
      <c r="EC109" s="14"/>
      <c r="ED109" s="14"/>
      <c r="EE109" s="14"/>
      <c r="EF109" s="14"/>
      <c r="EG109" s="14"/>
      <c r="EH109" s="14"/>
      <c r="EI109" s="14"/>
      <c r="EJ109" s="14"/>
      <c r="EK109" s="14"/>
      <c r="EL109" s="14"/>
      <c r="EM109" s="14"/>
      <c r="EN109" s="14"/>
      <c r="EO109" s="14"/>
      <c r="EP109" s="14"/>
      <c r="EQ109" s="14"/>
      <c r="ER109" s="14"/>
      <c r="ES109" s="14"/>
      <c r="ET109" s="14">
        <v>1.2</v>
      </c>
      <c r="EU109" s="14"/>
      <c r="EV109" s="14"/>
      <c r="EW109" s="14"/>
      <c r="EX109" s="14"/>
      <c r="EY109" s="14"/>
      <c r="EZ109" s="14"/>
      <c r="FA109" s="14"/>
      <c r="FB109" s="14"/>
      <c r="FC109" s="14"/>
      <c r="FD109" s="14"/>
      <c r="FE109" s="14"/>
      <c r="FF109" s="14"/>
      <c r="FG109" s="14"/>
      <c r="FH109" s="14"/>
    </row>
    <row r="110" spans="1:164" ht="15" customHeight="1" x14ac:dyDescent="0.25">
      <c r="A110" s="14">
        <f t="shared" ref="A110:M110" si="2790">(A112-A109)/3+A109</f>
        <v>1.2333333333333334</v>
      </c>
      <c r="B110" s="14">
        <f t="shared" si="2790"/>
        <v>3.6916666666666669</v>
      </c>
      <c r="C110" s="16">
        <f t="shared" si="2790"/>
        <v>0.71458333333333346</v>
      </c>
      <c r="D110" s="14">
        <f t="shared" si="2790"/>
        <v>3.7208333333333337</v>
      </c>
      <c r="E110" s="14">
        <f t="shared" si="2790"/>
        <v>0.95812500000000012</v>
      </c>
      <c r="F110" s="14">
        <f t="shared" si="2774"/>
        <v>3.7</v>
      </c>
      <c r="G110" s="33">
        <f t="shared" si="2775"/>
        <v>0.81899006144999953</v>
      </c>
      <c r="H110" s="27">
        <f t="shared" si="2776"/>
        <v>3.6791666666666671</v>
      </c>
      <c r="I110" s="27">
        <f t="shared" si="2777"/>
        <v>0.68041019877499931</v>
      </c>
      <c r="J110" s="27">
        <f t="shared" si="2778"/>
        <v>3.6583333333333337</v>
      </c>
      <c r="K110" s="27">
        <f t="shared" si="2779"/>
        <v>0.5418303361000002</v>
      </c>
      <c r="L110" s="14">
        <f t="shared" si="2790"/>
        <v>3.6166666666666667</v>
      </c>
      <c r="M110" s="14">
        <f t="shared" si="2790"/>
        <v>0.42000000000000004</v>
      </c>
      <c r="N110" s="14"/>
      <c r="O110" s="14"/>
      <c r="P110" s="14"/>
      <c r="Q110" s="14">
        <f t="shared" ref="Q110:AB110" si="2791">(Q112-Q109)/3+Q109</f>
        <v>1.2333333333333334</v>
      </c>
      <c r="R110" s="14">
        <f t="shared" si="2791"/>
        <v>3.6916666666666669</v>
      </c>
      <c r="S110" s="14">
        <f t="shared" si="2791"/>
        <v>0.66995833333333332</v>
      </c>
      <c r="T110" s="14">
        <f t="shared" si="2791"/>
        <v>3.6916666666666669</v>
      </c>
      <c r="U110" s="14">
        <f t="shared" si="2791"/>
        <v>0.66995833333333332</v>
      </c>
      <c r="V110" s="27">
        <f t="shared" si="2780"/>
        <v>3.43</v>
      </c>
      <c r="W110" s="27">
        <f t="shared" si="2781"/>
        <v>0.54208380846249871</v>
      </c>
      <c r="X110" s="27">
        <f t="shared" si="2782"/>
        <v>3.1683333333333339</v>
      </c>
      <c r="Y110" s="27">
        <f t="shared" si="2783"/>
        <v>0.41448658379999959</v>
      </c>
      <c r="Z110" s="27">
        <f t="shared" si="2784"/>
        <v>2.9066666666666672</v>
      </c>
      <c r="AA110" s="27">
        <f t="shared" si="2785"/>
        <v>0.28688935913749841</v>
      </c>
      <c r="AB110" s="14">
        <f t="shared" si="2791"/>
        <v>2.3833333333333337</v>
      </c>
      <c r="AC110" s="14"/>
      <c r="AD110" s="14"/>
      <c r="AE110" s="14"/>
      <c r="AF110" s="14"/>
      <c r="AG110" s="14">
        <f>(AG112-AG109)/3+AG109</f>
        <v>1.2333333333333334</v>
      </c>
      <c r="AH110" s="14"/>
      <c r="AI110" s="14"/>
      <c r="AJ110" s="14"/>
      <c r="AK110" s="14"/>
      <c r="AL110" s="14"/>
      <c r="AM110" s="14"/>
      <c r="AN110" s="14"/>
      <c r="AO110" s="14"/>
      <c r="AP110" s="14"/>
      <c r="AQ110" s="14"/>
      <c r="AR110" s="14"/>
      <c r="AS110" s="14"/>
      <c r="AT110" s="14"/>
      <c r="AU110" s="14"/>
      <c r="AV110" s="14"/>
      <c r="AW110" s="14">
        <f>(AW112-AW109)/3+AW109</f>
        <v>1.2333333333333334</v>
      </c>
      <c r="AX110" s="14"/>
      <c r="AY110" s="14"/>
      <c r="AZ110" s="14"/>
      <c r="BA110" s="14"/>
      <c r="BB110" s="14"/>
      <c r="BC110" s="14"/>
      <c r="BD110" s="14"/>
      <c r="BE110" s="14"/>
      <c r="BF110" s="14"/>
      <c r="BG110" s="14"/>
      <c r="BH110" s="14"/>
      <c r="BI110" s="14"/>
      <c r="BJ110" s="14"/>
      <c r="BK110" s="14"/>
      <c r="BL110" s="14"/>
      <c r="BM110" s="14">
        <f>(BM112-BM109)/3+BM109</f>
        <v>1.2333333333333334</v>
      </c>
      <c r="BN110" s="14"/>
      <c r="BO110" s="14"/>
      <c r="BP110" s="14"/>
      <c r="BQ110" s="14"/>
      <c r="BR110" s="14"/>
      <c r="BS110" s="14"/>
      <c r="BT110" s="14"/>
      <c r="BU110" s="14"/>
      <c r="BV110" s="14"/>
      <c r="BW110" s="14"/>
      <c r="BX110" s="14"/>
      <c r="BY110" s="14"/>
      <c r="BZ110" s="14"/>
      <c r="CA110" s="14"/>
      <c r="CB110" s="14"/>
      <c r="CC110" s="14">
        <f>(CC112-CC109)/3+CC109</f>
        <v>1.2333333333333334</v>
      </c>
      <c r="CD110" s="14"/>
      <c r="CE110" s="14"/>
      <c r="CF110" s="14"/>
      <c r="CG110" s="14"/>
      <c r="CH110" s="14"/>
      <c r="CI110" s="14"/>
      <c r="CJ110" s="14"/>
      <c r="CK110" s="14"/>
      <c r="CL110" s="14"/>
      <c r="CM110" s="14"/>
      <c r="CN110" s="14"/>
      <c r="CO110" s="14"/>
      <c r="CP110" s="14"/>
      <c r="CQ110" s="14"/>
      <c r="CR110" s="14"/>
      <c r="CS110" s="14"/>
      <c r="CT110" s="14">
        <f>(CT112-CT109)/3+CT109</f>
        <v>1.2333333333333334</v>
      </c>
      <c r="CU110" s="14"/>
      <c r="CV110" s="14"/>
      <c r="CW110" s="14"/>
      <c r="CX110" s="14"/>
      <c r="CY110" s="14"/>
      <c r="CZ110" s="14"/>
      <c r="DA110" s="14"/>
      <c r="DB110" s="14"/>
      <c r="DC110" s="14"/>
      <c r="DD110" s="14"/>
      <c r="DE110" s="14"/>
      <c r="DF110" s="14"/>
      <c r="DG110" s="14"/>
      <c r="DH110" s="14"/>
      <c r="DI110" s="14"/>
      <c r="DJ110" s="14"/>
      <c r="DK110" s="14">
        <f>(DK112-DK109)/3+DK109</f>
        <v>1.2333333333333334</v>
      </c>
      <c r="DL110" s="14"/>
      <c r="DM110" s="14"/>
      <c r="DN110" s="14"/>
      <c r="DO110" s="14"/>
      <c r="DP110" s="14"/>
      <c r="DQ110" s="14"/>
      <c r="DR110" s="14"/>
      <c r="DS110" s="14"/>
      <c r="DT110" s="14"/>
      <c r="DU110" s="14"/>
      <c r="DV110" s="14"/>
      <c r="DW110" s="14"/>
      <c r="DX110" s="14"/>
      <c r="DY110" s="14"/>
      <c r="DZ110" s="14"/>
      <c r="EA110" s="14">
        <f>(EA112-EA109)/3+EA109</f>
        <v>1.2333333333333334</v>
      </c>
      <c r="EB110" s="14"/>
      <c r="EC110" s="14"/>
      <c r="ED110" s="14"/>
      <c r="EE110" s="14"/>
      <c r="EF110" s="14"/>
      <c r="EG110" s="14"/>
      <c r="EH110" s="14"/>
      <c r="EI110" s="14"/>
      <c r="EJ110" s="14"/>
      <c r="EK110" s="14"/>
      <c r="EL110" s="14"/>
      <c r="EM110" s="14"/>
      <c r="EN110" s="14"/>
      <c r="EO110" s="14"/>
      <c r="EP110" s="14"/>
      <c r="EQ110" s="14"/>
      <c r="ER110" s="14"/>
      <c r="ES110" s="14"/>
      <c r="ET110" s="14">
        <f>(ET112-ET109)/3+ET109</f>
        <v>1.2333333333333334</v>
      </c>
      <c r="EU110" s="14"/>
      <c r="EV110" s="14"/>
      <c r="EW110" s="14"/>
      <c r="EX110" s="14"/>
      <c r="EY110" s="14"/>
      <c r="EZ110" s="14"/>
      <c r="FA110" s="14"/>
      <c r="FB110" s="14"/>
      <c r="FC110" s="14"/>
      <c r="FD110" s="14"/>
      <c r="FE110" s="14"/>
      <c r="FF110" s="14"/>
      <c r="FG110" s="14"/>
      <c r="FH110" s="14"/>
    </row>
    <row r="111" spans="1:164" ht="15" customHeight="1" x14ac:dyDescent="0.25">
      <c r="A111" s="14">
        <f t="shared" ref="A111:M111" si="2792">(A112-A109)*2/3+A109</f>
        <v>1.2666666666666666</v>
      </c>
      <c r="B111" s="14">
        <f t="shared" si="2792"/>
        <v>3.6833333333333336</v>
      </c>
      <c r="C111" s="14">
        <f t="shared" si="2792"/>
        <v>0.59166666666666679</v>
      </c>
      <c r="D111" s="14">
        <f t="shared" si="2792"/>
        <v>3.7041666666666666</v>
      </c>
      <c r="E111" s="14">
        <f t="shared" si="2792"/>
        <v>0.83437500000000009</v>
      </c>
      <c r="F111" s="14">
        <f t="shared" si="2774"/>
        <v>3.6799999999999997</v>
      </c>
      <c r="G111" s="27">
        <f t="shared" si="2775"/>
        <v>0.69599007374999955</v>
      </c>
      <c r="H111" s="27">
        <f t="shared" si="2776"/>
        <v>3.6558333333333333</v>
      </c>
      <c r="I111" s="27">
        <f t="shared" si="2777"/>
        <v>0.55816021099999924</v>
      </c>
      <c r="J111" s="27">
        <f t="shared" si="2778"/>
        <v>3.6316666666666664</v>
      </c>
      <c r="K111" s="27">
        <f t="shared" si="2779"/>
        <v>0.42033034825000021</v>
      </c>
      <c r="L111" s="14">
        <f t="shared" si="2792"/>
        <v>3.583333333333333</v>
      </c>
      <c r="M111" s="14">
        <f t="shared" si="2792"/>
        <v>0.30000000000000004</v>
      </c>
      <c r="N111" s="14"/>
      <c r="O111" s="14"/>
      <c r="P111" s="14"/>
      <c r="Q111" s="14">
        <f t="shared" ref="Q111:AB111" si="2793">(Q112-Q109)*2/3+Q109</f>
        <v>1.2666666666666666</v>
      </c>
      <c r="R111" s="14">
        <f t="shared" si="2793"/>
        <v>3.6833333333333336</v>
      </c>
      <c r="S111" s="14">
        <f t="shared" si="2793"/>
        <v>0.54704166666666665</v>
      </c>
      <c r="T111" s="14">
        <f t="shared" si="2793"/>
        <v>3.6833333333333336</v>
      </c>
      <c r="U111" s="14">
        <f t="shared" si="2793"/>
        <v>0.54704166666666665</v>
      </c>
      <c r="V111" s="27">
        <f t="shared" si="2780"/>
        <v>3.1850000000000001</v>
      </c>
      <c r="W111" s="27">
        <f t="shared" si="2781"/>
        <v>0.43183381948749872</v>
      </c>
      <c r="X111" s="27">
        <f t="shared" si="2782"/>
        <v>2.686666666666667</v>
      </c>
      <c r="Y111" s="27">
        <f t="shared" si="2783"/>
        <v>0.31690326022499959</v>
      </c>
      <c r="Z111" s="27">
        <f t="shared" si="2784"/>
        <v>2.1883333333333335</v>
      </c>
      <c r="AA111" s="27">
        <f t="shared" si="2785"/>
        <v>0.20197270096249839</v>
      </c>
      <c r="AB111" s="14">
        <f t="shared" si="2793"/>
        <v>1.1916666666666669</v>
      </c>
      <c r="AC111" s="14"/>
      <c r="AD111" s="14"/>
      <c r="AE111" s="14"/>
      <c r="AF111" s="14"/>
      <c r="AG111" s="14">
        <f>(AG112-AG109)*2/3+AG109</f>
        <v>1.2666666666666666</v>
      </c>
      <c r="AH111" s="14"/>
      <c r="AI111" s="14"/>
      <c r="AJ111" s="14"/>
      <c r="AK111" s="14"/>
      <c r="AL111" s="14"/>
      <c r="AM111" s="14"/>
      <c r="AN111" s="14"/>
      <c r="AO111" s="14"/>
      <c r="AP111" s="14"/>
      <c r="AQ111" s="14"/>
      <c r="AR111" s="14"/>
      <c r="AS111" s="14"/>
      <c r="AT111" s="14"/>
      <c r="AU111" s="14"/>
      <c r="AV111" s="14"/>
      <c r="AW111" s="14">
        <f>(AW112-AW109)*2/3+AW109</f>
        <v>1.2666666666666666</v>
      </c>
      <c r="AX111" s="14"/>
      <c r="AY111" s="14"/>
      <c r="AZ111" s="14"/>
      <c r="BA111" s="14"/>
      <c r="BB111" s="14"/>
      <c r="BC111" s="14"/>
      <c r="BD111" s="14"/>
      <c r="BE111" s="14"/>
      <c r="BF111" s="14"/>
      <c r="BG111" s="14"/>
      <c r="BH111" s="14"/>
      <c r="BI111" s="14"/>
      <c r="BJ111" s="14"/>
      <c r="BK111" s="14"/>
      <c r="BL111" s="14"/>
      <c r="BM111" s="14">
        <f>(BM112-BM109)*2/3+BM109</f>
        <v>1.2666666666666666</v>
      </c>
      <c r="BN111" s="14"/>
      <c r="BO111" s="14"/>
      <c r="BP111" s="14"/>
      <c r="BQ111" s="14"/>
      <c r="BR111" s="14"/>
      <c r="BS111" s="14"/>
      <c r="BT111" s="14"/>
      <c r="BU111" s="14"/>
      <c r="BV111" s="14"/>
      <c r="BW111" s="14"/>
      <c r="BX111" s="14"/>
      <c r="BY111" s="14"/>
      <c r="BZ111" s="14"/>
      <c r="CA111" s="14"/>
      <c r="CB111" s="14"/>
      <c r="CC111" s="14">
        <f>(CC112-CC109)*2/3+CC109</f>
        <v>1.2666666666666666</v>
      </c>
      <c r="CD111" s="14"/>
      <c r="CE111" s="14"/>
      <c r="CF111" s="14"/>
      <c r="CG111" s="14"/>
      <c r="CH111" s="14"/>
      <c r="CI111" s="14"/>
      <c r="CJ111" s="14"/>
      <c r="CK111" s="14"/>
      <c r="CL111" s="14"/>
      <c r="CM111" s="14"/>
      <c r="CN111" s="14"/>
      <c r="CO111" s="14"/>
      <c r="CP111" s="14"/>
      <c r="CQ111" s="14"/>
      <c r="CR111" s="14"/>
      <c r="CS111" s="14"/>
      <c r="CT111" s="14">
        <f>(CT112-CT109)*2/3+CT109</f>
        <v>1.2666666666666666</v>
      </c>
      <c r="CU111" s="14"/>
      <c r="CV111" s="14"/>
      <c r="CW111" s="14"/>
      <c r="CX111" s="14"/>
      <c r="CY111" s="14"/>
      <c r="CZ111" s="14"/>
      <c r="DA111" s="14"/>
      <c r="DB111" s="14"/>
      <c r="DC111" s="14"/>
      <c r="DD111" s="14"/>
      <c r="DE111" s="14"/>
      <c r="DF111" s="14"/>
      <c r="DG111" s="14"/>
      <c r="DH111" s="14"/>
      <c r="DI111" s="14"/>
      <c r="DJ111" s="14"/>
      <c r="DK111" s="14">
        <f>(DK112-DK109)*2/3+DK109</f>
        <v>1.2666666666666666</v>
      </c>
      <c r="DL111" s="14"/>
      <c r="DM111" s="14"/>
      <c r="DN111" s="14"/>
      <c r="DO111" s="14"/>
      <c r="DP111" s="14"/>
      <c r="DQ111" s="14"/>
      <c r="DR111" s="14"/>
      <c r="DS111" s="14"/>
      <c r="DT111" s="14"/>
      <c r="DU111" s="14"/>
      <c r="DV111" s="14"/>
      <c r="DW111" s="14"/>
      <c r="DX111" s="14"/>
      <c r="DY111" s="14"/>
      <c r="DZ111" s="14"/>
      <c r="EA111" s="14">
        <f>(EA112-EA109)*2/3+EA109</f>
        <v>1.2666666666666666</v>
      </c>
      <c r="EB111" s="14"/>
      <c r="EC111" s="14"/>
      <c r="ED111" s="14"/>
      <c r="EE111" s="14"/>
      <c r="EF111" s="14"/>
      <c r="EG111" s="14"/>
      <c r="EH111" s="14"/>
      <c r="EI111" s="14"/>
      <c r="EJ111" s="14"/>
      <c r="EK111" s="14"/>
      <c r="EL111" s="14"/>
      <c r="EM111" s="14"/>
      <c r="EN111" s="14"/>
      <c r="EO111" s="14"/>
      <c r="EP111" s="14"/>
      <c r="EQ111" s="14"/>
      <c r="ER111" s="14"/>
      <c r="ES111" s="14"/>
      <c r="ET111" s="14">
        <f>(ET112-ET109)*2/3+ET109</f>
        <v>1.2666666666666666</v>
      </c>
      <c r="EU111" s="14"/>
      <c r="EV111" s="14"/>
      <c r="EW111" s="14"/>
      <c r="EX111" s="14"/>
      <c r="EY111" s="14"/>
      <c r="EZ111" s="14"/>
      <c r="FA111" s="14"/>
      <c r="FB111" s="14"/>
      <c r="FC111" s="14"/>
      <c r="FD111" s="14"/>
      <c r="FE111" s="14"/>
      <c r="FF111" s="14"/>
      <c r="FG111" s="14"/>
      <c r="FH111" s="14"/>
    </row>
    <row r="112" spans="1:164" ht="15" customHeight="1" x14ac:dyDescent="0.25">
      <c r="A112" s="14">
        <v>1.3</v>
      </c>
      <c r="B112" s="14">
        <f>3.6+0.0125*6</f>
        <v>3.6750000000000003</v>
      </c>
      <c r="C112" s="14">
        <f>(B112+B115)/2*0.1+C115</f>
        <v>0.46875000000000006</v>
      </c>
      <c r="D112" s="14">
        <f>3.6+0.0125*7</f>
        <v>3.6875</v>
      </c>
      <c r="E112" s="16">
        <f>(D112+D115)/2*0.1+E115</f>
        <v>0.71062500000000006</v>
      </c>
      <c r="F112" s="14">
        <f t="shared" si="2774"/>
        <v>3.66</v>
      </c>
      <c r="G112" s="27">
        <f t="shared" si="2775"/>
        <v>0.5736567526499996</v>
      </c>
      <c r="H112" s="27">
        <f t="shared" si="2776"/>
        <v>3.6324999999999998</v>
      </c>
      <c r="I112" s="27">
        <f t="shared" si="2777"/>
        <v>0.43668800092499926</v>
      </c>
      <c r="J112" s="27">
        <f t="shared" si="2778"/>
        <v>3.605</v>
      </c>
      <c r="K112" s="27">
        <f t="shared" si="2779"/>
        <v>0.2997192492000002</v>
      </c>
      <c r="L112" s="14">
        <f>3.5+0.0125*4</f>
        <v>3.55</v>
      </c>
      <c r="M112" s="14">
        <v>0.18</v>
      </c>
      <c r="N112" s="14"/>
      <c r="O112" s="14"/>
      <c r="P112" s="14"/>
      <c r="Q112" s="14">
        <v>1.3</v>
      </c>
      <c r="R112" s="14">
        <f>3.6+0.0125*6</f>
        <v>3.6750000000000003</v>
      </c>
      <c r="S112" s="14">
        <f>(R112+R115)/2*0.1+S115</f>
        <v>0.42412500000000003</v>
      </c>
      <c r="T112" s="14">
        <f>3.6+0.0125*6</f>
        <v>3.6750000000000003</v>
      </c>
      <c r="U112" s="14">
        <f>(T112+T115)/2*0.1+U115</f>
        <v>0.42412500000000003</v>
      </c>
      <c r="V112" s="27"/>
      <c r="W112" s="27"/>
      <c r="X112" s="27"/>
      <c r="Y112" s="27"/>
      <c r="Z112" s="27"/>
      <c r="AA112" s="27"/>
      <c r="AB112" s="14"/>
      <c r="AC112" s="14"/>
      <c r="AD112" s="14"/>
      <c r="AE112" s="14"/>
      <c r="AF112" s="14"/>
      <c r="AG112" s="14">
        <v>1.3</v>
      </c>
      <c r="AH112" s="14"/>
      <c r="AI112" s="14"/>
      <c r="AJ112" s="14"/>
      <c r="AK112" s="14"/>
      <c r="AL112" s="14"/>
      <c r="AM112" s="14"/>
      <c r="AN112" s="14"/>
      <c r="AO112" s="14"/>
      <c r="AP112" s="14"/>
      <c r="AQ112" s="14"/>
      <c r="AR112" s="14"/>
      <c r="AS112" s="14"/>
      <c r="AT112" s="14"/>
      <c r="AU112" s="14"/>
      <c r="AV112" s="14"/>
      <c r="AW112" s="14">
        <v>1.3</v>
      </c>
      <c r="AX112" s="14"/>
      <c r="AY112" s="14"/>
      <c r="AZ112" s="14"/>
      <c r="BA112" s="14"/>
      <c r="BB112" s="14"/>
      <c r="BC112" s="14"/>
      <c r="BD112" s="14"/>
      <c r="BE112" s="14"/>
      <c r="BF112" s="14"/>
      <c r="BG112" s="14"/>
      <c r="BH112" s="14"/>
      <c r="BI112" s="14"/>
      <c r="BJ112" s="14"/>
      <c r="BK112" s="14"/>
      <c r="BL112" s="14"/>
      <c r="BM112" s="14">
        <v>1.3</v>
      </c>
      <c r="BN112" s="14"/>
      <c r="BO112" s="14"/>
      <c r="BP112" s="14"/>
      <c r="BQ112" s="14"/>
      <c r="BR112" s="14"/>
      <c r="BS112" s="14"/>
      <c r="BT112" s="14"/>
      <c r="BU112" s="14"/>
      <c r="BV112" s="14"/>
      <c r="BW112" s="14"/>
      <c r="BX112" s="14"/>
      <c r="BY112" s="14"/>
      <c r="BZ112" s="14"/>
      <c r="CA112" s="14"/>
      <c r="CB112" s="14"/>
      <c r="CC112" s="14">
        <v>1.3</v>
      </c>
      <c r="CD112" s="14"/>
      <c r="CE112" s="14"/>
      <c r="CF112" s="14"/>
      <c r="CG112" s="14"/>
      <c r="CH112" s="14"/>
      <c r="CI112" s="14"/>
      <c r="CJ112" s="14"/>
      <c r="CK112" s="14"/>
      <c r="CL112" s="14"/>
      <c r="CM112" s="14"/>
      <c r="CN112" s="14"/>
      <c r="CO112" s="14"/>
      <c r="CP112" s="14"/>
      <c r="CQ112" s="14"/>
      <c r="CR112" s="14"/>
      <c r="CS112" s="14"/>
      <c r="CT112" s="14">
        <v>1.3</v>
      </c>
      <c r="CU112" s="14"/>
      <c r="CV112" s="14"/>
      <c r="CW112" s="14"/>
      <c r="CX112" s="14"/>
      <c r="CY112" s="14"/>
      <c r="CZ112" s="14"/>
      <c r="DA112" s="14"/>
      <c r="DB112" s="14"/>
      <c r="DC112" s="14"/>
      <c r="DD112" s="14"/>
      <c r="DE112" s="14"/>
      <c r="DF112" s="14"/>
      <c r="DG112" s="14"/>
      <c r="DH112" s="14"/>
      <c r="DI112" s="14"/>
      <c r="DJ112" s="14"/>
      <c r="DK112" s="14">
        <v>1.3</v>
      </c>
      <c r="DL112" s="14"/>
      <c r="DM112" s="14"/>
      <c r="DN112" s="14"/>
      <c r="DO112" s="14"/>
      <c r="DP112" s="14"/>
      <c r="DQ112" s="14"/>
      <c r="DR112" s="14"/>
      <c r="DS112" s="14"/>
      <c r="DT112" s="14"/>
      <c r="DU112" s="14"/>
      <c r="DV112" s="14"/>
      <c r="DW112" s="14"/>
      <c r="DX112" s="14"/>
      <c r="DY112" s="14"/>
      <c r="DZ112" s="14"/>
      <c r="EA112" s="14">
        <v>1.3</v>
      </c>
      <c r="EB112" s="14"/>
      <c r="EC112" s="14"/>
      <c r="ED112" s="14"/>
      <c r="EE112" s="14"/>
      <c r="EF112" s="14"/>
      <c r="EG112" s="14"/>
      <c r="EH112" s="14"/>
      <c r="EI112" s="14"/>
      <c r="EJ112" s="14"/>
      <c r="EK112" s="14"/>
      <c r="EL112" s="14"/>
      <c r="EM112" s="14"/>
      <c r="EN112" s="14"/>
      <c r="EO112" s="14"/>
      <c r="EP112" s="14"/>
      <c r="EQ112" s="14"/>
      <c r="ER112" s="14"/>
      <c r="ES112" s="14"/>
      <c r="ET112" s="14">
        <v>1.3</v>
      </c>
      <c r="EU112" s="14"/>
      <c r="EV112" s="14"/>
      <c r="EW112" s="14"/>
      <c r="EX112" s="14"/>
      <c r="EY112" s="14"/>
      <c r="EZ112" s="14"/>
      <c r="FA112" s="14"/>
      <c r="FB112" s="14"/>
      <c r="FC112" s="14"/>
      <c r="FD112" s="14"/>
      <c r="FE112" s="14"/>
      <c r="FF112" s="14"/>
      <c r="FG112" s="14"/>
      <c r="FH112" s="14"/>
    </row>
    <row r="113" spans="1:164" ht="15" customHeight="1" x14ac:dyDescent="0.25">
      <c r="A113" s="14">
        <f t="shared" ref="A113:M113" si="2794">(A115-A112)/3+A112</f>
        <v>1.3333333333333333</v>
      </c>
      <c r="B113" s="14">
        <f t="shared" si="2794"/>
        <v>3.6166666666666667</v>
      </c>
      <c r="C113" s="14">
        <f t="shared" si="2794"/>
        <v>0.34916666666666668</v>
      </c>
      <c r="D113" s="14">
        <f t="shared" si="2794"/>
        <v>3.6833333333333336</v>
      </c>
      <c r="E113" s="14">
        <f t="shared" si="2794"/>
        <v>0.58791666666666675</v>
      </c>
      <c r="F113" s="14">
        <f t="shared" si="2774"/>
        <v>3.42</v>
      </c>
      <c r="G113" s="27">
        <f t="shared" si="2775"/>
        <v>0.45565676444999959</v>
      </c>
      <c r="H113" s="27">
        <f t="shared" si="2776"/>
        <v>3.1566666666666667</v>
      </c>
      <c r="I113" s="27">
        <f t="shared" si="2777"/>
        <v>0.32353523446249927</v>
      </c>
      <c r="J113" s="27">
        <f t="shared" si="2778"/>
        <v>2.8933333333333331</v>
      </c>
      <c r="K113" s="27">
        <f t="shared" si="2779"/>
        <v>0.19141370447500022</v>
      </c>
      <c r="L113" s="14">
        <f t="shared" si="2794"/>
        <v>2.3666666666666663</v>
      </c>
      <c r="M113" s="14">
        <f t="shared" si="2794"/>
        <v>0.12</v>
      </c>
      <c r="N113" s="14"/>
      <c r="O113" s="14"/>
      <c r="P113" s="14"/>
      <c r="Q113" s="14">
        <f>(Q115-Q112)/3+Q112</f>
        <v>1.3333333333333333</v>
      </c>
      <c r="R113" s="14">
        <f>(R115-R112)/3+R112</f>
        <v>3.6125000000000003</v>
      </c>
      <c r="S113" s="14">
        <f>(S115-S112)/3+S112</f>
        <v>0.30475000000000002</v>
      </c>
      <c r="T113" s="14">
        <f>(T115-T112)/3+T112</f>
        <v>3.6125000000000003</v>
      </c>
      <c r="U113" s="14">
        <f>(U115-U112)/3+U112</f>
        <v>0.30475000000000002</v>
      </c>
      <c r="V113" s="14"/>
      <c r="W113" s="14"/>
      <c r="X113" s="14"/>
      <c r="Y113" s="14"/>
      <c r="Z113" s="14"/>
      <c r="AA113" s="14"/>
      <c r="AB113" s="14"/>
      <c r="AC113" s="14"/>
      <c r="AD113" s="14"/>
      <c r="AE113" s="14"/>
      <c r="AF113" s="14"/>
      <c r="AG113" s="14">
        <f>(AG115-AG112)/3+AG112</f>
        <v>1.3333333333333333</v>
      </c>
      <c r="AH113" s="14"/>
      <c r="AI113" s="14"/>
      <c r="AJ113" s="14"/>
      <c r="AK113" s="14"/>
      <c r="AL113" s="14"/>
      <c r="AM113" s="14"/>
      <c r="AN113" s="14"/>
      <c r="AO113" s="14"/>
      <c r="AP113" s="14"/>
      <c r="AQ113" s="14"/>
      <c r="AR113" s="14"/>
      <c r="AS113" s="14"/>
      <c r="AT113" s="14"/>
      <c r="AU113" s="14"/>
      <c r="AV113" s="14"/>
      <c r="AW113" s="14">
        <f>(AW115-AW112)/3+AW112</f>
        <v>1.3333333333333333</v>
      </c>
      <c r="AX113" s="14"/>
      <c r="AY113" s="14"/>
      <c r="AZ113" s="14"/>
      <c r="BA113" s="14"/>
      <c r="BB113" s="14"/>
      <c r="BC113" s="14"/>
      <c r="BD113" s="14"/>
      <c r="BE113" s="14"/>
      <c r="BF113" s="14"/>
      <c r="BG113" s="14"/>
      <c r="BH113" s="14"/>
      <c r="BI113" s="14"/>
      <c r="BJ113" s="14"/>
      <c r="BK113" s="14"/>
      <c r="BL113" s="14"/>
      <c r="BM113" s="14">
        <f>(BM115-BM112)/3+BM112</f>
        <v>1.3333333333333333</v>
      </c>
      <c r="BN113" s="14"/>
      <c r="BO113" s="14"/>
      <c r="BP113" s="14"/>
      <c r="BQ113" s="14"/>
      <c r="BR113" s="14"/>
      <c r="BS113" s="14"/>
      <c r="BT113" s="14"/>
      <c r="BU113" s="14"/>
      <c r="BV113" s="14"/>
      <c r="BW113" s="14"/>
      <c r="BX113" s="14"/>
      <c r="BY113" s="14"/>
      <c r="BZ113" s="14"/>
      <c r="CA113" s="14"/>
      <c r="CB113" s="14"/>
      <c r="CC113" s="14">
        <f>(CC115-CC112)/3+CC112</f>
        <v>1.3333333333333333</v>
      </c>
      <c r="CD113" s="14"/>
      <c r="CE113" s="14"/>
      <c r="CF113" s="14"/>
      <c r="CG113" s="14"/>
      <c r="CH113" s="14"/>
      <c r="CI113" s="14"/>
      <c r="CJ113" s="14"/>
      <c r="CK113" s="14"/>
      <c r="CL113" s="14"/>
      <c r="CM113" s="14"/>
      <c r="CN113" s="14"/>
      <c r="CO113" s="14"/>
      <c r="CP113" s="14"/>
      <c r="CQ113" s="14"/>
      <c r="CR113" s="14"/>
      <c r="CS113" s="14"/>
      <c r="CT113" s="14">
        <f>(CT115-CT112)/3+CT112</f>
        <v>1.3333333333333333</v>
      </c>
      <c r="CU113" s="14"/>
      <c r="CV113" s="14"/>
      <c r="CW113" s="14"/>
      <c r="CX113" s="14"/>
      <c r="CY113" s="14"/>
      <c r="CZ113" s="14"/>
      <c r="DA113" s="14"/>
      <c r="DB113" s="14"/>
      <c r="DC113" s="14"/>
      <c r="DD113" s="14"/>
      <c r="DE113" s="14"/>
      <c r="DF113" s="14"/>
      <c r="DG113" s="14"/>
      <c r="DH113" s="14"/>
      <c r="DI113" s="14"/>
      <c r="DJ113" s="14"/>
      <c r="DK113" s="14">
        <f>(DK115-DK112)/3+DK112</f>
        <v>1.3333333333333333</v>
      </c>
      <c r="DL113" s="14"/>
      <c r="DM113" s="14"/>
      <c r="DN113" s="14"/>
      <c r="DO113" s="14"/>
      <c r="DP113" s="14"/>
      <c r="DQ113" s="14"/>
      <c r="DR113" s="14"/>
      <c r="DS113" s="14"/>
      <c r="DT113" s="14"/>
      <c r="DU113" s="14"/>
      <c r="DV113" s="14"/>
      <c r="DW113" s="14"/>
      <c r="DX113" s="14"/>
      <c r="DY113" s="14"/>
      <c r="DZ113" s="14"/>
      <c r="EA113" s="14">
        <f>(EA115-EA112)/3+EA112</f>
        <v>1.3333333333333333</v>
      </c>
      <c r="EB113" s="14"/>
      <c r="EC113" s="14"/>
      <c r="ED113" s="14"/>
      <c r="EE113" s="14"/>
      <c r="EF113" s="14"/>
      <c r="EG113" s="14"/>
      <c r="EH113" s="14"/>
      <c r="EI113" s="14"/>
      <c r="EJ113" s="14"/>
      <c r="EK113" s="14"/>
      <c r="EL113" s="14"/>
      <c r="EM113" s="14"/>
      <c r="EN113" s="14"/>
      <c r="EO113" s="14"/>
      <c r="EP113" s="14"/>
      <c r="EQ113" s="14"/>
      <c r="ER113" s="14"/>
      <c r="ES113" s="14"/>
      <c r="ET113" s="14">
        <f>(ET115-ET112)/3+ET112</f>
        <v>1.3333333333333333</v>
      </c>
      <c r="EU113" s="14"/>
      <c r="EV113" s="14"/>
      <c r="EW113" s="14"/>
      <c r="EX113" s="14"/>
      <c r="EY113" s="14"/>
      <c r="EZ113" s="14"/>
      <c r="FA113" s="14"/>
      <c r="FB113" s="14"/>
      <c r="FC113" s="14"/>
      <c r="FD113" s="14"/>
      <c r="FE113" s="14"/>
      <c r="FF113" s="14"/>
      <c r="FG113" s="14"/>
      <c r="FH113" s="14"/>
    </row>
    <row r="114" spans="1:164" ht="15" customHeight="1" x14ac:dyDescent="0.25">
      <c r="A114" s="14">
        <f t="shared" ref="A114:M114" si="2795">(A115-A112)*2/3+A112</f>
        <v>1.3666666666666667</v>
      </c>
      <c r="B114" s="14">
        <f t="shared" si="2795"/>
        <v>3.5583333333333336</v>
      </c>
      <c r="C114" s="14">
        <f t="shared" si="2795"/>
        <v>0.22958333333333333</v>
      </c>
      <c r="D114" s="14">
        <f t="shared" si="2795"/>
        <v>3.6791666666666667</v>
      </c>
      <c r="E114" s="14">
        <f t="shared" si="2795"/>
        <v>0.46520833333333333</v>
      </c>
      <c r="F114" s="14">
        <f t="shared" si="2774"/>
        <v>3.18</v>
      </c>
      <c r="G114" s="27">
        <f t="shared" si="2775"/>
        <v>0.34565677544999962</v>
      </c>
      <c r="H114" s="27">
        <f t="shared" si="2776"/>
        <v>2.6808333333333332</v>
      </c>
      <c r="I114" s="27">
        <f t="shared" si="2777"/>
        <v>0.22624357752499924</v>
      </c>
      <c r="J114" s="27">
        <f t="shared" si="2778"/>
        <v>2.1816666666666666</v>
      </c>
      <c r="K114" s="27">
        <f t="shared" si="2779"/>
        <v>0.10683037960000023</v>
      </c>
      <c r="L114" s="14">
        <f t="shared" si="2795"/>
        <v>1.1833333333333331</v>
      </c>
      <c r="M114" s="14">
        <f t="shared" si="2795"/>
        <v>0.06</v>
      </c>
      <c r="N114" s="14"/>
      <c r="O114" s="14"/>
      <c r="P114" s="14"/>
      <c r="Q114" s="14">
        <f>(Q115-Q112)*2/3+Q112</f>
        <v>1.3666666666666667</v>
      </c>
      <c r="R114" s="14">
        <f>(R115-R112)*2/3+R112</f>
        <v>3.55</v>
      </c>
      <c r="S114" s="14">
        <f>(S115-S112)*2/3+S112</f>
        <v>0.18537500000000001</v>
      </c>
      <c r="T114" s="14">
        <f>(T115-T112)*2/3+T112</f>
        <v>3.55</v>
      </c>
      <c r="U114" s="14">
        <f>(U115-U112)*2/3+U112</f>
        <v>0.18537500000000001</v>
      </c>
      <c r="V114" s="14"/>
      <c r="W114" s="14"/>
      <c r="X114" s="14"/>
      <c r="Y114" s="14"/>
      <c r="Z114" s="14"/>
      <c r="AA114" s="14"/>
      <c r="AB114" s="14"/>
      <c r="AC114" s="14"/>
      <c r="AD114" s="14"/>
      <c r="AE114" s="14"/>
      <c r="AF114" s="14"/>
      <c r="AG114" s="14">
        <f>(AG115-AG112)*2/3+AG112</f>
        <v>1.3666666666666667</v>
      </c>
      <c r="AH114" s="14"/>
      <c r="AI114" s="14"/>
      <c r="AJ114" s="14"/>
      <c r="AK114" s="14"/>
      <c r="AL114" s="14"/>
      <c r="AM114" s="14"/>
      <c r="AN114" s="14"/>
      <c r="AO114" s="14"/>
      <c r="AP114" s="14"/>
      <c r="AQ114" s="14"/>
      <c r="AR114" s="14"/>
      <c r="AS114" s="14"/>
      <c r="AT114" s="14"/>
      <c r="AU114" s="14"/>
      <c r="AV114" s="14"/>
      <c r="AW114" s="14">
        <f>(AW115-AW112)*2/3+AW112</f>
        <v>1.3666666666666667</v>
      </c>
      <c r="AX114" s="14"/>
      <c r="AY114" s="14"/>
      <c r="AZ114" s="14"/>
      <c r="BA114" s="14"/>
      <c r="BB114" s="14"/>
      <c r="BC114" s="14"/>
      <c r="BD114" s="14"/>
      <c r="BE114" s="14"/>
      <c r="BF114" s="14"/>
      <c r="BG114" s="14"/>
      <c r="BH114" s="14"/>
      <c r="BI114" s="14"/>
      <c r="BJ114" s="14"/>
      <c r="BK114" s="14"/>
      <c r="BL114" s="14"/>
      <c r="BM114" s="14">
        <f>(BM115-BM112)*2/3+BM112</f>
        <v>1.3666666666666667</v>
      </c>
      <c r="BN114" s="14"/>
      <c r="BO114" s="14"/>
      <c r="BP114" s="14"/>
      <c r="BQ114" s="14"/>
      <c r="BR114" s="14"/>
      <c r="BS114" s="14"/>
      <c r="BT114" s="14"/>
      <c r="BU114" s="14"/>
      <c r="BV114" s="14"/>
      <c r="BW114" s="14"/>
      <c r="BX114" s="14"/>
      <c r="BY114" s="14"/>
      <c r="BZ114" s="14"/>
      <c r="CA114" s="14"/>
      <c r="CB114" s="14"/>
      <c r="CC114" s="14">
        <f>(CC115-CC112)*2/3+CC112</f>
        <v>1.3666666666666667</v>
      </c>
      <c r="CD114" s="14"/>
      <c r="CE114" s="14"/>
      <c r="CF114" s="14"/>
      <c r="CG114" s="14"/>
      <c r="CH114" s="14"/>
      <c r="CI114" s="14"/>
      <c r="CJ114" s="14"/>
      <c r="CK114" s="14"/>
      <c r="CL114" s="14"/>
      <c r="CM114" s="14"/>
      <c r="CN114" s="14"/>
      <c r="CO114" s="14"/>
      <c r="CP114" s="14"/>
      <c r="CQ114" s="14"/>
      <c r="CR114" s="14"/>
      <c r="CS114" s="14"/>
      <c r="CT114" s="14">
        <f>(CT115-CT112)*2/3+CT112</f>
        <v>1.3666666666666667</v>
      </c>
      <c r="CU114" s="14"/>
      <c r="CV114" s="14"/>
      <c r="CW114" s="14"/>
      <c r="CX114" s="14"/>
      <c r="CY114" s="14"/>
      <c r="CZ114" s="14"/>
      <c r="DA114" s="14"/>
      <c r="DB114" s="14"/>
      <c r="DC114" s="14"/>
      <c r="DD114" s="14"/>
      <c r="DE114" s="14"/>
      <c r="DF114" s="14"/>
      <c r="DG114" s="14"/>
      <c r="DH114" s="14"/>
      <c r="DI114" s="14"/>
      <c r="DJ114" s="14"/>
      <c r="DK114" s="14">
        <f>(DK115-DK112)*2/3+DK112</f>
        <v>1.3666666666666667</v>
      </c>
      <c r="DL114" s="14"/>
      <c r="DM114" s="14"/>
      <c r="DN114" s="14"/>
      <c r="DO114" s="14"/>
      <c r="DP114" s="14"/>
      <c r="DQ114" s="14"/>
      <c r="DR114" s="14"/>
      <c r="DS114" s="14"/>
      <c r="DT114" s="14"/>
      <c r="DU114" s="14"/>
      <c r="DV114" s="14"/>
      <c r="DW114" s="14"/>
      <c r="DX114" s="14"/>
      <c r="DY114" s="14"/>
      <c r="DZ114" s="14"/>
      <c r="EA114" s="14">
        <f>(EA115-EA112)*2/3+EA112</f>
        <v>1.3666666666666667</v>
      </c>
      <c r="EB114" s="14"/>
      <c r="EC114" s="14"/>
      <c r="ED114" s="14"/>
      <c r="EE114" s="14"/>
      <c r="EF114" s="14"/>
      <c r="EG114" s="14"/>
      <c r="EH114" s="14"/>
      <c r="EI114" s="14"/>
      <c r="EJ114" s="14"/>
      <c r="EK114" s="14"/>
      <c r="EL114" s="14"/>
      <c r="EM114" s="14"/>
      <c r="EN114" s="14"/>
      <c r="EO114" s="14"/>
      <c r="EP114" s="14"/>
      <c r="EQ114" s="14"/>
      <c r="ER114" s="14"/>
      <c r="ES114" s="14"/>
      <c r="ET114" s="14">
        <f>(ET115-ET112)*2/3+ET112</f>
        <v>1.3666666666666667</v>
      </c>
      <c r="EU114" s="14"/>
      <c r="EV114" s="14"/>
      <c r="EW114" s="14"/>
      <c r="EX114" s="14"/>
      <c r="EY114" s="14"/>
      <c r="EZ114" s="14"/>
      <c r="FA114" s="14"/>
      <c r="FB114" s="14"/>
      <c r="FC114" s="14"/>
      <c r="FD114" s="14"/>
      <c r="FE114" s="14"/>
      <c r="FF114" s="14"/>
      <c r="FG114" s="14"/>
      <c r="FH114" s="14"/>
    </row>
    <row r="115" spans="1:164" ht="15" customHeight="1" x14ac:dyDescent="0.25">
      <c r="A115" s="14">
        <v>1.4</v>
      </c>
      <c r="B115" s="14">
        <f>3.5+0.0125*0</f>
        <v>3.5</v>
      </c>
      <c r="C115" s="14">
        <v>0.11</v>
      </c>
      <c r="D115" s="14">
        <f>3.6+0.0125*6</f>
        <v>3.6750000000000003</v>
      </c>
      <c r="E115" s="14">
        <f>(D115+D118)/2*0.1+E118</f>
        <v>0.34250000000000003</v>
      </c>
      <c r="F115" s="27"/>
      <c r="G115" s="27"/>
      <c r="H115" s="27"/>
      <c r="I115" s="27"/>
      <c r="J115" s="27"/>
      <c r="K115" s="27"/>
      <c r="L115" s="14"/>
      <c r="M115" s="14"/>
      <c r="N115" s="14"/>
      <c r="O115" s="14"/>
      <c r="P115" s="14"/>
      <c r="Q115" s="14">
        <v>1.4</v>
      </c>
      <c r="R115" s="14">
        <f>3.4+0.0125*7</f>
        <v>3.4874999999999998</v>
      </c>
      <c r="S115" s="14">
        <v>6.6000000000000003E-2</v>
      </c>
      <c r="T115" s="14">
        <f>3.4+0.0125*7</f>
        <v>3.4874999999999998</v>
      </c>
      <c r="U115" s="14">
        <v>6.6000000000000003E-2</v>
      </c>
      <c r="V115" s="14"/>
      <c r="W115" s="14"/>
      <c r="X115" s="14"/>
      <c r="Y115" s="14"/>
      <c r="Z115" s="14"/>
      <c r="AA115" s="14"/>
      <c r="AB115" s="14"/>
      <c r="AC115" s="14"/>
      <c r="AD115" s="14"/>
      <c r="AE115" s="14"/>
      <c r="AF115" s="14"/>
      <c r="AG115" s="14">
        <v>1.4</v>
      </c>
      <c r="AH115" s="14"/>
      <c r="AI115" s="14"/>
      <c r="AJ115" s="14"/>
      <c r="AK115" s="14"/>
      <c r="AL115" s="14"/>
      <c r="AM115" s="14"/>
      <c r="AN115" s="14"/>
      <c r="AO115" s="14"/>
      <c r="AP115" s="14"/>
      <c r="AQ115" s="14"/>
      <c r="AR115" s="14"/>
      <c r="AS115" s="14"/>
      <c r="AT115" s="14"/>
      <c r="AU115" s="14"/>
      <c r="AV115" s="14"/>
      <c r="AW115" s="14">
        <v>1.4</v>
      </c>
      <c r="AX115" s="14"/>
      <c r="AY115" s="14"/>
      <c r="AZ115" s="14"/>
      <c r="BA115" s="14"/>
      <c r="BB115" s="14"/>
      <c r="BC115" s="14"/>
      <c r="BD115" s="14"/>
      <c r="BE115" s="14"/>
      <c r="BF115" s="14"/>
      <c r="BG115" s="14"/>
      <c r="BH115" s="14"/>
      <c r="BI115" s="14"/>
      <c r="BJ115" s="14"/>
      <c r="BK115" s="14"/>
      <c r="BL115" s="14"/>
      <c r="BM115" s="14">
        <v>1.4</v>
      </c>
      <c r="BN115" s="14"/>
      <c r="BO115" s="14"/>
      <c r="BP115" s="14"/>
      <c r="BQ115" s="14"/>
      <c r="BR115" s="14"/>
      <c r="BS115" s="14"/>
      <c r="BT115" s="14"/>
      <c r="BU115" s="14"/>
      <c r="BV115" s="14"/>
      <c r="BW115" s="14"/>
      <c r="BX115" s="14"/>
      <c r="BY115" s="14"/>
      <c r="BZ115" s="14"/>
      <c r="CA115" s="14"/>
      <c r="CB115" s="14"/>
      <c r="CC115" s="14">
        <v>1.4</v>
      </c>
      <c r="CD115" s="14"/>
      <c r="CE115" s="14"/>
      <c r="CF115" s="14"/>
      <c r="CG115" s="14"/>
      <c r="CH115" s="14"/>
      <c r="CI115" s="14"/>
      <c r="CJ115" s="14"/>
      <c r="CK115" s="14"/>
      <c r="CL115" s="14"/>
      <c r="CM115" s="14"/>
      <c r="CN115" s="14"/>
      <c r="CO115" s="14"/>
      <c r="CP115" s="14"/>
      <c r="CQ115" s="14"/>
      <c r="CR115" s="14"/>
      <c r="CS115" s="14"/>
      <c r="CT115" s="14">
        <v>1.4</v>
      </c>
      <c r="CU115" s="14"/>
      <c r="CV115" s="14"/>
      <c r="CW115" s="14"/>
      <c r="CX115" s="14"/>
      <c r="CY115" s="14"/>
      <c r="CZ115" s="14"/>
      <c r="DA115" s="14"/>
      <c r="DB115" s="14"/>
      <c r="DC115" s="14"/>
      <c r="DD115" s="14"/>
      <c r="DE115" s="14"/>
      <c r="DF115" s="14"/>
      <c r="DG115" s="14"/>
      <c r="DH115" s="14"/>
      <c r="DI115" s="14"/>
      <c r="DJ115" s="14"/>
      <c r="DK115" s="14">
        <v>1.4</v>
      </c>
      <c r="DL115" s="14"/>
      <c r="DM115" s="14"/>
      <c r="DN115" s="14"/>
      <c r="DO115" s="14"/>
      <c r="DP115" s="14"/>
      <c r="DQ115" s="14"/>
      <c r="DR115" s="14"/>
      <c r="DS115" s="14"/>
      <c r="DT115" s="14"/>
      <c r="DU115" s="14"/>
      <c r="DV115" s="14"/>
      <c r="DW115" s="14"/>
      <c r="DX115" s="14"/>
      <c r="DY115" s="14"/>
      <c r="DZ115" s="14"/>
      <c r="EA115" s="14">
        <v>1.4</v>
      </c>
      <c r="EB115" s="14"/>
      <c r="EC115" s="14"/>
      <c r="ED115" s="14"/>
      <c r="EE115" s="14"/>
      <c r="EF115" s="14"/>
      <c r="EG115" s="14"/>
      <c r="EH115" s="14"/>
      <c r="EI115" s="14"/>
      <c r="EJ115" s="14"/>
      <c r="EK115" s="14"/>
      <c r="EL115" s="14"/>
      <c r="EM115" s="14"/>
      <c r="EN115" s="14"/>
      <c r="EO115" s="14"/>
      <c r="EP115" s="14"/>
      <c r="EQ115" s="14"/>
      <c r="ER115" s="14"/>
      <c r="ES115" s="14"/>
      <c r="ET115" s="14">
        <v>1.4</v>
      </c>
      <c r="EU115" s="14"/>
      <c r="EV115" s="14"/>
      <c r="EW115" s="14"/>
      <c r="EX115" s="14"/>
      <c r="EY115" s="14"/>
      <c r="EZ115" s="14"/>
      <c r="FA115" s="14"/>
      <c r="FB115" s="14"/>
      <c r="FC115" s="14"/>
      <c r="FD115" s="14"/>
      <c r="FE115" s="14"/>
      <c r="FF115" s="14"/>
      <c r="FG115" s="14"/>
      <c r="FH115" s="14"/>
    </row>
    <row r="116" spans="1:164" ht="15" customHeight="1" x14ac:dyDescent="0.25">
      <c r="A116" s="14">
        <f>(A118-A115)/3+A115</f>
        <v>1.4333333333333333</v>
      </c>
      <c r="B116" s="14">
        <f>(B118-B115)/3+B115</f>
        <v>2.333333333333333</v>
      </c>
      <c r="C116" s="14">
        <f>(C118-C115)/3+C115</f>
        <v>0.11</v>
      </c>
      <c r="D116" s="14">
        <f>(D118-D115)/3+D115</f>
        <v>3.5083333333333337</v>
      </c>
      <c r="E116" s="14">
        <f>(E118-E115)/3+E115</f>
        <v>0.22833333333333333</v>
      </c>
      <c r="F116" s="27"/>
      <c r="G116" s="27"/>
      <c r="H116" s="27"/>
      <c r="I116" s="27"/>
      <c r="J116" s="27"/>
      <c r="K116" s="27"/>
      <c r="L116" s="14"/>
      <c r="M116" s="14"/>
      <c r="N116" s="14"/>
      <c r="O116" s="14"/>
      <c r="P116" s="14"/>
      <c r="Q116" s="14">
        <f>(Q118-Q115)/3+Q115</f>
        <v>1.4333333333333333</v>
      </c>
      <c r="R116" s="14"/>
      <c r="S116" s="14"/>
      <c r="T116" s="14"/>
      <c r="U116" s="14"/>
      <c r="V116" s="14"/>
      <c r="W116" s="14"/>
      <c r="X116" s="14"/>
      <c r="Y116" s="14"/>
      <c r="Z116" s="14"/>
      <c r="AA116" s="14"/>
      <c r="AB116" s="14"/>
      <c r="AC116" s="14"/>
      <c r="AD116" s="14"/>
      <c r="AE116" s="14"/>
      <c r="AF116" s="14"/>
      <c r="AG116" s="14">
        <f>(AG118-AG115)/3+AG115</f>
        <v>1.4333333333333333</v>
      </c>
      <c r="AH116" s="14"/>
      <c r="AI116" s="14"/>
      <c r="AJ116" s="14"/>
      <c r="AK116" s="14"/>
      <c r="AL116" s="14"/>
      <c r="AM116" s="14"/>
      <c r="AN116" s="14"/>
      <c r="AO116" s="14"/>
      <c r="AP116" s="14"/>
      <c r="AQ116" s="14"/>
      <c r="AR116" s="14"/>
      <c r="AS116" s="14"/>
      <c r="AT116" s="14"/>
      <c r="AU116" s="14"/>
      <c r="AV116" s="14"/>
      <c r="AW116" s="14">
        <f>(AW118-AW115)/3+AW115</f>
        <v>1.4333333333333333</v>
      </c>
      <c r="AX116" s="14"/>
      <c r="AY116" s="14"/>
      <c r="AZ116" s="14"/>
      <c r="BA116" s="14"/>
      <c r="BB116" s="14"/>
      <c r="BC116" s="14"/>
      <c r="BD116" s="14"/>
      <c r="BE116" s="14"/>
      <c r="BF116" s="14"/>
      <c r="BG116" s="14"/>
      <c r="BH116" s="14"/>
      <c r="BI116" s="14"/>
      <c r="BJ116" s="14"/>
      <c r="BK116" s="14"/>
      <c r="BL116" s="14"/>
      <c r="BM116" s="14">
        <f>(BM118-BM115)/3+BM115</f>
        <v>1.4333333333333333</v>
      </c>
      <c r="BN116" s="14"/>
      <c r="BO116" s="14"/>
      <c r="BP116" s="14"/>
      <c r="BQ116" s="14"/>
      <c r="BR116" s="14"/>
      <c r="BS116" s="14"/>
      <c r="BT116" s="14"/>
      <c r="BU116" s="14"/>
      <c r="BV116" s="14"/>
      <c r="BW116" s="14"/>
      <c r="BX116" s="14"/>
      <c r="BY116" s="14"/>
      <c r="BZ116" s="14"/>
      <c r="CA116" s="14"/>
      <c r="CB116" s="14"/>
      <c r="CC116" s="14">
        <f>(CC118-CC115)/3+CC115</f>
        <v>1.4333333333333333</v>
      </c>
      <c r="CD116" s="14"/>
      <c r="CE116" s="14"/>
      <c r="CF116" s="14"/>
      <c r="CG116" s="14"/>
      <c r="CH116" s="14"/>
      <c r="CI116" s="14"/>
      <c r="CJ116" s="14"/>
      <c r="CK116" s="14"/>
      <c r="CL116" s="14"/>
      <c r="CM116" s="14"/>
      <c r="CN116" s="14"/>
      <c r="CO116" s="14"/>
      <c r="CP116" s="14"/>
      <c r="CQ116" s="14"/>
      <c r="CR116" s="14"/>
      <c r="CS116" s="14"/>
      <c r="CT116" s="14">
        <f>(CT118-CT115)/3+CT115</f>
        <v>1.4333333333333333</v>
      </c>
      <c r="CU116" s="14"/>
      <c r="CV116" s="14"/>
      <c r="CW116" s="14"/>
      <c r="CX116" s="14"/>
      <c r="CY116" s="14"/>
      <c r="CZ116" s="14"/>
      <c r="DA116" s="14"/>
      <c r="DB116" s="14"/>
      <c r="DC116" s="14"/>
      <c r="DD116" s="14"/>
      <c r="DE116" s="14"/>
      <c r="DF116" s="14"/>
      <c r="DG116" s="14"/>
      <c r="DH116" s="14"/>
      <c r="DI116" s="14"/>
      <c r="DJ116" s="14"/>
      <c r="DK116" s="14">
        <f>(DK118-DK115)/3+DK115</f>
        <v>1.4333333333333333</v>
      </c>
      <c r="DL116" s="14"/>
      <c r="DM116" s="14"/>
      <c r="DN116" s="14"/>
      <c r="DO116" s="14"/>
      <c r="DP116" s="14"/>
      <c r="DQ116" s="14"/>
      <c r="DR116" s="14"/>
      <c r="DS116" s="14"/>
      <c r="DT116" s="14"/>
      <c r="DU116" s="14"/>
      <c r="DV116" s="14"/>
      <c r="DW116" s="14"/>
      <c r="DX116" s="14"/>
      <c r="DY116" s="14"/>
      <c r="DZ116" s="14"/>
      <c r="EA116" s="14">
        <f>(EA118-EA115)/3+EA115</f>
        <v>1.4333333333333333</v>
      </c>
      <c r="EB116" s="14"/>
      <c r="EC116" s="14"/>
      <c r="ED116" s="14"/>
      <c r="EE116" s="14"/>
      <c r="EF116" s="14"/>
      <c r="EG116" s="14"/>
      <c r="EH116" s="14"/>
      <c r="EI116" s="14"/>
      <c r="EJ116" s="14"/>
      <c r="EK116" s="14"/>
      <c r="EL116" s="14"/>
      <c r="EM116" s="14"/>
      <c r="EN116" s="14"/>
      <c r="EO116" s="14"/>
      <c r="EP116" s="14"/>
      <c r="EQ116" s="14"/>
      <c r="ER116" s="14"/>
      <c r="ES116" s="14"/>
      <c r="ET116" s="14">
        <f>(ET118-ET115)/3+ET115</f>
        <v>1.4333333333333333</v>
      </c>
      <c r="EU116" s="14"/>
      <c r="EV116" s="14"/>
      <c r="EW116" s="14"/>
      <c r="EX116" s="14"/>
      <c r="EY116" s="14"/>
      <c r="EZ116" s="14"/>
      <c r="FA116" s="14"/>
      <c r="FB116" s="14"/>
      <c r="FC116" s="14"/>
      <c r="FD116" s="14"/>
      <c r="FE116" s="14"/>
      <c r="FF116" s="14"/>
      <c r="FG116" s="14"/>
      <c r="FH116" s="14"/>
    </row>
    <row r="117" spans="1:164" ht="15" customHeight="1" x14ac:dyDescent="0.25">
      <c r="A117" s="14">
        <f>(A118-A115)*2/3+A115</f>
        <v>1.4666666666666666</v>
      </c>
      <c r="B117" s="14">
        <f>(B118-B115)*2/3+B115</f>
        <v>1.1666666666666665</v>
      </c>
      <c r="C117" s="14">
        <f>(C118-C115)*2/3+C115</f>
        <v>0.11</v>
      </c>
      <c r="D117" s="14">
        <f>(D118-D115)*2/3+D115</f>
        <v>3.3416666666666668</v>
      </c>
      <c r="E117" s="14">
        <f>(E118-E115)*2/3+E115</f>
        <v>0.11416666666666667</v>
      </c>
      <c r="F117" s="27"/>
      <c r="G117" s="27"/>
      <c r="H117" s="27"/>
      <c r="I117" s="27"/>
      <c r="J117" s="27"/>
      <c r="K117" s="27"/>
      <c r="L117" s="14"/>
      <c r="M117" s="14"/>
      <c r="N117" s="14"/>
      <c r="O117" s="14"/>
      <c r="P117" s="14"/>
      <c r="Q117" s="14">
        <f>(Q118-Q115)*2/3+Q115</f>
        <v>1.4666666666666666</v>
      </c>
      <c r="R117" s="14"/>
      <c r="S117" s="14"/>
      <c r="T117" s="14"/>
      <c r="U117" s="14"/>
      <c r="V117" s="14"/>
      <c r="W117" s="14"/>
      <c r="X117" s="14"/>
      <c r="Y117" s="14"/>
      <c r="Z117" s="14"/>
      <c r="AA117" s="14"/>
      <c r="AB117" s="14"/>
      <c r="AC117" s="14"/>
      <c r="AD117" s="14"/>
      <c r="AE117" s="14"/>
      <c r="AF117" s="14"/>
      <c r="AG117" s="14">
        <f>(AG118-AG115)*2/3+AG115</f>
        <v>1.4666666666666666</v>
      </c>
      <c r="AH117" s="14"/>
      <c r="AI117" s="14"/>
      <c r="AJ117" s="14"/>
      <c r="AK117" s="14"/>
      <c r="AL117" s="14"/>
      <c r="AM117" s="14"/>
      <c r="AN117" s="14"/>
      <c r="AO117" s="14"/>
      <c r="AP117" s="14"/>
      <c r="AQ117" s="14"/>
      <c r="AR117" s="14"/>
      <c r="AS117" s="14"/>
      <c r="AT117" s="14"/>
      <c r="AU117" s="14"/>
      <c r="AV117" s="14"/>
      <c r="AW117" s="14">
        <f>(AW118-AW115)*2/3+AW115</f>
        <v>1.4666666666666666</v>
      </c>
      <c r="AX117" s="14"/>
      <c r="AY117" s="14"/>
      <c r="AZ117" s="14"/>
      <c r="BA117" s="14"/>
      <c r="BB117" s="14"/>
      <c r="BC117" s="14"/>
      <c r="BD117" s="14"/>
      <c r="BE117" s="14"/>
      <c r="BF117" s="14"/>
      <c r="BG117" s="14"/>
      <c r="BH117" s="14"/>
      <c r="BI117" s="14"/>
      <c r="BJ117" s="14"/>
      <c r="BK117" s="14"/>
      <c r="BL117" s="14"/>
      <c r="BM117" s="14">
        <f>(BM118-BM115)*2/3+BM115</f>
        <v>1.4666666666666666</v>
      </c>
      <c r="BN117" s="14"/>
      <c r="BO117" s="14"/>
      <c r="BP117" s="14"/>
      <c r="BQ117" s="14"/>
      <c r="BR117" s="14"/>
      <c r="BS117" s="14"/>
      <c r="BT117" s="14"/>
      <c r="BU117" s="14"/>
      <c r="BV117" s="14"/>
      <c r="BW117" s="14"/>
      <c r="BX117" s="14"/>
      <c r="BY117" s="14"/>
      <c r="BZ117" s="14"/>
      <c r="CA117" s="14"/>
      <c r="CB117" s="14"/>
      <c r="CC117" s="14">
        <f>(CC118-CC115)*2/3+CC115</f>
        <v>1.4666666666666666</v>
      </c>
      <c r="CD117" s="14"/>
      <c r="CE117" s="14"/>
      <c r="CF117" s="14"/>
      <c r="CG117" s="14"/>
      <c r="CH117" s="14"/>
      <c r="CI117" s="14"/>
      <c r="CJ117" s="14"/>
      <c r="CK117" s="14"/>
      <c r="CL117" s="14"/>
      <c r="CM117" s="14"/>
      <c r="CN117" s="14"/>
      <c r="CO117" s="14"/>
      <c r="CP117" s="14"/>
      <c r="CQ117" s="14"/>
      <c r="CR117" s="14"/>
      <c r="CS117" s="14"/>
      <c r="CT117" s="14">
        <f>(CT118-CT115)*2/3+CT115</f>
        <v>1.4666666666666666</v>
      </c>
      <c r="CU117" s="14"/>
      <c r="CV117" s="14"/>
      <c r="CW117" s="14"/>
      <c r="CX117" s="14"/>
      <c r="CY117" s="14"/>
      <c r="CZ117" s="14"/>
      <c r="DA117" s="14"/>
      <c r="DB117" s="14"/>
      <c r="DC117" s="14"/>
      <c r="DD117" s="14"/>
      <c r="DE117" s="14"/>
      <c r="DF117" s="14"/>
      <c r="DG117" s="14"/>
      <c r="DH117" s="14"/>
      <c r="DI117" s="14"/>
      <c r="DJ117" s="14"/>
      <c r="DK117" s="14">
        <f>(DK118-DK115)*2/3+DK115</f>
        <v>1.4666666666666666</v>
      </c>
      <c r="DL117" s="14"/>
      <c r="DM117" s="14"/>
      <c r="DN117" s="14"/>
      <c r="DO117" s="14"/>
      <c r="DP117" s="14"/>
      <c r="DQ117" s="14"/>
      <c r="DR117" s="14"/>
      <c r="DS117" s="14"/>
      <c r="DT117" s="14"/>
      <c r="DU117" s="14"/>
      <c r="DV117" s="14"/>
      <c r="DW117" s="14"/>
      <c r="DX117" s="14"/>
      <c r="DY117" s="14"/>
      <c r="DZ117" s="14"/>
      <c r="EA117" s="14">
        <f>(EA118-EA115)*2/3+EA115</f>
        <v>1.4666666666666666</v>
      </c>
      <c r="EB117" s="14"/>
      <c r="EC117" s="14"/>
      <c r="ED117" s="14"/>
      <c r="EE117" s="14"/>
      <c r="EF117" s="14"/>
      <c r="EG117" s="14"/>
      <c r="EH117" s="14"/>
      <c r="EI117" s="14"/>
      <c r="EJ117" s="14"/>
      <c r="EK117" s="14"/>
      <c r="EL117" s="14"/>
      <c r="EM117" s="14"/>
      <c r="EN117" s="14"/>
      <c r="EO117" s="14"/>
      <c r="EP117" s="14"/>
      <c r="EQ117" s="14"/>
      <c r="ER117" s="14"/>
      <c r="ES117" s="14"/>
      <c r="ET117" s="14">
        <f>(ET118-ET115)*2/3+ET115</f>
        <v>1.4666666666666666</v>
      </c>
      <c r="EU117" s="14"/>
      <c r="EV117" s="14"/>
      <c r="EW117" s="14"/>
      <c r="EX117" s="14"/>
      <c r="EY117" s="14"/>
      <c r="EZ117" s="14"/>
      <c r="FA117" s="14"/>
      <c r="FB117" s="14"/>
      <c r="FC117" s="14"/>
      <c r="FD117" s="14"/>
      <c r="FE117" s="14"/>
      <c r="FF117" s="14"/>
      <c r="FG117" s="14"/>
      <c r="FH117" s="14"/>
    </row>
    <row r="118" spans="1:164" ht="15" customHeight="1" x14ac:dyDescent="0.25">
      <c r="A118" s="14">
        <v>1.5</v>
      </c>
      <c r="B118" s="14"/>
      <c r="C118" s="14">
        <v>0.11</v>
      </c>
      <c r="D118" s="14">
        <f>3.1+0.0125*6</f>
        <v>3.1750000000000003</v>
      </c>
      <c r="E118" s="14">
        <v>0</v>
      </c>
      <c r="F118" s="27"/>
      <c r="G118" s="27"/>
      <c r="H118" s="27"/>
      <c r="I118" s="27"/>
      <c r="J118" s="27"/>
      <c r="K118" s="27"/>
      <c r="L118" s="14"/>
      <c r="M118" s="14"/>
      <c r="N118" s="14"/>
      <c r="O118" s="14"/>
      <c r="P118" s="14"/>
      <c r="Q118" s="14">
        <v>1.5</v>
      </c>
      <c r="R118" s="14"/>
      <c r="S118" s="14"/>
      <c r="T118" s="14"/>
      <c r="U118" s="14"/>
      <c r="V118" s="14"/>
      <c r="W118" s="14"/>
      <c r="X118" s="14"/>
      <c r="Y118" s="14"/>
      <c r="Z118" s="14"/>
      <c r="AA118" s="14"/>
      <c r="AB118" s="14"/>
      <c r="AC118" s="14"/>
      <c r="AD118" s="14"/>
      <c r="AE118" s="14"/>
      <c r="AF118" s="14"/>
      <c r="AG118" s="14">
        <v>1.5</v>
      </c>
      <c r="AH118" s="14"/>
      <c r="AI118" s="14"/>
      <c r="AJ118" s="14"/>
      <c r="AK118" s="14"/>
      <c r="AL118" s="14"/>
      <c r="AM118" s="14"/>
      <c r="AN118" s="14"/>
      <c r="AO118" s="14"/>
      <c r="AP118" s="14"/>
      <c r="AQ118" s="14"/>
      <c r="AR118" s="14"/>
      <c r="AS118" s="14"/>
      <c r="AT118" s="14"/>
      <c r="AU118" s="14"/>
      <c r="AV118" s="14"/>
      <c r="AW118" s="14">
        <v>1.5</v>
      </c>
      <c r="AX118" s="14"/>
      <c r="AY118" s="14"/>
      <c r="AZ118" s="14"/>
      <c r="BA118" s="14"/>
      <c r="BB118" s="14"/>
      <c r="BC118" s="14"/>
      <c r="BD118" s="14"/>
      <c r="BE118" s="14"/>
      <c r="BF118" s="14"/>
      <c r="BG118" s="14"/>
      <c r="BH118" s="14"/>
      <c r="BI118" s="14"/>
      <c r="BJ118" s="14"/>
      <c r="BK118" s="14"/>
      <c r="BL118" s="14"/>
      <c r="BM118" s="14">
        <v>1.5</v>
      </c>
      <c r="BN118" s="14"/>
      <c r="BO118" s="14"/>
      <c r="BP118" s="14"/>
      <c r="BQ118" s="14"/>
      <c r="BR118" s="14"/>
      <c r="BS118" s="14"/>
      <c r="BT118" s="14"/>
      <c r="BU118" s="14"/>
      <c r="BV118" s="14"/>
      <c r="BW118" s="14"/>
      <c r="BX118" s="14"/>
      <c r="BY118" s="14"/>
      <c r="BZ118" s="14"/>
      <c r="CA118" s="14"/>
      <c r="CB118" s="14"/>
      <c r="CC118" s="14">
        <v>1.5</v>
      </c>
      <c r="CD118" s="14"/>
      <c r="CE118" s="14"/>
      <c r="CF118" s="14"/>
      <c r="CG118" s="14"/>
      <c r="CH118" s="14"/>
      <c r="CI118" s="14"/>
      <c r="CJ118" s="14"/>
      <c r="CK118" s="14"/>
      <c r="CL118" s="14"/>
      <c r="CM118" s="14"/>
      <c r="CN118" s="14"/>
      <c r="CO118" s="14"/>
      <c r="CP118" s="14"/>
      <c r="CQ118" s="14"/>
      <c r="CR118" s="14"/>
      <c r="CS118" s="14"/>
      <c r="CT118" s="14">
        <v>1.5</v>
      </c>
      <c r="CU118" s="14"/>
      <c r="CV118" s="14"/>
      <c r="CW118" s="14"/>
      <c r="CX118" s="14"/>
      <c r="CY118" s="14"/>
      <c r="CZ118" s="14"/>
      <c r="DA118" s="14"/>
      <c r="DB118" s="14"/>
      <c r="DC118" s="14"/>
      <c r="DD118" s="14"/>
      <c r="DE118" s="14"/>
      <c r="DF118" s="14"/>
      <c r="DG118" s="14"/>
      <c r="DH118" s="14"/>
      <c r="DI118" s="14"/>
      <c r="DJ118" s="14"/>
      <c r="DK118" s="14">
        <v>1.5</v>
      </c>
      <c r="DL118" s="14"/>
      <c r="DM118" s="14"/>
      <c r="DN118" s="14"/>
      <c r="DO118" s="14"/>
      <c r="DP118" s="14"/>
      <c r="DQ118" s="14"/>
      <c r="DR118" s="14"/>
      <c r="DS118" s="14"/>
      <c r="DT118" s="14"/>
      <c r="DU118" s="14"/>
      <c r="DV118" s="14"/>
      <c r="DW118" s="14"/>
      <c r="DX118" s="14"/>
      <c r="DY118" s="14"/>
      <c r="DZ118" s="14"/>
      <c r="EA118" s="14">
        <v>1.5</v>
      </c>
      <c r="EB118" s="14"/>
      <c r="EC118" s="14"/>
      <c r="ED118" s="14"/>
      <c r="EE118" s="14"/>
      <c r="EF118" s="14"/>
      <c r="EG118" s="14"/>
      <c r="EH118" s="14"/>
      <c r="EI118" s="14"/>
      <c r="EJ118" s="14"/>
      <c r="EK118" s="14"/>
      <c r="EL118" s="14"/>
      <c r="EM118" s="14"/>
      <c r="EN118" s="14"/>
      <c r="EO118" s="14"/>
      <c r="EP118" s="14"/>
      <c r="EQ118" s="14"/>
      <c r="ER118" s="14"/>
      <c r="ES118" s="14"/>
      <c r="ET118" s="14">
        <v>1.5</v>
      </c>
      <c r="EU118" s="14"/>
      <c r="EV118" s="14"/>
      <c r="EW118" s="14"/>
      <c r="EX118" s="14"/>
      <c r="EY118" s="14"/>
      <c r="EZ118" s="14"/>
      <c r="FA118" s="14"/>
      <c r="FB118" s="14"/>
      <c r="FC118" s="14"/>
      <c r="FD118" s="14"/>
      <c r="FE118" s="14"/>
      <c r="FF118" s="14"/>
      <c r="FG118" s="14"/>
      <c r="FH118" s="14"/>
    </row>
    <row r="119" spans="1:164" ht="15" customHeight="1" x14ac:dyDescent="0.25">
      <c r="A119">
        <v>1.6</v>
      </c>
      <c r="E119">
        <v>0</v>
      </c>
      <c r="Q119">
        <v>1.6</v>
      </c>
      <c r="AG119">
        <v>1.6</v>
      </c>
      <c r="CC119">
        <v>1.6</v>
      </c>
      <c r="ET119">
        <v>1.6</v>
      </c>
    </row>
    <row r="120" spans="1:164" ht="15" customHeight="1" x14ac:dyDescent="0.25">
      <c r="A120">
        <v>1.7</v>
      </c>
      <c r="L120" s="2"/>
      <c r="Q120">
        <v>1.7</v>
      </c>
      <c r="AG120">
        <v>1.7</v>
      </c>
      <c r="CC120">
        <v>1.7</v>
      </c>
      <c r="ET120">
        <v>1.7</v>
      </c>
    </row>
    <row r="121" spans="1:164" ht="15" customHeight="1" x14ac:dyDescent="0.25">
      <c r="A121">
        <v>1.8</v>
      </c>
      <c r="Q121">
        <v>1.8</v>
      </c>
      <c r="AG121">
        <v>1.8</v>
      </c>
      <c r="CC121">
        <v>1.8</v>
      </c>
      <c r="ET121">
        <v>1.8</v>
      </c>
    </row>
    <row r="122" spans="1:164" ht="15" customHeight="1" x14ac:dyDescent="0.25">
      <c r="A122">
        <v>1.9</v>
      </c>
      <c r="Q122">
        <v>1.9</v>
      </c>
      <c r="AG122">
        <v>1.9</v>
      </c>
      <c r="CC122">
        <v>1.9</v>
      </c>
      <c r="ET122">
        <v>1.9</v>
      </c>
    </row>
    <row r="123" spans="1:164" ht="15" customHeight="1" x14ac:dyDescent="0.25">
      <c r="A123">
        <v>2</v>
      </c>
      <c r="Q123">
        <v>2</v>
      </c>
      <c r="AG123">
        <v>2</v>
      </c>
      <c r="CC123">
        <v>2</v>
      </c>
      <c r="ET123">
        <v>2</v>
      </c>
    </row>
    <row r="124" spans="1:164" ht="15" customHeight="1" x14ac:dyDescent="0.25">
      <c r="A124">
        <v>2.1</v>
      </c>
      <c r="Q124">
        <v>2.1</v>
      </c>
      <c r="AG124">
        <v>2.1</v>
      </c>
      <c r="CC124">
        <v>2.1</v>
      </c>
      <c r="ET124">
        <v>2.1</v>
      </c>
    </row>
    <row r="125" spans="1:164" ht="15" customHeight="1" x14ac:dyDescent="0.25"/>
    <row r="126" spans="1:164" ht="15" customHeight="1" x14ac:dyDescent="0.25"/>
    <row r="127" spans="1:164" ht="15" customHeight="1" x14ac:dyDescent="0.25"/>
    <row r="128" spans="1:164" ht="15" customHeight="1" x14ac:dyDescent="0.25"/>
    <row r="129" spans="2:152" ht="15" customHeight="1" x14ac:dyDescent="0.25"/>
    <row r="130" spans="2:152" ht="15" customHeight="1" x14ac:dyDescent="0.25"/>
    <row r="131" spans="2:152" ht="15" customHeight="1" x14ac:dyDescent="0.25"/>
    <row r="132" spans="2:152" ht="15" customHeight="1" x14ac:dyDescent="0.25"/>
    <row r="133" spans="2:152" ht="15" customHeight="1" x14ac:dyDescent="0.25"/>
    <row r="134" spans="2:152" ht="15" customHeight="1" x14ac:dyDescent="0.25"/>
    <row r="135" spans="2:152" ht="15" customHeight="1" x14ac:dyDescent="0.25"/>
    <row r="136" spans="2:152" ht="15" customHeight="1" x14ac:dyDescent="0.25"/>
    <row r="137" spans="2:152" ht="15" customHeight="1" x14ac:dyDescent="0.25"/>
    <row r="138" spans="2:152" ht="15" customHeight="1" x14ac:dyDescent="0.25"/>
    <row r="139" spans="2:152" ht="15" customHeight="1" x14ac:dyDescent="0.25"/>
    <row r="140" spans="2:152" ht="15" customHeight="1" x14ac:dyDescent="0.25"/>
    <row r="141" spans="2:152" ht="15" customHeight="1" x14ac:dyDescent="0.25"/>
    <row r="142" spans="2:152" ht="15" customHeight="1" x14ac:dyDescent="0.25">
      <c r="B142" t="s">
        <v>46</v>
      </c>
      <c r="C142" t="s">
        <v>38</v>
      </c>
      <c r="R142" t="s">
        <v>46</v>
      </c>
      <c r="S142" t="s">
        <v>38</v>
      </c>
      <c r="AH142" t="s">
        <v>46</v>
      </c>
      <c r="AI142" t="s">
        <v>38</v>
      </c>
      <c r="CD142" t="s">
        <v>46</v>
      </c>
      <c r="CE142" t="s">
        <v>38</v>
      </c>
      <c r="EU142" t="s">
        <v>46</v>
      </c>
      <c r="EV142" t="s">
        <v>38</v>
      </c>
    </row>
    <row r="143" spans="2:152" ht="15" customHeight="1" x14ac:dyDescent="0.25">
      <c r="B143" s="19">
        <f>C73</f>
        <v>5.5056250000000002</v>
      </c>
      <c r="C143">
        <v>40</v>
      </c>
      <c r="R143" s="19">
        <f>S73</f>
        <v>5.4453749999999994</v>
      </c>
      <c r="S143">
        <v>40</v>
      </c>
      <c r="AH143" s="19">
        <f>AI73</f>
        <v>4.8525</v>
      </c>
      <c r="AI143">
        <v>40</v>
      </c>
      <c r="CD143" s="19">
        <f>CE73</f>
        <v>4.486250000000001</v>
      </c>
      <c r="CE143">
        <v>40</v>
      </c>
      <c r="EU143" s="19">
        <f>EV73</f>
        <v>4.1764999999999999</v>
      </c>
      <c r="EV143">
        <v>40</v>
      </c>
    </row>
    <row r="144" spans="2:152" ht="15" customHeight="1" x14ac:dyDescent="0.25">
      <c r="B144" s="19">
        <f>E73</f>
        <v>5.7543750000000014</v>
      </c>
      <c r="C144">
        <v>20</v>
      </c>
      <c r="R144" s="19">
        <f>U73</f>
        <v>5.4453749999999994</v>
      </c>
      <c r="S144">
        <v>20</v>
      </c>
      <c r="AH144" s="19">
        <f>AK73</f>
        <v>4.8375000000000004</v>
      </c>
      <c r="AI144">
        <v>20</v>
      </c>
      <c r="CD144" s="19">
        <f>CG73</f>
        <v>4.5031249999999998</v>
      </c>
      <c r="CE144">
        <v>20</v>
      </c>
      <c r="EU144" s="19">
        <f>EX73</f>
        <v>4.0917500000000002</v>
      </c>
      <c r="EV144">
        <v>20</v>
      </c>
    </row>
    <row r="145" spans="2:152" ht="15" customHeight="1" x14ac:dyDescent="0.25">
      <c r="B145" s="19">
        <f>M73</f>
        <v>5.1375000000000002</v>
      </c>
      <c r="C145">
        <v>0</v>
      </c>
      <c r="R145" s="19">
        <f>AC73</f>
        <v>4.8373749999999998</v>
      </c>
      <c r="S145">
        <v>0</v>
      </c>
      <c r="AH145" s="19">
        <f>AS73</f>
        <v>4.1550000000000002</v>
      </c>
      <c r="AI145">
        <v>0</v>
      </c>
      <c r="CD145" s="19">
        <f>CO73</f>
        <v>2.4432499999999999</v>
      </c>
      <c r="CE145">
        <v>0</v>
      </c>
      <c r="EU145" s="19">
        <f>FF73</f>
        <v>0.54200000000000004</v>
      </c>
      <c r="EV145">
        <v>0</v>
      </c>
    </row>
    <row r="146" spans="2:152" ht="15" customHeight="1" x14ac:dyDescent="0.25">
      <c r="B146" s="19">
        <f>O73</f>
        <v>3.6471250000000004</v>
      </c>
      <c r="C146">
        <v>-20</v>
      </c>
      <c r="R146" s="19">
        <f>AE73</f>
        <v>3.1193749999999998</v>
      </c>
      <c r="S146">
        <v>-20</v>
      </c>
      <c r="AH146" s="19">
        <f>AU73</f>
        <v>1.6987500000000002</v>
      </c>
      <c r="AI146">
        <v>-20</v>
      </c>
      <c r="CD146" s="19">
        <f>CQ73</f>
        <v>0.13</v>
      </c>
      <c r="CE146">
        <v>-20</v>
      </c>
      <c r="EU146" s="19">
        <f>FH73</f>
        <v>5.5E-2</v>
      </c>
      <c r="EV146">
        <v>-20</v>
      </c>
    </row>
    <row r="147" spans="2:152" ht="15" customHeight="1" x14ac:dyDescent="0.25"/>
    <row r="148" spans="2:152" ht="15" customHeight="1" x14ac:dyDescent="0.25"/>
    <row r="149" spans="2:152" ht="15" customHeight="1" x14ac:dyDescent="0.25"/>
    <row r="150" spans="2:152" ht="15" customHeight="1" x14ac:dyDescent="0.25"/>
    <row r="151" spans="2:152" ht="15" customHeight="1" x14ac:dyDescent="0.25"/>
    <row r="152" spans="2:152" ht="15" customHeight="1" x14ac:dyDescent="0.25"/>
    <row r="153" spans="2:152" ht="15" customHeight="1" x14ac:dyDescent="0.25"/>
    <row r="154" spans="2:152" ht="15" customHeight="1" x14ac:dyDescent="0.25"/>
    <row r="155" spans="2:152" ht="15" customHeight="1" x14ac:dyDescent="0.25"/>
    <row r="156" spans="2:152" ht="15" customHeight="1" x14ac:dyDescent="0.25"/>
    <row r="157" spans="2:152" ht="15" customHeight="1" x14ac:dyDescent="0.25"/>
    <row r="158" spans="2:152" ht="15" customHeight="1" x14ac:dyDescent="0.25"/>
    <row r="159" spans="2:152" ht="15" customHeight="1" x14ac:dyDescent="0.25">
      <c r="G159" s="29"/>
      <c r="H159" s="29"/>
      <c r="I159" s="29"/>
      <c r="J159" s="29"/>
      <c r="K159" s="29"/>
      <c r="L159" s="29"/>
      <c r="M159" s="29"/>
      <c r="N159" s="29"/>
    </row>
    <row r="160" spans="2:152" ht="15" customHeight="1" x14ac:dyDescent="0.25">
      <c r="G160" s="29"/>
      <c r="H160" s="29"/>
      <c r="I160" s="29"/>
      <c r="J160" s="29"/>
      <c r="K160" s="29"/>
      <c r="L160" s="29"/>
      <c r="M160" s="29"/>
      <c r="N160" s="29"/>
    </row>
    <row r="161" spans="1:166" ht="15.75" customHeight="1" thickBot="1" x14ac:dyDescent="0.3">
      <c r="G161" s="29"/>
      <c r="H161" s="29"/>
      <c r="I161" s="29"/>
      <c r="J161" s="29"/>
      <c r="K161" s="29"/>
      <c r="L161" s="29"/>
      <c r="M161" s="29"/>
      <c r="N161" s="29"/>
    </row>
    <row r="162" spans="1:166" ht="15" customHeight="1" thickTop="1" x14ac:dyDescent="0.25">
      <c r="A162" s="45" t="s">
        <v>47</v>
      </c>
      <c r="B162" s="46"/>
      <c r="C162" s="46"/>
      <c r="D162" s="46"/>
      <c r="E162" s="46"/>
      <c r="F162" s="46"/>
      <c r="G162" s="32"/>
      <c r="H162" s="32"/>
      <c r="I162" s="32"/>
      <c r="J162" s="32"/>
      <c r="K162" s="32"/>
      <c r="L162" s="32"/>
      <c r="M162" s="29"/>
      <c r="N162" s="29"/>
    </row>
    <row r="163" spans="1:166" ht="15" customHeight="1" x14ac:dyDescent="0.25">
      <c r="A163" s="20" t="s">
        <v>0</v>
      </c>
      <c r="B163" s="7">
        <v>1.25</v>
      </c>
      <c r="C163" s="7"/>
      <c r="D163" s="7"/>
      <c r="E163" s="7"/>
      <c r="F163" s="7"/>
      <c r="G163" s="29"/>
      <c r="H163" s="29"/>
      <c r="I163" s="29"/>
      <c r="J163" s="29"/>
      <c r="K163" s="29"/>
      <c r="L163" s="29"/>
      <c r="M163" s="29"/>
      <c r="N163" s="29"/>
      <c r="V163" s="7"/>
      <c r="W163" s="7"/>
      <c r="X163" s="7"/>
      <c r="Y163" s="7"/>
      <c r="Z163" s="7"/>
      <c r="AA163" s="7"/>
    </row>
    <row r="164" spans="1:166" ht="15" customHeight="1" x14ac:dyDescent="0.25">
      <c r="A164" s="20" t="s">
        <v>48</v>
      </c>
      <c r="B164" s="7" t="s">
        <v>49</v>
      </c>
      <c r="C164" s="7" t="s">
        <v>50</v>
      </c>
      <c r="D164" s="7" t="s">
        <v>51</v>
      </c>
      <c r="E164" s="7" t="s">
        <v>52</v>
      </c>
      <c r="F164" s="30" t="s">
        <v>53</v>
      </c>
      <c r="G164" s="29"/>
      <c r="H164" s="29"/>
      <c r="I164" s="29"/>
      <c r="J164" s="29"/>
      <c r="K164" s="29"/>
      <c r="L164" s="29"/>
      <c r="M164" s="29"/>
      <c r="N164" s="29"/>
      <c r="V164" s="7"/>
      <c r="W164" s="7"/>
      <c r="X164" s="7"/>
      <c r="Y164" s="7"/>
      <c r="Z164" s="7"/>
      <c r="AA164" s="7"/>
      <c r="AH164" s="19"/>
    </row>
    <row r="165" spans="1:166" ht="15" customHeight="1" x14ac:dyDescent="0.25">
      <c r="A165" s="20">
        <v>15</v>
      </c>
      <c r="B165" s="21">
        <f>$B$163/A165</f>
        <v>8.3333333333333329E-2</v>
      </c>
      <c r="C165" s="22">
        <v>5.5056250000000002</v>
      </c>
      <c r="D165" s="22">
        <v>5.7543749999999996</v>
      </c>
      <c r="E165" s="22">
        <v>5.1375000000000002</v>
      </c>
      <c r="F165" s="22">
        <v>3.647125</v>
      </c>
      <c r="G165" s="28"/>
      <c r="H165" s="28"/>
      <c r="I165" s="28"/>
      <c r="J165" s="28"/>
      <c r="K165" s="28"/>
      <c r="L165" s="29"/>
      <c r="M165" s="29"/>
      <c r="N165" s="29"/>
      <c r="V165" s="22"/>
      <c r="W165" s="22"/>
      <c r="X165" s="22"/>
      <c r="Y165" s="22"/>
      <c r="Z165" s="22"/>
      <c r="AA165" s="22"/>
      <c r="AD165" s="19"/>
      <c r="AH165" s="19"/>
    </row>
    <row r="166" spans="1:166" ht="15" customHeight="1" x14ac:dyDescent="0.25">
      <c r="A166" s="20">
        <v>10</v>
      </c>
      <c r="B166" s="7">
        <f>$B$163/A166</f>
        <v>0.125</v>
      </c>
      <c r="C166" s="22">
        <v>5.4453750000000003</v>
      </c>
      <c r="D166" s="22">
        <v>5.4453750000000003</v>
      </c>
      <c r="E166" s="22">
        <v>4.8373749999999998</v>
      </c>
      <c r="F166" s="22">
        <v>3.1193749999999998</v>
      </c>
      <c r="G166" s="28"/>
      <c r="H166" s="28"/>
      <c r="I166" s="28"/>
      <c r="J166" s="28"/>
      <c r="K166" s="28"/>
      <c r="L166" s="29"/>
      <c r="M166" s="29"/>
      <c r="N166" s="29"/>
      <c r="V166" s="22"/>
      <c r="W166" s="22"/>
      <c r="X166" s="22"/>
      <c r="Y166" s="22"/>
      <c r="Z166" s="22"/>
      <c r="AA166" s="22"/>
      <c r="AC166" s="19"/>
      <c r="AD166" s="19"/>
      <c r="AH166" s="19"/>
    </row>
    <row r="167" spans="1:166" ht="15" customHeight="1" x14ac:dyDescent="0.25">
      <c r="A167" s="20">
        <v>5</v>
      </c>
      <c r="B167" s="7">
        <f>$B$163/A167</f>
        <v>0.25</v>
      </c>
      <c r="C167" s="22">
        <v>4.8525</v>
      </c>
      <c r="D167" s="22">
        <v>4.8375000000000004</v>
      </c>
      <c r="E167" s="22">
        <v>4.1550000000000002</v>
      </c>
      <c r="F167" s="22">
        <v>1.69875</v>
      </c>
      <c r="G167" s="28"/>
      <c r="H167" s="28"/>
      <c r="I167" s="28"/>
      <c r="J167" s="28"/>
      <c r="K167" s="28"/>
      <c r="L167" s="29"/>
      <c r="M167" s="29"/>
      <c r="N167" s="29"/>
      <c r="V167" s="22"/>
      <c r="W167" s="22"/>
      <c r="X167" s="22"/>
      <c r="Y167" s="22"/>
      <c r="Z167" s="22"/>
      <c r="AA167" s="22"/>
      <c r="AC167" s="19"/>
      <c r="AD167" s="19"/>
      <c r="AG167" s="19"/>
      <c r="AH167" s="19"/>
      <c r="EW167" s="19">
        <v>4.1764999999999999</v>
      </c>
      <c r="EX167">
        <v>40</v>
      </c>
    </row>
    <row r="168" spans="1:166" ht="15" customHeight="1" x14ac:dyDescent="0.25">
      <c r="A168" s="20">
        <v>2</v>
      </c>
      <c r="B168" s="7">
        <f>$B$163/A168</f>
        <v>0.625</v>
      </c>
      <c r="C168" s="22">
        <v>4.4862500000000001</v>
      </c>
      <c r="D168" s="22">
        <v>4.5031249999999998</v>
      </c>
      <c r="E168" s="22">
        <v>2.4432499999999999</v>
      </c>
      <c r="F168" s="22">
        <v>0.13</v>
      </c>
      <c r="G168" s="28"/>
      <c r="H168" s="28"/>
      <c r="I168" s="28"/>
      <c r="J168" s="28"/>
      <c r="K168" s="28"/>
      <c r="L168" s="29"/>
      <c r="M168" s="29"/>
      <c r="N168" s="29"/>
      <c r="V168" s="22"/>
      <c r="W168" s="22"/>
      <c r="X168" s="22"/>
      <c r="Y168" s="22"/>
      <c r="Z168" s="22"/>
      <c r="AA168" s="22"/>
      <c r="AC168" s="19"/>
      <c r="AD168" s="19"/>
      <c r="AE168" s="19"/>
      <c r="AG168" s="19"/>
      <c r="EW168" s="19">
        <f>(EW167-EW171)*3/4+EW171</f>
        <v>4.1553125</v>
      </c>
      <c r="EX168">
        <v>35</v>
      </c>
    </row>
    <row r="169" spans="1:166" ht="15.75" customHeight="1" thickBot="1" x14ac:dyDescent="0.3">
      <c r="A169" s="23">
        <v>1</v>
      </c>
      <c r="B169" s="24">
        <f>$B$163/A169</f>
        <v>1.25</v>
      </c>
      <c r="C169" s="25">
        <v>4.1764999999999999</v>
      </c>
      <c r="D169" s="25">
        <v>4.0917500000000002</v>
      </c>
      <c r="E169" s="25">
        <v>0.54200000000000004</v>
      </c>
      <c r="F169" s="25">
        <v>5.5E-2</v>
      </c>
      <c r="G169" s="28"/>
      <c r="H169" s="28"/>
      <c r="I169" s="28"/>
      <c r="J169" s="28"/>
      <c r="K169" s="28"/>
      <c r="L169" s="29"/>
      <c r="M169" s="29"/>
      <c r="N169" s="29"/>
      <c r="V169" s="25"/>
      <c r="W169" s="25"/>
      <c r="X169" s="25"/>
      <c r="Y169" s="25"/>
      <c r="Z169" s="25"/>
      <c r="AA169" s="25"/>
      <c r="AC169" s="19"/>
      <c r="AE169" s="19"/>
      <c r="AG169" s="19"/>
      <c r="EW169" s="2">
        <f>(EW167-EW171)*2/4+EW171</f>
        <v>4.134125</v>
      </c>
      <c r="EX169">
        <v>30</v>
      </c>
    </row>
    <row r="170" spans="1:166" ht="15" customHeight="1" thickTop="1" x14ac:dyDescent="0.25">
      <c r="G170" s="29"/>
      <c r="H170" s="29"/>
      <c r="I170" s="29"/>
      <c r="J170" s="29"/>
      <c r="K170" s="29"/>
      <c r="L170" s="29"/>
      <c r="M170" s="29"/>
      <c r="N170" s="29"/>
      <c r="AE170" s="19"/>
      <c r="AG170" s="19"/>
      <c r="EW170" s="2">
        <f>(EW167-EW171)*1/4+EW171</f>
        <v>4.1129375000000001</v>
      </c>
      <c r="EX170">
        <v>25</v>
      </c>
    </row>
    <row r="171" spans="1:166" ht="15" customHeight="1" x14ac:dyDescent="0.25">
      <c r="G171" s="29"/>
      <c r="H171" s="29"/>
      <c r="I171" s="29"/>
      <c r="J171" s="29"/>
      <c r="K171" s="29"/>
      <c r="L171" s="29"/>
      <c r="M171" s="29"/>
      <c r="N171" s="29"/>
      <c r="AC171" s="19"/>
      <c r="AE171" s="19"/>
      <c r="EW171" s="19">
        <v>4.0917500000000002</v>
      </c>
      <c r="EX171">
        <v>20</v>
      </c>
      <c r="FA171" s="19"/>
      <c r="FB171" s="19"/>
      <c r="FC171" s="19"/>
      <c r="FD171" s="19"/>
      <c r="FE171" s="19"/>
      <c r="FF171" s="19"/>
      <c r="FG171" s="19"/>
      <c r="FH171" s="19"/>
      <c r="FI171" s="19"/>
      <c r="FJ171" s="19"/>
    </row>
    <row r="172" spans="1:166" ht="15" customHeight="1" x14ac:dyDescent="0.25">
      <c r="G172" s="29"/>
      <c r="H172" s="29"/>
      <c r="I172" s="29"/>
      <c r="J172" s="29"/>
      <c r="K172" s="29"/>
      <c r="L172" s="29"/>
      <c r="M172" s="29"/>
      <c r="N172" s="29"/>
      <c r="U172" s="19"/>
      <c r="AB172" s="19"/>
      <c r="AC172" s="19"/>
      <c r="EV172" t="s">
        <v>54</v>
      </c>
      <c r="EW172" s="19">
        <f>3.2043125-0</f>
        <v>3.2043124999999999</v>
      </c>
      <c r="EX172">
        <v>15</v>
      </c>
    </row>
    <row r="173" spans="1:166" ht="15" customHeight="1" x14ac:dyDescent="0.25">
      <c r="G173" s="29"/>
      <c r="H173" s="29"/>
      <c r="I173" s="29"/>
      <c r="J173" s="29"/>
      <c r="K173" s="29"/>
      <c r="L173" s="29"/>
      <c r="M173" s="29"/>
      <c r="N173" s="29"/>
      <c r="U173" s="19"/>
      <c r="AB173" s="19"/>
      <c r="AC173" s="19"/>
      <c r="AD173" s="19"/>
      <c r="EV173" t="s">
        <v>54</v>
      </c>
      <c r="EW173" s="19">
        <f>2.316875-0.85</f>
        <v>1.4668749999999999</v>
      </c>
      <c r="EX173">
        <v>10</v>
      </c>
    </row>
    <row r="174" spans="1:166" ht="15" customHeight="1" x14ac:dyDescent="0.25">
      <c r="G174" s="29"/>
      <c r="H174" s="29"/>
      <c r="I174" s="29"/>
      <c r="J174" s="29"/>
      <c r="K174" s="29"/>
      <c r="L174" s="29"/>
      <c r="M174" s="29"/>
      <c r="N174" s="29"/>
      <c r="U174" s="19"/>
      <c r="AB174" s="19"/>
      <c r="AC174" s="19"/>
      <c r="AD174" s="19"/>
      <c r="EV174" t="s">
        <v>54</v>
      </c>
      <c r="EW174" s="19">
        <f>1.4294375-0.55</f>
        <v>0.87943749999999987</v>
      </c>
      <c r="EX174">
        <v>5</v>
      </c>
    </row>
    <row r="175" spans="1:166" ht="15.75" customHeight="1" thickBot="1" x14ac:dyDescent="0.3">
      <c r="G175" s="29"/>
      <c r="H175" s="29"/>
      <c r="I175" s="29"/>
      <c r="J175" s="29"/>
      <c r="K175" s="29"/>
      <c r="L175" s="29"/>
      <c r="M175" s="29"/>
      <c r="N175" s="29"/>
      <c r="U175" s="19"/>
      <c r="AB175" s="19"/>
      <c r="AD175" s="19"/>
      <c r="EW175" s="19">
        <v>0.54200000000000004</v>
      </c>
      <c r="EX175">
        <v>0</v>
      </c>
    </row>
    <row r="176" spans="1:166" ht="15" customHeight="1" thickTop="1" x14ac:dyDescent="0.25">
      <c r="A176" s="45" t="s">
        <v>55</v>
      </c>
      <c r="B176" s="46"/>
      <c r="C176" s="46"/>
      <c r="D176" s="46"/>
      <c r="E176" s="46"/>
      <c r="F176" s="46"/>
      <c r="G176" s="32"/>
      <c r="H176" s="32"/>
      <c r="I176" s="32"/>
      <c r="J176" s="32"/>
      <c r="K176" s="32"/>
      <c r="L176" s="32"/>
      <c r="M176" s="29"/>
      <c r="N176" s="29"/>
      <c r="AD176" s="19"/>
      <c r="EW176" s="19">
        <f>(EW175-EW179)*3/4+EW179</f>
        <v>0.42025000000000001</v>
      </c>
      <c r="EX176">
        <v>-5</v>
      </c>
    </row>
    <row r="177" spans="1:154" ht="15" customHeight="1" x14ac:dyDescent="0.25">
      <c r="A177" s="20" t="s">
        <v>0</v>
      </c>
      <c r="B177" s="7">
        <v>1.25</v>
      </c>
      <c r="C177" s="7"/>
      <c r="D177" s="7"/>
      <c r="E177" s="7"/>
      <c r="F177" s="7"/>
      <c r="G177" s="29"/>
      <c r="H177" s="29"/>
      <c r="I177" s="29"/>
      <c r="J177" s="29"/>
      <c r="K177" s="29"/>
      <c r="L177" s="29"/>
      <c r="M177" s="29"/>
      <c r="N177" s="29"/>
      <c r="V177" s="7"/>
      <c r="W177" s="7"/>
      <c r="X177" s="7"/>
      <c r="Y177" s="7"/>
      <c r="Z177" s="7"/>
      <c r="AA177" s="7"/>
      <c r="EW177" s="2">
        <f>(EW175-EW179)*2/4+EW179</f>
        <v>0.29850000000000004</v>
      </c>
      <c r="EX177">
        <v>-10</v>
      </c>
    </row>
    <row r="178" spans="1:154" ht="15" customHeight="1" x14ac:dyDescent="0.25">
      <c r="A178" s="20" t="s">
        <v>48</v>
      </c>
      <c r="B178" s="7" t="s">
        <v>49</v>
      </c>
      <c r="C178" s="7" t="s">
        <v>50</v>
      </c>
      <c r="D178" s="7" t="s">
        <v>51</v>
      </c>
      <c r="E178" s="7" t="s">
        <v>52</v>
      </c>
      <c r="F178" s="30" t="s">
        <v>53</v>
      </c>
      <c r="G178" s="29"/>
      <c r="H178" s="29"/>
      <c r="I178" s="29"/>
      <c r="J178" s="29"/>
      <c r="K178" s="29"/>
      <c r="L178" s="29"/>
      <c r="M178" s="29"/>
      <c r="N178" s="29"/>
      <c r="V178" s="7"/>
      <c r="W178" s="7"/>
      <c r="X178" s="7"/>
      <c r="Y178" s="7"/>
      <c r="Z178" s="7"/>
      <c r="AA178" s="7"/>
      <c r="EW178" s="2">
        <f>(EW175-EW179)*1/4+EW179</f>
        <v>0.17675000000000002</v>
      </c>
      <c r="EX178">
        <v>-15</v>
      </c>
    </row>
    <row r="179" spans="1:154" ht="15" customHeight="1" x14ac:dyDescent="0.25">
      <c r="A179" s="20">
        <v>15</v>
      </c>
      <c r="B179" s="7">
        <f>$B$163/A179</f>
        <v>8.3333333333333329E-2</v>
      </c>
      <c r="C179" s="22">
        <v>5.5056250000000002</v>
      </c>
      <c r="D179" s="22">
        <v>5.7543749999999996</v>
      </c>
      <c r="E179" s="22">
        <v>5.1375000000000002</v>
      </c>
      <c r="F179" s="22">
        <v>3.647125</v>
      </c>
      <c r="G179" s="28"/>
      <c r="H179" s="28"/>
      <c r="I179" s="28"/>
      <c r="J179" s="28"/>
      <c r="K179" s="28"/>
      <c r="L179" s="29"/>
      <c r="M179" s="29"/>
      <c r="N179" s="29"/>
      <c r="V179" s="22"/>
      <c r="W179" s="22"/>
      <c r="X179" s="22"/>
      <c r="Y179" s="22"/>
      <c r="Z179" s="22"/>
      <c r="AA179" s="22"/>
      <c r="EW179" s="19">
        <v>5.5E-2</v>
      </c>
      <c r="EX179">
        <v>-20</v>
      </c>
    </row>
    <row r="180" spans="1:154" ht="15" customHeight="1" x14ac:dyDescent="0.25">
      <c r="A180" s="20">
        <v>10</v>
      </c>
      <c r="B180" s="7">
        <f>$B$163/A180</f>
        <v>0.125</v>
      </c>
      <c r="C180" s="22">
        <v>5.4453750000000003</v>
      </c>
      <c r="D180" s="22">
        <v>5.4453750000000003</v>
      </c>
      <c r="E180" s="22">
        <v>4.8373749999999998</v>
      </c>
      <c r="F180" s="22">
        <v>3.1193749999999998</v>
      </c>
      <c r="G180" s="28"/>
      <c r="H180" s="28"/>
      <c r="I180" s="28"/>
      <c r="J180" s="28"/>
      <c r="K180" s="28"/>
      <c r="L180" s="29"/>
      <c r="M180" s="29"/>
      <c r="N180" s="29"/>
      <c r="V180" s="22"/>
      <c r="W180" s="22"/>
      <c r="X180" s="22"/>
      <c r="Y180" s="22"/>
      <c r="Z180" s="22"/>
      <c r="AA180" s="22"/>
    </row>
    <row r="181" spans="1:154" ht="15" customHeight="1" x14ac:dyDescent="0.25">
      <c r="A181" s="20">
        <v>5</v>
      </c>
      <c r="B181" s="7">
        <f>$B$163/A181</f>
        <v>0.25</v>
      </c>
      <c r="C181" s="22">
        <v>4.8525</v>
      </c>
      <c r="D181" s="22">
        <v>4.8375000000000004</v>
      </c>
      <c r="E181" s="22">
        <v>4.1550000000000002</v>
      </c>
      <c r="F181" s="22">
        <v>1.69875</v>
      </c>
      <c r="G181" s="28"/>
      <c r="H181" s="28"/>
      <c r="I181" s="28"/>
      <c r="J181" s="28"/>
      <c r="K181" s="28"/>
      <c r="L181" s="29"/>
      <c r="M181" s="29"/>
      <c r="N181" s="29"/>
      <c r="V181" s="22"/>
      <c r="W181" s="22"/>
      <c r="X181" s="22"/>
      <c r="Y181" s="22"/>
      <c r="Z181" s="22"/>
      <c r="AA181" s="22"/>
    </row>
    <row r="182" spans="1:154" ht="15" customHeight="1" x14ac:dyDescent="0.25">
      <c r="A182" s="20" t="s">
        <v>56</v>
      </c>
      <c r="B182" s="7">
        <f>B181+0.125</f>
        <v>0.375</v>
      </c>
      <c r="C182" s="26">
        <f>C184+(C181-C184)*2/3+C197</f>
        <v>4.7304166666666667</v>
      </c>
      <c r="D182" s="26">
        <f>D184+(D181-D184)*2/3+D197</f>
        <v>4.7260416666666671</v>
      </c>
      <c r="E182" s="26">
        <f>E184+(E181-E184)*2/3+E197</f>
        <v>3.5844166666666668</v>
      </c>
      <c r="F182" s="26">
        <f>F184+(F181-F184)*2/3-0.3</f>
        <v>0.87583333333333324</v>
      </c>
      <c r="G182" s="28"/>
      <c r="H182" s="28"/>
      <c r="I182" s="28"/>
      <c r="J182" s="28"/>
      <c r="K182" s="28"/>
      <c r="L182" s="29"/>
      <c r="M182" s="29"/>
      <c r="N182" s="29"/>
      <c r="V182" s="26"/>
      <c r="W182" s="26"/>
      <c r="X182" s="26"/>
      <c r="Y182" s="26"/>
      <c r="Z182" s="26"/>
      <c r="AA182" s="26"/>
    </row>
    <row r="183" spans="1:154" ht="15" customHeight="1" x14ac:dyDescent="0.25">
      <c r="A183" s="20" t="s">
        <v>56</v>
      </c>
      <c r="B183" s="7">
        <f>B182+0.125</f>
        <v>0.5</v>
      </c>
      <c r="C183" s="26">
        <f>C184+(C181-C184)*1/3+C198</f>
        <v>4.6083333333333334</v>
      </c>
      <c r="D183" s="26">
        <f>D184+(D181-D184)*1/3+D198</f>
        <v>4.614583333333333</v>
      </c>
      <c r="E183" s="26">
        <f>E184+(E181-E184)*1/3+E198</f>
        <v>3.0138333333333334</v>
      </c>
      <c r="F183" s="26">
        <f>F184+(F181-F184)*1/3-0.3</f>
        <v>0.35291666666666671</v>
      </c>
      <c r="G183" s="28"/>
      <c r="H183" s="28"/>
      <c r="I183" s="28"/>
      <c r="J183" s="28"/>
      <c r="K183" s="28"/>
      <c r="L183" s="29"/>
      <c r="M183" s="29"/>
      <c r="N183" s="29"/>
      <c r="V183" s="26"/>
      <c r="W183" s="26"/>
      <c r="X183" s="26"/>
      <c r="Y183" s="26"/>
      <c r="Z183" s="26"/>
      <c r="AA183" s="26"/>
    </row>
    <row r="184" spans="1:154" ht="15" customHeight="1" x14ac:dyDescent="0.25">
      <c r="A184" s="20">
        <v>2</v>
      </c>
      <c r="B184" s="7">
        <f>$B$163/A184</f>
        <v>0.625</v>
      </c>
      <c r="C184" s="22">
        <v>4.4862500000000001</v>
      </c>
      <c r="D184" s="22">
        <v>4.5031249999999998</v>
      </c>
      <c r="E184" s="22">
        <v>2.4432499999999999</v>
      </c>
      <c r="F184" s="22">
        <v>0.13</v>
      </c>
      <c r="G184" s="28"/>
      <c r="H184" s="28"/>
      <c r="I184" s="28"/>
      <c r="J184" s="28"/>
      <c r="K184" s="28"/>
      <c r="L184" s="29"/>
      <c r="M184" s="29"/>
      <c r="N184" s="29"/>
      <c r="V184" s="22"/>
      <c r="W184" s="22"/>
      <c r="X184" s="22"/>
      <c r="Y184" s="22"/>
      <c r="Z184" s="22"/>
      <c r="AA184" s="22"/>
    </row>
    <row r="185" spans="1:154" ht="15" customHeight="1" x14ac:dyDescent="0.25">
      <c r="A185" s="20" t="s">
        <v>56</v>
      </c>
      <c r="B185" s="7">
        <f>B184+0.125</f>
        <v>0.75</v>
      </c>
      <c r="C185" s="26">
        <f>C$189+(C$184-C$189)*4/5+C200</f>
        <v>4.4242999999999997</v>
      </c>
      <c r="D185" s="26">
        <f>D$189+(D$184-D$189)*4/5+D200</f>
        <v>4.4208499999999997</v>
      </c>
      <c r="E185" s="26">
        <f>E$189+(E$184-E$189)*4/5+E200</f>
        <v>2.0629999999999997</v>
      </c>
      <c r="F185" s="26">
        <f>F$189+(F$184-F$189)*4/5+L200</f>
        <v>0.11500000000000002</v>
      </c>
      <c r="G185" s="28"/>
      <c r="H185" s="28"/>
      <c r="I185" s="28"/>
      <c r="J185" s="28"/>
      <c r="K185" s="28"/>
      <c r="L185" s="29"/>
      <c r="M185" s="29"/>
      <c r="N185" s="29"/>
      <c r="V185" s="26"/>
      <c r="W185" s="26"/>
      <c r="X185" s="26"/>
      <c r="Y185" s="26"/>
      <c r="Z185" s="26"/>
      <c r="AA185" s="26"/>
    </row>
    <row r="186" spans="1:154" ht="15" customHeight="1" x14ac:dyDescent="0.25">
      <c r="A186" s="20" t="s">
        <v>56</v>
      </c>
      <c r="B186" s="7">
        <f>B185+0.125</f>
        <v>0.875</v>
      </c>
      <c r="C186" s="26">
        <f>C$189+(C$184-C$189)*3/5+C201</f>
        <v>4.3623500000000002</v>
      </c>
      <c r="D186" s="26">
        <f>D$189+(D$184-D$189)*3/5+D201</f>
        <v>4.3385749999999996</v>
      </c>
      <c r="E186" s="26">
        <f>E$189+(E$184-E$189)*3/5+E201</f>
        <v>1.68275</v>
      </c>
      <c r="F186" s="26">
        <f>F$189+(F$184-F$189)*3/5+L201</f>
        <v>0.1</v>
      </c>
      <c r="G186" s="28"/>
      <c r="H186" s="28"/>
      <c r="I186" s="28"/>
      <c r="J186" s="28"/>
      <c r="K186" s="28"/>
      <c r="L186" s="29"/>
      <c r="M186" s="29"/>
      <c r="N186" s="29"/>
      <c r="V186" s="26"/>
      <c r="W186" s="26"/>
      <c r="X186" s="26"/>
      <c r="Y186" s="26"/>
      <c r="Z186" s="26"/>
      <c r="AA186" s="26"/>
    </row>
    <row r="187" spans="1:154" ht="15" customHeight="1" x14ac:dyDescent="0.25">
      <c r="A187" s="20" t="s">
        <v>56</v>
      </c>
      <c r="B187" s="7">
        <f>B186+0.125</f>
        <v>1</v>
      </c>
      <c r="C187" s="26">
        <f>C$189+(C$184-C$189)*2/5+C202</f>
        <v>4.3003999999999998</v>
      </c>
      <c r="D187" s="26">
        <f>D$189+(D$184-D$189)*2/5+D202</f>
        <v>4.2563000000000004</v>
      </c>
      <c r="E187" s="26">
        <f>E$189+(E$184-E$189)*2/5+E202</f>
        <v>1.3025</v>
      </c>
      <c r="F187" s="26">
        <f>F$189+(F$184-F$189)*2/5+L202</f>
        <v>8.5000000000000006E-2</v>
      </c>
      <c r="G187" s="28"/>
      <c r="H187" s="28"/>
      <c r="I187" s="28"/>
      <c r="J187" s="28"/>
      <c r="K187" s="28"/>
      <c r="L187" s="29"/>
      <c r="M187" s="29"/>
      <c r="N187" s="29"/>
      <c r="V187" s="26"/>
      <c r="W187" s="26"/>
      <c r="X187" s="26"/>
      <c r="Y187" s="26"/>
      <c r="Z187" s="26"/>
      <c r="AA187" s="26"/>
    </row>
    <row r="188" spans="1:154" ht="15" customHeight="1" x14ac:dyDescent="0.25">
      <c r="A188" s="20" t="s">
        <v>56</v>
      </c>
      <c r="B188" s="7">
        <f>B187+0.125</f>
        <v>1.125</v>
      </c>
      <c r="C188" s="26">
        <f>C$189+(C$184-C$189)*1/5+C203</f>
        <v>4.2384500000000003</v>
      </c>
      <c r="D188" s="26">
        <f>D$189+(D$184-D$189)*1/5+D203</f>
        <v>4.1740250000000003</v>
      </c>
      <c r="E188" s="26">
        <f>E$189+(E$184-E$189)*1/5+E203</f>
        <v>0.92225000000000001</v>
      </c>
      <c r="F188" s="26">
        <f>F$189+(F$184-F$189)*1/5+L203</f>
        <v>7.0000000000000007E-2</v>
      </c>
      <c r="G188" s="28"/>
      <c r="H188" s="28"/>
      <c r="I188" s="28"/>
      <c r="J188" s="28"/>
      <c r="K188" s="28"/>
      <c r="L188" s="29"/>
      <c r="M188" s="29"/>
      <c r="N188" s="29"/>
      <c r="V188" s="26"/>
      <c r="W188" s="26"/>
      <c r="X188" s="26"/>
      <c r="Y188" s="26"/>
      <c r="Z188" s="26"/>
      <c r="AA188" s="26"/>
    </row>
    <row r="189" spans="1:154" ht="15.75" customHeight="1" thickBot="1" x14ac:dyDescent="0.3">
      <c r="A189" s="23">
        <v>1</v>
      </c>
      <c r="B189" s="24">
        <f>$B$163/A189</f>
        <v>1.25</v>
      </c>
      <c r="C189" s="25">
        <v>4.1764999999999999</v>
      </c>
      <c r="D189" s="25">
        <v>4.0917500000000002</v>
      </c>
      <c r="E189" s="25">
        <v>0.54200000000000004</v>
      </c>
      <c r="F189" s="25">
        <v>5.5E-2</v>
      </c>
      <c r="G189" s="28"/>
      <c r="H189" s="28"/>
      <c r="I189" s="28"/>
      <c r="J189" s="28"/>
      <c r="K189" s="28"/>
      <c r="L189" s="29"/>
      <c r="M189" s="29"/>
      <c r="N189" s="29"/>
      <c r="V189" s="25"/>
      <c r="W189" s="25"/>
      <c r="X189" s="25"/>
      <c r="Y189" s="25"/>
      <c r="Z189" s="25"/>
      <c r="AA189" s="25"/>
    </row>
    <row r="190" spans="1:154" ht="15" customHeight="1" thickTop="1" x14ac:dyDescent="0.25">
      <c r="G190" s="29"/>
      <c r="H190" s="29"/>
      <c r="I190" s="29"/>
      <c r="J190" s="29"/>
      <c r="K190" s="29"/>
      <c r="L190" s="29"/>
      <c r="M190" s="29"/>
      <c r="N190" s="29"/>
    </row>
    <row r="191" spans="1:154" ht="15" customHeight="1" x14ac:dyDescent="0.25">
      <c r="G191" s="29"/>
      <c r="H191" s="29"/>
      <c r="I191" s="29"/>
      <c r="J191" s="29"/>
      <c r="K191" s="29"/>
      <c r="L191" s="29"/>
      <c r="M191" s="29"/>
      <c r="N191" s="29"/>
    </row>
    <row r="192" spans="1:154" ht="15" customHeight="1" x14ac:dyDescent="0.25">
      <c r="G192" s="29"/>
      <c r="H192" s="29"/>
      <c r="I192" s="29"/>
      <c r="J192" s="29"/>
      <c r="K192" s="29"/>
      <c r="L192" s="29"/>
      <c r="M192" s="29"/>
      <c r="N192" s="29"/>
    </row>
    <row r="193" spans="3:27" ht="15" customHeight="1" x14ac:dyDescent="0.25">
      <c r="C193" s="29"/>
      <c r="D193" s="29"/>
      <c r="E193" s="29"/>
      <c r="F193" s="29"/>
      <c r="G193" s="29"/>
      <c r="H193" s="29"/>
      <c r="I193" s="29"/>
      <c r="J193" s="29"/>
      <c r="K193" s="29"/>
      <c r="L193" s="29"/>
      <c r="M193" s="29"/>
    </row>
    <row r="194" spans="3:27" ht="15" customHeight="1" x14ac:dyDescent="0.25">
      <c r="C194" s="28"/>
      <c r="D194" s="28"/>
      <c r="E194" s="28"/>
      <c r="F194" s="28"/>
      <c r="G194" s="28"/>
      <c r="H194" s="28"/>
      <c r="I194" s="28"/>
      <c r="J194" s="28"/>
      <c r="K194" s="28"/>
      <c r="L194" s="28"/>
      <c r="M194" s="29"/>
      <c r="V194" s="22"/>
      <c r="W194" s="22"/>
      <c r="X194" s="22"/>
      <c r="Y194" s="22"/>
      <c r="Z194" s="22"/>
      <c r="AA194" s="22"/>
    </row>
    <row r="195" spans="3:27" ht="15" customHeight="1" x14ac:dyDescent="0.25">
      <c r="C195" s="28"/>
      <c r="D195" s="28"/>
      <c r="E195" s="28"/>
      <c r="F195" s="28"/>
      <c r="G195" s="28"/>
      <c r="H195" s="28"/>
      <c r="I195" s="28"/>
      <c r="J195" s="28"/>
      <c r="K195" s="28"/>
      <c r="L195" s="28"/>
      <c r="M195" s="29"/>
      <c r="V195" s="22"/>
      <c r="W195" s="22"/>
      <c r="X195" s="22"/>
      <c r="Y195" s="22"/>
      <c r="Z195" s="22"/>
      <c r="AA195" s="22"/>
    </row>
    <row r="196" spans="3:27" ht="15" customHeight="1" x14ac:dyDescent="0.25">
      <c r="C196" s="28"/>
      <c r="D196" s="28"/>
      <c r="E196" s="28"/>
      <c r="F196" s="28"/>
      <c r="G196" s="28"/>
      <c r="H196" s="28"/>
      <c r="I196" s="28"/>
      <c r="J196" s="28"/>
      <c r="K196" s="28"/>
      <c r="L196" s="28"/>
      <c r="M196" s="29"/>
      <c r="V196" s="22"/>
      <c r="W196" s="22"/>
      <c r="X196" s="22"/>
      <c r="Y196" s="22"/>
      <c r="Z196" s="22"/>
      <c r="AA196" s="22"/>
    </row>
    <row r="197" spans="3:27" ht="15" customHeight="1" x14ac:dyDescent="0.25">
      <c r="C197" s="28"/>
      <c r="D197" s="28"/>
      <c r="E197" s="28"/>
      <c r="F197" s="28"/>
      <c r="G197" s="28"/>
      <c r="H197" s="28"/>
      <c r="I197" s="28"/>
      <c r="J197" s="28"/>
      <c r="K197" s="28"/>
      <c r="L197" s="28"/>
      <c r="M197" s="29"/>
      <c r="V197" s="26"/>
      <c r="W197" s="26"/>
      <c r="X197" s="26"/>
      <c r="Y197" s="26"/>
      <c r="Z197" s="26"/>
      <c r="AA197" s="26"/>
    </row>
    <row r="198" spans="3:27" ht="15" customHeight="1" x14ac:dyDescent="0.25">
      <c r="C198" s="28"/>
      <c r="D198" s="28"/>
      <c r="E198" s="28"/>
      <c r="F198" s="28"/>
      <c r="G198" s="28"/>
      <c r="H198" s="28"/>
      <c r="I198" s="28"/>
      <c r="J198" s="28"/>
      <c r="K198" s="28"/>
      <c r="L198" s="28"/>
      <c r="M198" s="29"/>
      <c r="V198" s="26"/>
      <c r="W198" s="26"/>
      <c r="X198" s="26"/>
      <c r="Y198" s="26"/>
      <c r="Z198" s="26"/>
      <c r="AA198" s="26"/>
    </row>
    <row r="199" spans="3:27" ht="15" customHeight="1" x14ac:dyDescent="0.25">
      <c r="C199" s="28"/>
      <c r="D199" s="28"/>
      <c r="E199" s="28"/>
      <c r="F199" s="28"/>
      <c r="G199" s="28"/>
      <c r="H199" s="28"/>
      <c r="I199" s="28"/>
      <c r="J199" s="28"/>
      <c r="K199" s="28"/>
      <c r="L199" s="28"/>
      <c r="M199" s="29"/>
      <c r="V199" s="22"/>
      <c r="W199" s="22"/>
      <c r="X199" s="22"/>
      <c r="Y199" s="22"/>
      <c r="Z199" s="22"/>
      <c r="AA199" s="22"/>
    </row>
    <row r="200" spans="3:27" ht="15" customHeight="1" x14ac:dyDescent="0.25">
      <c r="C200" s="28"/>
      <c r="D200" s="28"/>
      <c r="E200" s="28"/>
      <c r="F200" s="28"/>
      <c r="G200" s="28"/>
      <c r="H200" s="28"/>
      <c r="I200" s="28"/>
      <c r="J200" s="28"/>
      <c r="K200" s="28"/>
      <c r="L200" s="28"/>
      <c r="M200" s="29"/>
      <c r="V200" s="26"/>
      <c r="W200" s="26"/>
      <c r="X200" s="26"/>
      <c r="Y200" s="26"/>
      <c r="Z200" s="26"/>
      <c r="AA200" s="26"/>
    </row>
    <row r="201" spans="3:27" ht="15" customHeight="1" x14ac:dyDescent="0.25">
      <c r="C201" s="28"/>
      <c r="D201" s="28"/>
      <c r="E201" s="28"/>
      <c r="F201" s="28"/>
      <c r="G201" s="28"/>
      <c r="H201" s="28"/>
      <c r="I201" s="28"/>
      <c r="J201" s="28"/>
      <c r="K201" s="28"/>
      <c r="L201" s="28"/>
      <c r="M201" s="29"/>
      <c r="V201" s="26"/>
      <c r="W201" s="26"/>
      <c r="X201" s="26"/>
      <c r="Y201" s="26"/>
      <c r="Z201" s="26"/>
      <c r="AA201" s="26"/>
    </row>
    <row r="202" spans="3:27" ht="15" customHeight="1" x14ac:dyDescent="0.25">
      <c r="C202" s="28"/>
      <c r="D202" s="28"/>
      <c r="E202" s="28"/>
      <c r="F202" s="28"/>
      <c r="G202" s="28"/>
      <c r="H202" s="28"/>
      <c r="I202" s="28"/>
      <c r="J202" s="28"/>
      <c r="K202" s="28"/>
      <c r="L202" s="28"/>
      <c r="M202" s="29"/>
      <c r="V202" s="26"/>
      <c r="W202" s="26"/>
      <c r="X202" s="26"/>
      <c r="Y202" s="26"/>
      <c r="Z202" s="26"/>
      <c r="AA202" s="26"/>
    </row>
    <row r="203" spans="3:27" ht="15" customHeight="1" x14ac:dyDescent="0.25">
      <c r="C203" s="28"/>
      <c r="D203" s="28"/>
      <c r="E203" s="28"/>
      <c r="F203" s="28"/>
      <c r="G203" s="28"/>
      <c r="H203" s="28"/>
      <c r="I203" s="28"/>
      <c r="J203" s="28"/>
      <c r="K203" s="28"/>
      <c r="L203" s="28"/>
      <c r="M203" s="29"/>
      <c r="V203" s="26"/>
      <c r="W203" s="26"/>
      <c r="X203" s="26"/>
      <c r="Y203" s="26"/>
      <c r="Z203" s="26"/>
      <c r="AA203" s="26"/>
    </row>
    <row r="204" spans="3:27" ht="15.75" customHeight="1" thickBot="1" x14ac:dyDescent="0.3">
      <c r="C204" s="28"/>
      <c r="D204" s="28"/>
      <c r="E204" s="28"/>
      <c r="F204" s="28"/>
      <c r="G204" s="28"/>
      <c r="H204" s="28"/>
      <c r="I204" s="28"/>
      <c r="J204" s="28"/>
      <c r="K204" s="28"/>
      <c r="L204" s="28"/>
      <c r="M204" s="29"/>
      <c r="V204" s="25"/>
      <c r="W204" s="25"/>
      <c r="X204" s="25"/>
      <c r="Y204" s="25"/>
      <c r="Z204" s="25"/>
      <c r="AA204" s="25"/>
    </row>
    <row r="205" spans="3:27" ht="15" customHeight="1" thickTop="1" x14ac:dyDescent="0.25">
      <c r="C205" s="29"/>
      <c r="D205" s="29"/>
      <c r="E205" s="29"/>
      <c r="F205" s="29"/>
      <c r="G205" s="29"/>
      <c r="H205" s="29"/>
      <c r="I205" s="29"/>
      <c r="J205" s="29"/>
      <c r="K205" s="29"/>
      <c r="L205" s="29"/>
      <c r="M205" s="29"/>
    </row>
    <row r="206" spans="3:27" ht="15" customHeight="1" x14ac:dyDescent="0.25">
      <c r="C206" s="29"/>
      <c r="D206" s="29"/>
      <c r="E206" s="29"/>
      <c r="F206" s="29"/>
      <c r="G206" s="29"/>
      <c r="H206" s="29"/>
      <c r="I206" s="29"/>
      <c r="J206" s="29"/>
      <c r="K206" s="29"/>
      <c r="L206" s="29"/>
      <c r="M206" s="29"/>
    </row>
    <row r="207" spans="3:27" ht="15" customHeight="1" x14ac:dyDescent="0.25">
      <c r="C207" s="29"/>
      <c r="D207" s="29"/>
      <c r="E207" s="29"/>
      <c r="F207" s="29"/>
      <c r="G207" s="29"/>
      <c r="H207" s="29"/>
      <c r="I207" s="29"/>
      <c r="J207" s="29"/>
      <c r="K207" s="29"/>
      <c r="L207" s="29"/>
      <c r="M207" s="29"/>
    </row>
    <row r="208" spans="3:27" ht="15" customHeight="1" x14ac:dyDescent="0.25">
      <c r="C208" s="29"/>
      <c r="D208" s="29"/>
      <c r="E208" s="29"/>
      <c r="F208" s="29"/>
      <c r="G208" s="29"/>
      <c r="H208" s="29"/>
      <c r="I208" s="29"/>
      <c r="J208" s="29"/>
      <c r="K208" s="29"/>
      <c r="L208" s="29"/>
      <c r="M208" s="29"/>
    </row>
    <row r="209" spans="3:13" ht="15" customHeight="1" x14ac:dyDescent="0.25">
      <c r="C209" s="29"/>
      <c r="D209" s="29"/>
      <c r="E209" s="29"/>
      <c r="F209" s="29"/>
      <c r="G209" s="29"/>
      <c r="H209" s="29"/>
      <c r="I209" s="29"/>
      <c r="J209" s="29"/>
      <c r="K209" s="29"/>
      <c r="L209" s="29"/>
      <c r="M209" s="29"/>
    </row>
    <row r="210" spans="3:13" ht="15" customHeight="1" x14ac:dyDescent="0.25"/>
    <row r="211" spans="3:13" ht="15" customHeight="1" x14ac:dyDescent="0.25"/>
    <row r="212" spans="3:13" ht="15" customHeight="1" x14ac:dyDescent="0.25"/>
    <row r="213" spans="3:13" ht="15" customHeight="1" x14ac:dyDescent="0.25"/>
    <row r="214" spans="3:13" ht="15" customHeight="1" x14ac:dyDescent="0.25"/>
    <row r="215" spans="3:13" ht="15" customHeight="1" x14ac:dyDescent="0.25"/>
    <row r="216" spans="3:13" ht="15" customHeight="1" x14ac:dyDescent="0.25"/>
    <row r="217" spans="3:13" ht="15" customHeight="1" x14ac:dyDescent="0.25"/>
    <row r="218" spans="3:13" ht="15" customHeight="1" x14ac:dyDescent="0.25"/>
    <row r="219" spans="3:13" ht="15" customHeight="1" x14ac:dyDescent="0.25"/>
    <row r="220" spans="3:13" ht="15" customHeight="1" x14ac:dyDescent="0.25"/>
    <row r="221" spans="3:13" ht="15" customHeight="1" x14ac:dyDescent="0.25"/>
    <row r="222" spans="3:13" ht="15" customHeight="1" x14ac:dyDescent="0.25"/>
    <row r="223" spans="3:13" ht="15" customHeight="1" x14ac:dyDescent="0.25"/>
    <row r="224" spans="3:13"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row r="65537" ht="15" customHeight="1" x14ac:dyDescent="0.25"/>
    <row r="65538" ht="15" customHeight="1" x14ac:dyDescent="0.25"/>
    <row r="65539" ht="15" customHeight="1" x14ac:dyDescent="0.25"/>
    <row r="65540" ht="15" customHeight="1" x14ac:dyDescent="0.25"/>
    <row r="65541" ht="15" customHeight="1" x14ac:dyDescent="0.25"/>
    <row r="65542" ht="15" customHeight="1" x14ac:dyDescent="0.25"/>
    <row r="65543" ht="15" customHeight="1" x14ac:dyDescent="0.25"/>
    <row r="65544" ht="15" customHeight="1" x14ac:dyDescent="0.25"/>
    <row r="65545" ht="15" customHeight="1" x14ac:dyDescent="0.25"/>
    <row r="65546" ht="15" customHeight="1" x14ac:dyDescent="0.25"/>
  </sheetData>
  <mergeCells count="141">
    <mergeCell ref="A21:N21"/>
    <mergeCell ref="Q21:AD21"/>
    <mergeCell ref="AG21:AT21"/>
    <mergeCell ref="AW21:BJ21"/>
    <mergeCell ref="BM21:BZ21"/>
    <mergeCell ref="CC21:CP21"/>
    <mergeCell ref="CT21:DG21"/>
    <mergeCell ref="DK21:DX21"/>
    <mergeCell ref="EA21:EN21"/>
    <mergeCell ref="ET21:FG21"/>
    <mergeCell ref="FN22:FR22"/>
    <mergeCell ref="FX22:GE22"/>
    <mergeCell ref="GF22:GM22"/>
    <mergeCell ref="GN22:GU22"/>
    <mergeCell ref="GV22:HC22"/>
    <mergeCell ref="HD22:HK22"/>
    <mergeCell ref="HL22:HS22"/>
    <mergeCell ref="HT22:IA22"/>
    <mergeCell ref="IB22:II22"/>
    <mergeCell ref="IJ22:IQ22"/>
    <mergeCell ref="IR22:IY22"/>
    <mergeCell ref="IZ22:JG22"/>
    <mergeCell ref="JH22:JO22"/>
    <mergeCell ref="JP22:JW22"/>
    <mergeCell ref="JX22:KE22"/>
    <mergeCell ref="KF22:KM22"/>
    <mergeCell ref="KN22:KU22"/>
    <mergeCell ref="KV22:LC22"/>
    <mergeCell ref="LD22:LK22"/>
    <mergeCell ref="LL22:LS22"/>
    <mergeCell ref="LT22:MA22"/>
    <mergeCell ref="MB22:MI22"/>
    <mergeCell ref="MJ22:MQ22"/>
    <mergeCell ref="MR22:MY22"/>
    <mergeCell ref="MZ22:NG22"/>
    <mergeCell ref="NH22:NO22"/>
    <mergeCell ref="NP22:NW22"/>
    <mergeCell ref="NX22:OE22"/>
    <mergeCell ref="OF22:OM22"/>
    <mergeCell ref="ON22:OU22"/>
    <mergeCell ref="OV22:PC22"/>
    <mergeCell ref="PD22:PK22"/>
    <mergeCell ref="PL22:PS22"/>
    <mergeCell ref="PT22:QA22"/>
    <mergeCell ref="QB22:QI22"/>
    <mergeCell ref="QJ22:QQ22"/>
    <mergeCell ref="QR22:QY22"/>
    <mergeCell ref="QZ22:RG22"/>
    <mergeCell ref="RH22:RO22"/>
    <mergeCell ref="RP22:RW22"/>
    <mergeCell ref="RX22:SE22"/>
    <mergeCell ref="SF22:SM22"/>
    <mergeCell ref="SN22:SU22"/>
    <mergeCell ref="SV22:TC22"/>
    <mergeCell ref="TD22:TK22"/>
    <mergeCell ref="TL22:TS22"/>
    <mergeCell ref="TT22:UA22"/>
    <mergeCell ref="UB22:UI22"/>
    <mergeCell ref="UJ22:UQ22"/>
    <mergeCell ref="UR22:UY22"/>
    <mergeCell ref="UZ22:VG22"/>
    <mergeCell ref="VH22:VO22"/>
    <mergeCell ref="VP22:VW22"/>
    <mergeCell ref="VX22:WE22"/>
    <mergeCell ref="WF22:WM22"/>
    <mergeCell ref="WN22:WU22"/>
    <mergeCell ref="WV22:XC22"/>
    <mergeCell ref="XD22:XK22"/>
    <mergeCell ref="XL22:XS22"/>
    <mergeCell ref="XT22:YA22"/>
    <mergeCell ref="YB22:YI22"/>
    <mergeCell ref="ACZ22:ADG22"/>
    <mergeCell ref="ADH22:ADO22"/>
    <mergeCell ref="ADP22:ADW22"/>
    <mergeCell ref="YJ22:YQ22"/>
    <mergeCell ref="YR22:YY22"/>
    <mergeCell ref="YZ22:ZG22"/>
    <mergeCell ref="ZH22:ZO22"/>
    <mergeCell ref="ZP22:ZW22"/>
    <mergeCell ref="ZX22:AAE22"/>
    <mergeCell ref="AAF22:AAM22"/>
    <mergeCell ref="AAN22:AAU22"/>
    <mergeCell ref="AAV22:ABC22"/>
    <mergeCell ref="ALX22:AME22"/>
    <mergeCell ref="AGR22:AGY22"/>
    <mergeCell ref="AGZ22:AHG22"/>
    <mergeCell ref="AHH22:AHO22"/>
    <mergeCell ref="AHP22:AHW22"/>
    <mergeCell ref="AHX22:AIE22"/>
    <mergeCell ref="AIF22:AIM22"/>
    <mergeCell ref="AIN22:AIU22"/>
    <mergeCell ref="AIV22:AJC22"/>
    <mergeCell ref="AJD22:AJK22"/>
    <mergeCell ref="ET71:FG71"/>
    <mergeCell ref="AJL22:AJS22"/>
    <mergeCell ref="AJT22:AKA22"/>
    <mergeCell ref="AKB22:AKI22"/>
    <mergeCell ref="AKJ22:AKQ22"/>
    <mergeCell ref="AKR22:AKY22"/>
    <mergeCell ref="AKZ22:ALG22"/>
    <mergeCell ref="ALH22:ALO22"/>
    <mergeCell ref="ALP22:ALW22"/>
    <mergeCell ref="ADX22:AEE22"/>
    <mergeCell ref="AEF22:AEM22"/>
    <mergeCell ref="AEN22:AEU22"/>
    <mergeCell ref="AEV22:AFC22"/>
    <mergeCell ref="AFD22:AFK22"/>
    <mergeCell ref="AFL22:AFS22"/>
    <mergeCell ref="AFT22:AGA22"/>
    <mergeCell ref="AGB22:AGI22"/>
    <mergeCell ref="AGJ22:AGQ22"/>
    <mergeCell ref="ABD22:ABK22"/>
    <mergeCell ref="ABL22:ABS22"/>
    <mergeCell ref="ABT22:ACA22"/>
    <mergeCell ref="ACB22:ACI22"/>
    <mergeCell ref="ACJ22:ACQ22"/>
    <mergeCell ref="ACR22:ACY22"/>
    <mergeCell ref="A162:F162"/>
    <mergeCell ref="A176:F176"/>
    <mergeCell ref="A1:M9"/>
    <mergeCell ref="F11:I11"/>
    <mergeCell ref="F12:I12"/>
    <mergeCell ref="F13:I13"/>
    <mergeCell ref="B14:M14"/>
    <mergeCell ref="AMF22:AMM22"/>
    <mergeCell ref="AMN22:AMU22"/>
    <mergeCell ref="A70:N70"/>
    <mergeCell ref="O70:AB70"/>
    <mergeCell ref="AC70:AJ70"/>
    <mergeCell ref="AK70:CD70"/>
    <mergeCell ref="CE70:CR70"/>
    <mergeCell ref="ET70:FG70"/>
    <mergeCell ref="A71:N71"/>
    <mergeCell ref="Q71:AD71"/>
    <mergeCell ref="AG71:AT71"/>
    <mergeCell ref="AW71:BJ71"/>
    <mergeCell ref="BM71:BZ71"/>
    <mergeCell ref="CC71:CP71"/>
    <mergeCell ref="CT71:DG71"/>
    <mergeCell ref="DK71:DX71"/>
    <mergeCell ref="EA71:EN71"/>
  </mergeCells>
  <pageMargins left="0.7" right="0.7" top="0.75" bottom="0.75" header="0.51180555555555496" footer="0.51180555555555496"/>
  <pageSetup paperSize="9" firstPageNumber="0"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536"/>
  <sheetViews>
    <sheetView zoomScaleNormal="100" workbookViewId="0">
      <selection activeCell="G8" sqref="G8"/>
    </sheetView>
  </sheetViews>
  <sheetFormatPr baseColWidth="10" defaultRowHeight="15" x14ac:dyDescent="0.25"/>
  <cols>
    <col min="1" max="3" width="10.5703125"/>
    <col min="4" max="4" width="12.7109375"/>
    <col min="5" max="5" width="17.28515625"/>
    <col min="6" max="1025" width="10.5703125"/>
  </cols>
  <sheetData>
    <row r="1" spans="1:5" ht="15" customHeight="1" x14ac:dyDescent="0.25">
      <c r="A1" t="s">
        <v>19</v>
      </c>
      <c r="B1">
        <v>4.2</v>
      </c>
    </row>
    <row r="2" spans="1:5" ht="15" customHeight="1" x14ac:dyDescent="0.25">
      <c r="A2" t="s">
        <v>20</v>
      </c>
      <c r="B2">
        <v>0.41199999999999998</v>
      </c>
      <c r="D2" t="s">
        <v>21</v>
      </c>
      <c r="E2" t="s">
        <v>22</v>
      </c>
    </row>
    <row r="3" spans="1:5" ht="15" customHeight="1" x14ac:dyDescent="0.25">
      <c r="A3" t="s">
        <v>23</v>
      </c>
      <c r="B3">
        <v>2.5</v>
      </c>
      <c r="D3">
        <v>0</v>
      </c>
      <c r="E3" s="2">
        <f t="shared" ref="E3:E34" si="0">$B$1-$B$2*$B$5/(1-D3/$B$3)</f>
        <v>4.0970000000000004</v>
      </c>
    </row>
    <row r="4" spans="1:5" ht="15" customHeight="1" x14ac:dyDescent="0.25">
      <c r="A4" t="s">
        <v>24</v>
      </c>
      <c r="B4">
        <v>1.25</v>
      </c>
      <c r="D4">
        <v>0.01</v>
      </c>
      <c r="E4" s="2">
        <f t="shared" si="0"/>
        <v>4.0965863453815263</v>
      </c>
    </row>
    <row r="5" spans="1:5" ht="15" customHeight="1" x14ac:dyDescent="0.25">
      <c r="A5" t="s">
        <v>14</v>
      </c>
      <c r="B5" s="2">
        <f>B4/5</f>
        <v>0.25</v>
      </c>
      <c r="D5">
        <v>0.02</v>
      </c>
      <c r="E5" s="2">
        <f t="shared" si="0"/>
        <v>4.0961693548387101</v>
      </c>
    </row>
    <row r="6" spans="1:5" ht="15" customHeight="1" x14ac:dyDescent="0.25">
      <c r="D6">
        <v>0.03</v>
      </c>
      <c r="E6" s="2">
        <f t="shared" si="0"/>
        <v>4.0957489878542512</v>
      </c>
    </row>
    <row r="7" spans="1:5" ht="15" customHeight="1" x14ac:dyDescent="0.25">
      <c r="D7">
        <v>0.04</v>
      </c>
      <c r="E7" s="2">
        <f t="shared" si="0"/>
        <v>4.0953252032520329</v>
      </c>
    </row>
    <row r="8" spans="1:5" ht="15" customHeight="1" x14ac:dyDescent="0.25">
      <c r="D8">
        <v>0.05</v>
      </c>
      <c r="E8" s="2">
        <f t="shared" si="0"/>
        <v>4.0948979591836734</v>
      </c>
    </row>
    <row r="9" spans="1:5" ht="15" customHeight="1" x14ac:dyDescent="0.25">
      <c r="D9">
        <v>0.06</v>
      </c>
      <c r="E9" s="2">
        <f t="shared" si="0"/>
        <v>4.0944672131147541</v>
      </c>
    </row>
    <row r="10" spans="1:5" ht="15" customHeight="1" x14ac:dyDescent="0.25">
      <c r="D10">
        <v>7.0000000000000007E-2</v>
      </c>
      <c r="E10" s="2">
        <f t="shared" si="0"/>
        <v>4.0940329218107001</v>
      </c>
    </row>
    <row r="11" spans="1:5" ht="15" customHeight="1" x14ac:dyDescent="0.25">
      <c r="D11">
        <v>0.08</v>
      </c>
      <c r="E11" s="2">
        <f t="shared" si="0"/>
        <v>4.0935950413223141</v>
      </c>
    </row>
    <row r="12" spans="1:5" ht="15" customHeight="1" x14ac:dyDescent="0.25">
      <c r="D12">
        <v>0.09</v>
      </c>
      <c r="E12" s="2">
        <f t="shared" si="0"/>
        <v>4.0931535269709549</v>
      </c>
    </row>
    <row r="13" spans="1:5" ht="15" customHeight="1" x14ac:dyDescent="0.25">
      <c r="D13">
        <v>0.1</v>
      </c>
      <c r="E13" s="2">
        <f t="shared" si="0"/>
        <v>4.0927083333333334</v>
      </c>
    </row>
    <row r="14" spans="1:5" ht="15" customHeight="1" x14ac:dyDescent="0.25">
      <c r="D14">
        <v>0.11</v>
      </c>
      <c r="E14" s="2">
        <f t="shared" si="0"/>
        <v>4.0922594142259419</v>
      </c>
    </row>
    <row r="15" spans="1:5" ht="15" customHeight="1" x14ac:dyDescent="0.25">
      <c r="D15">
        <v>0.12</v>
      </c>
      <c r="E15" s="2">
        <f t="shared" si="0"/>
        <v>4.0918067226890757</v>
      </c>
    </row>
    <row r="16" spans="1:5" ht="15" customHeight="1" x14ac:dyDescent="0.25">
      <c r="D16">
        <v>0.13</v>
      </c>
      <c r="E16" s="2">
        <f t="shared" si="0"/>
        <v>4.0913502109704645</v>
      </c>
    </row>
    <row r="17" spans="4:5" ht="15" customHeight="1" x14ac:dyDescent="0.25">
      <c r="D17">
        <v>0.14000000000000001</v>
      </c>
      <c r="E17" s="2">
        <f t="shared" si="0"/>
        <v>4.0908898305084751</v>
      </c>
    </row>
    <row r="18" spans="4:5" ht="15" customHeight="1" x14ac:dyDescent="0.25">
      <c r="D18">
        <v>0.15</v>
      </c>
      <c r="E18" s="2">
        <f t="shared" si="0"/>
        <v>4.0904255319148941</v>
      </c>
    </row>
    <row r="19" spans="4:5" ht="15" customHeight="1" x14ac:dyDescent="0.25">
      <c r="D19">
        <v>0.16</v>
      </c>
      <c r="E19" s="2">
        <f t="shared" si="0"/>
        <v>4.0899572649572651</v>
      </c>
    </row>
    <row r="20" spans="4:5" ht="15" customHeight="1" x14ac:dyDescent="0.25">
      <c r="D20">
        <v>0.17</v>
      </c>
      <c r="E20" s="2">
        <f t="shared" si="0"/>
        <v>4.0894849785407725</v>
      </c>
    </row>
    <row r="21" spans="4:5" ht="15" customHeight="1" x14ac:dyDescent="0.25">
      <c r="D21">
        <v>0.18</v>
      </c>
      <c r="E21" s="2">
        <f t="shared" si="0"/>
        <v>4.089008620689655</v>
      </c>
    </row>
    <row r="22" spans="4:5" ht="15" customHeight="1" x14ac:dyDescent="0.25">
      <c r="D22">
        <v>0.19</v>
      </c>
      <c r="E22" s="2">
        <f t="shared" si="0"/>
        <v>4.0885281385281385</v>
      </c>
    </row>
    <row r="23" spans="4:5" ht="15" customHeight="1" x14ac:dyDescent="0.25">
      <c r="D23">
        <v>0.2</v>
      </c>
      <c r="E23" s="2">
        <f t="shared" si="0"/>
        <v>4.0880434782608699</v>
      </c>
    </row>
    <row r="24" spans="4:5" ht="15" customHeight="1" x14ac:dyDescent="0.25">
      <c r="D24">
        <v>0.21</v>
      </c>
      <c r="E24" s="2">
        <f t="shared" si="0"/>
        <v>4.087554585152839</v>
      </c>
    </row>
    <row r="25" spans="4:5" ht="15" customHeight="1" x14ac:dyDescent="0.25">
      <c r="D25">
        <v>0.22</v>
      </c>
      <c r="E25" s="2">
        <f t="shared" si="0"/>
        <v>4.0870614035087725</v>
      </c>
    </row>
    <row r="26" spans="4:5" ht="15" customHeight="1" x14ac:dyDescent="0.25">
      <c r="D26">
        <v>0.23</v>
      </c>
      <c r="E26" s="2">
        <f t="shared" si="0"/>
        <v>4.086563876651983</v>
      </c>
    </row>
    <row r="27" spans="4:5" ht="15" customHeight="1" x14ac:dyDescent="0.25">
      <c r="D27">
        <v>0.24</v>
      </c>
      <c r="E27" s="2">
        <f t="shared" si="0"/>
        <v>4.0860619469026549</v>
      </c>
    </row>
    <row r="28" spans="4:5" ht="15" customHeight="1" x14ac:dyDescent="0.25">
      <c r="D28">
        <v>0.25</v>
      </c>
      <c r="E28" s="2">
        <f t="shared" si="0"/>
        <v>4.0855555555555556</v>
      </c>
    </row>
    <row r="29" spans="4:5" ht="15" customHeight="1" x14ac:dyDescent="0.25">
      <c r="D29">
        <v>0.26</v>
      </c>
      <c r="E29" s="2">
        <f t="shared" si="0"/>
        <v>4.0850446428571434</v>
      </c>
    </row>
    <row r="30" spans="4:5" ht="15" customHeight="1" x14ac:dyDescent="0.25">
      <c r="D30">
        <v>0.27</v>
      </c>
      <c r="E30" s="2">
        <f t="shared" si="0"/>
        <v>4.0845291479820629</v>
      </c>
    </row>
    <row r="31" spans="4:5" ht="15" customHeight="1" x14ac:dyDescent="0.25">
      <c r="D31">
        <v>0.28000000000000003</v>
      </c>
      <c r="E31" s="2">
        <f t="shared" si="0"/>
        <v>4.0840090090090095</v>
      </c>
    </row>
    <row r="32" spans="4:5" ht="15" customHeight="1" x14ac:dyDescent="0.25">
      <c r="D32">
        <v>0.28999999999999998</v>
      </c>
      <c r="E32" s="2">
        <f t="shared" si="0"/>
        <v>4.0834841628959282</v>
      </c>
    </row>
    <row r="33" spans="4:5" ht="15" customHeight="1" x14ac:dyDescent="0.25">
      <c r="D33">
        <v>0.3</v>
      </c>
      <c r="E33" s="2">
        <f t="shared" si="0"/>
        <v>4.0829545454545455</v>
      </c>
    </row>
    <row r="34" spans="4:5" ht="15" customHeight="1" x14ac:dyDescent="0.25">
      <c r="D34">
        <v>0.31</v>
      </c>
      <c r="E34" s="2">
        <f t="shared" si="0"/>
        <v>4.0824200913242015</v>
      </c>
    </row>
    <row r="35" spans="4:5" ht="15" customHeight="1" x14ac:dyDescent="0.25">
      <c r="D35">
        <v>0.32</v>
      </c>
      <c r="E35" s="2">
        <f t="shared" ref="E35:E66" si="1">$B$1-$B$2*$B$5/(1-D35/$B$3)</f>
        <v>4.0818807339449545</v>
      </c>
    </row>
    <row r="36" spans="4:5" ht="15" customHeight="1" x14ac:dyDescent="0.25">
      <c r="D36">
        <v>0.33</v>
      </c>
      <c r="E36" s="2">
        <f t="shared" si="1"/>
        <v>4.0813364055299539</v>
      </c>
    </row>
    <row r="37" spans="4:5" ht="15" customHeight="1" x14ac:dyDescent="0.25">
      <c r="D37">
        <v>0.34</v>
      </c>
      <c r="E37" s="2">
        <f t="shared" si="1"/>
        <v>4.0807870370370374</v>
      </c>
    </row>
    <row r="38" spans="4:5" ht="15" customHeight="1" x14ac:dyDescent="0.25">
      <c r="D38">
        <v>0.35</v>
      </c>
      <c r="E38" s="2">
        <f t="shared" si="1"/>
        <v>4.0802325581395351</v>
      </c>
    </row>
    <row r="39" spans="4:5" ht="15" customHeight="1" x14ac:dyDescent="0.25">
      <c r="D39">
        <v>0.36</v>
      </c>
      <c r="E39" s="2">
        <f t="shared" si="1"/>
        <v>4.0796728971962617</v>
      </c>
    </row>
    <row r="40" spans="4:5" ht="15" customHeight="1" x14ac:dyDescent="0.25">
      <c r="D40">
        <v>0.37</v>
      </c>
      <c r="E40" s="2">
        <f t="shared" si="1"/>
        <v>4.0791079812206572</v>
      </c>
    </row>
    <row r="41" spans="4:5" ht="15" customHeight="1" x14ac:dyDescent="0.25">
      <c r="D41">
        <v>0.38</v>
      </c>
      <c r="E41" s="2">
        <f t="shared" si="1"/>
        <v>4.0785377358490571</v>
      </c>
    </row>
    <row r="42" spans="4:5" ht="15" customHeight="1" x14ac:dyDescent="0.25">
      <c r="D42">
        <v>0.39</v>
      </c>
      <c r="E42" s="2">
        <f t="shared" si="1"/>
        <v>4.0779620853080569</v>
      </c>
    </row>
    <row r="43" spans="4:5" ht="15" customHeight="1" x14ac:dyDescent="0.25">
      <c r="D43">
        <v>0.4</v>
      </c>
      <c r="E43" s="2">
        <f t="shared" si="1"/>
        <v>4.0773809523809526</v>
      </c>
    </row>
    <row r="44" spans="4:5" ht="15" customHeight="1" x14ac:dyDescent="0.25">
      <c r="D44">
        <v>0.41</v>
      </c>
      <c r="E44" s="2">
        <f t="shared" si="1"/>
        <v>4.076794258373206</v>
      </c>
    </row>
    <row r="45" spans="4:5" ht="15" customHeight="1" x14ac:dyDescent="0.25">
      <c r="D45">
        <v>0.42</v>
      </c>
      <c r="E45" s="2">
        <f t="shared" si="1"/>
        <v>4.0762019230769235</v>
      </c>
    </row>
    <row r="46" spans="4:5" ht="15" customHeight="1" x14ac:dyDescent="0.25">
      <c r="D46">
        <v>0.43</v>
      </c>
      <c r="E46" s="2">
        <f t="shared" si="1"/>
        <v>4.0756038647342994</v>
      </c>
    </row>
    <row r="47" spans="4:5" ht="15" customHeight="1" x14ac:dyDescent="0.25">
      <c r="D47">
        <v>0.44</v>
      </c>
      <c r="E47" s="2">
        <f t="shared" si="1"/>
        <v>4.0750000000000002</v>
      </c>
    </row>
    <row r="48" spans="4:5" ht="15" customHeight="1" x14ac:dyDescent="0.25">
      <c r="D48">
        <v>0.45</v>
      </c>
      <c r="E48" s="2">
        <f t="shared" si="1"/>
        <v>4.0743902439024389</v>
      </c>
    </row>
    <row r="49" spans="4:5" ht="15" customHeight="1" x14ac:dyDescent="0.25">
      <c r="D49">
        <v>0.46</v>
      </c>
      <c r="E49" s="2">
        <f t="shared" si="1"/>
        <v>4.073774509803922</v>
      </c>
    </row>
    <row r="50" spans="4:5" ht="15" customHeight="1" x14ac:dyDescent="0.25">
      <c r="D50">
        <v>0.47</v>
      </c>
      <c r="E50" s="2">
        <f t="shared" si="1"/>
        <v>4.073152709359606</v>
      </c>
    </row>
    <row r="51" spans="4:5" ht="15" customHeight="1" x14ac:dyDescent="0.25">
      <c r="D51">
        <v>0.48</v>
      </c>
      <c r="E51" s="2">
        <f t="shared" si="1"/>
        <v>4.0725247524752479</v>
      </c>
    </row>
    <row r="52" spans="4:5" ht="15" customHeight="1" x14ac:dyDescent="0.25">
      <c r="D52">
        <v>0.49</v>
      </c>
      <c r="E52" s="2">
        <f t="shared" si="1"/>
        <v>4.0718905472636822</v>
      </c>
    </row>
    <row r="53" spans="4:5" ht="15" customHeight="1" x14ac:dyDescent="0.25">
      <c r="D53">
        <v>0.5</v>
      </c>
      <c r="E53" s="2">
        <f t="shared" si="1"/>
        <v>4.07125</v>
      </c>
    </row>
    <row r="54" spans="4:5" ht="15" customHeight="1" x14ac:dyDescent="0.25">
      <c r="D54">
        <v>0.51</v>
      </c>
      <c r="E54" s="2">
        <f t="shared" si="1"/>
        <v>4.0706030150753767</v>
      </c>
    </row>
    <row r="55" spans="4:5" ht="15" customHeight="1" x14ac:dyDescent="0.25">
      <c r="D55">
        <v>0.52</v>
      </c>
      <c r="E55" s="2">
        <f t="shared" si="1"/>
        <v>4.069949494949495</v>
      </c>
    </row>
    <row r="56" spans="4:5" ht="15" customHeight="1" x14ac:dyDescent="0.25">
      <c r="D56">
        <v>0.53</v>
      </c>
      <c r="E56" s="2">
        <f t="shared" si="1"/>
        <v>4.0692893401015233</v>
      </c>
    </row>
    <row r="57" spans="4:5" ht="15" customHeight="1" x14ac:dyDescent="0.25">
      <c r="D57">
        <v>0.54</v>
      </c>
      <c r="E57" s="2">
        <f t="shared" si="1"/>
        <v>4.0686224489795917</v>
      </c>
    </row>
    <row r="58" spans="4:5" ht="15" customHeight="1" x14ac:dyDescent="0.25">
      <c r="D58">
        <v>0.55000000000000004</v>
      </c>
      <c r="E58" s="2">
        <f t="shared" si="1"/>
        <v>4.0679487179487186</v>
      </c>
    </row>
    <row r="59" spans="4:5" ht="15" customHeight="1" x14ac:dyDescent="0.25">
      <c r="D59">
        <v>0.56000000000000005</v>
      </c>
      <c r="E59" s="2">
        <f t="shared" si="1"/>
        <v>4.0672680412371136</v>
      </c>
    </row>
    <row r="60" spans="4:5" ht="15" customHeight="1" x14ac:dyDescent="0.25">
      <c r="D60">
        <v>0.56999999999999995</v>
      </c>
      <c r="E60" s="2">
        <f t="shared" si="1"/>
        <v>4.0665803108808296</v>
      </c>
    </row>
    <row r="61" spans="4:5" ht="15" customHeight="1" x14ac:dyDescent="0.25">
      <c r="D61">
        <v>0.57999999999999996</v>
      </c>
      <c r="E61" s="2">
        <f t="shared" si="1"/>
        <v>4.0658854166666671</v>
      </c>
    </row>
    <row r="62" spans="4:5" ht="15" customHeight="1" x14ac:dyDescent="0.25">
      <c r="D62">
        <v>0.59</v>
      </c>
      <c r="E62" s="2">
        <f t="shared" si="1"/>
        <v>4.0651832460732988</v>
      </c>
    </row>
    <row r="63" spans="4:5" ht="15" customHeight="1" x14ac:dyDescent="0.25">
      <c r="D63">
        <v>0.6</v>
      </c>
      <c r="E63" s="2">
        <f t="shared" si="1"/>
        <v>4.0644736842105269</v>
      </c>
    </row>
    <row r="64" spans="4:5" ht="15" customHeight="1" x14ac:dyDescent="0.25">
      <c r="D64">
        <v>0.61</v>
      </c>
      <c r="E64" s="2">
        <f t="shared" si="1"/>
        <v>4.0637566137566141</v>
      </c>
    </row>
    <row r="65" spans="4:5" ht="15" customHeight="1" x14ac:dyDescent="0.25">
      <c r="D65">
        <v>0.62</v>
      </c>
      <c r="E65" s="2">
        <f t="shared" si="1"/>
        <v>4.0630319148936174</v>
      </c>
    </row>
    <row r="66" spans="4:5" ht="15" customHeight="1" x14ac:dyDescent="0.25">
      <c r="D66">
        <v>0.63</v>
      </c>
      <c r="E66" s="2">
        <f t="shared" si="1"/>
        <v>4.0622994652406419</v>
      </c>
    </row>
    <row r="67" spans="4:5" ht="15" customHeight="1" x14ac:dyDescent="0.25">
      <c r="D67">
        <v>0.64</v>
      </c>
      <c r="E67" s="2">
        <f t="shared" ref="E67:E98" si="2">$B$1-$B$2*$B$5/(1-D67/$B$3)</f>
        <v>4.0615591397849462</v>
      </c>
    </row>
    <row r="68" spans="4:5" ht="15" customHeight="1" x14ac:dyDescent="0.25">
      <c r="D68">
        <v>0.65</v>
      </c>
      <c r="E68" s="2">
        <f t="shared" si="2"/>
        <v>4.0608108108108114</v>
      </c>
    </row>
    <row r="69" spans="4:5" ht="15" customHeight="1" x14ac:dyDescent="0.25">
      <c r="D69">
        <v>0.66</v>
      </c>
      <c r="E69" s="2">
        <f t="shared" si="2"/>
        <v>4.0600543478260871</v>
      </c>
    </row>
    <row r="70" spans="4:5" ht="15" customHeight="1" x14ac:dyDescent="0.25">
      <c r="D70">
        <v>0.67</v>
      </c>
      <c r="E70" s="2">
        <f t="shared" si="2"/>
        <v>4.0592896174863391</v>
      </c>
    </row>
    <row r="71" spans="4:5" ht="15" customHeight="1" x14ac:dyDescent="0.25">
      <c r="D71">
        <v>0.68</v>
      </c>
      <c r="E71" s="2">
        <f t="shared" si="2"/>
        <v>4.0585164835164838</v>
      </c>
    </row>
    <row r="72" spans="4:5" ht="15" customHeight="1" x14ac:dyDescent="0.25">
      <c r="D72">
        <v>0.69</v>
      </c>
      <c r="E72" s="2">
        <f t="shared" si="2"/>
        <v>4.0577348066298349</v>
      </c>
    </row>
    <row r="73" spans="4:5" ht="15" customHeight="1" x14ac:dyDescent="0.25">
      <c r="D73">
        <v>0.7</v>
      </c>
      <c r="E73" s="2">
        <f t="shared" si="2"/>
        <v>4.0569444444444445</v>
      </c>
    </row>
    <row r="74" spans="4:5" ht="15" customHeight="1" x14ac:dyDescent="0.25">
      <c r="D74">
        <v>0.71</v>
      </c>
      <c r="E74" s="2">
        <f t="shared" si="2"/>
        <v>4.0561452513966483</v>
      </c>
    </row>
    <row r="75" spans="4:5" ht="15" customHeight="1" x14ac:dyDescent="0.25">
      <c r="D75">
        <v>0.72</v>
      </c>
      <c r="E75" s="2">
        <f t="shared" si="2"/>
        <v>4.0553370786516858</v>
      </c>
    </row>
    <row r="76" spans="4:5" ht="15" customHeight="1" x14ac:dyDescent="0.25">
      <c r="D76">
        <v>0.73</v>
      </c>
      <c r="E76" s="2">
        <f t="shared" si="2"/>
        <v>4.0545197740112995</v>
      </c>
    </row>
    <row r="77" spans="4:5" ht="15" customHeight="1" x14ac:dyDescent="0.25">
      <c r="D77">
        <v>0.74</v>
      </c>
      <c r="E77" s="2">
        <f t="shared" si="2"/>
        <v>4.0536931818181818</v>
      </c>
    </row>
    <row r="78" spans="4:5" ht="15" customHeight="1" x14ac:dyDescent="0.25">
      <c r="D78">
        <v>0.75</v>
      </c>
      <c r="E78" s="2">
        <f t="shared" si="2"/>
        <v>4.0528571428571434</v>
      </c>
    </row>
    <row r="79" spans="4:5" ht="15" customHeight="1" x14ac:dyDescent="0.25">
      <c r="D79">
        <v>0.76</v>
      </c>
      <c r="E79" s="2">
        <f t="shared" si="2"/>
        <v>4.0520114942528735</v>
      </c>
    </row>
    <row r="80" spans="4:5" ht="15" customHeight="1" x14ac:dyDescent="0.25">
      <c r="D80">
        <v>0.77</v>
      </c>
      <c r="E80" s="2">
        <f t="shared" si="2"/>
        <v>4.0511560693641622</v>
      </c>
    </row>
    <row r="81" spans="4:5" ht="15" customHeight="1" x14ac:dyDescent="0.25">
      <c r="D81">
        <v>0.78</v>
      </c>
      <c r="E81" s="2">
        <f t="shared" si="2"/>
        <v>4.0502906976744191</v>
      </c>
    </row>
    <row r="82" spans="4:5" ht="15" customHeight="1" x14ac:dyDescent="0.25">
      <c r="D82">
        <v>0.79</v>
      </c>
      <c r="E82" s="2">
        <f t="shared" si="2"/>
        <v>4.0494152046783629</v>
      </c>
    </row>
    <row r="83" spans="4:5" ht="15" customHeight="1" x14ac:dyDescent="0.25">
      <c r="D83">
        <v>0.8</v>
      </c>
      <c r="E83" s="2">
        <f t="shared" si="2"/>
        <v>4.0485294117647062</v>
      </c>
    </row>
    <row r="84" spans="4:5" ht="15" customHeight="1" x14ac:dyDescent="0.25">
      <c r="D84">
        <v>0.81</v>
      </c>
      <c r="E84" s="2">
        <f t="shared" si="2"/>
        <v>4.0476331360946745</v>
      </c>
    </row>
    <row r="85" spans="4:5" ht="15" customHeight="1" x14ac:dyDescent="0.25">
      <c r="D85">
        <v>0.82</v>
      </c>
      <c r="E85" s="2">
        <f t="shared" si="2"/>
        <v>4.0467261904761909</v>
      </c>
    </row>
    <row r="86" spans="4:5" ht="15" customHeight="1" x14ac:dyDescent="0.25">
      <c r="D86">
        <v>0.83</v>
      </c>
      <c r="E86" s="2">
        <f t="shared" si="2"/>
        <v>4.045808383233533</v>
      </c>
    </row>
    <row r="87" spans="4:5" ht="15" customHeight="1" x14ac:dyDescent="0.25">
      <c r="D87">
        <v>0.84</v>
      </c>
      <c r="E87" s="2">
        <f t="shared" si="2"/>
        <v>4.044879518072289</v>
      </c>
    </row>
    <row r="88" spans="4:5" ht="15" customHeight="1" x14ac:dyDescent="0.25">
      <c r="D88">
        <v>0.85</v>
      </c>
      <c r="E88" s="2">
        <f t="shared" si="2"/>
        <v>4.0439393939393939</v>
      </c>
    </row>
    <row r="89" spans="4:5" ht="15" customHeight="1" x14ac:dyDescent="0.25">
      <c r="D89">
        <v>0.86</v>
      </c>
      <c r="E89" s="2">
        <f t="shared" si="2"/>
        <v>4.0429878048780488</v>
      </c>
    </row>
    <row r="90" spans="4:5" ht="15" customHeight="1" x14ac:dyDescent="0.25">
      <c r="D90">
        <v>0.87</v>
      </c>
      <c r="E90" s="2">
        <f t="shared" si="2"/>
        <v>4.0420245398773007</v>
      </c>
    </row>
    <row r="91" spans="4:5" ht="15" customHeight="1" x14ac:dyDescent="0.25">
      <c r="D91">
        <v>0.88</v>
      </c>
      <c r="E91" s="2">
        <f t="shared" si="2"/>
        <v>4.0410493827160492</v>
      </c>
    </row>
    <row r="92" spans="4:5" ht="15" customHeight="1" x14ac:dyDescent="0.25">
      <c r="D92">
        <v>0.89</v>
      </c>
      <c r="E92" s="2">
        <f t="shared" si="2"/>
        <v>4.0400621118012428</v>
      </c>
    </row>
    <row r="93" spans="4:5" ht="15" customHeight="1" x14ac:dyDescent="0.25">
      <c r="D93">
        <v>0.9</v>
      </c>
      <c r="E93" s="2">
        <f t="shared" si="2"/>
        <v>4.0390625</v>
      </c>
    </row>
    <row r="94" spans="4:5" ht="15" customHeight="1" x14ac:dyDescent="0.25">
      <c r="D94">
        <v>0.91</v>
      </c>
      <c r="E94" s="2">
        <f t="shared" si="2"/>
        <v>4.0380503144654094</v>
      </c>
    </row>
    <row r="95" spans="4:5" ht="15" customHeight="1" x14ac:dyDescent="0.25">
      <c r="D95">
        <v>0.92</v>
      </c>
      <c r="E95" s="2">
        <f t="shared" si="2"/>
        <v>4.0370253164556962</v>
      </c>
    </row>
    <row r="96" spans="4:5" ht="15" customHeight="1" x14ac:dyDescent="0.25">
      <c r="D96">
        <v>0.93</v>
      </c>
      <c r="E96" s="2">
        <f t="shared" si="2"/>
        <v>4.0359872611464969</v>
      </c>
    </row>
    <row r="97" spans="4:5" ht="15" customHeight="1" x14ac:dyDescent="0.25">
      <c r="D97">
        <v>0.94</v>
      </c>
      <c r="E97" s="2">
        <f t="shared" si="2"/>
        <v>4.034935897435898</v>
      </c>
    </row>
    <row r="98" spans="4:5" ht="15" customHeight="1" x14ac:dyDescent="0.25">
      <c r="D98">
        <v>0.95</v>
      </c>
      <c r="E98" s="2">
        <f t="shared" si="2"/>
        <v>4.0338709677419358</v>
      </c>
    </row>
    <row r="99" spans="4:5" ht="15" customHeight="1" x14ac:dyDescent="0.25">
      <c r="D99">
        <v>0.96</v>
      </c>
      <c r="E99" s="2">
        <f t="shared" ref="E99:E130" si="3">$B$1-$B$2*$B$5/(1-D99/$B$3)</f>
        <v>4.032792207792208</v>
      </c>
    </row>
    <row r="100" spans="4:5" ht="15" customHeight="1" x14ac:dyDescent="0.25">
      <c r="D100">
        <v>0.97</v>
      </c>
      <c r="E100" s="2">
        <f t="shared" si="3"/>
        <v>4.0316993464052286</v>
      </c>
    </row>
    <row r="101" spans="4:5" ht="15" customHeight="1" x14ac:dyDescent="0.25">
      <c r="D101">
        <v>0.98</v>
      </c>
      <c r="E101" s="2">
        <f t="shared" si="3"/>
        <v>4.0305921052631577</v>
      </c>
    </row>
    <row r="102" spans="4:5" ht="15" customHeight="1" x14ac:dyDescent="0.25">
      <c r="D102">
        <v>0.99</v>
      </c>
      <c r="E102" s="2">
        <f t="shared" si="3"/>
        <v>4.0294701986754973</v>
      </c>
    </row>
    <row r="103" spans="4:5" ht="15" customHeight="1" x14ac:dyDescent="0.25">
      <c r="D103">
        <v>1</v>
      </c>
      <c r="E103" s="2">
        <f t="shared" si="3"/>
        <v>4.0283333333333333</v>
      </c>
    </row>
    <row r="104" spans="4:5" ht="15" customHeight="1" x14ac:dyDescent="0.25">
      <c r="D104">
        <v>1.01</v>
      </c>
      <c r="E104" s="2">
        <f t="shared" si="3"/>
        <v>4.0271812080536913</v>
      </c>
    </row>
    <row r="105" spans="4:5" ht="15" customHeight="1" x14ac:dyDescent="0.25">
      <c r="D105">
        <v>1.02</v>
      </c>
      <c r="E105" s="2">
        <f t="shared" si="3"/>
        <v>4.0260135135135133</v>
      </c>
    </row>
    <row r="106" spans="4:5" ht="15" customHeight="1" x14ac:dyDescent="0.25">
      <c r="D106">
        <v>1.03</v>
      </c>
      <c r="E106" s="2">
        <f t="shared" si="3"/>
        <v>4.0248299319727892</v>
      </c>
    </row>
    <row r="107" spans="4:5" ht="15" customHeight="1" x14ac:dyDescent="0.25">
      <c r="D107">
        <v>1.04</v>
      </c>
      <c r="E107" s="2">
        <f t="shared" si="3"/>
        <v>4.0236301369863012</v>
      </c>
    </row>
    <row r="108" spans="4:5" ht="15" customHeight="1" x14ac:dyDescent="0.25">
      <c r="D108">
        <v>1.05</v>
      </c>
      <c r="E108" s="2">
        <f t="shared" si="3"/>
        <v>4.022413793103448</v>
      </c>
    </row>
    <row r="109" spans="4:5" ht="15" customHeight="1" x14ac:dyDescent="0.25">
      <c r="D109">
        <v>1.06</v>
      </c>
      <c r="E109" s="2">
        <f t="shared" si="3"/>
        <v>4.0211805555555555</v>
      </c>
    </row>
    <row r="110" spans="4:5" ht="15" customHeight="1" x14ac:dyDescent="0.25">
      <c r="D110">
        <v>1.07</v>
      </c>
      <c r="E110" s="2">
        <f t="shared" si="3"/>
        <v>4.0199300699300702</v>
      </c>
    </row>
    <row r="111" spans="4:5" ht="15" customHeight="1" x14ac:dyDescent="0.25">
      <c r="D111">
        <v>1.08</v>
      </c>
      <c r="E111" s="2">
        <f t="shared" si="3"/>
        <v>4.0186619718309862</v>
      </c>
    </row>
    <row r="112" spans="4:5" ht="15" customHeight="1" x14ac:dyDescent="0.25">
      <c r="D112">
        <v>1.0900000000000001</v>
      </c>
      <c r="E112" s="2">
        <f t="shared" si="3"/>
        <v>4.0173758865248228</v>
      </c>
    </row>
    <row r="113" spans="4:5" ht="15" customHeight="1" x14ac:dyDescent="0.25">
      <c r="D113">
        <v>1.1000000000000001</v>
      </c>
      <c r="E113" s="2">
        <f t="shared" si="3"/>
        <v>4.0160714285714292</v>
      </c>
    </row>
    <row r="114" spans="4:5" ht="15" customHeight="1" x14ac:dyDescent="0.25">
      <c r="D114">
        <v>1.1100000000000001</v>
      </c>
      <c r="E114" s="2">
        <f t="shared" si="3"/>
        <v>4.0147482014388487</v>
      </c>
    </row>
    <row r="115" spans="4:5" ht="15" customHeight="1" x14ac:dyDescent="0.25">
      <c r="D115">
        <v>1.1200000000000001</v>
      </c>
      <c r="E115" s="2">
        <f t="shared" si="3"/>
        <v>4.0134057971014494</v>
      </c>
    </row>
    <row r="116" spans="4:5" ht="15" customHeight="1" x14ac:dyDescent="0.25">
      <c r="D116">
        <v>1.1299999999999999</v>
      </c>
      <c r="E116" s="2">
        <f t="shared" si="3"/>
        <v>4.0120437956204382</v>
      </c>
    </row>
    <row r="117" spans="4:5" ht="15" customHeight="1" x14ac:dyDescent="0.25">
      <c r="D117">
        <v>1.1399999999999999</v>
      </c>
      <c r="E117" s="2">
        <f t="shared" si="3"/>
        <v>4.0106617647058824</v>
      </c>
    </row>
    <row r="118" spans="4:5" ht="15" customHeight="1" x14ac:dyDescent="0.25">
      <c r="D118">
        <v>1.1499999999999999</v>
      </c>
      <c r="E118" s="2">
        <f t="shared" si="3"/>
        <v>4.0092592592592595</v>
      </c>
    </row>
    <row r="119" spans="4:5" ht="15" customHeight="1" x14ac:dyDescent="0.25">
      <c r="D119">
        <v>1.1599999999999999</v>
      </c>
      <c r="E119" s="2">
        <f t="shared" si="3"/>
        <v>4.0078358208955223</v>
      </c>
    </row>
    <row r="120" spans="4:5" ht="15" customHeight="1" x14ac:dyDescent="0.25">
      <c r="D120">
        <v>1.17</v>
      </c>
      <c r="E120" s="2">
        <f t="shared" si="3"/>
        <v>4.0063909774436093</v>
      </c>
    </row>
    <row r="121" spans="4:5" ht="15" customHeight="1" x14ac:dyDescent="0.25">
      <c r="D121">
        <v>1.18</v>
      </c>
      <c r="E121" s="2">
        <f t="shared" si="3"/>
        <v>4.0049242424242424</v>
      </c>
    </row>
    <row r="122" spans="4:5" ht="15" customHeight="1" x14ac:dyDescent="0.25">
      <c r="D122">
        <v>1.19</v>
      </c>
      <c r="E122" s="2">
        <f t="shared" si="3"/>
        <v>4.0034351145038167</v>
      </c>
    </row>
    <row r="123" spans="4:5" ht="15" customHeight="1" x14ac:dyDescent="0.25">
      <c r="D123">
        <v>1.2</v>
      </c>
      <c r="E123" s="2">
        <f t="shared" si="3"/>
        <v>4.0019230769230774</v>
      </c>
    </row>
    <row r="124" spans="4:5" ht="15" customHeight="1" x14ac:dyDescent="0.25">
      <c r="D124">
        <v>1.21</v>
      </c>
      <c r="E124" s="2">
        <f t="shared" si="3"/>
        <v>4.0003875968992251</v>
      </c>
    </row>
    <row r="125" spans="4:5" ht="15" customHeight="1" x14ac:dyDescent="0.25">
      <c r="D125">
        <v>1.22</v>
      </c>
      <c r="E125" s="2">
        <f t="shared" si="3"/>
        <v>3.9988281250000002</v>
      </c>
    </row>
    <row r="126" spans="4:5" ht="15" customHeight="1" x14ac:dyDescent="0.25">
      <c r="D126">
        <v>1.23</v>
      </c>
      <c r="E126" s="2">
        <f t="shared" si="3"/>
        <v>3.9972440944881891</v>
      </c>
    </row>
    <row r="127" spans="4:5" ht="15" customHeight="1" x14ac:dyDescent="0.25">
      <c r="D127">
        <v>1.24</v>
      </c>
      <c r="E127" s="2">
        <f t="shared" si="3"/>
        <v>3.9956349206349207</v>
      </c>
    </row>
    <row r="128" spans="4:5" ht="15" customHeight="1" x14ac:dyDescent="0.25">
      <c r="D128">
        <v>1.25</v>
      </c>
      <c r="E128" s="2">
        <f t="shared" si="3"/>
        <v>3.9940000000000002</v>
      </c>
    </row>
    <row r="129" spans="4:5" ht="15" customHeight="1" x14ac:dyDescent="0.25">
      <c r="D129">
        <v>1.26</v>
      </c>
      <c r="E129" s="2">
        <f t="shared" si="3"/>
        <v>3.9923387096774197</v>
      </c>
    </row>
    <row r="130" spans="4:5" ht="15" customHeight="1" x14ac:dyDescent="0.25">
      <c r="D130">
        <v>1.27</v>
      </c>
      <c r="E130" s="2">
        <f t="shared" si="3"/>
        <v>3.9906504065040651</v>
      </c>
    </row>
    <row r="131" spans="4:5" ht="15" customHeight="1" x14ac:dyDescent="0.25">
      <c r="D131">
        <v>1.28</v>
      </c>
      <c r="E131" s="2">
        <f t="shared" ref="E131:E162" si="4">$B$1-$B$2*$B$5/(1-D131/$B$3)</f>
        <v>3.9889344262295086</v>
      </c>
    </row>
    <row r="132" spans="4:5" ht="15" customHeight="1" x14ac:dyDescent="0.25">
      <c r="D132">
        <v>1.29</v>
      </c>
      <c r="E132" s="2">
        <f t="shared" si="4"/>
        <v>3.9871900826446285</v>
      </c>
    </row>
    <row r="133" spans="4:5" ht="15" customHeight="1" x14ac:dyDescent="0.25">
      <c r="D133">
        <v>1.3</v>
      </c>
      <c r="E133" s="2">
        <f t="shared" si="4"/>
        <v>3.9854166666666671</v>
      </c>
    </row>
    <row r="134" spans="4:5" ht="15" customHeight="1" x14ac:dyDescent="0.25">
      <c r="D134">
        <v>1.31</v>
      </c>
      <c r="E134" s="2">
        <f t="shared" si="4"/>
        <v>3.9836134453781513</v>
      </c>
    </row>
    <row r="135" spans="4:5" ht="15" customHeight="1" x14ac:dyDescent="0.25">
      <c r="D135">
        <v>1.32</v>
      </c>
      <c r="E135" s="2">
        <f t="shared" si="4"/>
        <v>3.9817796610169491</v>
      </c>
    </row>
    <row r="136" spans="4:5" ht="15" customHeight="1" x14ac:dyDescent="0.25">
      <c r="D136">
        <v>1.33</v>
      </c>
      <c r="E136" s="2">
        <f t="shared" si="4"/>
        <v>3.97991452991453</v>
      </c>
    </row>
    <row r="137" spans="4:5" ht="15" customHeight="1" x14ac:dyDescent="0.25">
      <c r="D137">
        <v>1.34</v>
      </c>
      <c r="E137" s="2">
        <f t="shared" si="4"/>
        <v>3.9780172413793107</v>
      </c>
    </row>
    <row r="138" spans="4:5" ht="15" customHeight="1" x14ac:dyDescent="0.25">
      <c r="D138">
        <v>1.35</v>
      </c>
      <c r="E138" s="2">
        <f t="shared" si="4"/>
        <v>3.9760869565217392</v>
      </c>
    </row>
    <row r="139" spans="4:5" ht="15" customHeight="1" x14ac:dyDescent="0.25">
      <c r="D139">
        <v>1.36</v>
      </c>
      <c r="E139" s="2">
        <f t="shared" si="4"/>
        <v>3.9741228070175438</v>
      </c>
    </row>
    <row r="140" spans="4:5" ht="15" customHeight="1" x14ac:dyDescent="0.25">
      <c r="D140">
        <v>1.37</v>
      </c>
      <c r="E140" s="2">
        <f t="shared" si="4"/>
        <v>3.9721238938053101</v>
      </c>
    </row>
    <row r="141" spans="4:5" ht="15" customHeight="1" x14ac:dyDescent="0.25">
      <c r="D141">
        <v>1.38</v>
      </c>
      <c r="E141" s="2">
        <f t="shared" si="4"/>
        <v>3.9700892857142858</v>
      </c>
    </row>
    <row r="142" spans="4:5" ht="15" customHeight="1" x14ac:dyDescent="0.25">
      <c r="D142">
        <v>1.39</v>
      </c>
      <c r="E142" s="2">
        <f t="shared" si="4"/>
        <v>3.968018018018018</v>
      </c>
    </row>
    <row r="143" spans="4:5" ht="15" customHeight="1" x14ac:dyDescent="0.25">
      <c r="D143">
        <v>1.4</v>
      </c>
      <c r="E143" s="2">
        <f t="shared" si="4"/>
        <v>3.9659090909090913</v>
      </c>
    </row>
    <row r="144" spans="4:5" ht="15" customHeight="1" x14ac:dyDescent="0.25">
      <c r="D144">
        <v>1.41</v>
      </c>
      <c r="E144" s="2">
        <f t="shared" si="4"/>
        <v>3.9637614678899085</v>
      </c>
    </row>
    <row r="145" spans="4:5" ht="15" customHeight="1" x14ac:dyDescent="0.25">
      <c r="D145">
        <v>1.42</v>
      </c>
      <c r="E145" s="2">
        <f t="shared" si="4"/>
        <v>3.9615740740740741</v>
      </c>
    </row>
    <row r="146" spans="4:5" ht="15" customHeight="1" x14ac:dyDescent="0.25">
      <c r="D146">
        <v>1.43</v>
      </c>
      <c r="E146" s="2">
        <f t="shared" si="4"/>
        <v>3.9593457943925237</v>
      </c>
    </row>
    <row r="147" spans="4:5" ht="15" customHeight="1" x14ac:dyDescent="0.25">
      <c r="D147">
        <v>1.44</v>
      </c>
      <c r="E147" s="2">
        <f t="shared" si="4"/>
        <v>3.9570754716981136</v>
      </c>
    </row>
    <row r="148" spans="4:5" ht="15" customHeight="1" x14ac:dyDescent="0.25">
      <c r="D148">
        <v>1.45</v>
      </c>
      <c r="E148" s="2">
        <f t="shared" si="4"/>
        <v>3.9547619047619049</v>
      </c>
    </row>
    <row r="149" spans="4:5" ht="15" customHeight="1" x14ac:dyDescent="0.25">
      <c r="D149">
        <v>1.46</v>
      </c>
      <c r="E149" s="2">
        <f t="shared" si="4"/>
        <v>3.9524038461538464</v>
      </c>
    </row>
    <row r="150" spans="4:5" ht="15" customHeight="1" x14ac:dyDescent="0.25">
      <c r="D150">
        <v>1.47</v>
      </c>
      <c r="E150" s="2">
        <f t="shared" si="4"/>
        <v>3.95</v>
      </c>
    </row>
    <row r="151" spans="4:5" ht="15" customHeight="1" x14ac:dyDescent="0.25">
      <c r="D151">
        <v>1.48</v>
      </c>
      <c r="E151" s="2">
        <f t="shared" si="4"/>
        <v>3.9475490196078433</v>
      </c>
    </row>
    <row r="152" spans="4:5" ht="15" customHeight="1" x14ac:dyDescent="0.25">
      <c r="D152">
        <v>1.49</v>
      </c>
      <c r="E152" s="2">
        <f t="shared" si="4"/>
        <v>3.9450495049504952</v>
      </c>
    </row>
    <row r="153" spans="4:5" ht="15" customHeight="1" x14ac:dyDescent="0.25">
      <c r="D153">
        <v>1.5</v>
      </c>
      <c r="E153" s="2">
        <f t="shared" si="4"/>
        <v>3.9425000000000003</v>
      </c>
    </row>
    <row r="154" spans="4:5" ht="15" customHeight="1" x14ac:dyDescent="0.25">
      <c r="D154">
        <v>1.51</v>
      </c>
      <c r="E154" s="2">
        <f t="shared" si="4"/>
        <v>3.9398989898989902</v>
      </c>
    </row>
    <row r="155" spans="4:5" ht="15" customHeight="1" x14ac:dyDescent="0.25">
      <c r="D155">
        <v>1.52</v>
      </c>
      <c r="E155" s="2">
        <f t="shared" si="4"/>
        <v>3.9372448979591841</v>
      </c>
    </row>
    <row r="156" spans="4:5" ht="15" customHeight="1" x14ac:dyDescent="0.25">
      <c r="D156">
        <v>1.53</v>
      </c>
      <c r="E156" s="2">
        <f t="shared" si="4"/>
        <v>3.934536082474227</v>
      </c>
    </row>
    <row r="157" spans="4:5" ht="15" customHeight="1" x14ac:dyDescent="0.25">
      <c r="D157">
        <v>1.54</v>
      </c>
      <c r="E157" s="2">
        <f t="shared" si="4"/>
        <v>3.9317708333333337</v>
      </c>
    </row>
    <row r="158" spans="4:5" ht="15" customHeight="1" x14ac:dyDescent="0.25">
      <c r="D158">
        <v>1.55</v>
      </c>
      <c r="E158" s="2">
        <f t="shared" si="4"/>
        <v>3.9289473684210527</v>
      </c>
    </row>
    <row r="159" spans="4:5" ht="15" customHeight="1" x14ac:dyDescent="0.25">
      <c r="D159">
        <v>1.56</v>
      </c>
      <c r="E159" s="2">
        <f t="shared" si="4"/>
        <v>3.9260638297872341</v>
      </c>
    </row>
    <row r="160" spans="4:5" ht="15" customHeight="1" x14ac:dyDescent="0.25">
      <c r="D160">
        <v>1.57</v>
      </c>
      <c r="E160" s="2">
        <f t="shared" si="4"/>
        <v>3.9231182795698927</v>
      </c>
    </row>
    <row r="161" spans="4:5" ht="15" customHeight="1" x14ac:dyDescent="0.25">
      <c r="D161">
        <v>1.58</v>
      </c>
      <c r="E161" s="2">
        <f t="shared" si="4"/>
        <v>3.920108695652174</v>
      </c>
    </row>
    <row r="162" spans="4:5" ht="15" customHeight="1" x14ac:dyDescent="0.25">
      <c r="D162">
        <v>1.59</v>
      </c>
      <c r="E162" s="2">
        <f t="shared" si="4"/>
        <v>3.9170329670329673</v>
      </c>
    </row>
    <row r="163" spans="4:5" ht="15" customHeight="1" x14ac:dyDescent="0.25">
      <c r="D163">
        <v>1.6</v>
      </c>
      <c r="E163" s="2">
        <f t="shared" ref="E163:E173" si="5">$B$1-$B$2*$B$5/(1-D163/$B$3)</f>
        <v>3.9138888888888892</v>
      </c>
    </row>
    <row r="164" spans="4:5" ht="15" customHeight="1" x14ac:dyDescent="0.25">
      <c r="D164">
        <v>1.61</v>
      </c>
      <c r="E164" s="2">
        <f t="shared" si="5"/>
        <v>3.910674157303371</v>
      </c>
    </row>
    <row r="165" spans="4:5" ht="15" customHeight="1" x14ac:dyDescent="0.25">
      <c r="D165">
        <v>1.62</v>
      </c>
      <c r="E165" s="2">
        <f t="shared" si="5"/>
        <v>3.9073863636363639</v>
      </c>
    </row>
    <row r="166" spans="4:5" ht="15" customHeight="1" x14ac:dyDescent="0.25">
      <c r="D166">
        <v>1.63</v>
      </c>
      <c r="E166" s="2">
        <f t="shared" si="5"/>
        <v>3.9040229885057474</v>
      </c>
    </row>
    <row r="167" spans="4:5" ht="15" customHeight="1" x14ac:dyDescent="0.25">
      <c r="D167">
        <v>1.64</v>
      </c>
      <c r="E167" s="2">
        <f t="shared" si="5"/>
        <v>3.9005813953488375</v>
      </c>
    </row>
    <row r="168" spans="4:5" ht="15" customHeight="1" x14ac:dyDescent="0.25">
      <c r="D168">
        <v>1.65</v>
      </c>
      <c r="E168" s="2">
        <f t="shared" si="5"/>
        <v>3.8970588235294121</v>
      </c>
    </row>
    <row r="169" spans="4:5" ht="15" customHeight="1" x14ac:dyDescent="0.25">
      <c r="D169">
        <v>1.66</v>
      </c>
      <c r="E169" s="2">
        <f t="shared" si="5"/>
        <v>3.8934523809523811</v>
      </c>
    </row>
    <row r="170" spans="4:5" ht="15" customHeight="1" x14ac:dyDescent="0.25">
      <c r="D170">
        <v>1.67</v>
      </c>
      <c r="E170" s="2">
        <f t="shared" si="5"/>
        <v>3.8897590361445786</v>
      </c>
    </row>
    <row r="171" spans="4:5" ht="15" customHeight="1" x14ac:dyDescent="0.25">
      <c r="D171">
        <v>1.68</v>
      </c>
      <c r="E171" s="2">
        <f t="shared" si="5"/>
        <v>3.8859756097560978</v>
      </c>
    </row>
    <row r="172" spans="4:5" ht="15" customHeight="1" x14ac:dyDescent="0.25">
      <c r="D172">
        <v>1.69</v>
      </c>
      <c r="E172" s="2">
        <f t="shared" si="5"/>
        <v>3.8820987654320991</v>
      </c>
    </row>
    <row r="173" spans="4:5" ht="15" customHeight="1" x14ac:dyDescent="0.25">
      <c r="D173">
        <v>1.7</v>
      </c>
      <c r="E173" s="2">
        <f t="shared" si="5"/>
        <v>3.8781250000000003</v>
      </c>
    </row>
    <row r="174" spans="4:5" ht="15" customHeight="1" x14ac:dyDescent="0.25"/>
    <row r="175" spans="4:5" ht="15" customHeight="1" x14ac:dyDescent="0.25"/>
    <row r="176" spans="4:5"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5536"/>
  <sheetViews>
    <sheetView topLeftCell="Q1" zoomScaleNormal="100" workbookViewId="0">
      <selection activeCell="Z70" activeCellId="1" sqref="B9:C9 Z70"/>
    </sheetView>
  </sheetViews>
  <sheetFormatPr baseColWidth="10" defaultRowHeight="15" x14ac:dyDescent="0.25"/>
  <cols>
    <col min="1" max="1025" width="10.5703125"/>
  </cols>
  <sheetData>
    <row r="1" spans="1:3" ht="15" customHeight="1" x14ac:dyDescent="0.25">
      <c r="B1" t="s">
        <v>0</v>
      </c>
      <c r="C1">
        <v>1.25</v>
      </c>
    </row>
    <row r="2" spans="1:3" ht="15" customHeight="1" x14ac:dyDescent="0.25">
      <c r="A2" s="44" t="s">
        <v>1</v>
      </c>
      <c r="B2" s="44"/>
    </row>
    <row r="3" spans="1:3" ht="15" customHeight="1" x14ac:dyDescent="0.25">
      <c r="A3" t="s">
        <v>2</v>
      </c>
      <c r="B3" t="s">
        <v>3</v>
      </c>
    </row>
    <row r="4" spans="1:3" ht="15" customHeight="1" x14ac:dyDescent="0.25">
      <c r="A4">
        <v>1.5</v>
      </c>
      <c r="B4" s="2">
        <f>$C$1/15</f>
        <v>8.3333333333333329E-2</v>
      </c>
    </row>
    <row r="5" spans="1:3" ht="15" customHeight="1" x14ac:dyDescent="0.25">
      <c r="A5">
        <v>1.43</v>
      </c>
      <c r="B5" s="2">
        <f>$C$1/10</f>
        <v>0.125</v>
      </c>
    </row>
    <row r="6" spans="1:3" ht="15" customHeight="1" x14ac:dyDescent="0.25">
      <c r="A6">
        <v>1.2749999999999999</v>
      </c>
      <c r="B6" s="2">
        <f>$C$1/5</f>
        <v>0.25</v>
      </c>
    </row>
    <row r="7" spans="1:3" ht="15" customHeight="1" x14ac:dyDescent="0.25">
      <c r="A7">
        <v>1.2250000000000001</v>
      </c>
      <c r="B7" s="2">
        <f>$C$1/2</f>
        <v>0.625</v>
      </c>
    </row>
    <row r="8" spans="1:3" ht="15" customHeight="1" x14ac:dyDescent="0.25">
      <c r="A8">
        <v>1.1499999999999999</v>
      </c>
      <c r="B8" s="2">
        <f>$C$1/1</f>
        <v>1.25</v>
      </c>
    </row>
    <row r="9" spans="1:3" ht="15" customHeight="1" x14ac:dyDescent="0.25"/>
    <row r="10" spans="1:3" ht="15" customHeight="1" x14ac:dyDescent="0.25">
      <c r="A10" s="44" t="s">
        <v>4</v>
      </c>
      <c r="B10" s="44"/>
    </row>
    <row r="11" spans="1:3" ht="15" customHeight="1" x14ac:dyDescent="0.25">
      <c r="A11" t="s">
        <v>2</v>
      </c>
      <c r="B11" t="s">
        <v>3</v>
      </c>
    </row>
    <row r="12" spans="1:3" ht="15" customHeight="1" x14ac:dyDescent="0.25">
      <c r="A12">
        <v>1.43</v>
      </c>
      <c r="B12" s="2">
        <f>$C$1/15</f>
        <v>8.3333333333333329E-2</v>
      </c>
    </row>
    <row r="13" spans="1:3" ht="15" customHeight="1" x14ac:dyDescent="0.25">
      <c r="A13">
        <v>1.42</v>
      </c>
      <c r="B13" s="2">
        <f>$C$1/10</f>
        <v>0.125</v>
      </c>
    </row>
    <row r="14" spans="1:3" ht="15" customHeight="1" x14ac:dyDescent="0.25">
      <c r="A14">
        <v>1.28</v>
      </c>
      <c r="B14" s="2">
        <f>$C$1/5</f>
        <v>0.25</v>
      </c>
    </row>
    <row r="15" spans="1:3" ht="15" customHeight="1" x14ac:dyDescent="0.25">
      <c r="A15">
        <v>1.2050000000000001</v>
      </c>
      <c r="B15" s="2">
        <f>$C$1/2</f>
        <v>0.625</v>
      </c>
    </row>
    <row r="16" spans="1:3" ht="15" customHeight="1" x14ac:dyDescent="0.25">
      <c r="A16">
        <v>1.1659999999999999</v>
      </c>
      <c r="B16" s="2">
        <f>$C$1/1</f>
        <v>1.25</v>
      </c>
    </row>
    <row r="17" spans="1:29" ht="15" customHeight="1" x14ac:dyDescent="0.25"/>
    <row r="18" spans="1:29" ht="15" customHeight="1" x14ac:dyDescent="0.25">
      <c r="A18" s="44" t="s">
        <v>5</v>
      </c>
      <c r="B18" s="44"/>
    </row>
    <row r="19" spans="1:29" ht="15" customHeight="1" x14ac:dyDescent="0.25">
      <c r="A19" t="s">
        <v>2</v>
      </c>
      <c r="B19" t="s">
        <v>3</v>
      </c>
    </row>
    <row r="20" spans="1:29" ht="15" customHeight="1" x14ac:dyDescent="0.25">
      <c r="A20">
        <v>1.36</v>
      </c>
      <c r="B20" s="2">
        <f>$C$1/15</f>
        <v>8.3333333333333329E-2</v>
      </c>
      <c r="F20" t="s">
        <v>6</v>
      </c>
      <c r="M20" t="s">
        <v>7</v>
      </c>
      <c r="T20" t="s">
        <v>8</v>
      </c>
      <c r="AA20" t="s">
        <v>9</v>
      </c>
    </row>
    <row r="21" spans="1:29" ht="15" customHeight="1" x14ac:dyDescent="0.25">
      <c r="A21">
        <v>1.28</v>
      </c>
      <c r="B21" s="2">
        <f>$C$1/10</f>
        <v>0.125</v>
      </c>
      <c r="F21" s="3" t="s">
        <v>10</v>
      </c>
      <c r="M21" s="3" t="s">
        <v>11</v>
      </c>
      <c r="T21" s="3" t="s">
        <v>12</v>
      </c>
      <c r="AA21" s="3" t="s">
        <v>13</v>
      </c>
    </row>
    <row r="22" spans="1:29" ht="15" customHeight="1" x14ac:dyDescent="0.25">
      <c r="E22" t="s">
        <v>14</v>
      </c>
      <c r="F22" s="3" t="s">
        <v>15</v>
      </c>
      <c r="G22" t="s">
        <v>16</v>
      </c>
      <c r="H22" t="s">
        <v>17</v>
      </c>
      <c r="L22" t="s">
        <v>14</v>
      </c>
      <c r="M22" s="3" t="s">
        <v>15</v>
      </c>
      <c r="N22" t="s">
        <v>16</v>
      </c>
      <c r="O22" t="s">
        <v>17</v>
      </c>
      <c r="S22" t="s">
        <v>14</v>
      </c>
      <c r="T22" s="3" t="s">
        <v>15</v>
      </c>
      <c r="U22" t="s">
        <v>16</v>
      </c>
      <c r="V22" t="s">
        <v>17</v>
      </c>
      <c r="Z22" t="s">
        <v>14</v>
      </c>
      <c r="AA22" s="3" t="s">
        <v>15</v>
      </c>
      <c r="AB22" t="s">
        <v>16</v>
      </c>
      <c r="AC22" t="s">
        <v>17</v>
      </c>
    </row>
    <row r="23" spans="1:29" ht="15" customHeight="1" x14ac:dyDescent="0.25">
      <c r="A23">
        <v>1.18</v>
      </c>
      <c r="B23" s="2">
        <f>$C$1/5</f>
        <v>0.25</v>
      </c>
      <c r="D23">
        <v>1.5009999999999999</v>
      </c>
      <c r="E23">
        <v>7.4999999999999997E-2</v>
      </c>
      <c r="F23" s="2">
        <f t="shared" ref="F23:F70" si="0">-0.094*LN(G23)+1.5061</f>
        <v>1.5061</v>
      </c>
      <c r="G23">
        <v>1</v>
      </c>
      <c r="H23" s="4">
        <f t="shared" ref="H23:H70" si="1">F23*3600</f>
        <v>5421.96</v>
      </c>
      <c r="K23">
        <v>1.4370000000000001</v>
      </c>
      <c r="L23">
        <v>7.4999999999999997E-2</v>
      </c>
      <c r="M23" s="2">
        <f t="shared" ref="M23:M70" si="2">-0.077*LN(N23) + 1.4646</f>
        <v>1.4645999999999999</v>
      </c>
      <c r="N23">
        <v>1</v>
      </c>
      <c r="O23" s="4">
        <f t="shared" ref="O23:O70" si="3">M23*3600</f>
        <v>5272.5599999999995</v>
      </c>
      <c r="R23">
        <v>1.3580000000000001</v>
      </c>
      <c r="S23">
        <v>7.4999999999999997E-2</v>
      </c>
      <c r="T23" s="2">
        <f t="shared" ref="T23:T70" si="4">0.0002*U23*U23 - 0.0328*U23+ 1.3962</f>
        <v>1.3636000000000001</v>
      </c>
      <c r="U23">
        <v>1</v>
      </c>
      <c r="V23" s="4">
        <f t="shared" ref="V23:V70" si="5">T23*3600</f>
        <v>4908.9600000000009</v>
      </c>
      <c r="Y23">
        <v>1.0549999999999999</v>
      </c>
      <c r="Z23">
        <v>7.4999999999999997E-2</v>
      </c>
      <c r="AA23" s="2">
        <f t="shared" ref="AA23:AA45" si="6">0.001*AB23*AB23- 0.0697*AB23 + 1.106</f>
        <v>1.0373000000000001</v>
      </c>
      <c r="AB23">
        <v>1</v>
      </c>
      <c r="AC23" s="4">
        <f t="shared" ref="AC23:AC70" si="7">AA23*3600</f>
        <v>3734.28</v>
      </c>
    </row>
    <row r="24" spans="1:29" ht="15" customHeight="1" x14ac:dyDescent="0.25">
      <c r="A24">
        <v>0.72</v>
      </c>
      <c r="B24" s="2">
        <f>$C$1/2</f>
        <v>0.625</v>
      </c>
      <c r="E24">
        <v>0.1</v>
      </c>
      <c r="F24" s="2">
        <f t="shared" si="0"/>
        <v>1.4409441650273651</v>
      </c>
      <c r="G24">
        <v>2</v>
      </c>
      <c r="H24" s="4">
        <f t="shared" si="1"/>
        <v>5187.3989940985148</v>
      </c>
      <c r="L24">
        <v>0.1</v>
      </c>
      <c r="M24" s="2">
        <f t="shared" si="2"/>
        <v>1.4112276670968842</v>
      </c>
      <c r="N24">
        <v>2</v>
      </c>
      <c r="O24" s="4">
        <f t="shared" si="3"/>
        <v>5080.4196015487832</v>
      </c>
      <c r="S24">
        <v>0.1</v>
      </c>
      <c r="T24" s="2">
        <f t="shared" si="4"/>
        <v>1.3314000000000001</v>
      </c>
      <c r="U24">
        <v>2</v>
      </c>
      <c r="V24" s="4">
        <f t="shared" si="5"/>
        <v>4793.0400000000009</v>
      </c>
      <c r="Z24">
        <v>0.1</v>
      </c>
      <c r="AA24" s="2">
        <f t="shared" si="6"/>
        <v>0.97060000000000013</v>
      </c>
      <c r="AB24">
        <v>2</v>
      </c>
      <c r="AC24" s="4">
        <f t="shared" si="7"/>
        <v>3494.1600000000003</v>
      </c>
    </row>
    <row r="25" spans="1:29" ht="15" customHeight="1" x14ac:dyDescent="0.25">
      <c r="A25">
        <v>0.19</v>
      </c>
      <c r="B25" s="2">
        <f>$C$1/1</f>
        <v>1.25</v>
      </c>
      <c r="D25">
        <v>1.43</v>
      </c>
      <c r="E25">
        <v>0.125</v>
      </c>
      <c r="F25" s="2">
        <f t="shared" si="0"/>
        <v>1.4028304448651976</v>
      </c>
      <c r="G25">
        <v>3</v>
      </c>
      <c r="H25" s="4">
        <f t="shared" si="1"/>
        <v>5050.1896015147113</v>
      </c>
      <c r="K25">
        <v>1.4350000000000001</v>
      </c>
      <c r="L25">
        <v>0.125</v>
      </c>
      <c r="M25" s="2">
        <f t="shared" si="2"/>
        <v>1.3800068537725554</v>
      </c>
      <c r="N25">
        <v>3</v>
      </c>
      <c r="O25" s="4">
        <f t="shared" si="3"/>
        <v>4968.0246735811997</v>
      </c>
      <c r="R25">
        <v>1.294</v>
      </c>
      <c r="S25">
        <v>0.125</v>
      </c>
      <c r="T25" s="2">
        <f t="shared" si="4"/>
        <v>1.2996000000000001</v>
      </c>
      <c r="U25">
        <v>3</v>
      </c>
      <c r="V25" s="4">
        <f t="shared" si="5"/>
        <v>4678.5600000000004</v>
      </c>
      <c r="Y25">
        <v>0.91400000000000003</v>
      </c>
      <c r="Z25">
        <v>0.125</v>
      </c>
      <c r="AA25" s="2">
        <f t="shared" si="6"/>
        <v>0.90590000000000015</v>
      </c>
      <c r="AB25">
        <v>3</v>
      </c>
      <c r="AC25" s="4">
        <f t="shared" si="7"/>
        <v>3261.2400000000007</v>
      </c>
    </row>
    <row r="26" spans="1:29" ht="15" customHeight="1" x14ac:dyDescent="0.25">
      <c r="E26">
        <v>0.15</v>
      </c>
      <c r="F26" s="2">
        <f t="shared" si="0"/>
        <v>1.3757883300547302</v>
      </c>
      <c r="G26">
        <v>4</v>
      </c>
      <c r="H26" s="4">
        <f t="shared" si="1"/>
        <v>4952.8379881970286</v>
      </c>
      <c r="L26">
        <v>0.15</v>
      </c>
      <c r="M26" s="2">
        <f t="shared" si="2"/>
        <v>1.3578553341937682</v>
      </c>
      <c r="N26">
        <v>4</v>
      </c>
      <c r="O26" s="4">
        <f t="shared" si="3"/>
        <v>4888.2792030975661</v>
      </c>
      <c r="S26">
        <v>0.15</v>
      </c>
      <c r="T26" s="2">
        <f t="shared" si="4"/>
        <v>1.2682000000000002</v>
      </c>
      <c r="U26">
        <v>4</v>
      </c>
      <c r="V26" s="4">
        <f t="shared" si="5"/>
        <v>4565.5200000000004</v>
      </c>
      <c r="Z26">
        <v>0.15</v>
      </c>
      <c r="AA26" s="2">
        <f t="shared" si="6"/>
        <v>0.84320000000000017</v>
      </c>
      <c r="AB26">
        <v>4</v>
      </c>
      <c r="AC26" s="4">
        <f t="shared" si="7"/>
        <v>3035.5200000000004</v>
      </c>
    </row>
    <row r="27" spans="1:29" ht="15" customHeight="1" x14ac:dyDescent="0.25">
      <c r="A27" s="44" t="s">
        <v>18</v>
      </c>
      <c r="B27" s="44"/>
      <c r="E27">
        <v>0.17499999999999999</v>
      </c>
      <c r="F27" s="2">
        <f t="shared" si="0"/>
        <v>1.3548128362311946</v>
      </c>
      <c r="G27">
        <v>5</v>
      </c>
      <c r="H27" s="4">
        <f t="shared" si="1"/>
        <v>4877.3262104323003</v>
      </c>
      <c r="L27">
        <v>0.17499999999999999</v>
      </c>
      <c r="M27" s="2">
        <f t="shared" si="2"/>
        <v>1.3406732807425741</v>
      </c>
      <c r="N27">
        <v>5</v>
      </c>
      <c r="O27" s="4">
        <f t="shared" si="3"/>
        <v>4826.4238106732664</v>
      </c>
      <c r="S27">
        <v>0.17499999999999999</v>
      </c>
      <c r="T27" s="2">
        <f t="shared" si="4"/>
        <v>1.2372000000000001</v>
      </c>
      <c r="U27">
        <v>5</v>
      </c>
      <c r="V27" s="4">
        <f t="shared" si="5"/>
        <v>4453.92</v>
      </c>
      <c r="Z27">
        <v>0.17499999999999999</v>
      </c>
      <c r="AA27" s="2">
        <f t="shared" si="6"/>
        <v>0.7825000000000002</v>
      </c>
      <c r="AB27">
        <v>5</v>
      </c>
      <c r="AC27" s="4">
        <f t="shared" si="7"/>
        <v>2817.0000000000009</v>
      </c>
    </row>
    <row r="28" spans="1:29" ht="15" customHeight="1" x14ac:dyDescent="0.25">
      <c r="A28" t="s">
        <v>2</v>
      </c>
      <c r="B28" t="s">
        <v>3</v>
      </c>
      <c r="E28">
        <v>0.2</v>
      </c>
      <c r="F28" s="2">
        <f t="shared" si="0"/>
        <v>1.3376746098925629</v>
      </c>
      <c r="G28">
        <v>6</v>
      </c>
      <c r="H28" s="4">
        <f t="shared" si="1"/>
        <v>4815.6285956132269</v>
      </c>
      <c r="L28">
        <v>0.2</v>
      </c>
      <c r="M28" s="2">
        <f t="shared" si="2"/>
        <v>1.3266345208694397</v>
      </c>
      <c r="N28">
        <v>6</v>
      </c>
      <c r="O28" s="4">
        <f t="shared" si="3"/>
        <v>4775.8842751299826</v>
      </c>
      <c r="S28">
        <v>0.2</v>
      </c>
      <c r="T28" s="2">
        <f t="shared" si="4"/>
        <v>1.2066000000000001</v>
      </c>
      <c r="U28">
        <v>6</v>
      </c>
      <c r="V28" s="4">
        <f t="shared" si="5"/>
        <v>4343.76</v>
      </c>
      <c r="Z28">
        <v>0.2</v>
      </c>
      <c r="AA28" s="2">
        <f t="shared" si="6"/>
        <v>0.72380000000000011</v>
      </c>
      <c r="AB28">
        <v>6</v>
      </c>
      <c r="AC28" s="4">
        <f t="shared" si="7"/>
        <v>2605.6800000000003</v>
      </c>
    </row>
    <row r="29" spans="1:29" ht="15" customHeight="1" x14ac:dyDescent="0.25">
      <c r="A29">
        <v>1.05</v>
      </c>
      <c r="B29" s="2">
        <f>$C$1/15</f>
        <v>8.3333333333333329E-2</v>
      </c>
      <c r="E29">
        <v>0.22500000000000001</v>
      </c>
      <c r="F29" s="2">
        <f t="shared" si="0"/>
        <v>1.3231844459888005</v>
      </c>
      <c r="G29">
        <v>7</v>
      </c>
      <c r="H29" s="4">
        <f t="shared" si="1"/>
        <v>4763.4640055596819</v>
      </c>
      <c r="L29">
        <v>0.22500000000000001</v>
      </c>
      <c r="M29" s="2">
        <f t="shared" si="2"/>
        <v>1.3147649185227408</v>
      </c>
      <c r="N29">
        <v>7</v>
      </c>
      <c r="O29" s="4">
        <f t="shared" si="3"/>
        <v>4733.1537066818673</v>
      </c>
      <c r="S29">
        <v>0.22500000000000001</v>
      </c>
      <c r="T29" s="2">
        <f t="shared" si="4"/>
        <v>1.1764000000000001</v>
      </c>
      <c r="U29">
        <v>7</v>
      </c>
      <c r="V29" s="4">
        <f t="shared" si="5"/>
        <v>4235.04</v>
      </c>
      <c r="Z29">
        <v>0.22500000000000001</v>
      </c>
      <c r="AA29" s="2">
        <f t="shared" si="6"/>
        <v>0.66710000000000003</v>
      </c>
      <c r="AB29">
        <v>7</v>
      </c>
      <c r="AC29" s="4">
        <f t="shared" si="7"/>
        <v>2401.56</v>
      </c>
    </row>
    <row r="30" spans="1:29" ht="15" customHeight="1" x14ac:dyDescent="0.25">
      <c r="A30">
        <v>0.92</v>
      </c>
      <c r="B30" s="2">
        <f>$C$1/10</f>
        <v>0.125</v>
      </c>
      <c r="D30">
        <v>1.276</v>
      </c>
      <c r="E30">
        <v>0.25</v>
      </c>
      <c r="F30" s="2">
        <f t="shared" si="0"/>
        <v>1.3106324950820953</v>
      </c>
      <c r="G30">
        <v>8</v>
      </c>
      <c r="H30" s="4">
        <f t="shared" si="1"/>
        <v>4718.2769822955433</v>
      </c>
      <c r="K30">
        <v>1.2829999999999999</v>
      </c>
      <c r="L30">
        <v>0.25</v>
      </c>
      <c r="M30" s="2">
        <f t="shared" si="2"/>
        <v>1.3044830012906525</v>
      </c>
      <c r="N30">
        <v>8</v>
      </c>
      <c r="O30" s="4">
        <f t="shared" si="3"/>
        <v>4696.1388046463489</v>
      </c>
      <c r="R30">
        <v>1.161</v>
      </c>
      <c r="S30">
        <v>0.25</v>
      </c>
      <c r="T30" s="2">
        <f t="shared" si="4"/>
        <v>1.1466000000000001</v>
      </c>
      <c r="U30">
        <v>8</v>
      </c>
      <c r="V30" s="4">
        <f t="shared" si="5"/>
        <v>4127.76</v>
      </c>
      <c r="Y30">
        <v>0.56799999999999995</v>
      </c>
      <c r="Z30">
        <v>0.25</v>
      </c>
      <c r="AA30" s="2">
        <f t="shared" si="6"/>
        <v>0.61240000000000006</v>
      </c>
      <c r="AB30">
        <v>8</v>
      </c>
      <c r="AC30" s="4">
        <f t="shared" si="7"/>
        <v>2204.6400000000003</v>
      </c>
    </row>
    <row r="31" spans="1:29" ht="15" customHeight="1" x14ac:dyDescent="0.25">
      <c r="A31">
        <v>0.57499999999999996</v>
      </c>
      <c r="B31" s="2">
        <f>$C$1/5</f>
        <v>0.25</v>
      </c>
      <c r="E31">
        <v>0.27500000000000002</v>
      </c>
      <c r="F31" s="2">
        <f t="shared" si="0"/>
        <v>1.2995608897303954</v>
      </c>
      <c r="G31">
        <v>9</v>
      </c>
      <c r="H31" s="4">
        <f t="shared" si="1"/>
        <v>4678.4192030294234</v>
      </c>
      <c r="L31">
        <v>0.27500000000000002</v>
      </c>
      <c r="M31" s="2">
        <f t="shared" si="2"/>
        <v>1.2954137075451111</v>
      </c>
      <c r="N31">
        <v>9</v>
      </c>
      <c r="O31" s="4">
        <f t="shared" si="3"/>
        <v>4663.4893471624</v>
      </c>
      <c r="S31">
        <v>0.27500000000000002</v>
      </c>
      <c r="T31" s="2">
        <f t="shared" si="4"/>
        <v>1.1172</v>
      </c>
      <c r="U31">
        <v>9</v>
      </c>
      <c r="V31" s="4">
        <f t="shared" si="5"/>
        <v>4021.92</v>
      </c>
      <c r="Z31">
        <v>0.27500000000000002</v>
      </c>
      <c r="AA31" s="2">
        <f t="shared" si="6"/>
        <v>0.55970000000000009</v>
      </c>
      <c r="AB31">
        <v>9</v>
      </c>
      <c r="AC31" s="4">
        <f t="shared" si="7"/>
        <v>2014.9200000000003</v>
      </c>
    </row>
    <row r="32" spans="1:29" ht="15" customHeight="1" x14ac:dyDescent="0.25">
      <c r="A32">
        <v>0.04</v>
      </c>
      <c r="B32" s="2">
        <f>$C$1/2</f>
        <v>0.625</v>
      </c>
      <c r="E32">
        <v>0.3</v>
      </c>
      <c r="F32" s="2">
        <f t="shared" si="0"/>
        <v>1.2896570012585598</v>
      </c>
      <c r="G32">
        <v>10</v>
      </c>
      <c r="H32" s="4">
        <f t="shared" si="1"/>
        <v>4642.765204530815</v>
      </c>
      <c r="L32">
        <v>0.3</v>
      </c>
      <c r="M32" s="2">
        <f t="shared" si="2"/>
        <v>1.2873009478394584</v>
      </c>
      <c r="N32">
        <v>10</v>
      </c>
      <c r="O32" s="4">
        <f t="shared" si="3"/>
        <v>4634.2834122220502</v>
      </c>
      <c r="S32">
        <v>0.3</v>
      </c>
      <c r="T32" s="2">
        <f t="shared" si="4"/>
        <v>1.0882000000000001</v>
      </c>
      <c r="U32">
        <v>10</v>
      </c>
      <c r="V32" s="4">
        <f t="shared" si="5"/>
        <v>3917.52</v>
      </c>
      <c r="Z32">
        <v>0.3</v>
      </c>
      <c r="AA32" s="2">
        <f t="shared" si="6"/>
        <v>0.50900000000000012</v>
      </c>
      <c r="AB32">
        <v>10</v>
      </c>
      <c r="AC32" s="4">
        <f t="shared" si="7"/>
        <v>1832.4000000000003</v>
      </c>
    </row>
    <row r="33" spans="1:29" ht="15" customHeight="1" x14ac:dyDescent="0.25">
      <c r="A33">
        <v>0.03</v>
      </c>
      <c r="B33" s="2">
        <f>$C$1/1</f>
        <v>1.25</v>
      </c>
      <c r="E33">
        <v>0.32500000000000001</v>
      </c>
      <c r="F33" s="2">
        <f t="shared" si="0"/>
        <v>1.2806978443569532</v>
      </c>
      <c r="G33">
        <v>11</v>
      </c>
      <c r="H33" s="4">
        <f t="shared" si="1"/>
        <v>4610.512239685032</v>
      </c>
      <c r="L33">
        <v>0.32500000000000001</v>
      </c>
      <c r="M33" s="2">
        <f t="shared" si="2"/>
        <v>1.2799620639945253</v>
      </c>
      <c r="N33">
        <v>11</v>
      </c>
      <c r="O33" s="4">
        <f t="shared" si="3"/>
        <v>4607.863430380291</v>
      </c>
      <c r="S33">
        <v>0.32500000000000001</v>
      </c>
      <c r="T33" s="2">
        <f t="shared" si="4"/>
        <v>1.0596000000000001</v>
      </c>
      <c r="U33">
        <v>11</v>
      </c>
      <c r="V33" s="4">
        <f t="shared" si="5"/>
        <v>3814.5600000000004</v>
      </c>
      <c r="Z33">
        <v>0.32500000000000001</v>
      </c>
      <c r="AA33" s="2">
        <f t="shared" si="6"/>
        <v>0.46030000000000015</v>
      </c>
      <c r="AB33">
        <v>11</v>
      </c>
      <c r="AC33" s="4">
        <f t="shared" si="7"/>
        <v>1657.0800000000006</v>
      </c>
    </row>
    <row r="34" spans="1:29" ht="15" customHeight="1" x14ac:dyDescent="0.25">
      <c r="E34">
        <v>0.35</v>
      </c>
      <c r="F34" s="2">
        <f t="shared" si="0"/>
        <v>1.272518774919928</v>
      </c>
      <c r="G34">
        <v>12</v>
      </c>
      <c r="H34" s="4">
        <f t="shared" si="1"/>
        <v>4581.0675897117408</v>
      </c>
      <c r="L34">
        <v>0.35</v>
      </c>
      <c r="M34" s="2">
        <f t="shared" si="2"/>
        <v>1.273262187966324</v>
      </c>
      <c r="N34">
        <v>12</v>
      </c>
      <c r="O34" s="4">
        <f t="shared" si="3"/>
        <v>4583.7438766787664</v>
      </c>
      <c r="S34">
        <v>0.35</v>
      </c>
      <c r="T34" s="2">
        <f t="shared" si="4"/>
        <v>1.0314000000000001</v>
      </c>
      <c r="U34">
        <v>12</v>
      </c>
      <c r="V34" s="4">
        <f t="shared" si="5"/>
        <v>3713.0400000000004</v>
      </c>
      <c r="Z34">
        <v>0.35</v>
      </c>
      <c r="AA34" s="2">
        <f t="shared" si="6"/>
        <v>0.41360000000000008</v>
      </c>
      <c r="AB34">
        <v>12</v>
      </c>
      <c r="AC34" s="4">
        <f t="shared" si="7"/>
        <v>1488.9600000000003</v>
      </c>
    </row>
    <row r="35" spans="1:29" ht="15" customHeight="1" x14ac:dyDescent="0.25">
      <c r="E35">
        <v>0.375</v>
      </c>
      <c r="F35" s="2">
        <f t="shared" si="0"/>
        <v>1.2649947603986156</v>
      </c>
      <c r="G35">
        <v>13</v>
      </c>
      <c r="H35" s="4">
        <f t="shared" si="1"/>
        <v>4553.9811374350165</v>
      </c>
      <c r="L35">
        <v>0.375</v>
      </c>
      <c r="M35" s="2">
        <f t="shared" si="2"/>
        <v>1.2670988994754615</v>
      </c>
      <c r="N35">
        <v>13</v>
      </c>
      <c r="O35" s="4">
        <f t="shared" si="3"/>
        <v>4561.5560381116611</v>
      </c>
      <c r="S35">
        <v>0.375</v>
      </c>
      <c r="T35" s="2">
        <f t="shared" si="4"/>
        <v>1.0036</v>
      </c>
      <c r="U35">
        <v>13</v>
      </c>
      <c r="V35" s="4">
        <f t="shared" si="5"/>
        <v>3612.96</v>
      </c>
      <c r="Z35">
        <v>0.375</v>
      </c>
      <c r="AA35" s="2">
        <f t="shared" si="6"/>
        <v>0.36890000000000012</v>
      </c>
      <c r="AB35">
        <v>13</v>
      </c>
      <c r="AC35" s="4">
        <f t="shared" si="7"/>
        <v>1328.0400000000004</v>
      </c>
    </row>
    <row r="36" spans="1:29" ht="15" customHeight="1" x14ac:dyDescent="0.25">
      <c r="E36">
        <v>0.4</v>
      </c>
      <c r="F36" s="2">
        <f t="shared" si="0"/>
        <v>1.2580286110161656</v>
      </c>
      <c r="G36">
        <v>14</v>
      </c>
      <c r="H36" s="4">
        <f t="shared" si="1"/>
        <v>4528.9029996581958</v>
      </c>
      <c r="L36">
        <v>0.4</v>
      </c>
      <c r="M36" s="2">
        <f t="shared" si="2"/>
        <v>1.2613925856196251</v>
      </c>
      <c r="N36">
        <v>14</v>
      </c>
      <c r="O36" s="4">
        <f t="shared" si="3"/>
        <v>4541.0133082306502</v>
      </c>
      <c r="S36">
        <v>0.4</v>
      </c>
      <c r="T36" s="2">
        <f t="shared" si="4"/>
        <v>0.97620000000000007</v>
      </c>
      <c r="U36">
        <v>14</v>
      </c>
      <c r="V36" s="4">
        <f t="shared" si="5"/>
        <v>3514.32</v>
      </c>
      <c r="Z36">
        <v>0.4</v>
      </c>
      <c r="AA36" s="2">
        <f t="shared" si="6"/>
        <v>0.32620000000000005</v>
      </c>
      <c r="AB36">
        <v>14</v>
      </c>
      <c r="AC36" s="4">
        <f t="shared" si="7"/>
        <v>1174.3200000000002</v>
      </c>
    </row>
    <row r="37" spans="1:29" ht="15" customHeight="1" x14ac:dyDescent="0.25">
      <c r="E37">
        <v>0.42499999999999999</v>
      </c>
      <c r="F37" s="2">
        <f t="shared" si="0"/>
        <v>1.2515432810963922</v>
      </c>
      <c r="G37">
        <v>15</v>
      </c>
      <c r="H37" s="4">
        <f t="shared" si="1"/>
        <v>4505.5558119470124</v>
      </c>
      <c r="L37">
        <v>0.42499999999999999</v>
      </c>
      <c r="M37" s="2">
        <f t="shared" si="2"/>
        <v>1.2560801345151298</v>
      </c>
      <c r="N37">
        <v>15</v>
      </c>
      <c r="O37" s="4">
        <f t="shared" si="3"/>
        <v>4521.8884842544676</v>
      </c>
      <c r="S37">
        <v>0.42499999999999999</v>
      </c>
      <c r="T37" s="2">
        <f t="shared" si="4"/>
        <v>0.94920000000000004</v>
      </c>
      <c r="U37">
        <v>15</v>
      </c>
      <c r="V37" s="4">
        <f t="shared" si="5"/>
        <v>3417.1200000000003</v>
      </c>
      <c r="Z37">
        <v>0.42499999999999999</v>
      </c>
      <c r="AA37" s="2">
        <f t="shared" si="6"/>
        <v>0.2855000000000002</v>
      </c>
      <c r="AB37">
        <v>15</v>
      </c>
      <c r="AC37" s="4">
        <f t="shared" si="7"/>
        <v>1027.8000000000006</v>
      </c>
    </row>
    <row r="38" spans="1:29" ht="15" customHeight="1" x14ac:dyDescent="0.25">
      <c r="E38">
        <v>0.45</v>
      </c>
      <c r="F38" s="2">
        <f t="shared" si="0"/>
        <v>1.2454766601094605</v>
      </c>
      <c r="G38">
        <v>16</v>
      </c>
      <c r="H38" s="4">
        <f t="shared" si="1"/>
        <v>4483.7159763940581</v>
      </c>
      <c r="L38">
        <v>0.45</v>
      </c>
      <c r="M38" s="2">
        <f t="shared" si="2"/>
        <v>1.2511106683875368</v>
      </c>
      <c r="N38">
        <v>16</v>
      </c>
      <c r="O38" s="4">
        <f t="shared" si="3"/>
        <v>4503.9984061951327</v>
      </c>
      <c r="S38">
        <v>0.45</v>
      </c>
      <c r="T38" s="2">
        <f t="shared" si="4"/>
        <v>0.92260000000000009</v>
      </c>
      <c r="U38">
        <v>16</v>
      </c>
      <c r="V38" s="4">
        <f t="shared" si="5"/>
        <v>3321.36</v>
      </c>
      <c r="Z38">
        <v>0.45</v>
      </c>
      <c r="AA38" s="2">
        <f t="shared" si="6"/>
        <v>0.24680000000000013</v>
      </c>
      <c r="AB38">
        <v>16</v>
      </c>
      <c r="AC38" s="4">
        <f t="shared" si="7"/>
        <v>888.48000000000047</v>
      </c>
    </row>
    <row r="39" spans="1:29" ht="15" customHeight="1" x14ac:dyDescent="0.25">
      <c r="E39">
        <v>0.47499999999999998</v>
      </c>
      <c r="F39" s="2">
        <f t="shared" si="0"/>
        <v>1.2397779456587157</v>
      </c>
      <c r="G39">
        <v>17</v>
      </c>
      <c r="H39" s="4">
        <f t="shared" si="1"/>
        <v>4463.2006043713764</v>
      </c>
      <c r="L39">
        <v>0.47499999999999998</v>
      </c>
      <c r="M39" s="2">
        <f t="shared" si="2"/>
        <v>1.2464425725076713</v>
      </c>
      <c r="N39">
        <v>17</v>
      </c>
      <c r="O39" s="4">
        <f t="shared" si="3"/>
        <v>4487.1932610276172</v>
      </c>
      <c r="S39">
        <v>0.47499999999999998</v>
      </c>
      <c r="T39" s="2">
        <f t="shared" si="4"/>
        <v>0.89640000000000009</v>
      </c>
      <c r="U39">
        <v>17</v>
      </c>
      <c r="V39" s="4">
        <f t="shared" si="5"/>
        <v>3227.0400000000004</v>
      </c>
      <c r="Z39">
        <v>0.47499999999999998</v>
      </c>
      <c r="AA39" s="2">
        <f t="shared" si="6"/>
        <v>0.21010000000000006</v>
      </c>
      <c r="AB39">
        <v>17</v>
      </c>
      <c r="AC39" s="4">
        <f t="shared" si="7"/>
        <v>756.36000000000024</v>
      </c>
    </row>
    <row r="40" spans="1:29" ht="15" customHeight="1" x14ac:dyDescent="0.25">
      <c r="E40">
        <v>0.5</v>
      </c>
      <c r="F40" s="2">
        <f t="shared" si="0"/>
        <v>1.2344050547577605</v>
      </c>
      <c r="G40">
        <v>18</v>
      </c>
      <c r="H40" s="4">
        <f t="shared" si="1"/>
        <v>4443.8581971279382</v>
      </c>
      <c r="L40">
        <v>0.5</v>
      </c>
      <c r="M40" s="2">
        <f t="shared" si="2"/>
        <v>1.2420413746419952</v>
      </c>
      <c r="N40">
        <v>18</v>
      </c>
      <c r="O40" s="4">
        <f t="shared" si="3"/>
        <v>4471.3489487111829</v>
      </c>
      <c r="S40">
        <v>0.5</v>
      </c>
      <c r="T40" s="2">
        <f t="shared" si="4"/>
        <v>0.87060000000000004</v>
      </c>
      <c r="U40">
        <v>18</v>
      </c>
      <c r="V40" s="4">
        <f t="shared" si="5"/>
        <v>3134.1600000000003</v>
      </c>
      <c r="Z40">
        <v>0.5</v>
      </c>
      <c r="AA40" s="2">
        <f t="shared" si="6"/>
        <v>0.17540000000000022</v>
      </c>
      <c r="AB40">
        <v>18</v>
      </c>
      <c r="AC40" s="4">
        <f t="shared" si="7"/>
        <v>631.44000000000085</v>
      </c>
    </row>
    <row r="41" spans="1:29" ht="15" customHeight="1" x14ac:dyDescent="0.25">
      <c r="E41">
        <v>0.52500000000000002</v>
      </c>
      <c r="F41" s="2">
        <f t="shared" si="0"/>
        <v>1.2293227359583545</v>
      </c>
      <c r="G41">
        <v>19</v>
      </c>
      <c r="H41" s="4">
        <f t="shared" si="1"/>
        <v>4425.5618494500759</v>
      </c>
      <c r="L41">
        <v>0.52500000000000002</v>
      </c>
      <c r="M41" s="2">
        <f t="shared" si="2"/>
        <v>1.237878198604184</v>
      </c>
      <c r="N41">
        <v>19</v>
      </c>
      <c r="O41" s="4">
        <f t="shared" si="3"/>
        <v>4456.3615149750622</v>
      </c>
      <c r="S41">
        <v>0.52500000000000002</v>
      </c>
      <c r="T41" s="2">
        <f t="shared" si="4"/>
        <v>0.84520000000000006</v>
      </c>
      <c r="U41">
        <v>19</v>
      </c>
      <c r="V41" s="4">
        <f t="shared" si="5"/>
        <v>3042.7200000000003</v>
      </c>
      <c r="Z41">
        <v>0.52500000000000002</v>
      </c>
      <c r="AA41" s="2">
        <f t="shared" si="6"/>
        <v>0.14270000000000005</v>
      </c>
      <c r="AB41">
        <v>19</v>
      </c>
      <c r="AC41" s="4">
        <f t="shared" si="7"/>
        <v>513.72000000000014</v>
      </c>
    </row>
    <row r="42" spans="1:29" ht="15" customHeight="1" x14ac:dyDescent="0.25">
      <c r="E42">
        <v>0.55000000000000004</v>
      </c>
      <c r="F42" s="2">
        <f t="shared" si="0"/>
        <v>1.2245011662859249</v>
      </c>
      <c r="G42">
        <v>20</v>
      </c>
      <c r="H42" s="4">
        <f t="shared" si="1"/>
        <v>4408.2041986293298</v>
      </c>
      <c r="L42">
        <v>0.55000000000000004</v>
      </c>
      <c r="M42" s="2">
        <f t="shared" si="2"/>
        <v>1.2339286149363426</v>
      </c>
      <c r="N42">
        <v>20</v>
      </c>
      <c r="O42" s="4">
        <f t="shared" si="3"/>
        <v>4442.1430137708339</v>
      </c>
      <c r="S42">
        <v>0.55000000000000004</v>
      </c>
      <c r="T42" s="2">
        <f t="shared" si="4"/>
        <v>0.82020000000000004</v>
      </c>
      <c r="U42">
        <v>20</v>
      </c>
      <c r="V42" s="4">
        <f t="shared" si="5"/>
        <v>2952.7200000000003</v>
      </c>
      <c r="Z42">
        <v>0.55000000000000004</v>
      </c>
      <c r="AA42" s="2">
        <f t="shared" si="6"/>
        <v>0.11200000000000021</v>
      </c>
      <c r="AB42">
        <v>20</v>
      </c>
      <c r="AC42" s="4">
        <f t="shared" si="7"/>
        <v>403.20000000000078</v>
      </c>
    </row>
    <row r="43" spans="1:29" ht="15" customHeight="1" x14ac:dyDescent="0.25">
      <c r="E43">
        <v>0.57499999999999996</v>
      </c>
      <c r="F43" s="2">
        <f t="shared" si="0"/>
        <v>1.2199148908539983</v>
      </c>
      <c r="G43">
        <v>21</v>
      </c>
      <c r="H43" s="4">
        <f t="shared" si="1"/>
        <v>4391.6936070743941</v>
      </c>
      <c r="L43">
        <v>0.57499999999999996</v>
      </c>
      <c r="M43" s="2">
        <f t="shared" si="2"/>
        <v>1.2301717722952963</v>
      </c>
      <c r="N43">
        <v>21</v>
      </c>
      <c r="O43" s="4">
        <f t="shared" si="3"/>
        <v>4428.6183802630667</v>
      </c>
      <c r="S43">
        <v>0.57499999999999996</v>
      </c>
      <c r="T43" s="2">
        <f t="shared" si="4"/>
        <v>0.79560000000000008</v>
      </c>
      <c r="U43">
        <v>21</v>
      </c>
      <c r="V43" s="4">
        <f t="shared" si="5"/>
        <v>2864.1600000000003</v>
      </c>
      <c r="Z43">
        <v>0.57499999999999996</v>
      </c>
      <c r="AA43" s="2">
        <f t="shared" si="6"/>
        <v>8.3300000000000152E-2</v>
      </c>
      <c r="AB43">
        <v>21</v>
      </c>
      <c r="AC43" s="4">
        <f t="shared" si="7"/>
        <v>299.88000000000056</v>
      </c>
    </row>
    <row r="44" spans="1:29" ht="15" customHeight="1" x14ac:dyDescent="0.25">
      <c r="E44">
        <v>0.6</v>
      </c>
      <c r="F44" s="2">
        <f t="shared" si="0"/>
        <v>1.2155420093843183</v>
      </c>
      <c r="G44">
        <v>22</v>
      </c>
      <c r="H44" s="4">
        <f t="shared" si="1"/>
        <v>4375.9512337835458</v>
      </c>
      <c r="L44">
        <v>0.6</v>
      </c>
      <c r="M44" s="2">
        <f t="shared" si="2"/>
        <v>1.2265897310914096</v>
      </c>
      <c r="N44">
        <v>22</v>
      </c>
      <c r="O44" s="4">
        <f t="shared" si="3"/>
        <v>4415.7230319290748</v>
      </c>
      <c r="S44">
        <v>0.6</v>
      </c>
      <c r="T44" s="2">
        <f t="shared" si="4"/>
        <v>0.77140000000000009</v>
      </c>
      <c r="U44">
        <v>22</v>
      </c>
      <c r="V44" s="4">
        <f t="shared" si="5"/>
        <v>2777.0400000000004</v>
      </c>
      <c r="Z44">
        <v>0.6</v>
      </c>
      <c r="AA44" s="2">
        <f t="shared" si="6"/>
        <v>5.6600000000000206E-2</v>
      </c>
      <c r="AB44">
        <v>22</v>
      </c>
      <c r="AC44" s="4">
        <f t="shared" si="7"/>
        <v>203.76000000000073</v>
      </c>
    </row>
    <row r="45" spans="1:29" ht="15" customHeight="1" x14ac:dyDescent="0.25">
      <c r="D45">
        <v>1.226</v>
      </c>
      <c r="E45">
        <v>0.625</v>
      </c>
      <c r="F45" s="2">
        <f t="shared" si="0"/>
        <v>1.21136354370266</v>
      </c>
      <c r="G45">
        <v>23</v>
      </c>
      <c r="H45" s="4">
        <f t="shared" si="1"/>
        <v>4360.9087573295756</v>
      </c>
      <c r="K45">
        <v>1.208</v>
      </c>
      <c r="L45">
        <v>0.625</v>
      </c>
      <c r="M45" s="2">
        <f t="shared" si="2"/>
        <v>1.2231669453734555</v>
      </c>
      <c r="N45">
        <v>23</v>
      </c>
      <c r="O45" s="4">
        <f t="shared" si="3"/>
        <v>4403.4010033444401</v>
      </c>
      <c r="R45">
        <v>0.71599999999999997</v>
      </c>
      <c r="S45">
        <v>0.625</v>
      </c>
      <c r="T45" s="2">
        <f t="shared" si="4"/>
        <v>0.74760000000000004</v>
      </c>
      <c r="U45">
        <v>23</v>
      </c>
      <c r="V45" s="4">
        <f t="shared" si="5"/>
        <v>2691.36</v>
      </c>
      <c r="Y45">
        <v>4.3999999999999997E-2</v>
      </c>
      <c r="Z45">
        <v>0.625</v>
      </c>
      <c r="AA45" s="2">
        <f t="shared" si="6"/>
        <v>3.1900000000000039E-2</v>
      </c>
      <c r="AB45">
        <v>23</v>
      </c>
      <c r="AC45" s="4">
        <f t="shared" si="7"/>
        <v>114.84000000000015</v>
      </c>
    </row>
    <row r="46" spans="1:29" ht="15" customHeight="1" x14ac:dyDescent="0.25">
      <c r="E46">
        <v>0.65</v>
      </c>
      <c r="F46" s="2">
        <f t="shared" si="0"/>
        <v>1.2073629399472932</v>
      </c>
      <c r="G46">
        <v>24</v>
      </c>
      <c r="H46" s="4">
        <f t="shared" si="1"/>
        <v>4346.5065838102555</v>
      </c>
      <c r="L46">
        <v>0.65</v>
      </c>
      <c r="M46" s="2">
        <f t="shared" si="2"/>
        <v>1.219889855063208</v>
      </c>
      <c r="N46">
        <v>24</v>
      </c>
      <c r="O46" s="4">
        <f t="shared" si="3"/>
        <v>4391.6034782275492</v>
      </c>
      <c r="S46">
        <v>0.65</v>
      </c>
      <c r="T46" s="2">
        <f t="shared" si="4"/>
        <v>0.72419999999999995</v>
      </c>
      <c r="U46">
        <v>24</v>
      </c>
      <c r="V46" s="4">
        <f t="shared" si="5"/>
        <v>2607.12</v>
      </c>
      <c r="Z46">
        <v>0.65</v>
      </c>
      <c r="AA46">
        <v>3.1399999999999997E-2</v>
      </c>
      <c r="AB46">
        <v>24</v>
      </c>
      <c r="AC46" s="4">
        <f t="shared" si="7"/>
        <v>113.03999999999999</v>
      </c>
    </row>
    <row r="47" spans="1:29" ht="15" customHeight="1" x14ac:dyDescent="0.25">
      <c r="E47">
        <v>0.67500000000000004</v>
      </c>
      <c r="F47" s="2">
        <f t="shared" si="0"/>
        <v>1.2035256724623891</v>
      </c>
      <c r="G47">
        <v>25</v>
      </c>
      <c r="H47" s="4">
        <f t="shared" si="1"/>
        <v>4332.6924208646005</v>
      </c>
      <c r="L47">
        <v>0.67500000000000004</v>
      </c>
      <c r="M47" s="2">
        <f t="shared" si="2"/>
        <v>1.2167465614851485</v>
      </c>
      <c r="N47">
        <v>25</v>
      </c>
      <c r="O47" s="4">
        <f t="shared" si="3"/>
        <v>4380.2876213465343</v>
      </c>
      <c r="S47">
        <v>0.67500000000000004</v>
      </c>
      <c r="T47" s="2">
        <f t="shared" si="4"/>
        <v>0.70120000000000005</v>
      </c>
      <c r="U47">
        <v>25</v>
      </c>
      <c r="V47" s="4">
        <f t="shared" si="5"/>
        <v>2524.3200000000002</v>
      </c>
      <c r="Z47">
        <v>0.67500000000000004</v>
      </c>
      <c r="AA47">
        <v>3.09E-2</v>
      </c>
      <c r="AB47">
        <v>25</v>
      </c>
      <c r="AC47" s="4">
        <f t="shared" si="7"/>
        <v>111.24</v>
      </c>
    </row>
    <row r="48" spans="1:29" ht="15" customHeight="1" x14ac:dyDescent="0.25">
      <c r="E48">
        <v>0.7</v>
      </c>
      <c r="F48" s="2">
        <f t="shared" si="0"/>
        <v>1.1998389254259807</v>
      </c>
      <c r="G48">
        <v>26</v>
      </c>
      <c r="H48" s="4">
        <f t="shared" si="1"/>
        <v>4319.4201315335304</v>
      </c>
      <c r="L48">
        <v>0.7</v>
      </c>
      <c r="M48" s="2">
        <f t="shared" si="2"/>
        <v>1.2137265665723458</v>
      </c>
      <c r="N48">
        <v>26</v>
      </c>
      <c r="O48" s="4">
        <f t="shared" si="3"/>
        <v>4369.4156396604449</v>
      </c>
      <c r="S48">
        <v>0.7</v>
      </c>
      <c r="T48" s="2">
        <f t="shared" si="4"/>
        <v>0.67859999999999998</v>
      </c>
      <c r="U48">
        <v>26</v>
      </c>
      <c r="V48" s="4">
        <f t="shared" si="5"/>
        <v>2442.96</v>
      </c>
      <c r="Z48">
        <v>0.7</v>
      </c>
      <c r="AA48">
        <v>3.04E-2</v>
      </c>
      <c r="AB48">
        <v>26</v>
      </c>
      <c r="AC48" s="4">
        <f t="shared" si="7"/>
        <v>109.44</v>
      </c>
    </row>
    <row r="49" spans="5:29" ht="15" customHeight="1" x14ac:dyDescent="0.25">
      <c r="E49">
        <v>0.72499999999999998</v>
      </c>
      <c r="F49" s="2">
        <f t="shared" si="0"/>
        <v>1.196291334595593</v>
      </c>
      <c r="G49">
        <v>27</v>
      </c>
      <c r="H49" s="4">
        <f t="shared" si="1"/>
        <v>4306.6488045441347</v>
      </c>
      <c r="L49">
        <v>0.72499999999999998</v>
      </c>
      <c r="M49" s="2">
        <f t="shared" si="2"/>
        <v>1.2108205613176666</v>
      </c>
      <c r="N49">
        <v>27</v>
      </c>
      <c r="O49" s="4">
        <f t="shared" si="3"/>
        <v>4358.9540207435994</v>
      </c>
      <c r="S49">
        <v>0.72499999999999998</v>
      </c>
      <c r="T49" s="2">
        <f t="shared" si="4"/>
        <v>0.65640000000000009</v>
      </c>
      <c r="U49">
        <v>27</v>
      </c>
      <c r="V49" s="4">
        <f t="shared" si="5"/>
        <v>2363.0400000000004</v>
      </c>
      <c r="Z49">
        <v>0.72499999999999998</v>
      </c>
      <c r="AA49">
        <v>2.9899999999999999E-2</v>
      </c>
      <c r="AB49">
        <v>27</v>
      </c>
      <c r="AC49" s="4">
        <f t="shared" si="7"/>
        <v>107.64</v>
      </c>
    </row>
    <row r="50" spans="5:29" ht="15" customHeight="1" x14ac:dyDescent="0.25">
      <c r="E50">
        <v>0.75</v>
      </c>
      <c r="F50" s="2">
        <f t="shared" si="0"/>
        <v>1.1928727760435307</v>
      </c>
      <c r="G50">
        <v>28</v>
      </c>
      <c r="H50" s="4">
        <f t="shared" si="1"/>
        <v>4294.3419937567105</v>
      </c>
      <c r="L50">
        <v>0.75</v>
      </c>
      <c r="M50" s="2">
        <f t="shared" si="2"/>
        <v>1.2080202527165091</v>
      </c>
      <c r="N50">
        <v>28</v>
      </c>
      <c r="O50" s="4">
        <f t="shared" si="3"/>
        <v>4348.872909779433</v>
      </c>
      <c r="S50">
        <v>0.75</v>
      </c>
      <c r="T50" s="2">
        <f t="shared" si="4"/>
        <v>0.63460000000000005</v>
      </c>
      <c r="U50">
        <v>28</v>
      </c>
      <c r="V50" s="4">
        <f t="shared" si="5"/>
        <v>2284.5600000000004</v>
      </c>
      <c r="Z50">
        <v>0.75</v>
      </c>
      <c r="AA50">
        <v>2.9399999999999999E-2</v>
      </c>
      <c r="AB50">
        <v>28</v>
      </c>
      <c r="AC50" s="4">
        <f t="shared" si="7"/>
        <v>105.84</v>
      </c>
    </row>
    <row r="51" spans="5:29" ht="15" customHeight="1" x14ac:dyDescent="0.25">
      <c r="E51">
        <v>0.77500000000000002</v>
      </c>
      <c r="F51" s="2">
        <f t="shared" si="0"/>
        <v>1.1895741919812715</v>
      </c>
      <c r="G51">
        <v>29</v>
      </c>
      <c r="H51" s="4">
        <f t="shared" si="1"/>
        <v>4282.4670911325775</v>
      </c>
      <c r="L51">
        <v>0.77500000000000002</v>
      </c>
      <c r="M51" s="2">
        <f t="shared" si="2"/>
        <v>1.2053182210910414</v>
      </c>
      <c r="N51">
        <v>29</v>
      </c>
      <c r="O51" s="4">
        <f t="shared" si="3"/>
        <v>4339.1455959277491</v>
      </c>
      <c r="S51">
        <v>0.77500000000000002</v>
      </c>
      <c r="T51" s="2">
        <f t="shared" si="4"/>
        <v>0.61320000000000008</v>
      </c>
      <c r="U51">
        <v>29</v>
      </c>
      <c r="V51" s="4">
        <f t="shared" si="5"/>
        <v>2207.5200000000004</v>
      </c>
      <c r="Z51">
        <v>0.77500000000000002</v>
      </c>
      <c r="AA51">
        <v>2.8899999999999999E-2</v>
      </c>
      <c r="AB51">
        <v>29</v>
      </c>
      <c r="AC51" s="4">
        <f t="shared" si="7"/>
        <v>104.03999999999999</v>
      </c>
    </row>
    <row r="52" spans="5:29" ht="15" customHeight="1" x14ac:dyDescent="0.25">
      <c r="E52">
        <v>0.8</v>
      </c>
      <c r="F52" s="2">
        <f t="shared" si="0"/>
        <v>1.1863874461237573</v>
      </c>
      <c r="G52">
        <v>30</v>
      </c>
      <c r="H52" s="4">
        <f t="shared" si="1"/>
        <v>4270.9948060455263</v>
      </c>
      <c r="L52">
        <v>0.8</v>
      </c>
      <c r="M52" s="2">
        <f t="shared" si="2"/>
        <v>1.2027078016120138</v>
      </c>
      <c r="N52">
        <v>30</v>
      </c>
      <c r="O52" s="4">
        <f t="shared" si="3"/>
        <v>4329.7480858032495</v>
      </c>
      <c r="S52">
        <v>0.8</v>
      </c>
      <c r="T52" s="2">
        <f t="shared" si="4"/>
        <v>0.59220000000000006</v>
      </c>
      <c r="U52">
        <v>30</v>
      </c>
      <c r="V52" s="4">
        <f t="shared" si="5"/>
        <v>2131.92</v>
      </c>
      <c r="Z52">
        <v>0.8</v>
      </c>
      <c r="AA52">
        <v>2.8400000000000002E-2</v>
      </c>
      <c r="AB52">
        <v>30</v>
      </c>
      <c r="AC52" s="4">
        <f t="shared" si="7"/>
        <v>102.24000000000001</v>
      </c>
    </row>
    <row r="53" spans="5:29" ht="15" customHeight="1" x14ac:dyDescent="0.25">
      <c r="E53">
        <v>0.82499999999999996</v>
      </c>
      <c r="F53" s="2">
        <f t="shared" si="0"/>
        <v>1.1833052027783961</v>
      </c>
      <c r="G53">
        <v>31</v>
      </c>
      <c r="H53" s="4">
        <f t="shared" si="1"/>
        <v>4259.8987300022263</v>
      </c>
      <c r="L53">
        <v>0.82499999999999996</v>
      </c>
      <c r="M53" s="2">
        <f t="shared" si="2"/>
        <v>1.2001829852546435</v>
      </c>
      <c r="N53">
        <v>31</v>
      </c>
      <c r="O53" s="4">
        <f t="shared" si="3"/>
        <v>4320.6587469167171</v>
      </c>
      <c r="S53">
        <v>0.82499999999999996</v>
      </c>
      <c r="T53" s="2">
        <f t="shared" si="4"/>
        <v>0.5716</v>
      </c>
      <c r="U53">
        <v>31</v>
      </c>
      <c r="V53" s="4">
        <f t="shared" si="5"/>
        <v>2057.7599999999998</v>
      </c>
      <c r="Z53">
        <v>0.82499999999999996</v>
      </c>
      <c r="AA53">
        <v>2.7900000000000001E-2</v>
      </c>
      <c r="AB53">
        <v>31</v>
      </c>
      <c r="AC53" s="4">
        <f t="shared" si="7"/>
        <v>100.44</v>
      </c>
    </row>
    <row r="54" spans="5:29" ht="15" customHeight="1" x14ac:dyDescent="0.25">
      <c r="E54">
        <v>0.85</v>
      </c>
      <c r="F54" s="2">
        <f t="shared" si="0"/>
        <v>1.1803208251368256</v>
      </c>
      <c r="G54">
        <v>32</v>
      </c>
      <c r="H54" s="4">
        <f t="shared" si="1"/>
        <v>4249.1549704925719</v>
      </c>
      <c r="L54">
        <v>0.85</v>
      </c>
      <c r="M54" s="2">
        <f t="shared" si="2"/>
        <v>1.1977383354844209</v>
      </c>
      <c r="N54">
        <v>32</v>
      </c>
      <c r="O54" s="4">
        <f t="shared" si="3"/>
        <v>4311.8580077439156</v>
      </c>
      <c r="S54">
        <v>0.85</v>
      </c>
      <c r="T54" s="2">
        <f t="shared" si="4"/>
        <v>0.5514</v>
      </c>
      <c r="U54">
        <v>32</v>
      </c>
      <c r="V54" s="4">
        <f t="shared" si="5"/>
        <v>1985.04</v>
      </c>
      <c r="Z54">
        <v>0.85</v>
      </c>
      <c r="AA54">
        <v>2.7400000000000001E-2</v>
      </c>
      <c r="AB54">
        <v>32</v>
      </c>
      <c r="AC54" s="4">
        <f t="shared" si="7"/>
        <v>98.64</v>
      </c>
    </row>
    <row r="55" spans="5:29" ht="15" customHeight="1" x14ac:dyDescent="0.25">
      <c r="E55">
        <v>0.875</v>
      </c>
      <c r="F55" s="2">
        <f t="shared" si="0"/>
        <v>1.1774282892221508</v>
      </c>
      <c r="G55">
        <v>33</v>
      </c>
      <c r="H55" s="4">
        <f t="shared" si="1"/>
        <v>4238.7418411997432</v>
      </c>
      <c r="L55">
        <v>0.875</v>
      </c>
      <c r="M55" s="2">
        <f t="shared" si="2"/>
        <v>1.195368917767081</v>
      </c>
      <c r="N55">
        <v>33</v>
      </c>
      <c r="O55" s="4">
        <f t="shared" si="3"/>
        <v>4303.3281039614913</v>
      </c>
      <c r="S55">
        <v>0.875</v>
      </c>
      <c r="T55" s="2">
        <f t="shared" si="4"/>
        <v>0.53160000000000007</v>
      </c>
      <c r="U55">
        <v>33</v>
      </c>
      <c r="V55" s="4">
        <f t="shared" si="5"/>
        <v>1913.7600000000002</v>
      </c>
      <c r="Z55">
        <v>0.875</v>
      </c>
      <c r="AA55">
        <v>2.69E-2</v>
      </c>
      <c r="AB55">
        <v>33</v>
      </c>
      <c r="AC55" s="4">
        <f t="shared" si="7"/>
        <v>96.84</v>
      </c>
    </row>
    <row r="56" spans="5:29" ht="15" customHeight="1" x14ac:dyDescent="0.25">
      <c r="E56">
        <v>0.9</v>
      </c>
      <c r="F56" s="2">
        <f t="shared" si="0"/>
        <v>1.1746221106860808</v>
      </c>
      <c r="G56">
        <v>34</v>
      </c>
      <c r="H56" s="4">
        <f t="shared" si="1"/>
        <v>4228.6395984698911</v>
      </c>
      <c r="L56">
        <v>0.9</v>
      </c>
      <c r="M56" s="2">
        <f t="shared" si="2"/>
        <v>1.1930702396045554</v>
      </c>
      <c r="N56">
        <v>34</v>
      </c>
      <c r="O56" s="4">
        <f t="shared" si="3"/>
        <v>4295.0528625763991</v>
      </c>
      <c r="S56">
        <v>0.9</v>
      </c>
      <c r="T56" s="2">
        <f t="shared" si="4"/>
        <v>0.51219999999999999</v>
      </c>
      <c r="U56">
        <v>34</v>
      </c>
      <c r="V56" s="4">
        <f t="shared" si="5"/>
        <v>1843.92</v>
      </c>
      <c r="Z56">
        <v>0.9</v>
      </c>
      <c r="AA56">
        <v>2.64E-2</v>
      </c>
      <c r="AB56">
        <v>34</v>
      </c>
      <c r="AC56" s="4">
        <f t="shared" si="7"/>
        <v>95.04</v>
      </c>
    </row>
    <row r="57" spans="5:29" ht="15" customHeight="1" x14ac:dyDescent="0.25">
      <c r="E57">
        <v>0.92500000000000004</v>
      </c>
      <c r="F57" s="2">
        <f t="shared" si="0"/>
        <v>1.1718972822199951</v>
      </c>
      <c r="G57">
        <v>35</v>
      </c>
      <c r="H57" s="4">
        <f t="shared" si="1"/>
        <v>4218.8302159919822</v>
      </c>
      <c r="L57">
        <v>0.92500000000000004</v>
      </c>
      <c r="M57" s="2">
        <f t="shared" si="2"/>
        <v>1.1908381992653152</v>
      </c>
      <c r="N57">
        <v>35</v>
      </c>
      <c r="O57" s="4">
        <f t="shared" si="3"/>
        <v>4287.0175173551352</v>
      </c>
      <c r="S57">
        <v>0.92500000000000004</v>
      </c>
      <c r="T57" s="2">
        <f t="shared" si="4"/>
        <v>0.49319999999999997</v>
      </c>
      <c r="U57">
        <v>35</v>
      </c>
      <c r="V57" s="4">
        <f t="shared" si="5"/>
        <v>1775.52</v>
      </c>
      <c r="Z57">
        <v>0.92500000000000004</v>
      </c>
      <c r="AA57">
        <v>2.5899999999999999E-2</v>
      </c>
      <c r="AB57">
        <v>35</v>
      </c>
      <c r="AC57" s="4">
        <f t="shared" si="7"/>
        <v>93.24</v>
      </c>
    </row>
    <row r="58" spans="5:29" ht="15" customHeight="1" x14ac:dyDescent="0.25">
      <c r="E58">
        <v>0.95</v>
      </c>
      <c r="F58" s="2">
        <f t="shared" si="0"/>
        <v>1.1692492197851256</v>
      </c>
      <c r="G58">
        <v>36</v>
      </c>
      <c r="H58" s="4">
        <f t="shared" si="1"/>
        <v>4209.297191226452</v>
      </c>
      <c r="L58">
        <v>0.95</v>
      </c>
      <c r="M58" s="2">
        <f t="shared" si="2"/>
        <v>1.1886690417388794</v>
      </c>
      <c r="N58">
        <v>36</v>
      </c>
      <c r="O58" s="4">
        <f t="shared" si="3"/>
        <v>4279.2085502599657</v>
      </c>
      <c r="S58">
        <v>0.95</v>
      </c>
      <c r="T58" s="2">
        <f t="shared" si="4"/>
        <v>0.47460000000000013</v>
      </c>
      <c r="U58">
        <v>36</v>
      </c>
      <c r="V58" s="4">
        <f t="shared" si="5"/>
        <v>1708.5600000000004</v>
      </c>
      <c r="Z58">
        <v>0.95</v>
      </c>
      <c r="AA58">
        <v>2.5399999999999999E-2</v>
      </c>
      <c r="AB58">
        <v>36</v>
      </c>
      <c r="AC58" s="4">
        <f t="shared" si="7"/>
        <v>91.44</v>
      </c>
    </row>
    <row r="59" spans="5:29" ht="15" customHeight="1" x14ac:dyDescent="0.25">
      <c r="E59">
        <v>0.97499999999999998</v>
      </c>
      <c r="F59" s="2">
        <f t="shared" si="0"/>
        <v>1.1666737162114429</v>
      </c>
      <c r="G59">
        <v>37</v>
      </c>
      <c r="H59" s="4">
        <f t="shared" si="1"/>
        <v>4200.0253783611943</v>
      </c>
      <c r="L59">
        <v>0.97499999999999998</v>
      </c>
      <c r="M59" s="2">
        <f t="shared" si="2"/>
        <v>1.1865593207263947</v>
      </c>
      <c r="N59">
        <v>37</v>
      </c>
      <c r="O59" s="4">
        <f t="shared" si="3"/>
        <v>4271.6135546150208</v>
      </c>
      <c r="S59">
        <v>0.97499999999999998</v>
      </c>
      <c r="T59" s="2">
        <f t="shared" si="4"/>
        <v>0.45640000000000014</v>
      </c>
      <c r="U59">
        <v>37</v>
      </c>
      <c r="V59" s="4">
        <f t="shared" si="5"/>
        <v>1643.0400000000004</v>
      </c>
      <c r="Z59">
        <v>0.97499999999999998</v>
      </c>
      <c r="AA59">
        <v>2.4899999999999999E-2</v>
      </c>
      <c r="AB59">
        <v>37</v>
      </c>
      <c r="AC59" s="4">
        <f t="shared" si="7"/>
        <v>89.64</v>
      </c>
    </row>
    <row r="60" spans="5:29" ht="15" customHeight="1" x14ac:dyDescent="0.25">
      <c r="E60">
        <v>1</v>
      </c>
      <c r="F60" s="2">
        <f t="shared" si="0"/>
        <v>1.1641669009857196</v>
      </c>
      <c r="G60">
        <v>38</v>
      </c>
      <c r="H60" s="4">
        <f t="shared" si="1"/>
        <v>4191.0008435485906</v>
      </c>
      <c r="L60">
        <v>1</v>
      </c>
      <c r="M60" s="2">
        <f t="shared" si="2"/>
        <v>1.1845058657010683</v>
      </c>
      <c r="N60">
        <v>38</v>
      </c>
      <c r="O60" s="4">
        <f t="shared" si="3"/>
        <v>4264.2211165238459</v>
      </c>
      <c r="S60">
        <v>1</v>
      </c>
      <c r="T60" s="2">
        <f t="shared" si="4"/>
        <v>0.43859999999999988</v>
      </c>
      <c r="U60">
        <v>38</v>
      </c>
      <c r="V60" s="4">
        <f t="shared" si="5"/>
        <v>1578.9599999999996</v>
      </c>
      <c r="Z60">
        <v>1</v>
      </c>
      <c r="AA60">
        <v>2.4400000000000002E-2</v>
      </c>
      <c r="AB60">
        <v>38</v>
      </c>
      <c r="AC60" s="4">
        <f t="shared" si="7"/>
        <v>87.84</v>
      </c>
    </row>
    <row r="61" spans="5:29" ht="15" customHeight="1" x14ac:dyDescent="0.25">
      <c r="E61">
        <v>1.0249999999999999</v>
      </c>
      <c r="F61" s="2">
        <f t="shared" si="0"/>
        <v>1.1617252052638132</v>
      </c>
      <c r="G61">
        <v>39</v>
      </c>
      <c r="H61" s="4">
        <f t="shared" si="1"/>
        <v>4182.2107389497278</v>
      </c>
      <c r="L61">
        <v>1.0249999999999999</v>
      </c>
      <c r="M61" s="2">
        <f t="shared" si="2"/>
        <v>1.1825057532480172</v>
      </c>
      <c r="N61">
        <v>39</v>
      </c>
      <c r="O61" s="4">
        <f t="shared" si="3"/>
        <v>4257.0207116928623</v>
      </c>
      <c r="S61">
        <v>1.0249999999999999</v>
      </c>
      <c r="T61" s="2">
        <f t="shared" si="4"/>
        <v>0.42120000000000002</v>
      </c>
      <c r="U61">
        <v>39</v>
      </c>
      <c r="V61" s="4">
        <f t="shared" si="5"/>
        <v>1516.3200000000002</v>
      </c>
      <c r="Z61">
        <v>1.0249999999999999</v>
      </c>
      <c r="AA61">
        <v>2.3900000000000001E-2</v>
      </c>
      <c r="AB61">
        <v>39</v>
      </c>
      <c r="AC61" s="4">
        <f t="shared" si="7"/>
        <v>86.04</v>
      </c>
    </row>
    <row r="62" spans="5:29" ht="15" customHeight="1" x14ac:dyDescent="0.25">
      <c r="E62">
        <v>1.05</v>
      </c>
      <c r="F62" s="2">
        <f t="shared" si="0"/>
        <v>1.15934533131329</v>
      </c>
      <c r="G62">
        <v>40</v>
      </c>
      <c r="H62" s="4">
        <f t="shared" si="1"/>
        <v>4173.6431927278436</v>
      </c>
      <c r="L62">
        <v>1.05</v>
      </c>
      <c r="M62" s="2">
        <f t="shared" si="2"/>
        <v>1.1805562820332267</v>
      </c>
      <c r="N62">
        <v>40</v>
      </c>
      <c r="O62" s="4">
        <f t="shared" si="3"/>
        <v>4250.0026153196159</v>
      </c>
      <c r="S62">
        <v>1.05</v>
      </c>
      <c r="T62" s="2">
        <f t="shared" si="4"/>
        <v>0.40420000000000011</v>
      </c>
      <c r="U62">
        <v>40</v>
      </c>
      <c r="V62" s="4">
        <f t="shared" si="5"/>
        <v>1455.1200000000003</v>
      </c>
      <c r="Z62">
        <v>1.05</v>
      </c>
      <c r="AA62">
        <v>2.3400000000000001E-2</v>
      </c>
      <c r="AB62">
        <v>40</v>
      </c>
      <c r="AC62" s="4">
        <f t="shared" si="7"/>
        <v>84.240000000000009</v>
      </c>
    </row>
    <row r="63" spans="5:29" ht="15" customHeight="1" x14ac:dyDescent="0.25">
      <c r="E63">
        <v>1.075</v>
      </c>
      <c r="F63" s="2">
        <f t="shared" si="0"/>
        <v>1.1570242257297951</v>
      </c>
      <c r="G63">
        <v>41</v>
      </c>
      <c r="H63" s="4">
        <f t="shared" si="1"/>
        <v>4165.2872126272623</v>
      </c>
      <c r="L63">
        <v>1.075</v>
      </c>
      <c r="M63" s="2">
        <f t="shared" si="2"/>
        <v>1.1786549508637683</v>
      </c>
      <c r="N63">
        <v>41</v>
      </c>
      <c r="O63" s="4">
        <f t="shared" si="3"/>
        <v>4243.1578231095655</v>
      </c>
      <c r="S63">
        <v>1.075</v>
      </c>
      <c r="T63" s="2">
        <f t="shared" si="4"/>
        <v>0.38759999999999994</v>
      </c>
      <c r="U63">
        <v>41</v>
      </c>
      <c r="V63" s="4">
        <f t="shared" si="5"/>
        <v>1395.36</v>
      </c>
      <c r="Z63">
        <v>1.075</v>
      </c>
      <c r="AA63">
        <v>2.29E-2</v>
      </c>
      <c r="AB63">
        <v>41</v>
      </c>
      <c r="AC63" s="4">
        <f t="shared" si="7"/>
        <v>82.44</v>
      </c>
    </row>
    <row r="64" spans="5:29" ht="15" customHeight="1" x14ac:dyDescent="0.25">
      <c r="E64">
        <v>1.1000000000000001</v>
      </c>
      <c r="F64" s="2">
        <f t="shared" si="0"/>
        <v>1.1547590558813634</v>
      </c>
      <c r="G64">
        <v>42</v>
      </c>
      <c r="H64" s="4">
        <f t="shared" si="1"/>
        <v>4157.1326011729079</v>
      </c>
      <c r="L64">
        <v>1.1000000000000001</v>
      </c>
      <c r="M64" s="2">
        <f t="shared" si="2"/>
        <v>1.1767994393921806</v>
      </c>
      <c r="N64">
        <v>42</v>
      </c>
      <c r="O64" s="4">
        <f t="shared" si="3"/>
        <v>4236.4779818118504</v>
      </c>
      <c r="S64">
        <v>1.1000000000000001</v>
      </c>
      <c r="T64" s="2">
        <f t="shared" si="4"/>
        <v>0.37139999999999995</v>
      </c>
      <c r="U64">
        <v>42</v>
      </c>
      <c r="V64" s="4">
        <f t="shared" si="5"/>
        <v>1337.0399999999997</v>
      </c>
      <c r="Z64">
        <v>1.1000000000000001</v>
      </c>
      <c r="AA64">
        <v>2.24E-2</v>
      </c>
      <c r="AB64">
        <v>42</v>
      </c>
      <c r="AC64" s="4">
        <f t="shared" si="7"/>
        <v>80.64</v>
      </c>
    </row>
    <row r="65" spans="4:29" ht="15" customHeight="1" x14ac:dyDescent="0.25">
      <c r="E65">
        <v>1.125</v>
      </c>
      <c r="F65" s="2">
        <f t="shared" si="0"/>
        <v>1.1525471891248051</v>
      </c>
      <c r="G65">
        <v>43</v>
      </c>
      <c r="H65" s="4">
        <f t="shared" si="1"/>
        <v>4149.1698808492984</v>
      </c>
      <c r="L65">
        <v>1.125</v>
      </c>
      <c r="M65" s="2">
        <f t="shared" si="2"/>
        <v>1.1749875910915957</v>
      </c>
      <c r="N65">
        <v>43</v>
      </c>
      <c r="O65" s="4">
        <f t="shared" si="3"/>
        <v>4229.9553279297443</v>
      </c>
      <c r="S65">
        <v>1.125</v>
      </c>
      <c r="T65" s="2">
        <f t="shared" si="4"/>
        <v>0.35560000000000014</v>
      </c>
      <c r="U65">
        <v>43</v>
      </c>
      <c r="V65" s="4">
        <f t="shared" si="5"/>
        <v>1280.1600000000005</v>
      </c>
      <c r="Z65">
        <v>1.125</v>
      </c>
      <c r="AA65">
        <v>2.19000000000001E-2</v>
      </c>
      <c r="AB65">
        <v>43</v>
      </c>
      <c r="AC65" s="4">
        <f t="shared" si="7"/>
        <v>78.840000000000359</v>
      </c>
    </row>
    <row r="66" spans="4:29" ht="15" customHeight="1" x14ac:dyDescent="0.25">
      <c r="E66">
        <v>1.1499999999999999</v>
      </c>
      <c r="F66" s="2">
        <f t="shared" si="0"/>
        <v>1.1503861744116834</v>
      </c>
      <c r="G66">
        <v>44</v>
      </c>
      <c r="H66" s="4">
        <f t="shared" si="1"/>
        <v>4141.3902278820606</v>
      </c>
      <c r="L66">
        <v>1.1499999999999999</v>
      </c>
      <c r="M66" s="2">
        <f t="shared" si="2"/>
        <v>1.1732173981882938</v>
      </c>
      <c r="N66">
        <v>44</v>
      </c>
      <c r="O66" s="4">
        <f t="shared" si="3"/>
        <v>4223.5826334778576</v>
      </c>
      <c r="S66">
        <v>1.1499999999999999</v>
      </c>
      <c r="T66" s="2">
        <f t="shared" si="4"/>
        <v>0.34020000000000006</v>
      </c>
      <c r="U66">
        <v>44</v>
      </c>
      <c r="V66" s="4">
        <f t="shared" si="5"/>
        <v>1224.7200000000003</v>
      </c>
      <c r="Z66">
        <v>1.1499999999999999</v>
      </c>
      <c r="AA66">
        <v>2.1400000000000099E-2</v>
      </c>
      <c r="AB66">
        <v>44</v>
      </c>
      <c r="AC66" s="4">
        <f t="shared" si="7"/>
        <v>77.040000000000362</v>
      </c>
    </row>
    <row r="67" spans="4:29" ht="15" customHeight="1" x14ac:dyDescent="0.25">
      <c r="E67">
        <v>1.175</v>
      </c>
      <c r="F67" s="2">
        <f t="shared" si="0"/>
        <v>1.1482737259615901</v>
      </c>
      <c r="G67">
        <v>45</v>
      </c>
      <c r="H67" s="4">
        <f t="shared" si="1"/>
        <v>4133.7854134617246</v>
      </c>
      <c r="L67">
        <v>1.175</v>
      </c>
      <c r="M67" s="2">
        <f t="shared" si="2"/>
        <v>1.1714869882876853</v>
      </c>
      <c r="N67">
        <v>45</v>
      </c>
      <c r="O67" s="4">
        <f t="shared" si="3"/>
        <v>4217.3531578356669</v>
      </c>
      <c r="S67">
        <v>1.175</v>
      </c>
      <c r="T67" s="2">
        <f t="shared" si="4"/>
        <v>0.32519999999999993</v>
      </c>
      <c r="U67">
        <v>45</v>
      </c>
      <c r="V67" s="4">
        <f t="shared" si="5"/>
        <v>1170.7199999999998</v>
      </c>
      <c r="Z67">
        <v>1.175</v>
      </c>
      <c r="AA67">
        <v>2.0900000000000099E-2</v>
      </c>
      <c r="AB67">
        <v>45</v>
      </c>
      <c r="AC67" s="4">
        <f t="shared" si="7"/>
        <v>75.24000000000035</v>
      </c>
    </row>
    <row r="68" spans="4:29" ht="15" customHeight="1" x14ac:dyDescent="0.25">
      <c r="E68">
        <v>1.2</v>
      </c>
      <c r="F68" s="2">
        <f t="shared" si="0"/>
        <v>1.1462077087300251</v>
      </c>
      <c r="G68">
        <v>46</v>
      </c>
      <c r="H68" s="4">
        <f t="shared" si="1"/>
        <v>4126.3477514280903</v>
      </c>
      <c r="L68">
        <v>1.2</v>
      </c>
      <c r="M68" s="2">
        <f t="shared" si="2"/>
        <v>1.1697946124703396</v>
      </c>
      <c r="N68">
        <v>46</v>
      </c>
      <c r="O68" s="4">
        <f t="shared" si="3"/>
        <v>4211.2606048932221</v>
      </c>
      <c r="S68">
        <v>1.2</v>
      </c>
      <c r="T68" s="2">
        <f t="shared" si="4"/>
        <v>0.31059999999999999</v>
      </c>
      <c r="U68">
        <v>46</v>
      </c>
      <c r="V68" s="4">
        <f t="shared" si="5"/>
        <v>1118.1599999999999</v>
      </c>
      <c r="Z68">
        <v>1.2</v>
      </c>
      <c r="AA68">
        <v>2.0400000000000099E-2</v>
      </c>
      <c r="AB68">
        <v>46</v>
      </c>
      <c r="AC68" s="4">
        <f t="shared" si="7"/>
        <v>73.440000000000353</v>
      </c>
    </row>
    <row r="69" spans="4:29" ht="15" customHeight="1" x14ac:dyDescent="0.25">
      <c r="E69">
        <v>1.2250000000000001</v>
      </c>
      <c r="F69" s="2">
        <f t="shared" si="0"/>
        <v>1.1441861254392545</v>
      </c>
      <c r="G69">
        <v>47</v>
      </c>
      <c r="H69" s="4">
        <f t="shared" si="1"/>
        <v>4119.070051581316</v>
      </c>
      <c r="L69">
        <v>1.2250000000000001</v>
      </c>
      <c r="M69" s="2">
        <f t="shared" si="2"/>
        <v>1.1681386346683253</v>
      </c>
      <c r="N69">
        <v>47</v>
      </c>
      <c r="O69" s="4">
        <f t="shared" si="3"/>
        <v>4205.2990848059717</v>
      </c>
      <c r="S69">
        <v>1.2250000000000001</v>
      </c>
      <c r="T69" s="2">
        <f t="shared" si="4"/>
        <v>0.2964</v>
      </c>
      <c r="U69">
        <v>47</v>
      </c>
      <c r="V69" s="4">
        <f t="shared" si="5"/>
        <v>1067.04</v>
      </c>
      <c r="Z69">
        <v>1.2250000000000001</v>
      </c>
      <c r="AA69">
        <v>1.9900000000000102E-2</v>
      </c>
      <c r="AB69">
        <v>47</v>
      </c>
      <c r="AC69" s="4">
        <f t="shared" si="7"/>
        <v>71.64000000000037</v>
      </c>
    </row>
    <row r="70" spans="4:29" ht="15" customHeight="1" x14ac:dyDescent="0.25">
      <c r="D70">
        <v>1.145</v>
      </c>
      <c r="E70">
        <v>1.25</v>
      </c>
      <c r="F70" s="2">
        <f t="shared" si="0"/>
        <v>1.1422071049746583</v>
      </c>
      <c r="G70">
        <v>48</v>
      </c>
      <c r="H70" s="4">
        <f t="shared" si="1"/>
        <v>4111.9455779087693</v>
      </c>
      <c r="K70">
        <v>1.171</v>
      </c>
      <c r="L70">
        <v>1.25</v>
      </c>
      <c r="M70" s="2">
        <f t="shared" si="2"/>
        <v>1.1665175221600923</v>
      </c>
      <c r="N70">
        <v>48</v>
      </c>
      <c r="O70" s="4">
        <f t="shared" si="3"/>
        <v>4199.4630797763321</v>
      </c>
      <c r="R70">
        <v>0.182</v>
      </c>
      <c r="S70">
        <v>1.25</v>
      </c>
      <c r="T70" s="2">
        <f t="shared" si="4"/>
        <v>0.28259999999999996</v>
      </c>
      <c r="U70">
        <v>48</v>
      </c>
      <c r="V70" s="4">
        <f t="shared" si="5"/>
        <v>1017.3599999999999</v>
      </c>
      <c r="Y70">
        <v>2.5999999999999999E-2</v>
      </c>
      <c r="Z70">
        <v>1.25</v>
      </c>
      <c r="AA70">
        <v>1.9400000000000101E-2</v>
      </c>
      <c r="AB70">
        <v>48</v>
      </c>
      <c r="AC70" s="4">
        <f t="shared" si="7"/>
        <v>69.840000000000359</v>
      </c>
    </row>
    <row r="71" spans="4:29" ht="15" customHeight="1" x14ac:dyDescent="0.25"/>
    <row r="72" spans="4:29" ht="15" customHeight="1" x14ac:dyDescent="0.25"/>
    <row r="73" spans="4:29" ht="15" customHeight="1" x14ac:dyDescent="0.25"/>
    <row r="74" spans="4:29" ht="15" customHeight="1" x14ac:dyDescent="0.25"/>
    <row r="75" spans="4:29" ht="15" customHeight="1" x14ac:dyDescent="0.25"/>
    <row r="76" spans="4:29" ht="15" customHeight="1" x14ac:dyDescent="0.25"/>
    <row r="77" spans="4:29" ht="15" customHeight="1" x14ac:dyDescent="0.25"/>
    <row r="78" spans="4:29" ht="15" customHeight="1" x14ac:dyDescent="0.25"/>
    <row r="79" spans="4:29" ht="15" customHeight="1" x14ac:dyDescent="0.25"/>
    <row r="80" spans="4:29"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mergeCells count="4">
    <mergeCell ref="A2:B2"/>
    <mergeCell ref="A10:B10"/>
    <mergeCell ref="A18:B18"/>
    <mergeCell ref="A27:B27"/>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Hoja4</vt:lpstr>
      <vt:lpstr>Hoja5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dc:creator>
  <cp:lastModifiedBy>Francisco</cp:lastModifiedBy>
  <cp:revision>0</cp:revision>
  <dcterms:created xsi:type="dcterms:W3CDTF">2012-07-02T13:45:13Z</dcterms:created>
  <dcterms:modified xsi:type="dcterms:W3CDTF">2013-07-27T02:40:27Z</dcterms:modified>
</cp:coreProperties>
</file>