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OSE.PALACIO\Documents\mongrafia\anexos propios\"/>
    </mc:Choice>
  </mc:AlternateContent>
  <xr:revisionPtr revIDLastSave="0" documentId="13_ncr:1_{D05D8D05-C00C-4BE5-B0C7-20AD17226D09}" xr6:coauthVersionLast="47" xr6:coauthVersionMax="47" xr10:uidLastSave="{00000000-0000-0000-0000-000000000000}"/>
  <bookViews>
    <workbookView xWindow="20280" yWindow="-120" windowWidth="2064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D19" i="1"/>
  <c r="G19" i="1"/>
  <c r="J19" i="1"/>
  <c r="M19" i="1"/>
  <c r="P19" i="1"/>
  <c r="S19" i="1"/>
  <c r="Y19" i="1"/>
  <c r="AA19" i="1"/>
  <c r="AE19" i="1"/>
  <c r="AF19" i="1"/>
  <c r="AK19" i="1"/>
  <c r="AN19" i="1"/>
  <c r="AO19" i="1"/>
  <c r="Z16" i="1"/>
  <c r="AU11" i="1" s="1"/>
  <c r="AL15" i="1"/>
  <c r="AL16" i="1" s="1"/>
  <c r="AU15" i="1" s="1"/>
  <c r="AM15" i="1"/>
  <c r="AN15" i="1"/>
  <c r="AO15" i="1"/>
  <c r="AO16" i="1" s="1"/>
  <c r="AU16" i="1" s="1"/>
  <c r="AP15" i="1"/>
  <c r="AQ15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A15" i="1"/>
  <c r="I15" i="1"/>
  <c r="AK15" i="1"/>
  <c r="AJ15" i="1"/>
  <c r="AI15" i="1"/>
  <c r="AI16" i="1" s="1"/>
  <c r="AU14" i="1" s="1"/>
  <c r="AH15" i="1"/>
  <c r="AG15" i="1"/>
  <c r="AF16" i="1" s="1"/>
  <c r="AU13" i="1" s="1"/>
  <c r="AF15" i="1"/>
  <c r="AE15" i="1"/>
  <c r="AD15" i="1"/>
  <c r="AC15" i="1"/>
  <c r="AC16" i="1" s="1"/>
  <c r="AU12" i="1" s="1"/>
  <c r="AB15" i="1"/>
  <c r="Z15" i="1"/>
  <c r="Y15" i="1"/>
  <c r="X15" i="1"/>
  <c r="W15" i="1"/>
  <c r="W16" i="1" s="1"/>
  <c r="AU10" i="1" s="1"/>
  <c r="V15" i="1"/>
  <c r="U15" i="1"/>
  <c r="T15" i="1"/>
  <c r="T16" i="1" s="1"/>
  <c r="AU9" i="1" s="1"/>
  <c r="S15" i="1"/>
  <c r="R15" i="1"/>
  <c r="Q15" i="1"/>
  <c r="Q16" i="1" s="1"/>
  <c r="AU8" i="1" s="1"/>
  <c r="P15" i="1"/>
  <c r="N16" i="1" s="1"/>
  <c r="AU7" i="1" s="1"/>
  <c r="O15" i="1"/>
  <c r="N15" i="1"/>
  <c r="M15" i="1"/>
  <c r="L15" i="1"/>
  <c r="K15" i="1"/>
  <c r="K16" i="1" s="1"/>
  <c r="AU6" i="1" s="1"/>
  <c r="J15" i="1"/>
  <c r="H15" i="1"/>
  <c r="H16" i="1" s="1"/>
  <c r="AU5" i="1" s="1"/>
  <c r="G15" i="1"/>
  <c r="F15" i="1"/>
  <c r="E15" i="1"/>
  <c r="E16" i="1" s="1"/>
  <c r="AU4" i="1" s="1"/>
  <c r="D15" i="1"/>
  <c r="C15" i="1"/>
  <c r="B16" i="1" s="1"/>
  <c r="AU3" i="1" s="1"/>
  <c r="B15" i="1"/>
</calcChain>
</file>

<file path=xl/sharedStrings.xml><?xml version="1.0" encoding="utf-8"?>
<sst xmlns="http://schemas.openxmlformats.org/spreadsheetml/2006/main" count="175" uniqueCount="38">
  <si>
    <t>CUADRO PARA ANALIZAR ENCUESTAS</t>
  </si>
  <si>
    <t>PREGUNTAS</t>
  </si>
  <si>
    <t>A</t>
  </si>
  <si>
    <t>B</t>
  </si>
  <si>
    <t>C</t>
  </si>
  <si>
    <t>ENCUESTA  1</t>
  </si>
  <si>
    <t>Bueno</t>
  </si>
  <si>
    <t>Regular</t>
  </si>
  <si>
    <t>Sin Camios</t>
  </si>
  <si>
    <t>Pregunta</t>
  </si>
  <si>
    <t>¿Cómo han influido los precios internacionales del café en tus decisiones como productor? ¿Han sido buenos, regulares o sin cambios?</t>
  </si>
  <si>
    <t>¿Qué recomendaciones harías para mejorar la sostenibilidad económica y social del cultivo de café? ¿Necesidad de implementación: bueno, regular o sin cambios?</t>
  </si>
  <si>
    <t>¿Cómo describirías la evolución del cultivo de café en la Vereda Buenos Aires desde 2000:?</t>
  </si>
  <si>
    <t xml:space="preserve">¿Cómo ha sido los aportes que ha tenido el gobierno nacional, departamental y local en la sostenibilidad del cultivo de café? </t>
  </si>
  <si>
    <t xml:space="preserve">¿Cómo calificarías la rentabilidad del cultivo de café en la Vereda Buenos Aires? </t>
  </si>
  <si>
    <t xml:space="preserve">¿Qué impacto ha tenido el cultivo de café en la generación de empleo y desarrollo socioeconómico? </t>
  </si>
  <si>
    <t xml:space="preserve">¿Cómo han sido los cambios en la calidad de vida de los agricultores cafeteros , desde pundo de vista calidad de vida? </t>
  </si>
  <si>
    <t>¿cree que el comité  de cafeteros, soluciona problemas  en la cominidad?</t>
  </si>
  <si>
    <t>¿responda como hacido   las prácticas agrícolas debido a desafíos ambientales y climáticos?</t>
  </si>
  <si>
    <t xml:space="preserve">¿las políticas gubernamentales y los programas de apoyo contribuyeron al desarrollo econmico? </t>
  </si>
  <si>
    <t>¿Cómo han impactado las fluctuaciones en la producción mundial de café en tu cultivo local?</t>
  </si>
  <si>
    <t>¿Cómo han influido los cambios en los precios internacionales del café en tus ingresos como productor local?</t>
  </si>
  <si>
    <t xml:space="preserve">¿Has notado cambios en la demanda de café a nivel local? ¿Cómo han afectado tus operaciones? </t>
  </si>
  <si>
    <t>¿los efecto que ha tenido las tendencias en la demanda global de café en tu capacidad para comercializar tu producto a nivel local?</t>
  </si>
  <si>
    <t>Preguntas</t>
  </si>
  <si>
    <t>Valor</t>
  </si>
  <si>
    <t>Cuantitativo( 0-5)</t>
  </si>
  <si>
    <t>Cualitativo (valor)</t>
  </si>
  <si>
    <t>Cualitativo(valor)</t>
  </si>
  <si>
    <t>VALOR</t>
  </si>
  <si>
    <t>Encuesta*</t>
  </si>
  <si>
    <t>Resultados</t>
  </si>
  <si>
    <t>Total Categoria</t>
  </si>
  <si>
    <t>Total Preguntas</t>
  </si>
  <si>
    <t>c</t>
  </si>
  <si>
    <t>b</t>
  </si>
  <si>
    <t>a</t>
  </si>
  <si>
    <t>Total niveles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</si>
</sst>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2" fillId="0" borderId="4" xfId="0" applyFont="1" applyBorder="1" applyAlignment="1">
      <alignment horizontal="center"/>
    </xf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0" fillId="2" borderId="13" xfId="0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0" fontId="3" fillId="0" borderId="0" xfId="0" applyFont="1" applyAlignment="1">
      <alignment wrapText="1"/>
    </xf>
    <xf numFmtId="0" fontId="2" fillId="0" borderId="17" xfId="0" applyFont="1" applyBorder="1" applyAlignment="1">
      <alignment horizontal="center"/>
    </xf>
    <xf numFmtId="0" fontId="0" fillId="4" borderId="17" xfId="0" applyFill="1" applyBorder="1"/>
    <xf numFmtId="0" fontId="3" fillId="0" borderId="1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5" borderId="1" xfId="0" applyFont="1" applyFill="1" applyBorder="1"/>
    <xf numFmtId="0" fontId="4" fillId="0" borderId="1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18" xfId="0" applyFont="1" applyBorder="1" applyAlignment="1">
      <alignment wrapText="1"/>
    </xf>
    <xf numFmtId="0" fontId="1" fillId="7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4" xfId="0" applyFont="1" applyBorder="1" applyAlignment="1">
      <alignment wrapText="1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9" borderId="10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12" xfId="0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CC3300"/>
      <color rgb="FFFF3300"/>
      <color rgb="FFCC66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Hoja1!$AU$2</c:f>
              <c:strCache>
                <c:ptCount val="1"/>
                <c:pt idx="0">
                  <c:v>Resultados</c:v>
                </c:pt>
              </c:strCache>
            </c:strRef>
          </c:tx>
          <c:marker>
            <c:symbol val="none"/>
          </c:marker>
          <c:cat>
            <c:multiLvlStrRef>
              <c:f>Hoja1!$AS$3:$AT$16</c:f>
              <c:multiLvlStrCache>
                <c:ptCount val="14"/>
                <c:lvl>
                  <c:pt idx="0">
                    <c:v>¿Cómo describirías la evolución del cultivo de café en la Vereda Buenos Aires desde 2000:?</c:v>
                  </c:pt>
                  <c:pt idx="1">
                    <c:v>¿Cómo ha sido los aportes que ha tenido el gobierno nacional, departamental y local en la sostenibilidad del cultivo de café? </c:v>
                  </c:pt>
                  <c:pt idx="2">
                    <c:v>¿Cómo calificarías la rentabilidad del cultivo de café en la Vereda Buenos Aires? </c:v>
                  </c:pt>
                  <c:pt idx="3">
                    <c:v>¿Qué impacto ha tenido el cultivo de café en la generación de empleo y desarrollo socioeconómico? </c:v>
                  </c:pt>
                  <c:pt idx="4">
                    <c:v>¿Cómo han sido los cambios en la calidad de vida de los agricultores cafeteros , desde pundo de vista calidad de vida? </c:v>
                  </c:pt>
                  <c:pt idx="5">
                    <c:v>¿cree que el comité  de cafeteros, soluciona problemas  en la cominidad?</c:v>
                  </c:pt>
                  <c:pt idx="6">
                    <c:v>¿Cómo han influido los precios internacionales del café en tus decisiones como productor? ¿Han sido buenos, regulares o sin cambios?</c:v>
                  </c:pt>
                  <c:pt idx="7">
                    <c:v>¿responda como hacido   las prácticas agrícolas debido a desafíos ambientales y climáticos?</c:v>
                  </c:pt>
                  <c:pt idx="8">
                    <c:v>¿las políticas gubernamentales y los programas de apoyo contribuyeron al desarrollo econmico? </c:v>
                  </c:pt>
                  <c:pt idx="9">
                    <c:v>¿Qué recomendaciones harías para mejorar la sostenibilidad económica y social del cultivo de café? ¿Necesidad de implementación: bueno, regular o sin cambios?</c:v>
                  </c:pt>
                  <c:pt idx="10">
                    <c:v>¿Cómo han impactado las fluctuaciones en la producción mundial de café en tu cultivo local?</c:v>
                  </c:pt>
                  <c:pt idx="11">
                    <c:v>¿Cómo han influido los cambios en los precios internacionales del café en tus ingresos como productor local?</c:v>
                  </c:pt>
                  <c:pt idx="12">
                    <c:v>¿Has notado cambios en la demanda de café a nivel local? ¿Cómo han afectado tus operaciones? </c:v>
                  </c:pt>
                  <c:pt idx="13">
                    <c:v>¿los efecto que ha tenido las tendencias en la demanda global de café en tu capacidad para comercializar tu producto a nivel local?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Hoja1!$AU$3:$AU$16</c:f>
              <c:numCache>
                <c:formatCode>General</c:formatCode>
                <c:ptCount val="14"/>
                <c:pt idx="0">
                  <c:v>56</c:v>
                </c:pt>
                <c:pt idx="1">
                  <c:v>85</c:v>
                </c:pt>
                <c:pt idx="2">
                  <c:v>55</c:v>
                </c:pt>
                <c:pt idx="3">
                  <c:v>68</c:v>
                </c:pt>
                <c:pt idx="4">
                  <c:v>62</c:v>
                </c:pt>
                <c:pt idx="5">
                  <c:v>73</c:v>
                </c:pt>
                <c:pt idx="6">
                  <c:v>55</c:v>
                </c:pt>
                <c:pt idx="7">
                  <c:v>75</c:v>
                </c:pt>
                <c:pt idx="8">
                  <c:v>63</c:v>
                </c:pt>
                <c:pt idx="9">
                  <c:v>69</c:v>
                </c:pt>
                <c:pt idx="10">
                  <c:v>74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C-4A5A-90AC-C86DB6BDA4C6}"/>
            </c:ext>
          </c:extLst>
        </c:ser>
        <c:ser>
          <c:idx val="0"/>
          <c:order val="1"/>
          <c:tx>
            <c:strRef>
              <c:f>Hoja1!$AU$2</c:f>
              <c:strCache>
                <c:ptCount val="1"/>
                <c:pt idx="0">
                  <c:v>Resultados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Hoja1!$AT$3:$AT$16</c:f>
              <c:strCache>
                <c:ptCount val="14"/>
                <c:pt idx="0">
                  <c:v>¿Cómo describirías la evolución del cultivo de café en la Vereda Buenos Aires desde 2000:?</c:v>
                </c:pt>
                <c:pt idx="1">
                  <c:v>¿Cómo ha sido los aportes que ha tenido el gobierno nacional, departamental y local en la sostenibilidad del cultivo de café? </c:v>
                </c:pt>
                <c:pt idx="2">
                  <c:v>¿Cómo calificarías la rentabilidad del cultivo de café en la Vereda Buenos Aires? </c:v>
                </c:pt>
                <c:pt idx="3">
                  <c:v>¿Qué impacto ha tenido el cultivo de café en la generación de empleo y desarrollo socioeconómico? </c:v>
                </c:pt>
                <c:pt idx="4">
                  <c:v>¿Cómo han sido los cambios en la calidad de vida de los agricultores cafeteros , desde pundo de vista calidad de vida? </c:v>
                </c:pt>
                <c:pt idx="5">
                  <c:v>¿cree que el comité  de cafeteros, soluciona problemas  en la cominidad?</c:v>
                </c:pt>
                <c:pt idx="6">
                  <c:v>¿Cómo han influido los precios internacionales del café en tus decisiones como productor? ¿Han sido buenos, regulares o sin cambios?</c:v>
                </c:pt>
                <c:pt idx="7">
                  <c:v>¿responda como hacido   las prácticas agrícolas debido a desafíos ambientales y climáticos?</c:v>
                </c:pt>
                <c:pt idx="8">
                  <c:v>¿las políticas gubernamentales y los programas de apoyo contribuyeron al desarrollo econmico? </c:v>
                </c:pt>
                <c:pt idx="9">
                  <c:v>¿Qué recomendaciones harías para mejorar la sostenibilidad económica y social del cultivo de café? ¿Necesidad de implementación: bueno, regular o sin cambios?</c:v>
                </c:pt>
                <c:pt idx="10">
                  <c:v>¿Cómo han impactado las fluctuaciones en la producción mundial de café en tu cultivo local?</c:v>
                </c:pt>
                <c:pt idx="11">
                  <c:v>¿Cómo han influido los cambios en los precios internacionales del café en tus ingresos como productor local?</c:v>
                </c:pt>
                <c:pt idx="12">
                  <c:v>¿Has notado cambios en la demanda de café a nivel local? ¿Cómo han afectado tus operaciones? </c:v>
                </c:pt>
                <c:pt idx="13">
                  <c:v>¿los efecto que ha tenido las tendencias en la demanda global de café en tu capacidad para comercializar tu producto a nivel local?</c:v>
                </c:pt>
              </c:strCache>
              <c:extLst/>
            </c:strRef>
          </c:cat>
          <c:val>
            <c:numRef>
              <c:f>Hoja1!$AU$3:$AU$16</c:f>
              <c:numCache>
                <c:formatCode>General</c:formatCode>
                <c:ptCount val="14"/>
                <c:pt idx="0">
                  <c:v>56</c:v>
                </c:pt>
                <c:pt idx="1">
                  <c:v>85</c:v>
                </c:pt>
                <c:pt idx="2">
                  <c:v>55</c:v>
                </c:pt>
                <c:pt idx="3">
                  <c:v>68</c:v>
                </c:pt>
                <c:pt idx="4">
                  <c:v>62</c:v>
                </c:pt>
                <c:pt idx="5">
                  <c:v>73</c:v>
                </c:pt>
                <c:pt idx="6">
                  <c:v>55</c:v>
                </c:pt>
                <c:pt idx="7">
                  <c:v>75</c:v>
                </c:pt>
                <c:pt idx="8">
                  <c:v>63</c:v>
                </c:pt>
                <c:pt idx="9">
                  <c:v>69</c:v>
                </c:pt>
                <c:pt idx="10">
                  <c:v>74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C-4A5A-90AC-C86DB6BD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33208"/>
        <c:axId val="649930328"/>
      </c:radarChart>
      <c:catAx>
        <c:axId val="6499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9930328"/>
        <c:crosses val="autoZero"/>
        <c:auto val="1"/>
        <c:lblAlgn val="ctr"/>
        <c:lblOffset val="100"/>
        <c:noMultiLvlLbl val="0"/>
      </c:catAx>
      <c:valAx>
        <c:axId val="6499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993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Niveles Cualitativos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Hoja1!$C$21:$E$21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Hoja1!$C$22:$E$22</c:f>
              <c:numCache>
                <c:formatCode>General</c:formatCode>
                <c:ptCount val="3"/>
                <c:pt idx="0">
                  <c:v>58</c:v>
                </c:pt>
                <c:pt idx="1">
                  <c:v>23</c:v>
                </c:pt>
                <c:pt idx="2">
                  <c:v>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F-44FA-9C6C-06C4BFA8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48376"/>
        <c:axId val="729345856"/>
      </c:scatterChart>
      <c:valAx>
        <c:axId val="7293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345856"/>
        <c:crosses val="autoZero"/>
        <c:crossBetween val="midCat"/>
      </c:valAx>
      <c:valAx>
        <c:axId val="7293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34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53dde845-ffe5-4a28-8329-4d50c38fcdca-00-36oux1frrhidq.worf.replit.dev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54428</xdr:colOff>
      <xdr:row>1</xdr:row>
      <xdr:rowOff>40821</xdr:rowOff>
    </xdr:from>
    <xdr:to>
      <xdr:col>55</xdr:col>
      <xdr:colOff>176893</xdr:colOff>
      <xdr:row>12</xdr:row>
      <xdr:rowOff>13607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7FC3A4-5EFA-3506-8E47-F660F0214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227527</xdr:colOff>
      <xdr:row>23</xdr:row>
      <xdr:rowOff>7697</xdr:rowOff>
    </xdr:from>
    <xdr:to>
      <xdr:col>26</xdr:col>
      <xdr:colOff>22411</xdr:colOff>
      <xdr:row>38</xdr:row>
      <xdr:rowOff>179292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203A3B-52DD-2DE0-D25F-B8DDD6C9D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168089</xdr:colOff>
      <xdr:row>17</xdr:row>
      <xdr:rowOff>78442</xdr:rowOff>
    </xdr:from>
    <xdr:to>
      <xdr:col>45</xdr:col>
      <xdr:colOff>2386853</xdr:colOff>
      <xdr:row>19</xdr:row>
      <xdr:rowOff>1</xdr:rowOff>
    </xdr:to>
    <xdr:sp macro="" textlink="">
      <xdr:nvSpPr>
        <xdr:cNvPr id="3" name="CuadroText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7957C8-3F54-94BD-FD20-5F5710C58AF6}"/>
            </a:ext>
          </a:extLst>
        </xdr:cNvPr>
        <xdr:cNvSpPr txBox="1"/>
      </xdr:nvSpPr>
      <xdr:spPr>
        <a:xfrm>
          <a:off x="12483354" y="7485530"/>
          <a:ext cx="2218764" cy="324971"/>
        </a:xfrm>
        <a:prstGeom prst="rect">
          <a:avLst/>
        </a:prstGeom>
        <a:ln/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600" b="1"/>
            <a:t>Formulario</a:t>
          </a:r>
          <a:r>
            <a:rPr lang="es-MX" sz="1600" b="1" baseline="0"/>
            <a:t> encuesta</a:t>
          </a:r>
          <a:endParaRPr lang="es-MX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22"/>
  <sheetViews>
    <sheetView tabSelected="1" topLeftCell="AM1" zoomScale="85" zoomScaleNormal="85" workbookViewId="0">
      <selection activeCell="AY16" sqref="AY16"/>
    </sheetView>
  </sheetViews>
  <sheetFormatPr baseColWidth="10" defaultRowHeight="15" x14ac:dyDescent="0.25"/>
  <cols>
    <col min="1" max="1" width="12.140625" customWidth="1"/>
    <col min="2" max="3" width="3.7109375" customWidth="1"/>
    <col min="4" max="4" width="3.28515625" customWidth="1"/>
    <col min="5" max="5" width="4.42578125" customWidth="1"/>
    <col min="6" max="7" width="3.7109375" customWidth="1"/>
    <col min="8" max="9" width="3.5703125" customWidth="1"/>
    <col min="10" max="10" width="4" customWidth="1"/>
    <col min="11" max="11" width="3.85546875" customWidth="1"/>
    <col min="12" max="12" width="3.140625" customWidth="1"/>
    <col min="13" max="13" width="3.5703125" customWidth="1"/>
    <col min="14" max="14" width="3.7109375" customWidth="1"/>
    <col min="15" max="15" width="3.28515625" customWidth="1"/>
    <col min="16" max="16" width="3.7109375" customWidth="1"/>
    <col min="17" max="17" width="3.140625" customWidth="1"/>
    <col min="18" max="18" width="3.5703125" customWidth="1"/>
    <col min="19" max="19" width="3.85546875" customWidth="1"/>
    <col min="20" max="20" width="4" customWidth="1"/>
    <col min="21" max="22" width="3.42578125" customWidth="1"/>
    <col min="23" max="23" width="3.7109375" customWidth="1"/>
    <col min="24" max="24" width="3.140625" customWidth="1"/>
    <col min="25" max="25" width="3.28515625" customWidth="1"/>
    <col min="26" max="26" width="3.7109375" customWidth="1"/>
    <col min="27" max="27" width="3.42578125" customWidth="1"/>
    <col min="28" max="28" width="3.140625" customWidth="1"/>
    <col min="29" max="30" width="3.28515625" customWidth="1"/>
    <col min="31" max="31" width="3.140625" customWidth="1"/>
    <col min="32" max="32" width="3.5703125" customWidth="1"/>
    <col min="33" max="33" width="3.7109375" customWidth="1"/>
    <col min="34" max="34" width="4" customWidth="1"/>
    <col min="35" max="35" width="3.7109375" customWidth="1"/>
    <col min="36" max="37" width="3.42578125" customWidth="1"/>
    <col min="38" max="38" width="4.140625" customWidth="1"/>
    <col min="39" max="39" width="3.7109375" customWidth="1"/>
    <col min="40" max="43" width="3.42578125" customWidth="1"/>
    <col min="46" max="46" width="46.28515625" customWidth="1"/>
  </cols>
  <sheetData>
    <row r="2" spans="1:47" x14ac:dyDescent="0.25">
      <c r="B2" t="s">
        <v>0</v>
      </c>
      <c r="AS2" t="s">
        <v>30</v>
      </c>
      <c r="AT2" t="s">
        <v>9</v>
      </c>
      <c r="AU2" t="s">
        <v>31</v>
      </c>
    </row>
    <row r="3" spans="1:47" ht="30" x14ac:dyDescent="0.25">
      <c r="A3" s="27" t="s">
        <v>1</v>
      </c>
      <c r="B3" s="45">
        <v>1</v>
      </c>
      <c r="C3" s="45"/>
      <c r="D3" s="45"/>
      <c r="E3" s="45">
        <v>2</v>
      </c>
      <c r="F3" s="45"/>
      <c r="G3" s="45"/>
      <c r="H3" s="45">
        <v>3</v>
      </c>
      <c r="I3" s="45"/>
      <c r="J3" s="45"/>
      <c r="K3" s="45">
        <v>4</v>
      </c>
      <c r="L3" s="45"/>
      <c r="M3" s="45"/>
      <c r="N3" s="46">
        <v>5</v>
      </c>
      <c r="O3" s="47"/>
      <c r="P3" s="47"/>
      <c r="Q3" s="48">
        <v>6</v>
      </c>
      <c r="R3" s="48"/>
      <c r="S3" s="48"/>
      <c r="T3" s="45">
        <v>7</v>
      </c>
      <c r="U3" s="45"/>
      <c r="V3" s="45"/>
      <c r="W3" s="45">
        <v>8</v>
      </c>
      <c r="X3" s="45"/>
      <c r="Y3" s="45"/>
      <c r="Z3" s="45">
        <v>9</v>
      </c>
      <c r="AA3" s="45"/>
      <c r="AB3" s="45"/>
      <c r="AC3" s="45">
        <v>10</v>
      </c>
      <c r="AD3" s="45"/>
      <c r="AE3" s="45"/>
      <c r="AF3" s="46">
        <v>11</v>
      </c>
      <c r="AG3" s="47"/>
      <c r="AH3" s="47"/>
      <c r="AI3" s="48">
        <v>12</v>
      </c>
      <c r="AJ3" s="48"/>
      <c r="AK3" s="48"/>
      <c r="AL3" s="48">
        <v>13</v>
      </c>
      <c r="AM3" s="48"/>
      <c r="AN3" s="48"/>
      <c r="AO3" s="48">
        <v>14</v>
      </c>
      <c r="AP3" s="48"/>
      <c r="AQ3" s="48"/>
      <c r="AS3">
        <v>1</v>
      </c>
      <c r="AT3" s="29" t="str">
        <f>Hoja2!D4</f>
        <v>¿Cómo describirías la evolución del cultivo de café en la Vereda Buenos Aires desde 2000:?</v>
      </c>
      <c r="AU3">
        <f>B16</f>
        <v>56</v>
      </c>
    </row>
    <row r="4" spans="1:47" ht="45" x14ac:dyDescent="0.25">
      <c r="A4" s="28" t="s">
        <v>29</v>
      </c>
      <c r="B4" s="23" t="s">
        <v>2</v>
      </c>
      <c r="C4" s="23" t="s">
        <v>3</v>
      </c>
      <c r="D4" s="23" t="s">
        <v>4</v>
      </c>
      <c r="E4" s="24" t="s">
        <v>2</v>
      </c>
      <c r="F4" s="24" t="s">
        <v>3</v>
      </c>
      <c r="G4" s="24" t="s">
        <v>4</v>
      </c>
      <c r="H4" s="23" t="s">
        <v>2</v>
      </c>
      <c r="I4" s="23" t="s">
        <v>3</v>
      </c>
      <c r="J4" s="23" t="s">
        <v>4</v>
      </c>
      <c r="K4" s="24" t="s">
        <v>2</v>
      </c>
      <c r="L4" s="24" t="s">
        <v>3</v>
      </c>
      <c r="M4" s="24" t="s">
        <v>4</v>
      </c>
      <c r="N4" s="23" t="s">
        <v>2</v>
      </c>
      <c r="O4" s="23" t="s">
        <v>3</v>
      </c>
      <c r="P4" s="23" t="s">
        <v>4</v>
      </c>
      <c r="Q4" s="24" t="s">
        <v>2</v>
      </c>
      <c r="R4" s="24" t="s">
        <v>3</v>
      </c>
      <c r="S4" s="24" t="s">
        <v>4</v>
      </c>
      <c r="T4" s="23" t="s">
        <v>2</v>
      </c>
      <c r="U4" s="23" t="s">
        <v>3</v>
      </c>
      <c r="V4" s="23" t="s">
        <v>4</v>
      </c>
      <c r="W4" s="24" t="s">
        <v>2</v>
      </c>
      <c r="X4" s="24" t="s">
        <v>3</v>
      </c>
      <c r="Y4" s="24" t="s">
        <v>4</v>
      </c>
      <c r="Z4" s="23" t="s">
        <v>2</v>
      </c>
      <c r="AA4" s="23" t="s">
        <v>3</v>
      </c>
      <c r="AB4" s="23" t="s">
        <v>4</v>
      </c>
      <c r="AC4" s="24" t="s">
        <v>2</v>
      </c>
      <c r="AD4" s="24" t="s">
        <v>3</v>
      </c>
      <c r="AE4" s="24" t="s">
        <v>4</v>
      </c>
      <c r="AF4" s="23" t="s">
        <v>2</v>
      </c>
      <c r="AG4" s="23" t="s">
        <v>3</v>
      </c>
      <c r="AH4" s="23" t="s">
        <v>4</v>
      </c>
      <c r="AI4" s="24" t="s">
        <v>2</v>
      </c>
      <c r="AJ4" s="24" t="s">
        <v>3</v>
      </c>
      <c r="AK4" s="24" t="s">
        <v>4</v>
      </c>
      <c r="AL4" s="36" t="s">
        <v>4</v>
      </c>
      <c r="AM4" s="36" t="s">
        <v>2</v>
      </c>
      <c r="AN4" s="36" t="s">
        <v>3</v>
      </c>
      <c r="AO4" s="24" t="s">
        <v>4</v>
      </c>
      <c r="AP4" s="24" t="s">
        <v>2</v>
      </c>
      <c r="AQ4" s="24" t="s">
        <v>3</v>
      </c>
      <c r="AS4">
        <f>AS3+1</f>
        <v>2</v>
      </c>
      <c r="AT4" s="29" t="str">
        <f>Hoja2!D8</f>
        <v xml:space="preserve">¿Cómo ha sido los aportes que ha tenido el gobierno nacional, departamental y local en la sostenibilidad del cultivo de café? </v>
      </c>
      <c r="AU4">
        <f>+E16</f>
        <v>85</v>
      </c>
    </row>
    <row r="5" spans="1:47" ht="30" x14ac:dyDescent="0.25">
      <c r="A5" s="28" t="s">
        <v>5</v>
      </c>
      <c r="B5" s="23">
        <v>2</v>
      </c>
      <c r="C5" s="23">
        <v>5</v>
      </c>
      <c r="D5" s="23">
        <v>1</v>
      </c>
      <c r="E5" s="24">
        <v>2</v>
      </c>
      <c r="F5" s="24">
        <v>5</v>
      </c>
      <c r="G5" s="24">
        <v>4</v>
      </c>
      <c r="H5" s="23">
        <v>2</v>
      </c>
      <c r="I5" s="23">
        <v>1</v>
      </c>
      <c r="J5" s="23">
        <v>1</v>
      </c>
      <c r="K5" s="24">
        <v>0</v>
      </c>
      <c r="L5" s="24">
        <v>5</v>
      </c>
      <c r="M5" s="24">
        <v>2</v>
      </c>
      <c r="N5" s="23">
        <v>1</v>
      </c>
      <c r="O5" s="23">
        <v>4</v>
      </c>
      <c r="P5" s="23">
        <v>2</v>
      </c>
      <c r="Q5" s="25">
        <v>1</v>
      </c>
      <c r="R5" s="25">
        <v>2</v>
      </c>
      <c r="S5" s="25">
        <v>2</v>
      </c>
      <c r="T5" s="23">
        <v>2</v>
      </c>
      <c r="U5" s="23">
        <v>1</v>
      </c>
      <c r="V5" s="23">
        <v>3</v>
      </c>
      <c r="W5" s="24">
        <v>4</v>
      </c>
      <c r="X5" s="24">
        <v>4</v>
      </c>
      <c r="Y5" s="24">
        <v>4</v>
      </c>
      <c r="Z5" s="23">
        <v>1</v>
      </c>
      <c r="AA5" s="23">
        <v>0</v>
      </c>
      <c r="AB5" s="23">
        <v>2</v>
      </c>
      <c r="AC5" s="24">
        <v>3</v>
      </c>
      <c r="AD5" s="24">
        <v>4</v>
      </c>
      <c r="AE5" s="24">
        <v>1</v>
      </c>
      <c r="AF5" s="23">
        <v>1</v>
      </c>
      <c r="AG5" s="23">
        <v>0</v>
      </c>
      <c r="AH5" s="23">
        <v>4</v>
      </c>
      <c r="AI5" s="25">
        <v>3</v>
      </c>
      <c r="AJ5" s="25">
        <v>1</v>
      </c>
      <c r="AK5" s="25">
        <v>1</v>
      </c>
      <c r="AL5" s="37">
        <v>1</v>
      </c>
      <c r="AM5" s="37">
        <v>0</v>
      </c>
      <c r="AN5" s="37">
        <v>5</v>
      </c>
      <c r="AO5" s="25">
        <v>2</v>
      </c>
      <c r="AP5" s="25">
        <v>1</v>
      </c>
      <c r="AQ5" s="25">
        <v>4</v>
      </c>
      <c r="AS5">
        <f t="shared" ref="AS5:AS16" si="0">AS4+1</f>
        <v>3</v>
      </c>
      <c r="AT5" s="29" t="str">
        <f>+Hoja2!D12</f>
        <v xml:space="preserve">¿Cómo calificarías la rentabilidad del cultivo de café en la Vereda Buenos Aires? </v>
      </c>
      <c r="AU5">
        <f>+H16</f>
        <v>55</v>
      </c>
    </row>
    <row r="6" spans="1:47" ht="45" x14ac:dyDescent="0.25">
      <c r="A6" s="28">
        <v>2</v>
      </c>
      <c r="B6" s="23">
        <v>1</v>
      </c>
      <c r="C6" s="23">
        <v>2</v>
      </c>
      <c r="D6" s="23">
        <v>2</v>
      </c>
      <c r="E6" s="24">
        <v>5</v>
      </c>
      <c r="F6" s="24">
        <v>3</v>
      </c>
      <c r="G6" s="24">
        <v>5</v>
      </c>
      <c r="H6" s="23">
        <v>1</v>
      </c>
      <c r="I6" s="23">
        <v>3</v>
      </c>
      <c r="J6" s="23">
        <v>5</v>
      </c>
      <c r="K6" s="24">
        <v>5</v>
      </c>
      <c r="L6" s="24">
        <v>1</v>
      </c>
      <c r="M6" s="24">
        <v>5</v>
      </c>
      <c r="N6" s="23">
        <v>2</v>
      </c>
      <c r="O6" s="23">
        <v>1</v>
      </c>
      <c r="P6" s="23">
        <v>2</v>
      </c>
      <c r="Q6" s="25">
        <v>6</v>
      </c>
      <c r="R6" s="25">
        <v>1</v>
      </c>
      <c r="S6" s="25">
        <v>4</v>
      </c>
      <c r="T6" s="23">
        <v>1</v>
      </c>
      <c r="U6" s="23">
        <v>3</v>
      </c>
      <c r="V6" s="23">
        <v>4</v>
      </c>
      <c r="W6" s="24">
        <v>1</v>
      </c>
      <c r="X6" s="24">
        <v>2</v>
      </c>
      <c r="Y6" s="24">
        <v>5</v>
      </c>
      <c r="Z6" s="23">
        <v>1</v>
      </c>
      <c r="AA6" s="23">
        <v>1</v>
      </c>
      <c r="AB6" s="23">
        <v>2</v>
      </c>
      <c r="AC6" s="24">
        <v>5</v>
      </c>
      <c r="AD6" s="24">
        <v>1</v>
      </c>
      <c r="AE6" s="24">
        <v>0</v>
      </c>
      <c r="AF6" s="23">
        <v>3</v>
      </c>
      <c r="AG6" s="23">
        <v>1</v>
      </c>
      <c r="AH6" s="23">
        <v>1</v>
      </c>
      <c r="AI6" s="25">
        <v>1</v>
      </c>
      <c r="AJ6" s="25">
        <v>1</v>
      </c>
      <c r="AK6" s="25">
        <v>3</v>
      </c>
      <c r="AL6" s="37">
        <v>5</v>
      </c>
      <c r="AM6" s="37">
        <v>5</v>
      </c>
      <c r="AN6" s="37">
        <v>1</v>
      </c>
      <c r="AO6" s="25">
        <v>5</v>
      </c>
      <c r="AP6" s="25">
        <v>2</v>
      </c>
      <c r="AQ6" s="25">
        <v>1</v>
      </c>
      <c r="AS6">
        <f t="shared" si="0"/>
        <v>4</v>
      </c>
      <c r="AT6" s="29" t="str">
        <f>+Hoja2!D16</f>
        <v xml:space="preserve">¿Qué impacto ha tenido el cultivo de café en la generación de empleo y desarrollo socioeconómico? </v>
      </c>
      <c r="AU6">
        <f>+K16</f>
        <v>68</v>
      </c>
    </row>
    <row r="7" spans="1:47" ht="45" x14ac:dyDescent="0.25">
      <c r="A7" s="28">
        <v>3</v>
      </c>
      <c r="B7" s="23">
        <v>0</v>
      </c>
      <c r="C7" s="23">
        <v>1</v>
      </c>
      <c r="D7" s="23">
        <v>1</v>
      </c>
      <c r="E7" s="24">
        <v>1</v>
      </c>
      <c r="F7" s="24">
        <v>5</v>
      </c>
      <c r="G7" s="24">
        <v>5</v>
      </c>
      <c r="H7" s="23">
        <v>2</v>
      </c>
      <c r="I7" s="23">
        <v>1</v>
      </c>
      <c r="J7" s="23">
        <v>1</v>
      </c>
      <c r="K7" s="24"/>
      <c r="L7" s="24">
        <v>1</v>
      </c>
      <c r="M7" s="24">
        <v>3</v>
      </c>
      <c r="N7" s="23">
        <v>1</v>
      </c>
      <c r="O7" s="23"/>
      <c r="P7" s="23">
        <v>4</v>
      </c>
      <c r="Q7" s="25">
        <v>1</v>
      </c>
      <c r="R7" s="25">
        <v>2</v>
      </c>
      <c r="S7" s="25">
        <v>4</v>
      </c>
      <c r="T7" s="23">
        <v>2</v>
      </c>
      <c r="U7" s="23">
        <v>1</v>
      </c>
      <c r="V7" s="23"/>
      <c r="W7" s="24">
        <v>1</v>
      </c>
      <c r="X7" s="24">
        <v>2</v>
      </c>
      <c r="Y7" s="24">
        <v>5</v>
      </c>
      <c r="Z7" s="23">
        <v>5</v>
      </c>
      <c r="AA7" s="23">
        <v>5</v>
      </c>
      <c r="AB7" s="23">
        <v>1</v>
      </c>
      <c r="AC7" s="24">
        <v>2</v>
      </c>
      <c r="AD7" s="24">
        <v>1</v>
      </c>
      <c r="AE7" s="24">
        <v>5</v>
      </c>
      <c r="AF7" s="23">
        <v>1</v>
      </c>
      <c r="AG7" s="23">
        <v>5</v>
      </c>
      <c r="AH7" s="23">
        <v>2</v>
      </c>
      <c r="AI7" s="25">
        <v>1</v>
      </c>
      <c r="AJ7" s="25">
        <v>2</v>
      </c>
      <c r="AK7" s="25">
        <v>2</v>
      </c>
      <c r="AL7" s="37">
        <v>1</v>
      </c>
      <c r="AM7" s="37"/>
      <c r="AN7" s="37">
        <v>1</v>
      </c>
      <c r="AO7" s="25">
        <v>3</v>
      </c>
      <c r="AP7" s="25">
        <v>1</v>
      </c>
      <c r="AQ7" s="25"/>
      <c r="AS7">
        <f t="shared" si="0"/>
        <v>5</v>
      </c>
      <c r="AT7" s="29" t="str">
        <f>+Hoja2!D20</f>
        <v xml:space="preserve">¿Cómo han sido los cambios en la calidad de vida de los agricultores cafeteros , desde pundo de vista calidad de vida? </v>
      </c>
      <c r="AU7">
        <f>+N16</f>
        <v>62</v>
      </c>
    </row>
    <row r="8" spans="1:47" ht="30" x14ac:dyDescent="0.25">
      <c r="A8" s="28">
        <v>4</v>
      </c>
      <c r="B8" s="23">
        <v>1</v>
      </c>
      <c r="C8" s="23">
        <v>2</v>
      </c>
      <c r="D8" s="23">
        <v>5</v>
      </c>
      <c r="E8" s="24">
        <v>2</v>
      </c>
      <c r="F8" s="24">
        <v>1</v>
      </c>
      <c r="G8" s="24"/>
      <c r="H8" s="23">
        <v>1</v>
      </c>
      <c r="I8" s="23">
        <v>1</v>
      </c>
      <c r="J8" s="23">
        <v>0</v>
      </c>
      <c r="K8" s="24">
        <v>1</v>
      </c>
      <c r="L8" s="24">
        <v>1</v>
      </c>
      <c r="M8" s="24">
        <v>3</v>
      </c>
      <c r="N8" s="23">
        <v>1</v>
      </c>
      <c r="O8" s="23">
        <v>2</v>
      </c>
      <c r="P8" s="23">
        <v>2</v>
      </c>
      <c r="Q8" s="25">
        <v>4</v>
      </c>
      <c r="R8" s="25">
        <v>1</v>
      </c>
      <c r="S8" s="25">
        <v>3</v>
      </c>
      <c r="T8" s="23">
        <v>1</v>
      </c>
      <c r="U8" s="23">
        <v>1</v>
      </c>
      <c r="V8" s="23">
        <v>2</v>
      </c>
      <c r="W8" s="24">
        <v>5</v>
      </c>
      <c r="X8" s="24">
        <v>1</v>
      </c>
      <c r="Y8" s="24">
        <v>1</v>
      </c>
      <c r="Z8" s="23">
        <v>1</v>
      </c>
      <c r="AA8" s="23">
        <v>3</v>
      </c>
      <c r="AB8" s="23">
        <v>0</v>
      </c>
      <c r="AC8" s="24">
        <v>5</v>
      </c>
      <c r="AD8" s="24">
        <v>1</v>
      </c>
      <c r="AE8" s="24">
        <v>1</v>
      </c>
      <c r="AF8" s="23">
        <v>1</v>
      </c>
      <c r="AG8" s="23">
        <v>3</v>
      </c>
      <c r="AH8" s="23">
        <v>2</v>
      </c>
      <c r="AI8" s="25">
        <v>4</v>
      </c>
      <c r="AJ8" s="25">
        <v>1</v>
      </c>
      <c r="AK8" s="25">
        <v>4</v>
      </c>
      <c r="AL8" s="37">
        <v>0</v>
      </c>
      <c r="AM8" s="37">
        <v>1</v>
      </c>
      <c r="AN8" s="37">
        <v>1</v>
      </c>
      <c r="AO8" s="25">
        <v>3</v>
      </c>
      <c r="AP8" s="25">
        <v>1</v>
      </c>
      <c r="AQ8" s="25">
        <v>2</v>
      </c>
      <c r="AS8">
        <f t="shared" si="0"/>
        <v>6</v>
      </c>
      <c r="AT8" s="29" t="str">
        <f>+Hoja2!D24</f>
        <v>¿cree que el comité  de cafeteros, soluciona problemas  en la cominidad?</v>
      </c>
      <c r="AU8">
        <f>+Q16</f>
        <v>73</v>
      </c>
    </row>
    <row r="9" spans="1:47" ht="45" x14ac:dyDescent="0.25">
      <c r="A9" s="28">
        <v>5</v>
      </c>
      <c r="B9" s="23">
        <v>1</v>
      </c>
      <c r="C9" s="23">
        <v>3</v>
      </c>
      <c r="D9" s="23">
        <v>2</v>
      </c>
      <c r="E9" s="24">
        <v>1</v>
      </c>
      <c r="F9" s="24">
        <v>3</v>
      </c>
      <c r="G9" s="24">
        <v>2</v>
      </c>
      <c r="H9" s="23">
        <v>1</v>
      </c>
      <c r="I9" s="23">
        <v>2</v>
      </c>
      <c r="J9" s="23">
        <v>3</v>
      </c>
      <c r="K9" s="24">
        <v>1</v>
      </c>
      <c r="L9" s="24">
        <v>4</v>
      </c>
      <c r="M9" s="24">
        <v>5</v>
      </c>
      <c r="N9" s="23">
        <v>3</v>
      </c>
      <c r="O9" s="23">
        <v>2</v>
      </c>
      <c r="P9" s="23">
        <v>4</v>
      </c>
      <c r="Q9" s="25">
        <v>1</v>
      </c>
      <c r="R9" s="25">
        <v>4</v>
      </c>
      <c r="S9" s="25">
        <v>3</v>
      </c>
      <c r="T9" s="23">
        <v>1</v>
      </c>
      <c r="U9" s="23">
        <v>2</v>
      </c>
      <c r="V9" s="23">
        <v>2</v>
      </c>
      <c r="W9" s="24">
        <v>1</v>
      </c>
      <c r="X9" s="24">
        <v>2</v>
      </c>
      <c r="Y9" s="24">
        <v>2</v>
      </c>
      <c r="Z9" s="23">
        <v>1</v>
      </c>
      <c r="AA9" s="23">
        <v>1</v>
      </c>
      <c r="AB9" s="23">
        <v>3</v>
      </c>
      <c r="AC9" s="24">
        <v>1</v>
      </c>
      <c r="AD9" s="24">
        <v>1</v>
      </c>
      <c r="AE9" s="24">
        <v>5</v>
      </c>
      <c r="AF9" s="23">
        <v>5</v>
      </c>
      <c r="AG9" s="23">
        <v>1</v>
      </c>
      <c r="AH9" s="23">
        <v>4</v>
      </c>
      <c r="AI9" s="25">
        <v>1</v>
      </c>
      <c r="AJ9" s="25">
        <v>2</v>
      </c>
      <c r="AK9" s="25">
        <v>1</v>
      </c>
      <c r="AL9" s="37">
        <v>3</v>
      </c>
      <c r="AM9" s="37">
        <v>1</v>
      </c>
      <c r="AN9" s="37">
        <v>4</v>
      </c>
      <c r="AO9" s="25">
        <v>5</v>
      </c>
      <c r="AP9" s="25">
        <v>3</v>
      </c>
      <c r="AQ9" s="25">
        <v>2</v>
      </c>
      <c r="AS9">
        <f t="shared" si="0"/>
        <v>7</v>
      </c>
      <c r="AT9" s="29" t="str">
        <f>+Hoja2!D28</f>
        <v>¿Cómo han influido los precios internacionales del café en tus decisiones como productor? ¿Han sido buenos, regulares o sin cambios?</v>
      </c>
      <c r="AU9">
        <f>+T16</f>
        <v>55</v>
      </c>
    </row>
    <row r="10" spans="1:47" ht="30" x14ac:dyDescent="0.25">
      <c r="A10" s="28">
        <v>6</v>
      </c>
      <c r="B10" s="23">
        <v>2</v>
      </c>
      <c r="C10" s="23">
        <v>1</v>
      </c>
      <c r="D10" s="23">
        <v>2</v>
      </c>
      <c r="E10" s="24">
        <v>3</v>
      </c>
      <c r="F10" s="24">
        <v>1</v>
      </c>
      <c r="G10" s="24">
        <v>5</v>
      </c>
      <c r="H10" s="23">
        <v>2</v>
      </c>
      <c r="I10" s="23">
        <v>1</v>
      </c>
      <c r="J10" s="23">
        <v>1</v>
      </c>
      <c r="K10" s="24">
        <v>1</v>
      </c>
      <c r="L10" s="24">
        <v>3</v>
      </c>
      <c r="M10" s="24">
        <v>1</v>
      </c>
      <c r="N10" s="23">
        <v>2</v>
      </c>
      <c r="O10" s="23">
        <v>1</v>
      </c>
      <c r="P10" s="23">
        <v>3</v>
      </c>
      <c r="Q10" s="25">
        <v>3</v>
      </c>
      <c r="R10" s="25">
        <v>1</v>
      </c>
      <c r="S10" s="25">
        <v>5</v>
      </c>
      <c r="T10" s="23">
        <v>2</v>
      </c>
      <c r="U10" s="23">
        <v>1</v>
      </c>
      <c r="V10" s="23">
        <v>4</v>
      </c>
      <c r="W10" s="24">
        <v>2</v>
      </c>
      <c r="X10" s="24">
        <v>1</v>
      </c>
      <c r="Y10" s="24">
        <v>4</v>
      </c>
      <c r="Z10" s="23">
        <v>3</v>
      </c>
      <c r="AA10" s="23">
        <v>1</v>
      </c>
      <c r="AB10" s="23">
        <v>1</v>
      </c>
      <c r="AC10" s="24">
        <v>1</v>
      </c>
      <c r="AD10" s="24">
        <v>1</v>
      </c>
      <c r="AE10" s="24">
        <v>2</v>
      </c>
      <c r="AF10" s="23">
        <v>2</v>
      </c>
      <c r="AG10" s="23">
        <v>1</v>
      </c>
      <c r="AH10" s="23">
        <v>3</v>
      </c>
      <c r="AI10" s="25">
        <v>1</v>
      </c>
      <c r="AJ10" s="25">
        <v>1</v>
      </c>
      <c r="AK10" s="25">
        <v>2</v>
      </c>
      <c r="AL10" s="37">
        <v>1</v>
      </c>
      <c r="AM10" s="37">
        <v>1</v>
      </c>
      <c r="AN10" s="37">
        <v>3</v>
      </c>
      <c r="AO10" s="25">
        <v>1</v>
      </c>
      <c r="AP10" s="25">
        <v>2</v>
      </c>
      <c r="AQ10" s="25">
        <v>1</v>
      </c>
      <c r="AS10">
        <f t="shared" si="0"/>
        <v>8</v>
      </c>
      <c r="AT10" s="29" t="str">
        <f>+Hoja2!L4</f>
        <v>¿responda como hacido   las prácticas agrícolas debido a desafíos ambientales y climáticos?</v>
      </c>
      <c r="AU10">
        <f>+W16</f>
        <v>75</v>
      </c>
    </row>
    <row r="11" spans="1:47" ht="30" x14ac:dyDescent="0.25">
      <c r="A11" s="28">
        <v>7</v>
      </c>
      <c r="B11" s="23">
        <v>1</v>
      </c>
      <c r="C11" s="23">
        <v>2</v>
      </c>
      <c r="D11" s="23">
        <v>2</v>
      </c>
      <c r="E11" s="24">
        <v>1</v>
      </c>
      <c r="F11" s="24">
        <v>2</v>
      </c>
      <c r="G11" s="24">
        <v>2</v>
      </c>
      <c r="H11" s="23">
        <v>1</v>
      </c>
      <c r="I11" s="23">
        <v>4</v>
      </c>
      <c r="J11" s="23">
        <v>3</v>
      </c>
      <c r="K11" s="24">
        <v>1</v>
      </c>
      <c r="L11" s="24">
        <v>1</v>
      </c>
      <c r="M11" s="24">
        <v>3</v>
      </c>
      <c r="N11" s="23">
        <v>1</v>
      </c>
      <c r="O11" s="23"/>
      <c r="P11" s="23">
        <v>4</v>
      </c>
      <c r="Q11" s="25">
        <v>1</v>
      </c>
      <c r="R11" s="25">
        <v>2</v>
      </c>
      <c r="S11" s="25">
        <v>2</v>
      </c>
      <c r="T11" s="23">
        <v>2</v>
      </c>
      <c r="U11" s="23">
        <v>4</v>
      </c>
      <c r="V11" s="23">
        <v>1</v>
      </c>
      <c r="W11" s="24">
        <v>2</v>
      </c>
      <c r="X11" s="24">
        <v>5</v>
      </c>
      <c r="Y11" s="24">
        <v>1</v>
      </c>
      <c r="Z11" s="23">
        <v>2</v>
      </c>
      <c r="AA11" s="26">
        <v>6</v>
      </c>
      <c r="AB11" s="23">
        <v>5</v>
      </c>
      <c r="AC11" s="24">
        <v>2</v>
      </c>
      <c r="AD11" s="24">
        <v>1</v>
      </c>
      <c r="AE11" s="24">
        <v>2</v>
      </c>
      <c r="AF11" s="23">
        <v>2</v>
      </c>
      <c r="AG11" s="26">
        <v>6</v>
      </c>
      <c r="AH11" s="26">
        <v>1</v>
      </c>
      <c r="AI11" s="24">
        <v>1</v>
      </c>
      <c r="AJ11" s="24">
        <v>3</v>
      </c>
      <c r="AK11" s="25">
        <v>1</v>
      </c>
      <c r="AL11" s="37">
        <v>3</v>
      </c>
      <c r="AM11" s="37">
        <v>1</v>
      </c>
      <c r="AN11" s="37">
        <v>1</v>
      </c>
      <c r="AO11" s="25">
        <v>3</v>
      </c>
      <c r="AP11" s="25">
        <v>1</v>
      </c>
      <c r="AQ11" s="25"/>
      <c r="AS11">
        <f t="shared" si="0"/>
        <v>9</v>
      </c>
      <c r="AT11" s="29" t="str">
        <f>+Hoja2!L8</f>
        <v xml:space="preserve">¿las políticas gubernamentales y los programas de apoyo contribuyeron al desarrollo econmico? </v>
      </c>
      <c r="AU11">
        <f>+Z16</f>
        <v>63</v>
      </c>
    </row>
    <row r="12" spans="1:47" ht="60" x14ac:dyDescent="0.25">
      <c r="A12" s="28">
        <v>8</v>
      </c>
      <c r="B12" s="23">
        <v>2</v>
      </c>
      <c r="C12" s="23">
        <v>1</v>
      </c>
      <c r="D12" s="23">
        <v>4</v>
      </c>
      <c r="E12" s="24">
        <v>2</v>
      </c>
      <c r="F12" s="24">
        <v>1</v>
      </c>
      <c r="G12" s="24">
        <v>4</v>
      </c>
      <c r="H12" s="23">
        <v>3</v>
      </c>
      <c r="I12" s="23"/>
      <c r="J12" s="23">
        <v>1</v>
      </c>
      <c r="K12" s="24">
        <v>1</v>
      </c>
      <c r="L12" s="24">
        <v>1</v>
      </c>
      <c r="M12" s="24">
        <v>3</v>
      </c>
      <c r="N12" s="23">
        <v>1</v>
      </c>
      <c r="O12" s="23">
        <v>2</v>
      </c>
      <c r="P12" s="23">
        <v>2</v>
      </c>
      <c r="Q12" s="25">
        <v>4</v>
      </c>
      <c r="R12" s="25">
        <v>1</v>
      </c>
      <c r="S12" s="25">
        <v>3</v>
      </c>
      <c r="T12" s="23">
        <v>1</v>
      </c>
      <c r="U12" s="23"/>
      <c r="V12" s="23">
        <v>2</v>
      </c>
      <c r="W12" s="24">
        <v>2</v>
      </c>
      <c r="X12" s="24">
        <v>5</v>
      </c>
      <c r="Y12" s="24">
        <v>5</v>
      </c>
      <c r="Z12" s="23">
        <v>1</v>
      </c>
      <c r="AA12" s="26">
        <v>1</v>
      </c>
      <c r="AB12" s="23">
        <v>2</v>
      </c>
      <c r="AC12" s="24">
        <v>1</v>
      </c>
      <c r="AD12" s="24">
        <v>5</v>
      </c>
      <c r="AE12" s="24">
        <v>4</v>
      </c>
      <c r="AF12" s="23">
        <v>5</v>
      </c>
      <c r="AG12" s="26">
        <v>1</v>
      </c>
      <c r="AH12" s="26">
        <v>2</v>
      </c>
      <c r="AI12" s="24">
        <v>2</v>
      </c>
      <c r="AJ12" s="24">
        <v>1</v>
      </c>
      <c r="AK12" s="25">
        <v>3</v>
      </c>
      <c r="AL12" s="37">
        <v>1</v>
      </c>
      <c r="AM12" s="37">
        <v>1</v>
      </c>
      <c r="AN12" s="37">
        <v>1</v>
      </c>
      <c r="AO12" s="25">
        <v>3</v>
      </c>
      <c r="AP12" s="25">
        <v>1</v>
      </c>
      <c r="AQ12" s="25">
        <v>2</v>
      </c>
      <c r="AS12">
        <f t="shared" si="0"/>
        <v>10</v>
      </c>
      <c r="AT12" s="29" t="str">
        <f>+Hoja2!L12</f>
        <v>¿Qué recomendaciones harías para mejorar la sostenibilidad económica y social del cultivo de café? ¿Necesidad de implementación: bueno, regular o sin cambios?</v>
      </c>
      <c r="AU12">
        <f>+AC16</f>
        <v>69</v>
      </c>
    </row>
    <row r="13" spans="1:47" ht="30" x14ac:dyDescent="0.25">
      <c r="A13" s="28">
        <v>9</v>
      </c>
      <c r="B13" s="23">
        <v>2</v>
      </c>
      <c r="C13" s="23">
        <v>4</v>
      </c>
      <c r="D13" s="23">
        <v>1</v>
      </c>
      <c r="E13" s="24">
        <v>2</v>
      </c>
      <c r="F13" s="24">
        <v>5</v>
      </c>
      <c r="G13" s="24">
        <v>1</v>
      </c>
      <c r="H13" s="23">
        <v>2</v>
      </c>
      <c r="I13" s="23">
        <v>2</v>
      </c>
      <c r="J13" s="23">
        <v>5</v>
      </c>
      <c r="K13" s="24">
        <v>2</v>
      </c>
      <c r="L13" s="24">
        <v>4</v>
      </c>
      <c r="M13" s="24">
        <v>5</v>
      </c>
      <c r="N13" s="23">
        <v>3</v>
      </c>
      <c r="O13" s="23">
        <v>2</v>
      </c>
      <c r="P13" s="23">
        <v>4</v>
      </c>
      <c r="Q13" s="25">
        <v>1</v>
      </c>
      <c r="R13" s="25">
        <v>4</v>
      </c>
      <c r="S13" s="25">
        <v>3</v>
      </c>
      <c r="T13" s="23">
        <v>1</v>
      </c>
      <c r="U13" s="23">
        <v>2</v>
      </c>
      <c r="V13" s="23">
        <v>3</v>
      </c>
      <c r="W13" s="24">
        <v>1</v>
      </c>
      <c r="X13" s="24">
        <v>1</v>
      </c>
      <c r="Y13" s="24">
        <v>1</v>
      </c>
      <c r="Z13" s="23">
        <v>0</v>
      </c>
      <c r="AA13" s="26">
        <v>4</v>
      </c>
      <c r="AB13" s="23">
        <v>5</v>
      </c>
      <c r="AC13" s="24">
        <v>1</v>
      </c>
      <c r="AD13" s="24">
        <v>2</v>
      </c>
      <c r="AE13" s="24">
        <v>2</v>
      </c>
      <c r="AF13" s="23">
        <v>2</v>
      </c>
      <c r="AG13" s="26">
        <v>4</v>
      </c>
      <c r="AH13" s="26">
        <v>1</v>
      </c>
      <c r="AI13" s="24">
        <v>1</v>
      </c>
      <c r="AJ13" s="24">
        <v>1</v>
      </c>
      <c r="AK13" s="25">
        <v>2</v>
      </c>
      <c r="AL13" s="37">
        <v>5</v>
      </c>
      <c r="AM13" s="37">
        <v>2</v>
      </c>
      <c r="AN13" s="37">
        <v>4</v>
      </c>
      <c r="AO13" s="25">
        <v>5</v>
      </c>
      <c r="AP13" s="25">
        <v>3</v>
      </c>
      <c r="AQ13" s="25">
        <v>2</v>
      </c>
      <c r="AS13">
        <f t="shared" si="0"/>
        <v>11</v>
      </c>
      <c r="AT13" s="29" t="str">
        <f>+Hoja2!L16</f>
        <v>¿Cómo han impactado las fluctuaciones en la producción mundial de café en tu cultivo local?</v>
      </c>
      <c r="AU13">
        <f>+AF16</f>
        <v>74</v>
      </c>
    </row>
    <row r="14" spans="1:47" ht="45" x14ac:dyDescent="0.25">
      <c r="A14" s="28">
        <v>10</v>
      </c>
      <c r="B14" s="23">
        <v>1</v>
      </c>
      <c r="C14" s="23"/>
      <c r="D14" s="23">
        <v>2</v>
      </c>
      <c r="E14" s="24">
        <v>2</v>
      </c>
      <c r="F14" s="24">
        <v>5</v>
      </c>
      <c r="G14" s="24">
        <v>5</v>
      </c>
      <c r="H14" s="23">
        <v>1</v>
      </c>
      <c r="I14" s="23">
        <v>2</v>
      </c>
      <c r="J14" s="23">
        <v>2</v>
      </c>
      <c r="K14" s="24">
        <v>1</v>
      </c>
      <c r="L14" s="24">
        <v>3</v>
      </c>
      <c r="M14" s="24">
        <v>1</v>
      </c>
      <c r="N14" s="23">
        <v>2</v>
      </c>
      <c r="O14" s="23">
        <v>1</v>
      </c>
      <c r="P14" s="23">
        <v>3</v>
      </c>
      <c r="Q14" s="25">
        <v>3</v>
      </c>
      <c r="R14" s="25">
        <v>1</v>
      </c>
      <c r="S14" s="25"/>
      <c r="T14" s="23">
        <v>2</v>
      </c>
      <c r="U14" s="23">
        <v>2</v>
      </c>
      <c r="V14" s="23">
        <v>2</v>
      </c>
      <c r="W14" s="24">
        <v>2</v>
      </c>
      <c r="X14" s="24">
        <v>2</v>
      </c>
      <c r="Y14" s="24">
        <v>1</v>
      </c>
      <c r="Z14" s="23">
        <v>3</v>
      </c>
      <c r="AA14" s="26">
        <v>1</v>
      </c>
      <c r="AB14" s="23">
        <v>1</v>
      </c>
      <c r="AC14" s="24">
        <v>3</v>
      </c>
      <c r="AD14" s="24">
        <v>2</v>
      </c>
      <c r="AE14" s="24">
        <v>4</v>
      </c>
      <c r="AF14" s="23">
        <v>5</v>
      </c>
      <c r="AG14" s="26">
        <v>1</v>
      </c>
      <c r="AH14" s="26">
        <v>4</v>
      </c>
      <c r="AI14" s="24">
        <v>1</v>
      </c>
      <c r="AJ14" s="24">
        <v>2</v>
      </c>
      <c r="AK14" s="25">
        <v>4</v>
      </c>
      <c r="AL14" s="37">
        <v>2</v>
      </c>
      <c r="AM14" s="37">
        <v>1</v>
      </c>
      <c r="AN14" s="37">
        <v>3</v>
      </c>
      <c r="AO14" s="25">
        <v>1</v>
      </c>
      <c r="AP14" s="25">
        <v>2</v>
      </c>
      <c r="AQ14" s="25">
        <v>1</v>
      </c>
      <c r="AS14">
        <f t="shared" si="0"/>
        <v>12</v>
      </c>
      <c r="AT14" s="29" t="str">
        <f>+Hoja2!L20</f>
        <v>¿Cómo han influido los cambios en los precios internacionales del café en tus ingresos como productor local?</v>
      </c>
      <c r="AU14">
        <f>+AI16</f>
        <v>54</v>
      </c>
    </row>
    <row r="15" spans="1:47" ht="26.25" customHeight="1" thickBot="1" x14ac:dyDescent="0.3">
      <c r="A15" s="31" t="s">
        <v>32</v>
      </c>
      <c r="B15" s="32">
        <f t="shared" ref="B15:AJ15" si="1">SUM(B5:B14)</f>
        <v>13</v>
      </c>
      <c r="C15" s="32">
        <f t="shared" si="1"/>
        <v>21</v>
      </c>
      <c r="D15" s="32">
        <f t="shared" si="1"/>
        <v>22</v>
      </c>
      <c r="E15" s="33">
        <f t="shared" si="1"/>
        <v>21</v>
      </c>
      <c r="F15" s="33">
        <f t="shared" si="1"/>
        <v>31</v>
      </c>
      <c r="G15" s="33">
        <f t="shared" si="1"/>
        <v>33</v>
      </c>
      <c r="H15" s="32">
        <f t="shared" si="1"/>
        <v>16</v>
      </c>
      <c r="I15" s="32">
        <f>+SUM(I5:I14)</f>
        <v>17</v>
      </c>
      <c r="J15" s="32">
        <f t="shared" si="1"/>
        <v>22</v>
      </c>
      <c r="K15" s="33">
        <f t="shared" si="1"/>
        <v>13</v>
      </c>
      <c r="L15" s="33">
        <f t="shared" si="1"/>
        <v>24</v>
      </c>
      <c r="M15" s="33">
        <f t="shared" si="1"/>
        <v>31</v>
      </c>
      <c r="N15" s="32">
        <f t="shared" si="1"/>
        <v>17</v>
      </c>
      <c r="O15" s="32">
        <f t="shared" si="1"/>
        <v>15</v>
      </c>
      <c r="P15" s="32">
        <f t="shared" si="1"/>
        <v>30</v>
      </c>
      <c r="Q15" s="33">
        <f t="shared" si="1"/>
        <v>25</v>
      </c>
      <c r="R15" s="33">
        <f t="shared" si="1"/>
        <v>19</v>
      </c>
      <c r="S15" s="33">
        <f t="shared" si="1"/>
        <v>29</v>
      </c>
      <c r="T15" s="32">
        <f t="shared" si="1"/>
        <v>15</v>
      </c>
      <c r="U15" s="32">
        <f t="shared" si="1"/>
        <v>17</v>
      </c>
      <c r="V15" s="32">
        <f t="shared" si="1"/>
        <v>23</v>
      </c>
      <c r="W15" s="33">
        <f t="shared" si="1"/>
        <v>21</v>
      </c>
      <c r="X15" s="33">
        <f t="shared" si="1"/>
        <v>25</v>
      </c>
      <c r="Y15" s="33">
        <f t="shared" si="1"/>
        <v>29</v>
      </c>
      <c r="Z15" s="32">
        <f t="shared" si="1"/>
        <v>18</v>
      </c>
      <c r="AA15" s="32">
        <f>+SUM(AA5:AA14)</f>
        <v>23</v>
      </c>
      <c r="AB15" s="32">
        <f t="shared" si="1"/>
        <v>22</v>
      </c>
      <c r="AC15" s="33">
        <f t="shared" si="1"/>
        <v>24</v>
      </c>
      <c r="AD15" s="33">
        <f t="shared" si="1"/>
        <v>19</v>
      </c>
      <c r="AE15" s="33">
        <f t="shared" si="1"/>
        <v>26</v>
      </c>
      <c r="AF15" s="32">
        <f t="shared" si="1"/>
        <v>27</v>
      </c>
      <c r="AG15" s="32">
        <f t="shared" si="1"/>
        <v>23</v>
      </c>
      <c r="AH15" s="32">
        <f t="shared" si="1"/>
        <v>24</v>
      </c>
      <c r="AI15" s="33">
        <f t="shared" si="1"/>
        <v>16</v>
      </c>
      <c r="AJ15" s="33">
        <f t="shared" si="1"/>
        <v>15</v>
      </c>
      <c r="AK15" s="34">
        <f>SUM(AK5:AK14)</f>
        <v>23</v>
      </c>
      <c r="AL15" s="38">
        <f t="shared" ref="AL15:AQ15" si="2">SUM(AL5:AL14)</f>
        <v>22</v>
      </c>
      <c r="AM15" s="38">
        <f t="shared" si="2"/>
        <v>13</v>
      </c>
      <c r="AN15" s="38">
        <f t="shared" si="2"/>
        <v>24</v>
      </c>
      <c r="AO15" s="34">
        <f t="shared" si="2"/>
        <v>31</v>
      </c>
      <c r="AP15" s="34">
        <f t="shared" si="2"/>
        <v>17</v>
      </c>
      <c r="AQ15" s="34">
        <f t="shared" si="2"/>
        <v>15</v>
      </c>
      <c r="AS15">
        <f t="shared" si="0"/>
        <v>13</v>
      </c>
      <c r="AT15" s="29" t="str">
        <f>+Hoja2!L24</f>
        <v xml:space="preserve">¿Has notado cambios en la demanda de café a nivel local? ¿Cómo han afectado tus operaciones? </v>
      </c>
      <c r="AU15">
        <f>+AL16</f>
        <v>59</v>
      </c>
    </row>
    <row r="16" spans="1:47" ht="45.75" thickBot="1" x14ac:dyDescent="0.3">
      <c r="A16" s="35" t="s">
        <v>33</v>
      </c>
      <c r="B16" s="49">
        <f>B15+C15+D15</f>
        <v>56</v>
      </c>
      <c r="C16" s="50"/>
      <c r="D16" s="51"/>
      <c r="E16" s="49">
        <f>E15+F15+G15</f>
        <v>85</v>
      </c>
      <c r="F16" s="50"/>
      <c r="G16" s="51"/>
      <c r="H16" s="49">
        <f>H15+I15+J15</f>
        <v>55</v>
      </c>
      <c r="I16" s="50"/>
      <c r="J16" s="51"/>
      <c r="K16" s="49">
        <f>K15+L15+M15</f>
        <v>68</v>
      </c>
      <c r="L16" s="50"/>
      <c r="M16" s="51"/>
      <c r="N16" s="49">
        <f>N15+O15+P15</f>
        <v>62</v>
      </c>
      <c r="O16" s="50"/>
      <c r="P16" s="51"/>
      <c r="Q16" s="49">
        <f>Q15+R15+S15</f>
        <v>73</v>
      </c>
      <c r="R16" s="50"/>
      <c r="S16" s="51"/>
      <c r="T16" s="49">
        <f>T15+U15+V15</f>
        <v>55</v>
      </c>
      <c r="U16" s="50"/>
      <c r="V16" s="51"/>
      <c r="W16" s="49">
        <f>W15+X15+Y15</f>
        <v>75</v>
      </c>
      <c r="X16" s="50"/>
      <c r="Y16" s="51"/>
      <c r="Z16" s="49">
        <f>Z15+AA15+AB15</f>
        <v>63</v>
      </c>
      <c r="AA16" s="50"/>
      <c r="AB16" s="51"/>
      <c r="AC16" s="49">
        <f t="shared" ref="AC16" si="3">AC15+AD15+AE15</f>
        <v>69</v>
      </c>
      <c r="AD16" s="50"/>
      <c r="AE16" s="51"/>
      <c r="AF16" s="49">
        <f t="shared" ref="AF16" si="4">AF15+AG15+AH15</f>
        <v>74</v>
      </c>
      <c r="AG16" s="50"/>
      <c r="AH16" s="51"/>
      <c r="AI16" s="49">
        <f t="shared" ref="AI16" si="5">AI15+AJ15+AK15</f>
        <v>54</v>
      </c>
      <c r="AJ16" s="50"/>
      <c r="AK16" s="51"/>
      <c r="AL16" s="49">
        <f t="shared" ref="AL16" si="6">AL15+AM15+AN15</f>
        <v>59</v>
      </c>
      <c r="AM16" s="50"/>
      <c r="AN16" s="51"/>
      <c r="AO16" s="49">
        <f t="shared" ref="AO16" si="7">AO15+AP15+AQ15</f>
        <v>63</v>
      </c>
      <c r="AP16" s="50"/>
      <c r="AQ16" s="51"/>
      <c r="AS16">
        <f t="shared" si="0"/>
        <v>14</v>
      </c>
      <c r="AT16" s="29" t="str">
        <f>+Hoja2!L28</f>
        <v>¿los efecto que ha tenido las tendencias en la demanda global de café en tu capacidad para comercializar tu producto a nivel local?</v>
      </c>
      <c r="AU16">
        <f>+AO16</f>
        <v>63</v>
      </c>
    </row>
    <row r="17" spans="1:43" ht="15.75" thickBot="1" x14ac:dyDescent="0.3"/>
    <row r="18" spans="1:43" ht="15.75" thickBot="1" x14ac:dyDescent="0.3">
      <c r="B18" s="55" t="s">
        <v>34</v>
      </c>
      <c r="C18" s="56"/>
      <c r="D18" s="57"/>
      <c r="E18" s="52" t="s">
        <v>34</v>
      </c>
      <c r="F18" s="53"/>
      <c r="G18" s="54"/>
      <c r="H18" s="55" t="s">
        <v>34</v>
      </c>
      <c r="I18" s="56"/>
      <c r="J18" s="57"/>
      <c r="K18" s="55" t="s">
        <v>34</v>
      </c>
      <c r="L18" s="56"/>
      <c r="M18" s="57"/>
      <c r="N18" s="52" t="s">
        <v>34</v>
      </c>
      <c r="O18" s="53"/>
      <c r="P18" s="54"/>
      <c r="Q18" s="55" t="s">
        <v>34</v>
      </c>
      <c r="R18" s="56"/>
      <c r="S18" s="57"/>
      <c r="T18" s="52" t="s">
        <v>34</v>
      </c>
      <c r="U18" s="53"/>
      <c r="V18" s="54"/>
      <c r="W18" s="55" t="s">
        <v>34</v>
      </c>
      <c r="X18" s="56"/>
      <c r="Y18" s="57"/>
      <c r="Z18" s="52" t="s">
        <v>35</v>
      </c>
      <c r="AA18" s="53"/>
      <c r="AB18" s="54"/>
      <c r="AC18" s="55" t="s">
        <v>34</v>
      </c>
      <c r="AD18" s="56"/>
      <c r="AE18" s="57"/>
      <c r="AF18" s="52" t="s">
        <v>36</v>
      </c>
      <c r="AG18" s="53"/>
      <c r="AH18" s="54"/>
      <c r="AI18" s="55" t="s">
        <v>34</v>
      </c>
      <c r="AJ18" s="56"/>
      <c r="AK18" s="57"/>
      <c r="AL18" s="52" t="s">
        <v>34</v>
      </c>
      <c r="AM18" s="53"/>
      <c r="AN18" s="54"/>
      <c r="AO18" s="55" t="s">
        <v>36</v>
      </c>
      <c r="AP18" s="56"/>
      <c r="AQ18" s="57"/>
    </row>
    <row r="19" spans="1:43" ht="15.75" thickBot="1" x14ac:dyDescent="0.3">
      <c r="B19" s="14"/>
      <c r="C19" s="15"/>
      <c r="D19" s="11">
        <f t="shared" ref="D19:AO19" si="8">D15</f>
        <v>22</v>
      </c>
      <c r="E19" s="14"/>
      <c r="F19" s="15"/>
      <c r="G19" s="11">
        <f t="shared" si="8"/>
        <v>33</v>
      </c>
      <c r="H19" s="14"/>
      <c r="I19" s="15"/>
      <c r="J19" s="11">
        <f t="shared" si="8"/>
        <v>22</v>
      </c>
      <c r="K19" s="14"/>
      <c r="L19" s="15"/>
      <c r="M19" s="11">
        <f t="shared" si="8"/>
        <v>31</v>
      </c>
      <c r="N19" s="14"/>
      <c r="O19" s="15"/>
      <c r="P19" s="11">
        <f t="shared" si="8"/>
        <v>30</v>
      </c>
      <c r="Q19" s="14"/>
      <c r="R19" s="15"/>
      <c r="S19" s="11">
        <f t="shared" si="8"/>
        <v>29</v>
      </c>
      <c r="T19" s="14"/>
      <c r="U19" s="15"/>
      <c r="V19" s="11">
        <v>23</v>
      </c>
      <c r="W19" s="14"/>
      <c r="X19" s="15"/>
      <c r="Y19" s="11">
        <f t="shared" si="8"/>
        <v>29</v>
      </c>
      <c r="Z19" s="14"/>
      <c r="AA19" s="15">
        <f t="shared" si="8"/>
        <v>23</v>
      </c>
      <c r="AB19" s="11"/>
      <c r="AC19" s="14"/>
      <c r="AD19" s="15"/>
      <c r="AE19" s="11">
        <f t="shared" si="8"/>
        <v>26</v>
      </c>
      <c r="AF19" s="14">
        <f t="shared" si="8"/>
        <v>27</v>
      </c>
      <c r="AG19" s="15"/>
      <c r="AH19" s="11"/>
      <c r="AI19" s="14"/>
      <c r="AJ19" s="15"/>
      <c r="AK19" s="11">
        <f t="shared" si="8"/>
        <v>23</v>
      </c>
      <c r="AL19" s="14"/>
      <c r="AM19" s="15"/>
      <c r="AN19" s="11">
        <f t="shared" si="8"/>
        <v>24</v>
      </c>
      <c r="AO19" s="14">
        <f t="shared" si="8"/>
        <v>31</v>
      </c>
      <c r="AP19" s="15"/>
      <c r="AQ19" s="11"/>
    </row>
    <row r="20" spans="1:43" ht="15.75" thickBot="1" x14ac:dyDescent="0.3"/>
    <row r="21" spans="1:43" ht="30.75" thickBot="1" x14ac:dyDescent="0.3">
      <c r="A21" s="30" t="s">
        <v>37</v>
      </c>
      <c r="C21" s="39" t="s">
        <v>2</v>
      </c>
      <c r="D21" s="40" t="s">
        <v>3</v>
      </c>
      <c r="E21" s="41" t="s">
        <v>4</v>
      </c>
    </row>
    <row r="22" spans="1:43" ht="15.75" thickBot="1" x14ac:dyDescent="0.3">
      <c r="C22" s="42">
        <f>AF19+AO19</f>
        <v>58</v>
      </c>
      <c r="D22" s="43">
        <f>AA19</f>
        <v>23</v>
      </c>
      <c r="E22" s="44">
        <f>+D19+G19+J19+M19+P19+S19+V19+Y19+AE19+AK19+AN19</f>
        <v>292</v>
      </c>
    </row>
  </sheetData>
  <mergeCells count="42">
    <mergeCell ref="AL18:AN18"/>
    <mergeCell ref="AO18:AQ18"/>
    <mergeCell ref="AL16:AN16"/>
    <mergeCell ref="AO16:AQ16"/>
    <mergeCell ref="B18:D18"/>
    <mergeCell ref="E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3:AN3"/>
    <mergeCell ref="AO3:AQ3"/>
    <mergeCell ref="B16:D16"/>
    <mergeCell ref="E16:G16"/>
    <mergeCell ref="H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I3:AK3"/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R33"/>
  <sheetViews>
    <sheetView topLeftCell="C17" zoomScale="70" zoomScaleNormal="70" workbookViewId="0">
      <selection activeCell="D3" sqref="D3:J6"/>
    </sheetView>
  </sheetViews>
  <sheetFormatPr baseColWidth="10" defaultRowHeight="15" x14ac:dyDescent="0.25"/>
  <cols>
    <col min="8" max="8" width="14.42578125" customWidth="1"/>
    <col min="9" max="9" width="17.5703125" customWidth="1"/>
    <col min="10" max="10" width="19.28515625" customWidth="1"/>
    <col min="16" max="16" width="12.28515625" customWidth="1"/>
    <col min="17" max="17" width="17.85546875" customWidth="1"/>
    <col min="18" max="18" width="19.85546875" customWidth="1"/>
  </cols>
  <sheetData>
    <row r="2" spans="4:18" ht="22.5" customHeight="1" thickBot="1" x14ac:dyDescent="0.3"/>
    <row r="3" spans="4:18" ht="57.75" customHeight="1" thickBot="1" x14ac:dyDescent="0.4">
      <c r="D3" s="67" t="s">
        <v>24</v>
      </c>
      <c r="E3" s="68"/>
      <c r="F3" s="68"/>
      <c r="G3" s="69"/>
      <c r="H3" s="22" t="s">
        <v>25</v>
      </c>
      <c r="I3" s="22" t="s">
        <v>28</v>
      </c>
      <c r="J3" s="22" t="s">
        <v>26</v>
      </c>
      <c r="K3" s="18"/>
      <c r="L3" s="67" t="s">
        <v>9</v>
      </c>
      <c r="M3" s="68"/>
      <c r="N3" s="68"/>
      <c r="O3" s="69"/>
      <c r="P3" s="22" t="s">
        <v>25</v>
      </c>
      <c r="Q3" s="22" t="s">
        <v>27</v>
      </c>
      <c r="R3" s="21" t="s">
        <v>26</v>
      </c>
    </row>
    <row r="4" spans="4:18" ht="15.75" thickBot="1" x14ac:dyDescent="0.3">
      <c r="D4" s="61" t="s">
        <v>12</v>
      </c>
      <c r="E4" s="62"/>
      <c r="F4" s="62"/>
      <c r="G4" s="63"/>
      <c r="H4" s="12" t="s">
        <v>2</v>
      </c>
      <c r="I4" s="13" t="s">
        <v>6</v>
      </c>
      <c r="J4" s="16"/>
      <c r="L4" s="61" t="s">
        <v>18</v>
      </c>
      <c r="M4" s="62"/>
      <c r="N4" s="62"/>
      <c r="O4" s="63"/>
      <c r="P4" s="12" t="s">
        <v>2</v>
      </c>
      <c r="Q4" s="13" t="s">
        <v>6</v>
      </c>
      <c r="R4" s="16"/>
    </row>
    <row r="5" spans="4:18" ht="15.75" thickBot="1" x14ac:dyDescent="0.3">
      <c r="D5" s="61"/>
      <c r="E5" s="62"/>
      <c r="F5" s="62"/>
      <c r="G5" s="63"/>
      <c r="H5" s="4" t="s">
        <v>3</v>
      </c>
      <c r="I5" s="3" t="s">
        <v>7</v>
      </c>
      <c r="J5" s="1"/>
      <c r="L5" s="61"/>
      <c r="M5" s="62"/>
      <c r="N5" s="62"/>
      <c r="O5" s="63"/>
      <c r="P5" s="4" t="s">
        <v>3</v>
      </c>
      <c r="Q5" s="3" t="s">
        <v>7</v>
      </c>
      <c r="R5" s="1"/>
    </row>
    <row r="6" spans="4:18" ht="15.75" thickBot="1" x14ac:dyDescent="0.3">
      <c r="D6" s="64"/>
      <c r="E6" s="65"/>
      <c r="F6" s="65"/>
      <c r="G6" s="66"/>
      <c r="H6" s="4" t="s">
        <v>4</v>
      </c>
      <c r="I6" s="5" t="s">
        <v>8</v>
      </c>
      <c r="J6" s="1"/>
      <c r="L6" s="64"/>
      <c r="M6" s="65"/>
      <c r="N6" s="65"/>
      <c r="O6" s="66"/>
      <c r="P6" s="4" t="s">
        <v>4</v>
      </c>
      <c r="Q6" s="5" t="s">
        <v>8</v>
      </c>
      <c r="R6" s="1"/>
    </row>
    <row r="7" spans="4:18" ht="15.75" thickBot="1" x14ac:dyDescent="0.3">
      <c r="D7" s="9"/>
      <c r="J7" s="1"/>
      <c r="L7" s="9"/>
      <c r="Q7" s="10"/>
      <c r="R7" s="10"/>
    </row>
    <row r="8" spans="4:18" ht="15.75" thickBot="1" x14ac:dyDescent="0.3">
      <c r="D8" s="58" t="s">
        <v>13</v>
      </c>
      <c r="E8" s="59"/>
      <c r="F8" s="59"/>
      <c r="G8" s="60"/>
      <c r="H8" s="4" t="s">
        <v>2</v>
      </c>
      <c r="I8" s="2" t="s">
        <v>6</v>
      </c>
      <c r="J8" s="10"/>
      <c r="L8" s="58" t="s">
        <v>19</v>
      </c>
      <c r="M8" s="59"/>
      <c r="N8" s="59"/>
      <c r="O8" s="60"/>
      <c r="P8" s="4" t="s">
        <v>2</v>
      </c>
      <c r="Q8" s="2" t="s">
        <v>6</v>
      </c>
      <c r="R8" s="1"/>
    </row>
    <row r="9" spans="4:18" ht="15.75" thickBot="1" x14ac:dyDescent="0.3">
      <c r="D9" s="61"/>
      <c r="E9" s="62"/>
      <c r="F9" s="62"/>
      <c r="G9" s="63"/>
      <c r="H9" s="4" t="s">
        <v>3</v>
      </c>
      <c r="I9" s="3" t="s">
        <v>7</v>
      </c>
      <c r="J9" s="1"/>
      <c r="L9" s="61"/>
      <c r="M9" s="62"/>
      <c r="N9" s="62"/>
      <c r="O9" s="63"/>
      <c r="P9" s="4" t="s">
        <v>3</v>
      </c>
      <c r="Q9" s="3" t="s">
        <v>7</v>
      </c>
      <c r="R9" s="1"/>
    </row>
    <row r="10" spans="4:18" ht="15.75" thickBot="1" x14ac:dyDescent="0.3">
      <c r="D10" s="64"/>
      <c r="E10" s="65"/>
      <c r="F10" s="65"/>
      <c r="G10" s="66"/>
      <c r="H10" s="4" t="s">
        <v>4</v>
      </c>
      <c r="I10" s="5" t="s">
        <v>8</v>
      </c>
      <c r="J10" s="1"/>
      <c r="L10" s="64"/>
      <c r="M10" s="65"/>
      <c r="N10" s="65"/>
      <c r="O10" s="66"/>
      <c r="P10" s="4" t="s">
        <v>4</v>
      </c>
      <c r="Q10" s="5" t="s">
        <v>8</v>
      </c>
      <c r="R10" s="1"/>
    </row>
    <row r="11" spans="4:18" ht="15.75" thickBot="1" x14ac:dyDescent="0.3">
      <c r="D11" s="9"/>
      <c r="J11" s="10"/>
      <c r="L11" s="9"/>
      <c r="Q11" s="10"/>
      <c r="R11" s="10"/>
    </row>
    <row r="12" spans="4:18" ht="15.75" thickBot="1" x14ac:dyDescent="0.3">
      <c r="D12" s="58" t="s">
        <v>14</v>
      </c>
      <c r="E12" s="59"/>
      <c r="F12" s="59"/>
      <c r="G12" s="60"/>
      <c r="H12" s="4" t="s">
        <v>2</v>
      </c>
      <c r="I12" s="2" t="s">
        <v>6</v>
      </c>
      <c r="J12" s="1"/>
      <c r="L12" s="58" t="s">
        <v>11</v>
      </c>
      <c r="M12" s="59"/>
      <c r="N12" s="59"/>
      <c r="O12" s="60"/>
      <c r="P12" s="4" t="s">
        <v>2</v>
      </c>
      <c r="Q12" s="2" t="s">
        <v>6</v>
      </c>
      <c r="R12" s="1"/>
    </row>
    <row r="13" spans="4:18" ht="15.75" thickBot="1" x14ac:dyDescent="0.3">
      <c r="D13" s="61"/>
      <c r="E13" s="62"/>
      <c r="F13" s="62"/>
      <c r="G13" s="63"/>
      <c r="H13" s="4" t="s">
        <v>3</v>
      </c>
      <c r="I13" s="3" t="s">
        <v>7</v>
      </c>
      <c r="J13" s="1"/>
      <c r="L13" s="61"/>
      <c r="M13" s="62"/>
      <c r="N13" s="62"/>
      <c r="O13" s="63"/>
      <c r="P13" s="4" t="s">
        <v>3</v>
      </c>
      <c r="Q13" s="3" t="s">
        <v>7</v>
      </c>
      <c r="R13" s="1"/>
    </row>
    <row r="14" spans="4:18" ht="15.75" thickBot="1" x14ac:dyDescent="0.3">
      <c r="D14" s="64"/>
      <c r="E14" s="65"/>
      <c r="F14" s="65"/>
      <c r="G14" s="66"/>
      <c r="H14" s="4" t="s">
        <v>4</v>
      </c>
      <c r="I14" s="5" t="s">
        <v>8</v>
      </c>
      <c r="J14" s="1"/>
      <c r="L14" s="64"/>
      <c r="M14" s="65"/>
      <c r="N14" s="65"/>
      <c r="O14" s="66"/>
      <c r="P14" s="4" t="s">
        <v>4</v>
      </c>
      <c r="Q14" s="5" t="s">
        <v>8</v>
      </c>
      <c r="R14" s="1"/>
    </row>
    <row r="15" spans="4:18" ht="15.75" thickBot="1" x14ac:dyDescent="0.3">
      <c r="D15" s="9"/>
      <c r="J15" s="10"/>
      <c r="L15" s="9"/>
      <c r="R15" s="10"/>
    </row>
    <row r="16" spans="4:18" ht="15.75" thickBot="1" x14ac:dyDescent="0.3">
      <c r="D16" s="58" t="s">
        <v>15</v>
      </c>
      <c r="E16" s="59"/>
      <c r="F16" s="59"/>
      <c r="G16" s="60"/>
      <c r="H16" s="4" t="s">
        <v>2</v>
      </c>
      <c r="I16" s="2" t="s">
        <v>6</v>
      </c>
      <c r="J16" s="1"/>
      <c r="L16" s="58" t="s">
        <v>20</v>
      </c>
      <c r="M16" s="59"/>
      <c r="N16" s="59"/>
      <c r="O16" s="60"/>
      <c r="P16" s="4" t="s">
        <v>2</v>
      </c>
      <c r="Q16" s="2" t="s">
        <v>6</v>
      </c>
      <c r="R16" s="1"/>
    </row>
    <row r="17" spans="4:18" ht="15.75" thickBot="1" x14ac:dyDescent="0.3">
      <c r="D17" s="61"/>
      <c r="E17" s="62"/>
      <c r="F17" s="62"/>
      <c r="G17" s="63"/>
      <c r="H17" s="4" t="s">
        <v>3</v>
      </c>
      <c r="I17" s="3" t="s">
        <v>7</v>
      </c>
      <c r="J17" s="1"/>
      <c r="L17" s="61"/>
      <c r="M17" s="62"/>
      <c r="N17" s="62"/>
      <c r="O17" s="63"/>
      <c r="P17" s="4" t="s">
        <v>3</v>
      </c>
      <c r="Q17" s="3" t="s">
        <v>7</v>
      </c>
      <c r="R17" s="1"/>
    </row>
    <row r="18" spans="4:18" ht="15.75" thickBot="1" x14ac:dyDescent="0.3">
      <c r="D18" s="64"/>
      <c r="E18" s="65"/>
      <c r="F18" s="65"/>
      <c r="G18" s="66"/>
      <c r="H18" s="4" t="s">
        <v>4</v>
      </c>
      <c r="I18" s="5" t="s">
        <v>8</v>
      </c>
      <c r="J18" s="1"/>
      <c r="L18" s="64"/>
      <c r="M18" s="65"/>
      <c r="N18" s="65"/>
      <c r="O18" s="66"/>
      <c r="P18" s="4" t="s">
        <v>4</v>
      </c>
      <c r="Q18" s="5" t="s">
        <v>8</v>
      </c>
      <c r="R18" s="1"/>
    </row>
    <row r="19" spans="4:18" ht="15.75" thickBot="1" x14ac:dyDescent="0.3">
      <c r="D19" s="9"/>
      <c r="J19" s="10"/>
      <c r="L19" s="9"/>
      <c r="Q19" s="10"/>
      <c r="R19" s="10"/>
    </row>
    <row r="20" spans="4:18" ht="15.75" thickBot="1" x14ac:dyDescent="0.3">
      <c r="D20" s="58" t="s">
        <v>16</v>
      </c>
      <c r="E20" s="59"/>
      <c r="F20" s="59"/>
      <c r="G20" s="60"/>
      <c r="H20" s="4" t="s">
        <v>2</v>
      </c>
      <c r="I20" s="2" t="s">
        <v>6</v>
      </c>
      <c r="J20" s="1"/>
      <c r="L20" s="58" t="s">
        <v>21</v>
      </c>
      <c r="M20" s="59"/>
      <c r="N20" s="59"/>
      <c r="O20" s="60"/>
      <c r="P20" s="4" t="s">
        <v>2</v>
      </c>
      <c r="Q20" s="2" t="s">
        <v>6</v>
      </c>
      <c r="R20" s="1"/>
    </row>
    <row r="21" spans="4:18" ht="15.75" thickBot="1" x14ac:dyDescent="0.3">
      <c r="D21" s="61"/>
      <c r="E21" s="62"/>
      <c r="F21" s="62"/>
      <c r="G21" s="63"/>
      <c r="H21" s="4" t="s">
        <v>3</v>
      </c>
      <c r="I21" s="3" t="s">
        <v>7</v>
      </c>
      <c r="J21" s="1"/>
      <c r="L21" s="61"/>
      <c r="M21" s="62"/>
      <c r="N21" s="62"/>
      <c r="O21" s="63"/>
      <c r="P21" s="4" t="s">
        <v>3</v>
      </c>
      <c r="Q21" s="3" t="s">
        <v>7</v>
      </c>
      <c r="R21" s="1"/>
    </row>
    <row r="22" spans="4:18" ht="15.75" thickBot="1" x14ac:dyDescent="0.3">
      <c r="D22" s="64"/>
      <c r="E22" s="65"/>
      <c r="F22" s="65"/>
      <c r="G22" s="66"/>
      <c r="H22" s="4" t="s">
        <v>4</v>
      </c>
      <c r="I22" s="5" t="s">
        <v>8</v>
      </c>
      <c r="J22" s="1"/>
      <c r="L22" s="64"/>
      <c r="M22" s="65"/>
      <c r="N22" s="65"/>
      <c r="O22" s="66"/>
      <c r="P22" s="4" t="s">
        <v>4</v>
      </c>
      <c r="Q22" s="5" t="s">
        <v>8</v>
      </c>
      <c r="R22" s="1"/>
    </row>
    <row r="23" spans="4:18" ht="15.75" thickBot="1" x14ac:dyDescent="0.3">
      <c r="D23" s="9"/>
      <c r="J23" s="10"/>
      <c r="L23" s="9"/>
      <c r="Q23" s="10"/>
      <c r="R23" s="10"/>
    </row>
    <row r="24" spans="4:18" ht="15.75" thickBot="1" x14ac:dyDescent="0.3">
      <c r="D24" s="58" t="s">
        <v>17</v>
      </c>
      <c r="E24" s="59"/>
      <c r="F24" s="59"/>
      <c r="G24" s="60"/>
      <c r="H24" s="4" t="s">
        <v>2</v>
      </c>
      <c r="I24" s="2" t="s">
        <v>6</v>
      </c>
      <c r="J24" s="1"/>
      <c r="L24" s="58" t="s">
        <v>22</v>
      </c>
      <c r="M24" s="59"/>
      <c r="N24" s="59"/>
      <c r="O24" s="60"/>
      <c r="P24" s="4" t="s">
        <v>2</v>
      </c>
      <c r="Q24" s="2" t="s">
        <v>6</v>
      </c>
      <c r="R24" s="1"/>
    </row>
    <row r="25" spans="4:18" ht="15.75" thickBot="1" x14ac:dyDescent="0.3">
      <c r="D25" s="61"/>
      <c r="E25" s="62"/>
      <c r="F25" s="62"/>
      <c r="G25" s="63"/>
      <c r="H25" s="4" t="s">
        <v>3</v>
      </c>
      <c r="I25" s="3" t="s">
        <v>7</v>
      </c>
      <c r="J25" s="1"/>
      <c r="L25" s="61"/>
      <c r="M25" s="62"/>
      <c r="N25" s="62"/>
      <c r="O25" s="63"/>
      <c r="P25" s="4" t="s">
        <v>3</v>
      </c>
      <c r="Q25" s="3" t="s">
        <v>7</v>
      </c>
      <c r="R25" s="1"/>
    </row>
    <row r="26" spans="4:18" ht="15.75" thickBot="1" x14ac:dyDescent="0.3">
      <c r="D26" s="64"/>
      <c r="E26" s="65"/>
      <c r="F26" s="65"/>
      <c r="G26" s="66"/>
      <c r="H26" s="4" t="s">
        <v>4</v>
      </c>
      <c r="I26" s="5" t="s">
        <v>8</v>
      </c>
      <c r="J26" s="1"/>
      <c r="L26" s="64"/>
      <c r="M26" s="65"/>
      <c r="N26" s="65"/>
      <c r="O26" s="66"/>
      <c r="P26" s="4" t="s">
        <v>4</v>
      </c>
      <c r="Q26" s="5" t="s">
        <v>8</v>
      </c>
      <c r="R26" s="10"/>
    </row>
    <row r="27" spans="4:18" ht="15.75" thickBot="1" x14ac:dyDescent="0.3">
      <c r="D27" s="9"/>
      <c r="J27" s="10"/>
      <c r="L27" s="9"/>
      <c r="Q27" s="10"/>
      <c r="R27" s="10"/>
    </row>
    <row r="28" spans="4:18" ht="15.75" thickBot="1" x14ac:dyDescent="0.3">
      <c r="D28" s="58" t="s">
        <v>10</v>
      </c>
      <c r="E28" s="59"/>
      <c r="F28" s="59"/>
      <c r="G28" s="60"/>
      <c r="H28" s="4" t="s">
        <v>2</v>
      </c>
      <c r="I28" s="2" t="s">
        <v>6</v>
      </c>
      <c r="J28" s="1"/>
      <c r="L28" s="58" t="s">
        <v>23</v>
      </c>
      <c r="M28" s="59"/>
      <c r="N28" s="59"/>
      <c r="O28" s="60"/>
      <c r="P28" s="4" t="s">
        <v>2</v>
      </c>
      <c r="Q28" s="2" t="s">
        <v>6</v>
      </c>
      <c r="R28" s="1"/>
    </row>
    <row r="29" spans="4:18" ht="15.75" thickBot="1" x14ac:dyDescent="0.3">
      <c r="D29" s="61"/>
      <c r="E29" s="62"/>
      <c r="F29" s="62"/>
      <c r="G29" s="63"/>
      <c r="H29" s="4" t="s">
        <v>3</v>
      </c>
      <c r="I29" s="3" t="s">
        <v>7</v>
      </c>
      <c r="J29" s="1"/>
      <c r="L29" s="61"/>
      <c r="M29" s="62"/>
      <c r="N29" s="62"/>
      <c r="O29" s="63"/>
      <c r="P29" s="4" t="s">
        <v>3</v>
      </c>
      <c r="Q29" s="3" t="s">
        <v>7</v>
      </c>
      <c r="R29" s="1"/>
    </row>
    <row r="30" spans="4:18" ht="15.75" thickBot="1" x14ac:dyDescent="0.3">
      <c r="D30" s="61"/>
      <c r="E30" s="62"/>
      <c r="F30" s="62"/>
      <c r="G30" s="63"/>
      <c r="H30" s="19" t="s">
        <v>4</v>
      </c>
      <c r="I30" s="20" t="s">
        <v>8</v>
      </c>
      <c r="J30" s="17"/>
      <c r="L30" s="61"/>
      <c r="M30" s="62"/>
      <c r="N30" s="62"/>
      <c r="O30" s="63"/>
      <c r="P30" s="19" t="s">
        <v>4</v>
      </c>
      <c r="Q30" s="20" t="s">
        <v>8</v>
      </c>
      <c r="R30" s="17"/>
    </row>
    <row r="31" spans="4:18" x14ac:dyDescent="0.25"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8"/>
    </row>
    <row r="32" spans="4:18" x14ac:dyDescent="0.25">
      <c r="D32" s="9"/>
      <c r="R32" s="10"/>
    </row>
    <row r="33" spans="4:18" ht="15.75" thickBot="1" x14ac:dyDescent="0.3"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1"/>
    </row>
  </sheetData>
  <mergeCells count="16">
    <mergeCell ref="D20:G22"/>
    <mergeCell ref="D3:G3"/>
    <mergeCell ref="D24:G26"/>
    <mergeCell ref="D28:G30"/>
    <mergeCell ref="L4:O6"/>
    <mergeCell ref="L8:O10"/>
    <mergeCell ref="L12:O14"/>
    <mergeCell ref="L16:O18"/>
    <mergeCell ref="L20:O22"/>
    <mergeCell ref="L24:O26"/>
    <mergeCell ref="L28:O30"/>
    <mergeCell ref="L3:O3"/>
    <mergeCell ref="D4:G6"/>
    <mergeCell ref="D8:G10"/>
    <mergeCell ref="D12:G14"/>
    <mergeCell ref="D16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70EE9DD2E66C4EBCDF7F7FEB52DAA3" ma:contentTypeVersion="18" ma:contentTypeDescription="Crear nuevo documento." ma:contentTypeScope="" ma:versionID="67affaeb3bef09214836af0c5212cb4e">
  <xsd:schema xmlns:xsd="http://www.w3.org/2001/XMLSchema" xmlns:xs="http://www.w3.org/2001/XMLSchema" xmlns:p="http://schemas.microsoft.com/office/2006/metadata/properties" xmlns:ns3="373fdd0e-e8c1-4c03-b029-c2fba5113d81" xmlns:ns4="430d0bf4-40e9-46e3-ab48-d98664395398" targetNamespace="http://schemas.microsoft.com/office/2006/metadata/properties" ma:root="true" ma:fieldsID="ee6974c67cdc30e0276caa41ff7927ac" ns3:_="" ns4:_="">
    <xsd:import namespace="373fdd0e-e8c1-4c03-b029-c2fba5113d81"/>
    <xsd:import namespace="430d0bf4-40e9-46e3-ab48-d986643953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fdd0e-e8c1-4c03-b029-c2fba5113d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d0bf4-40e9-46e3-ab48-d9866439539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3fdd0e-e8c1-4c03-b029-c2fba5113d81" xsi:nil="true"/>
  </documentManagement>
</p:properties>
</file>

<file path=customXml/itemProps1.xml><?xml version="1.0" encoding="utf-8"?>
<ds:datastoreItem xmlns:ds="http://schemas.openxmlformats.org/officeDocument/2006/customXml" ds:itemID="{3B24684F-5CEB-452C-9896-05DD610B76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3fdd0e-e8c1-4c03-b029-c2fba5113d81"/>
    <ds:schemaRef ds:uri="430d0bf4-40e9-46e3-ab48-d986643953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A7454C-53CD-4451-9F48-1D3A2D5ADA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CC37B0-1D22-431F-906A-90C574398FD3}">
  <ds:schemaRefs>
    <ds:schemaRef ds:uri="430d0bf4-40e9-46e3-ab48-d98664395398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373fdd0e-e8c1-4c03-b029-c2fba5113d8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JOSE GREGORIO PALACIO SANCHEZ</cp:lastModifiedBy>
  <dcterms:created xsi:type="dcterms:W3CDTF">2024-03-22T01:32:55Z</dcterms:created>
  <dcterms:modified xsi:type="dcterms:W3CDTF">2024-06-06T16:25:01Z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0x010100C870EE9DD2E66C4EBCDF7F7FEB52DAA3</vt:lpwstr>
  </property>
</Properties>
</file>