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udent/Desktop/"/>
    </mc:Choice>
  </mc:AlternateContent>
  <bookViews>
    <workbookView xWindow="1080" yWindow="1180" windowWidth="24160" windowHeight="12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5" i="1" l="1"/>
  <c r="K22" i="1"/>
  <c r="K19" i="1"/>
  <c r="K28" i="1"/>
  <c r="K26" i="1"/>
  <c r="K21" i="1"/>
  <c r="G35" i="1"/>
  <c r="G26" i="1"/>
  <c r="H35" i="1"/>
  <c r="H19" i="1"/>
  <c r="G19" i="1"/>
  <c r="D35" i="1"/>
  <c r="C35" i="1"/>
  <c r="B35" i="1"/>
  <c r="B34" i="1"/>
  <c r="H28" i="1"/>
  <c r="G28" i="1"/>
  <c r="D28" i="1"/>
  <c r="C28" i="1"/>
  <c r="B28" i="1"/>
  <c r="H26" i="1"/>
  <c r="D26" i="1"/>
  <c r="C26" i="1"/>
  <c r="B26" i="1"/>
  <c r="H22" i="1"/>
  <c r="G22" i="1"/>
  <c r="D22" i="1"/>
  <c r="C22" i="1"/>
  <c r="B22" i="1"/>
  <c r="H21" i="1"/>
  <c r="G21" i="1"/>
  <c r="D19" i="1"/>
  <c r="D21" i="1"/>
  <c r="C19" i="1"/>
  <c r="C21" i="1"/>
  <c r="B19" i="1"/>
  <c r="B21" i="1"/>
  <c r="D2" i="1"/>
  <c r="B2" i="1"/>
</calcChain>
</file>

<file path=xl/sharedStrings.xml><?xml version="1.0" encoding="utf-8"?>
<sst xmlns="http://schemas.openxmlformats.org/spreadsheetml/2006/main" count="39" uniqueCount="34">
  <si>
    <t>mg/ml</t>
  </si>
  <si>
    <t>make in 1.5 ml tubes in Prusiner shaker</t>
  </si>
  <si>
    <t>Make PBS + 2 mM MgCl, FS</t>
  </si>
  <si>
    <t>dialysis</t>
  </si>
  <si>
    <t>TAYLOR</t>
  </si>
  <si>
    <t>4/4/2017</t>
  </si>
  <si>
    <t>may 7 2015</t>
  </si>
  <si>
    <t>stock conc (uM)</t>
  </si>
  <si>
    <t>date of prep</t>
  </si>
  <si>
    <t>HTS</t>
  </si>
  <si>
    <t>fall 2013</t>
  </si>
  <si>
    <t>0N4R WT</t>
  </si>
  <si>
    <t>P301L</t>
  </si>
  <si>
    <t>N279K</t>
  </si>
  <si>
    <t>K18</t>
  </si>
  <si>
    <t>K18 P301L</t>
  </si>
  <si>
    <t>in D-PBS</t>
  </si>
  <si>
    <t>number of wells</t>
  </si>
  <si>
    <t>chaperones</t>
  </si>
  <si>
    <t>D-PBS + 2 mM MgCl2</t>
  </si>
  <si>
    <t>DTT (100 mM)</t>
  </si>
  <si>
    <t>total volume per sample</t>
  </si>
  <si>
    <t>total volume minus heparin and ThT</t>
  </si>
  <si>
    <t>heparin</t>
  </si>
  <si>
    <t>Add X uL of ThT stock (66.66 uM)</t>
  </si>
  <si>
    <t>add X uL of heparin  to each well</t>
  </si>
  <si>
    <t>aliquot 330 ul into 1.5 ml tubes</t>
  </si>
  <si>
    <t>Goal: make third batch of fibrils and get higher yield of K18 fibrils</t>
  </si>
  <si>
    <t>FL tau (10 uM)</t>
  </si>
  <si>
    <t>K18 (20 uM)</t>
  </si>
  <si>
    <t>double heparin to match double tau</t>
  </si>
  <si>
    <t>Make  Hep stock in assay buffer (mg/mL)</t>
  </si>
  <si>
    <t>BCA 8/14/17</t>
  </si>
  <si>
    <t>K18 PL control (10 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</si>
</sst>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Border="1"/>
    <xf numFmtId="1" fontId="0" fillId="0" borderId="0" xfId="0" applyNumberFormat="1" applyBorder="1"/>
    <xf numFmtId="0" fontId="0" fillId="0" borderId="0" xfId="0" applyNumberFormat="1"/>
    <xf numFmtId="17" fontId="0" fillId="0" borderId="0" xfId="0" applyNumberFormat="1"/>
    <xf numFmtId="2" fontId="0" fillId="0" borderId="0" xfId="0" applyNumberFormat="1" applyBorder="1"/>
    <xf numFmtId="0" fontId="0" fillId="0" borderId="0" xfId="0" applyFill="1" applyBorder="1"/>
    <xf numFmtId="0" fontId="0" fillId="0" borderId="0" xfId="0" applyAlignment="1"/>
    <xf numFmtId="0" fontId="2" fillId="0" borderId="0" xfId="0" applyFont="1"/>
    <xf numFmtId="47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38"/>
  <sheetViews>
    <sheetView tabSelected="1" topLeftCell="A12" workbookViewId="0">
      <selection activeCell="K36" sqref="K36"/>
    </sheetView>
  </sheetViews>
  <sheetFormatPr baseColWidth="10" defaultRowHeight="16" x14ac:dyDescent="0.2"/>
  <cols>
    <col min="1" max="1" width="33.5" customWidth="1"/>
    <col min="6" max="6" width="16.5" customWidth="1"/>
    <col min="10" max="10" width="19.33203125" customWidth="1"/>
  </cols>
  <sheetData>
    <row r="1" spans="1:11" x14ac:dyDescent="0.2">
      <c r="B1" t="s">
        <v>0</v>
      </c>
    </row>
    <row r="2" spans="1:11" x14ac:dyDescent="0.2">
      <c r="B2">
        <f>0.00001*43000</f>
        <v>0.43000000000000005</v>
      </c>
      <c r="D2">
        <f>3/0.43</f>
        <v>6.9767441860465116</v>
      </c>
    </row>
    <row r="3" spans="1:11" x14ac:dyDescent="0.2">
      <c r="A3" t="s">
        <v>1</v>
      </c>
    </row>
    <row r="5" spans="1:11" x14ac:dyDescent="0.2">
      <c r="A5" t="s">
        <v>27</v>
      </c>
    </row>
    <row r="9" spans="1:11" x14ac:dyDescent="0.2">
      <c r="A9" t="s">
        <v>2</v>
      </c>
    </row>
    <row r="13" spans="1:11" x14ac:dyDescent="0.2">
      <c r="A13" s="1" t="s">
        <v>3</v>
      </c>
      <c r="B13" t="s">
        <v>4</v>
      </c>
      <c r="C13" t="s">
        <v>5</v>
      </c>
      <c r="D13" t="s">
        <v>5</v>
      </c>
      <c r="G13" t="s">
        <v>6</v>
      </c>
      <c r="H13" t="s">
        <v>6</v>
      </c>
      <c r="K13" t="s">
        <v>6</v>
      </c>
    </row>
    <row r="14" spans="1:11" x14ac:dyDescent="0.2">
      <c r="A14" s="2" t="s">
        <v>7</v>
      </c>
      <c r="B14" s="3">
        <v>201.1</v>
      </c>
      <c r="C14">
        <v>275</v>
      </c>
      <c r="D14">
        <v>110</v>
      </c>
      <c r="G14">
        <v>426</v>
      </c>
      <c r="H14" s="11">
        <v>931</v>
      </c>
      <c r="I14" t="s">
        <v>32</v>
      </c>
      <c r="K14" s="11">
        <v>931</v>
      </c>
    </row>
    <row r="15" spans="1:11" x14ac:dyDescent="0.2">
      <c r="A15" s="2" t="s">
        <v>8</v>
      </c>
      <c r="B15" s="4">
        <v>2016</v>
      </c>
      <c r="C15" s="5">
        <v>42095</v>
      </c>
      <c r="D15" s="5">
        <v>42430</v>
      </c>
      <c r="E15" s="5"/>
      <c r="F15" s="5"/>
      <c r="G15" s="5" t="s">
        <v>9</v>
      </c>
      <c r="H15" t="s">
        <v>10</v>
      </c>
      <c r="K15" t="s">
        <v>10</v>
      </c>
    </row>
    <row r="16" spans="1:11" x14ac:dyDescent="0.2">
      <c r="A16" s="2"/>
      <c r="B16" s="2" t="s">
        <v>11</v>
      </c>
      <c r="C16" t="s">
        <v>12</v>
      </c>
      <c r="D16" t="s">
        <v>13</v>
      </c>
      <c r="G16" t="s">
        <v>14</v>
      </c>
      <c r="H16" t="s">
        <v>15</v>
      </c>
      <c r="K16" t="s">
        <v>15</v>
      </c>
    </row>
    <row r="17" spans="1:11" x14ac:dyDescent="0.2">
      <c r="A17" s="2"/>
      <c r="B17" s="2" t="s">
        <v>16</v>
      </c>
    </row>
    <row r="18" spans="1:11" x14ac:dyDescent="0.2">
      <c r="A18" s="2" t="s">
        <v>17</v>
      </c>
      <c r="B18" s="2">
        <v>1</v>
      </c>
      <c r="C18" s="2">
        <v>1</v>
      </c>
      <c r="D18" s="2">
        <v>1</v>
      </c>
      <c r="E18" s="2"/>
      <c r="F18" s="2"/>
      <c r="G18" s="2">
        <v>1</v>
      </c>
      <c r="H18" s="2">
        <v>1</v>
      </c>
      <c r="K18" s="2">
        <v>1</v>
      </c>
    </row>
    <row r="19" spans="1:11" x14ac:dyDescent="0.2">
      <c r="A19" s="2" t="s">
        <v>28</v>
      </c>
      <c r="B19" s="6">
        <f>10/B14*B24*B18</f>
        <v>149.17951268025857</v>
      </c>
      <c r="C19" s="6">
        <f t="shared" ref="C19:D19" si="0">10/C14*C24*C18</f>
        <v>109.09090909090908</v>
      </c>
      <c r="D19" s="6">
        <f t="shared" si="0"/>
        <v>272.72727272727275</v>
      </c>
      <c r="E19" s="6"/>
      <c r="F19" s="6" t="s">
        <v>29</v>
      </c>
      <c r="G19" s="6">
        <f>20/G14*G24*G18</f>
        <v>140.8450704225352</v>
      </c>
      <c r="H19" s="6">
        <f>20/H14*H24*H18</f>
        <v>64.446831364124591</v>
      </c>
      <c r="J19" t="s">
        <v>33</v>
      </c>
      <c r="K19" s="6">
        <f>10/K14*K24*K18</f>
        <v>3.5445757250268528</v>
      </c>
    </row>
    <row r="20" spans="1:11" x14ac:dyDescent="0.2">
      <c r="A20" s="2" t="s">
        <v>18</v>
      </c>
      <c r="B20" s="6">
        <v>0</v>
      </c>
      <c r="C20" s="6">
        <v>0</v>
      </c>
      <c r="D20" s="6">
        <v>0</v>
      </c>
      <c r="E20" s="6"/>
      <c r="F20" s="6"/>
      <c r="G20" s="6">
        <v>0</v>
      </c>
      <c r="H20" s="6">
        <v>0</v>
      </c>
      <c r="K20" s="6">
        <v>0</v>
      </c>
    </row>
    <row r="21" spans="1:11" x14ac:dyDescent="0.2">
      <c r="A21" s="2" t="s">
        <v>19</v>
      </c>
      <c r="B21" s="6">
        <f>B26-B22-B20-B19</f>
        <v>2520.8204873197415</v>
      </c>
      <c r="C21" s="6">
        <f t="shared" ref="C21:H21" si="1">C26-C22-C20-C19</f>
        <v>2560.909090909091</v>
      </c>
      <c r="D21" s="6">
        <f t="shared" si="1"/>
        <v>2397.272727272727</v>
      </c>
      <c r="E21" s="6"/>
      <c r="F21" s="6"/>
      <c r="G21" s="6">
        <f t="shared" si="1"/>
        <v>2229.1549295774648</v>
      </c>
      <c r="H21" s="6">
        <f t="shared" si="1"/>
        <v>2305.5531686358754</v>
      </c>
      <c r="K21" s="6">
        <f t="shared" ref="K21" si="2">K26-K22-K20-K19</f>
        <v>323.15542427497314</v>
      </c>
    </row>
    <row r="22" spans="1:11" x14ac:dyDescent="0.2">
      <c r="A22" s="2" t="s">
        <v>20</v>
      </c>
      <c r="B22" s="6">
        <f>1/100*B24*B18</f>
        <v>30</v>
      </c>
      <c r="C22" s="6">
        <f t="shared" ref="C22:H22" si="3">1/100*C24*C18</f>
        <v>30</v>
      </c>
      <c r="D22" s="6">
        <f t="shared" si="3"/>
        <v>30</v>
      </c>
      <c r="E22" s="6"/>
      <c r="F22" s="6"/>
      <c r="G22" s="6">
        <f t="shared" si="3"/>
        <v>30</v>
      </c>
      <c r="H22" s="6">
        <f t="shared" si="3"/>
        <v>30</v>
      </c>
      <c r="K22" s="6">
        <f>1/100*K24*K18</f>
        <v>3.3000000000000003</v>
      </c>
    </row>
    <row r="23" spans="1:11" x14ac:dyDescent="0.2">
      <c r="B23" s="6"/>
      <c r="C23" s="6"/>
      <c r="D23" s="6"/>
      <c r="E23" s="6"/>
      <c r="F23" s="6"/>
      <c r="G23" s="6"/>
      <c r="H23" s="6"/>
      <c r="K23" s="6"/>
    </row>
    <row r="24" spans="1:11" x14ac:dyDescent="0.2">
      <c r="A24" s="7" t="s">
        <v>21</v>
      </c>
      <c r="B24">
        <v>3000</v>
      </c>
      <c r="C24">
        <v>3000</v>
      </c>
      <c r="D24">
        <v>3000</v>
      </c>
      <c r="G24">
        <v>3000</v>
      </c>
      <c r="H24">
        <v>3000</v>
      </c>
      <c r="K24">
        <v>330</v>
      </c>
    </row>
    <row r="25" spans="1:11" x14ac:dyDescent="0.2">
      <c r="D25" s="8"/>
      <c r="E25" s="8"/>
      <c r="F25" s="8"/>
      <c r="G25" s="8"/>
      <c r="H25" s="8"/>
      <c r="K25" s="8"/>
    </row>
    <row r="26" spans="1:11" x14ac:dyDescent="0.2">
      <c r="A26" s="2" t="s">
        <v>22</v>
      </c>
      <c r="B26" s="2">
        <f>(B24-B35-B32)*B18</f>
        <v>2700</v>
      </c>
      <c r="C26" s="2">
        <f t="shared" ref="C26:H26" si="4">(C24-C35-C32)*C18</f>
        <v>2700</v>
      </c>
      <c r="D26" s="2">
        <f t="shared" si="4"/>
        <v>2700</v>
      </c>
      <c r="E26" s="2"/>
      <c r="F26" s="2"/>
      <c r="G26" s="2">
        <f>(G24-G35-G32)*G18</f>
        <v>2400</v>
      </c>
      <c r="H26" s="2">
        <f t="shared" si="4"/>
        <v>2400</v>
      </c>
      <c r="K26" s="2">
        <f t="shared" ref="K26" si="5">(K24-K35-K32)*K18</f>
        <v>330</v>
      </c>
    </row>
    <row r="28" spans="1:11" x14ac:dyDescent="0.2">
      <c r="A28" t="s">
        <v>23</v>
      </c>
      <c r="B28">
        <f>B35</f>
        <v>300</v>
      </c>
      <c r="C28">
        <f t="shared" ref="C28:H28" si="6">C35</f>
        <v>300</v>
      </c>
      <c r="D28">
        <f t="shared" si="6"/>
        <v>300</v>
      </c>
      <c r="G28">
        <f t="shared" si="6"/>
        <v>600</v>
      </c>
      <c r="H28">
        <f t="shared" si="6"/>
        <v>600</v>
      </c>
      <c r="K28">
        <f t="shared" ref="K28" si="7">K35</f>
        <v>0</v>
      </c>
    </row>
    <row r="29" spans="1:11" x14ac:dyDescent="0.2">
      <c r="A29" s="9"/>
    </row>
    <row r="32" spans="1:11" x14ac:dyDescent="0.2">
      <c r="A32" t="s">
        <v>24</v>
      </c>
      <c r="B32">
        <v>0</v>
      </c>
    </row>
    <row r="33" spans="1:11" x14ac:dyDescent="0.2">
      <c r="D33" s="10"/>
      <c r="E33" s="10"/>
      <c r="F33" s="10"/>
      <c r="G33" s="10"/>
      <c r="H33" s="10"/>
      <c r="K33" s="10"/>
    </row>
    <row r="34" spans="1:11" x14ac:dyDescent="0.2">
      <c r="A34" s="11" t="s">
        <v>31</v>
      </c>
      <c r="B34" s="9">
        <f>0.044/10*100</f>
        <v>0.43999999999999995</v>
      </c>
      <c r="D34" s="9"/>
      <c r="E34" s="9"/>
      <c r="F34" s="9" t="s">
        <v>30</v>
      </c>
      <c r="G34" s="9"/>
      <c r="H34" s="9"/>
      <c r="K34" s="9"/>
    </row>
    <row r="35" spans="1:11" x14ac:dyDescent="0.2">
      <c r="A35" s="11" t="s">
        <v>25</v>
      </c>
      <c r="B35" s="12">
        <f>B24/10</f>
        <v>300</v>
      </c>
      <c r="C35" s="12">
        <f t="shared" ref="C35:D35" si="8">C24/10</f>
        <v>300</v>
      </c>
      <c r="D35" s="12">
        <f t="shared" si="8"/>
        <v>300</v>
      </c>
      <c r="E35" s="12"/>
      <c r="F35" s="12"/>
      <c r="G35" s="12">
        <f>G24/5</f>
        <v>600</v>
      </c>
      <c r="H35" s="12">
        <f>H24/5</f>
        <v>600</v>
      </c>
      <c r="K35" s="12">
        <f>0</f>
        <v>0</v>
      </c>
    </row>
    <row r="38" spans="1:11" x14ac:dyDescent="0.2">
      <c r="A38" t="s">
        <v>26</v>
      </c>
    </row>
  </sheetData>
  <phoneticPr fontId="3" type="noConversion"/>
  <printOptions gridLines="1"/>
  <pageMargins left="0.7" right="0.7" top="0.75" bottom="0.75" header="0.3" footer="0.3"/>
  <pageSetup scale="73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2017-08-15T20:34:00Z</cp:lastPrinted>
  <dcterms:created xsi:type="dcterms:W3CDTF">2017-08-15T20:13:36Z</dcterms:created>
  <dcterms:modified xsi:type="dcterms:W3CDTF">2017-08-15T20:39:12Z</dcterms:modified>
</cp:coreProperties>
</file>