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1000" yWindow="840" windowWidth="24560" windowHeight="13240" tabRatio="500"/>
  </bookViews>
  <sheets>
    <sheet name="Gan Lab" sheetId="1" r:id="rId1"/>
    <sheet name="Robbi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0" i="1"/>
  <c r="H13" i="2"/>
  <c r="H12" i="2"/>
  <c r="H11" i="2"/>
  <c r="B8" i="2"/>
  <c r="B24" i="2"/>
  <c r="B19" i="2"/>
  <c r="B20" i="2"/>
  <c r="B21" i="2"/>
  <c r="B22" i="2"/>
  <c r="B22" i="1"/>
  <c r="B8" i="1"/>
  <c r="B19" i="1"/>
  <c r="B24" i="1"/>
</calcChain>
</file>

<file path=xl/sharedStrings.xml><?xml version="1.0" encoding="utf-8"?>
<sst xmlns="http://schemas.openxmlformats.org/spreadsheetml/2006/main" count="51" uniqueCount="35">
  <si>
    <t>Make PBS + 2 mM MgCl, FS</t>
  </si>
  <si>
    <t>BCA date</t>
  </si>
  <si>
    <t>stock conc (uM)</t>
  </si>
  <si>
    <t>date of prep</t>
  </si>
  <si>
    <t>0N4R WT</t>
  </si>
  <si>
    <t>in D-PBS</t>
  </si>
  <si>
    <t>total volume per sample</t>
  </si>
  <si>
    <t>aliquot 330 ul into 1.5 ml tubes</t>
  </si>
  <si>
    <t>013018 Fibrils for Gan Lab</t>
  </si>
  <si>
    <t>Goal: make a fresh batch of WT fibrils, with a final output of 2 mg fibrils</t>
  </si>
  <si>
    <t>Assuming final fibril concentration is approx 0.4 mg/mL, need to prep about 5 mL</t>
  </si>
  <si>
    <t>Desired total DTT in 330uL</t>
  </si>
  <si>
    <t>dialysis</t>
  </si>
  <si>
    <t>vol tau for 10uM final (uL)</t>
  </si>
  <si>
    <t>DTT contributed by tau (umol)</t>
  </si>
  <si>
    <t>vol of 100mM DTT for 1mM final (uL)</t>
  </si>
  <si>
    <t>vol D-PBS + 2 mM MgCl2 (uL)</t>
  </si>
  <si>
    <t>vol of 0.22mg/mL heparin for 22ug/mL final (uL)</t>
  </si>
  <si>
    <t>umol</t>
  </si>
  <si>
    <t>Desired total DTT in 5000uL</t>
  </si>
  <si>
    <t>013018 Fibrils for Robbie</t>
  </si>
  <si>
    <t>Goal: make a fresh batch of WT fibrils for interaction with Hsp60</t>
  </si>
  <si>
    <t>vol of 100mM DTT (sDTT) for 1mM final (uL)</t>
  </si>
  <si>
    <t>Heparin Calculations</t>
  </si>
  <si>
    <t>1. Weigh out approx 1.5 mg heparin</t>
  </si>
  <si>
    <t>2. Dilute in assay buffer to final concentration 3 mg/mL</t>
  </si>
  <si>
    <t>3. Combine 366.7uL heparin solution with 4.633mL assay buffer</t>
  </si>
  <si>
    <t>4. Sterile filter</t>
  </si>
  <si>
    <t>Ex:</t>
  </si>
  <si>
    <t>Mass heparin</t>
  </si>
  <si>
    <t>Vol assay buffer for 3mg/mL</t>
  </si>
  <si>
    <t>mg</t>
  </si>
  <si>
    <t>uL</t>
  </si>
  <si>
    <t>Vol 3mg/mL heparin to prep 5 mL 0.22 mg/mL</t>
  </si>
  <si>
    <t>Vol assay buffer for 5 mL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</si>
</sst>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1" xfId="0" applyBorder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2" sqref="B22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8</v>
      </c>
    </row>
    <row r="2" spans="1:3" x14ac:dyDescent="0.2">
      <c r="A2" t="s">
        <v>9</v>
      </c>
    </row>
    <row r="3" spans="1:3" x14ac:dyDescent="0.2">
      <c r="A3" t="s">
        <v>10</v>
      </c>
    </row>
    <row r="6" spans="1:3" x14ac:dyDescent="0.2">
      <c r="A6" t="s">
        <v>0</v>
      </c>
    </row>
    <row r="8" spans="1:3" x14ac:dyDescent="0.2">
      <c r="A8" t="s">
        <v>19</v>
      </c>
      <c r="B8">
        <f>1*5000/1000</f>
        <v>5</v>
      </c>
      <c r="C8" t="s">
        <v>18</v>
      </c>
    </row>
    <row r="12" spans="1:3" x14ac:dyDescent="0.2">
      <c r="A12" s="7" t="s">
        <v>12</v>
      </c>
      <c r="B12" s="1">
        <v>43073</v>
      </c>
    </row>
    <row r="13" spans="1:3" x14ac:dyDescent="0.2">
      <c r="A13" s="7" t="s">
        <v>1</v>
      </c>
      <c r="B13" s="1">
        <v>43074</v>
      </c>
    </row>
    <row r="14" spans="1:3" x14ac:dyDescent="0.2">
      <c r="A14" s="2" t="s">
        <v>2</v>
      </c>
      <c r="B14" s="3">
        <v>167.88</v>
      </c>
    </row>
    <row r="15" spans="1:3" x14ac:dyDescent="0.2">
      <c r="A15" s="2" t="s">
        <v>3</v>
      </c>
      <c r="B15" s="1">
        <v>42850</v>
      </c>
    </row>
    <row r="16" spans="1:3" x14ac:dyDescent="0.2">
      <c r="A16" s="2"/>
      <c r="B16" s="2" t="s">
        <v>4</v>
      </c>
    </row>
    <row r="17" spans="1:2" x14ac:dyDescent="0.2">
      <c r="A17" s="2"/>
      <c r="B17" s="2" t="s">
        <v>5</v>
      </c>
    </row>
    <row r="18" spans="1:2" x14ac:dyDescent="0.2">
      <c r="A18" s="2"/>
      <c r="B18" s="2"/>
    </row>
    <row r="19" spans="1:2" x14ac:dyDescent="0.2">
      <c r="A19" s="2" t="s">
        <v>13</v>
      </c>
      <c r="B19" s="4">
        <f>10/B14*B26</f>
        <v>297.8317846080534</v>
      </c>
    </row>
    <row r="20" spans="1:2" x14ac:dyDescent="0.2">
      <c r="A20" s="2" t="s">
        <v>14</v>
      </c>
      <c r="B20" s="8">
        <f>1*B19/1000</f>
        <v>0.29783178460805337</v>
      </c>
    </row>
    <row r="21" spans="1:2" x14ac:dyDescent="0.2">
      <c r="A21" s="2" t="s">
        <v>15</v>
      </c>
      <c r="B21" s="4">
        <f>($B8-B20)*1000/100</f>
        <v>47.021682153919464</v>
      </c>
    </row>
    <row r="22" spans="1:2" x14ac:dyDescent="0.2">
      <c r="A22" s="2" t="s">
        <v>16</v>
      </c>
      <c r="B22" s="4">
        <f>B26-B19-B21-B24</f>
        <v>4155.1465332380267</v>
      </c>
    </row>
    <row r="23" spans="1:2" x14ac:dyDescent="0.2">
      <c r="A23" s="2"/>
      <c r="B23" s="4"/>
    </row>
    <row r="24" spans="1:2" x14ac:dyDescent="0.2">
      <c r="A24" t="s">
        <v>17</v>
      </c>
      <c r="B24">
        <f>B26/10</f>
        <v>500</v>
      </c>
    </row>
    <row r="26" spans="1:2" x14ac:dyDescent="0.2">
      <c r="A26" s="5" t="s">
        <v>6</v>
      </c>
      <c r="B26" s="9">
        <v>5000</v>
      </c>
    </row>
    <row r="29" spans="1:2" x14ac:dyDescent="0.2">
      <c r="A29" t="s">
        <v>7</v>
      </c>
      <c r="B29" s="10"/>
    </row>
    <row r="30" spans="1:2" x14ac:dyDescent="0.2">
      <c r="B30" s="11"/>
    </row>
    <row r="31" spans="1:2" x14ac:dyDescent="0.2">
      <c r="B31" s="12"/>
    </row>
  </sheetData>
  <phoneticPr fontId="3" type="noConversion"/>
  <printOptions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11" sqref="H11"/>
    </sheetView>
  </sheetViews>
  <sheetFormatPr baseColWidth="10" defaultRowHeight="16" x14ac:dyDescent="0.2"/>
  <cols>
    <col min="1" max="1" width="41.1640625" customWidth="1"/>
    <col min="5" max="5" width="17" customWidth="1"/>
  </cols>
  <sheetData>
    <row r="1" spans="1:9" x14ac:dyDescent="0.2">
      <c r="A1" t="s">
        <v>20</v>
      </c>
    </row>
    <row r="2" spans="1:9" x14ac:dyDescent="0.2">
      <c r="A2" t="s">
        <v>21</v>
      </c>
    </row>
    <row r="3" spans="1:9" x14ac:dyDescent="0.2">
      <c r="E3" s="6" t="s">
        <v>23</v>
      </c>
    </row>
    <row r="4" spans="1:9" x14ac:dyDescent="0.2">
      <c r="E4" t="s">
        <v>24</v>
      </c>
    </row>
    <row r="5" spans="1:9" x14ac:dyDescent="0.2">
      <c r="E5" t="s">
        <v>25</v>
      </c>
    </row>
    <row r="6" spans="1:9" x14ac:dyDescent="0.2">
      <c r="A6" t="s">
        <v>0</v>
      </c>
      <c r="E6" t="s">
        <v>26</v>
      </c>
    </row>
    <row r="7" spans="1:9" x14ac:dyDescent="0.2">
      <c r="E7" t="s">
        <v>27</v>
      </c>
    </row>
    <row r="8" spans="1:9" x14ac:dyDescent="0.2">
      <c r="A8" t="s">
        <v>11</v>
      </c>
      <c r="B8">
        <f>1*330/1000</f>
        <v>0.33</v>
      </c>
      <c r="C8" t="s">
        <v>18</v>
      </c>
    </row>
    <row r="9" spans="1:9" x14ac:dyDescent="0.2">
      <c r="E9" t="s">
        <v>28</v>
      </c>
    </row>
    <row r="10" spans="1:9" x14ac:dyDescent="0.2">
      <c r="E10" t="s">
        <v>29</v>
      </c>
      <c r="H10">
        <v>1.5</v>
      </c>
      <c r="I10" t="s">
        <v>31</v>
      </c>
    </row>
    <row r="11" spans="1:9" x14ac:dyDescent="0.2">
      <c r="E11" t="s">
        <v>30</v>
      </c>
      <c r="H11">
        <f>H10*1000/3</f>
        <v>500</v>
      </c>
      <c r="I11" t="s">
        <v>32</v>
      </c>
    </row>
    <row r="12" spans="1:9" x14ac:dyDescent="0.2">
      <c r="A12" s="7" t="s">
        <v>12</v>
      </c>
      <c r="B12" s="1">
        <v>43073</v>
      </c>
      <c r="E12" t="s">
        <v>33</v>
      </c>
      <c r="H12">
        <f>5000*0.22/3</f>
        <v>366.66666666666669</v>
      </c>
      <c r="I12" t="s">
        <v>32</v>
      </c>
    </row>
    <row r="13" spans="1:9" x14ac:dyDescent="0.2">
      <c r="A13" s="7" t="s">
        <v>1</v>
      </c>
      <c r="B13" s="1">
        <v>43074</v>
      </c>
      <c r="E13" t="s">
        <v>34</v>
      </c>
      <c r="H13">
        <f>5000-H12</f>
        <v>4633.333333333333</v>
      </c>
      <c r="I13" t="s">
        <v>32</v>
      </c>
    </row>
    <row r="14" spans="1:9" x14ac:dyDescent="0.2">
      <c r="A14" s="2" t="s">
        <v>2</v>
      </c>
      <c r="B14" s="3">
        <v>167.88</v>
      </c>
    </row>
    <row r="15" spans="1:9" x14ac:dyDescent="0.2">
      <c r="A15" s="2" t="s">
        <v>3</v>
      </c>
      <c r="B15" s="1">
        <v>42850</v>
      </c>
    </row>
    <row r="16" spans="1:9" x14ac:dyDescent="0.2">
      <c r="A16" s="2"/>
      <c r="B16" s="2" t="s">
        <v>4</v>
      </c>
    </row>
    <row r="17" spans="1:2" x14ac:dyDescent="0.2">
      <c r="A17" s="2"/>
      <c r="B17" s="2" t="s">
        <v>5</v>
      </c>
    </row>
    <row r="18" spans="1:2" x14ac:dyDescent="0.2">
      <c r="A18" s="2"/>
      <c r="B18" s="2"/>
    </row>
    <row r="19" spans="1:2" x14ac:dyDescent="0.2">
      <c r="A19" s="2" t="s">
        <v>13</v>
      </c>
      <c r="B19" s="4">
        <f>10/B14*B26</f>
        <v>19.656897784131523</v>
      </c>
    </row>
    <row r="20" spans="1:2" x14ac:dyDescent="0.2">
      <c r="A20" s="2" t="s">
        <v>14</v>
      </c>
      <c r="B20" s="8">
        <f>1*B19/1000</f>
        <v>1.9656897784131523E-2</v>
      </c>
    </row>
    <row r="21" spans="1:2" x14ac:dyDescent="0.2">
      <c r="A21" s="2" t="s">
        <v>22</v>
      </c>
      <c r="B21" s="4">
        <f>($B8-B20)*1000/100</f>
        <v>3.1034310221586852</v>
      </c>
    </row>
    <row r="22" spans="1:2" x14ac:dyDescent="0.2">
      <c r="A22" s="2" t="s">
        <v>16</v>
      </c>
      <c r="B22" s="4">
        <f>B26-B19-B21-B24</f>
        <v>274.2396711937098</v>
      </c>
    </row>
    <row r="23" spans="1:2" x14ac:dyDescent="0.2">
      <c r="A23" s="2"/>
      <c r="B23" s="4"/>
    </row>
    <row r="24" spans="1:2" x14ac:dyDescent="0.2">
      <c r="A24" t="s">
        <v>17</v>
      </c>
      <c r="B24">
        <f>B26/10</f>
        <v>33</v>
      </c>
    </row>
    <row r="26" spans="1:2" x14ac:dyDescent="0.2">
      <c r="A26" s="5" t="s">
        <v>6</v>
      </c>
      <c r="B26" s="9">
        <v>330</v>
      </c>
    </row>
    <row r="29" spans="1:2" x14ac:dyDescent="0.2">
      <c r="A29" t="s">
        <v>7</v>
      </c>
      <c r="B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 Lab</vt:lpstr>
      <vt:lpstr>Robbie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2018-01-25T17:49:43Z</dcterms:created>
  <dcterms:modified xsi:type="dcterms:W3CDTF">2018-01-29T23:16:54Z</dcterms:modified>
</cp:coreProperties>
</file>