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0" yWindow="460" windowWidth="25600" windowHeight="14460" tabRatio="500"/>
  </bookViews>
  <sheets>
    <sheet name="Sheet1" sheetId="1" r:id="rId1"/>
  </sheets>
  <definedNames>
    <definedName name="_xlnm.Print_Area" localSheetId="0">Sheet1!$A$4:$G$64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8" i="1" l="1"/>
  <c r="D54" i="1"/>
  <c r="D57" i="1"/>
  <c r="D53" i="1"/>
  <c r="D56" i="1"/>
  <c r="D52" i="1"/>
  <c r="C62" i="1"/>
  <c r="E58" i="1"/>
  <c r="F58" i="1"/>
  <c r="E57" i="1"/>
  <c r="F57" i="1"/>
  <c r="E56" i="1"/>
  <c r="F56" i="1"/>
  <c r="B19" i="1"/>
  <c r="B64" i="1"/>
  <c r="E62" i="1"/>
  <c r="F55" i="1"/>
  <c r="E54" i="1"/>
  <c r="F54" i="1"/>
  <c r="E53" i="1"/>
  <c r="F53" i="1"/>
  <c r="E52" i="1"/>
  <c r="F52" i="1"/>
  <c r="F51" i="1"/>
  <c r="D51" i="1"/>
  <c r="F43" i="1"/>
  <c r="G43" i="1"/>
  <c r="F42" i="1"/>
  <c r="G42" i="1"/>
  <c r="F41" i="1"/>
  <c r="G41" i="1"/>
  <c r="B27" i="1"/>
  <c r="B21" i="1"/>
</calcChain>
</file>

<file path=xl/sharedStrings.xml><?xml version="1.0" encoding="utf-8"?>
<sst xmlns="http://schemas.openxmlformats.org/spreadsheetml/2006/main" count="54" uniqueCount="45">
  <si>
    <t>Make 20 ml 0.01% Triton solution in ddH2O. Fill wells then remove and let dry</t>
  </si>
  <si>
    <t>incubate in Gestwicki platereader</t>
  </si>
  <si>
    <t>Make PBS + 2 mM MgCl, FS</t>
  </si>
  <si>
    <t>DTT is in assay buffer, FS</t>
  </si>
  <si>
    <t>stock conc (uM)</t>
  </si>
  <si>
    <t>see below</t>
  </si>
  <si>
    <t>date of prep</t>
  </si>
  <si>
    <t>number of wells</t>
  </si>
  <si>
    <t>tau</t>
  </si>
  <si>
    <t>D-PBS + 2 mM MgCl2</t>
  </si>
  <si>
    <t>DTT (100 mM)</t>
  </si>
  <si>
    <t>add to each tau mix</t>
  </si>
  <si>
    <t>ATPgammaS</t>
  </si>
  <si>
    <t>total volume per sample</t>
  </si>
  <si>
    <t>total volume minus heparin and ThT</t>
  </si>
  <si>
    <t>tau 6 uL</t>
  </si>
  <si>
    <t>Add 3 uL of ThT stock (66.66 uM)</t>
  </si>
  <si>
    <t>Make inducer stock  in D-PBS + 2 mM MgCl</t>
  </si>
  <si>
    <t>add X uL of heparin or buffer to each well</t>
  </si>
  <si>
    <t>3% seed</t>
  </si>
  <si>
    <t>variant</t>
  </si>
  <si>
    <t>prep date</t>
  </si>
  <si>
    <t>dialysis date</t>
  </si>
  <si>
    <t>conc</t>
  </si>
  <si>
    <t>ul</t>
  </si>
  <si>
    <t>assay buffer + 3.33 mM DTT</t>
  </si>
  <si>
    <t>WT</t>
  </si>
  <si>
    <t>5/25/2017</t>
  </si>
  <si>
    <t>P301L</t>
  </si>
  <si>
    <t>N279K</t>
  </si>
  <si>
    <t>inducers</t>
  </si>
  <si>
    <t>stock mg/ml</t>
  </si>
  <si>
    <t>seed amount</t>
  </si>
  <si>
    <t>assaybuffer</t>
  </si>
  <si>
    <t>heparin</t>
  </si>
  <si>
    <t>0.2 micron supernatant</t>
  </si>
  <si>
    <t>WT seed</t>
  </si>
  <si>
    <t>P301L seed</t>
  </si>
  <si>
    <t>N279K seed</t>
  </si>
  <si>
    <t>no inducer</t>
  </si>
  <si>
    <t>3%seed</t>
  </si>
  <si>
    <t>mg/ml</t>
  </si>
  <si>
    <t>DTT buffer conc.</t>
  </si>
  <si>
    <t>heparin stock=</t>
  </si>
  <si>
    <t>no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</si>
</sst>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2" fillId="0" borderId="0" xfId="0" applyFont="1"/>
    <xf numFmtId="47" fontId="0" fillId="0" borderId="0" xfId="0" applyNumberFormat="1"/>
    <xf numFmtId="0" fontId="0" fillId="2" borderId="0" xfId="0" applyFill="1"/>
    <xf numFmtId="0" fontId="1" fillId="0" borderId="0" xfId="0" applyFont="1"/>
    <xf numFmtId="17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4" fontId="0" fillId="0" borderId="0" xfId="0" applyNumberFormat="1"/>
    <xf numFmtId="0" fontId="0" fillId="2" borderId="0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T64"/>
  <sheetViews>
    <sheetView tabSelected="1" topLeftCell="A39" workbookViewId="0">
      <selection activeCell="A4" sqref="A4:G64"/>
    </sheetView>
  </sheetViews>
  <sheetFormatPr baseColWidth="10" defaultRowHeight="16" x14ac:dyDescent="0.2"/>
  <cols>
    <col min="1" max="1" width="37" customWidth="1"/>
    <col min="2" max="2" width="24.6640625" customWidth="1"/>
    <col min="3" max="3" width="15.6640625" customWidth="1"/>
    <col min="4" max="4" width="22.83203125" customWidth="1"/>
    <col min="5" max="5" width="18.1640625" customWidth="1"/>
    <col min="6" max="6" width="14.33203125" customWidth="1"/>
    <col min="7" max="7" width="24.6640625" customWidth="1"/>
    <col min="8" max="10" width="15.5" customWidth="1"/>
    <col min="11" max="12" width="16.6640625" customWidth="1"/>
    <col min="17" max="17" width="19.5" customWidth="1"/>
    <col min="18" max="19" width="10.83203125" style="1"/>
  </cols>
  <sheetData>
    <row r="4" spans="1:19" x14ac:dyDescent="0.2">
      <c r="A4" t="s">
        <v>0</v>
      </c>
    </row>
    <row r="8" spans="1:19" x14ac:dyDescent="0.2">
      <c r="A8" t="s">
        <v>1</v>
      </c>
    </row>
    <row r="9" spans="1:19" x14ac:dyDescent="0.2">
      <c r="R9"/>
      <c r="S9"/>
    </row>
    <row r="10" spans="1:19" x14ac:dyDescent="0.2">
      <c r="A10" t="s">
        <v>2</v>
      </c>
      <c r="R10"/>
      <c r="S10"/>
    </row>
    <row r="11" spans="1:19" x14ac:dyDescent="0.2">
      <c r="A11" t="s">
        <v>3</v>
      </c>
      <c r="R11"/>
      <c r="S11"/>
    </row>
    <row r="12" spans="1:19" x14ac:dyDescent="0.2">
      <c r="R12"/>
      <c r="S12"/>
    </row>
    <row r="13" spans="1:19" x14ac:dyDescent="0.2">
      <c r="R13"/>
      <c r="S13"/>
    </row>
    <row r="14" spans="1:19" x14ac:dyDescent="0.2">
      <c r="A14" s="2"/>
      <c r="R14"/>
      <c r="S14"/>
    </row>
    <row r="15" spans="1:19" x14ac:dyDescent="0.2">
      <c r="A15" s="2" t="s">
        <v>4</v>
      </c>
      <c r="B15" t="s">
        <v>5</v>
      </c>
      <c r="R15"/>
      <c r="S15"/>
    </row>
    <row r="16" spans="1:19" x14ac:dyDescent="0.2">
      <c r="A16" s="2" t="s">
        <v>6</v>
      </c>
      <c r="B16" t="s">
        <v>5</v>
      </c>
      <c r="R16"/>
      <c r="S16"/>
    </row>
    <row r="17" spans="1:19" x14ac:dyDescent="0.2">
      <c r="A17" s="2"/>
      <c r="R17"/>
      <c r="S17"/>
    </row>
    <row r="18" spans="1:19" x14ac:dyDescent="0.2">
      <c r="A18" s="2"/>
      <c r="R18"/>
      <c r="S18"/>
    </row>
    <row r="19" spans="1:19" x14ac:dyDescent="0.2">
      <c r="A19" s="2" t="s">
        <v>7</v>
      </c>
      <c r="B19" s="2">
        <f>8*5</f>
        <v>40</v>
      </c>
      <c r="R19"/>
      <c r="S19"/>
    </row>
    <row r="20" spans="1:19" x14ac:dyDescent="0.2">
      <c r="A20" s="2"/>
      <c r="B20" s="3">
        <v>0</v>
      </c>
    </row>
    <row r="21" spans="1:19" x14ac:dyDescent="0.2">
      <c r="A21" s="2" t="s">
        <v>8</v>
      </c>
      <c r="B21" s="3">
        <f>6*B19</f>
        <v>240</v>
      </c>
    </row>
    <row r="22" spans="1:19" x14ac:dyDescent="0.2">
      <c r="A22" s="2" t="s">
        <v>9</v>
      </c>
      <c r="B22" s="3">
        <v>0</v>
      </c>
    </row>
    <row r="23" spans="1:19" x14ac:dyDescent="0.2">
      <c r="A23" s="2" t="s">
        <v>10</v>
      </c>
      <c r="B23" s="3">
        <v>0</v>
      </c>
      <c r="C23" t="s">
        <v>11</v>
      </c>
    </row>
    <row r="24" spans="1:19" x14ac:dyDescent="0.2">
      <c r="A24" s="4" t="s">
        <v>12</v>
      </c>
      <c r="B24" s="3">
        <v>0</v>
      </c>
      <c r="C24" t="s">
        <v>11</v>
      </c>
    </row>
    <row r="25" spans="1:19" x14ac:dyDescent="0.2">
      <c r="A25" s="4" t="s">
        <v>13</v>
      </c>
      <c r="B25">
        <v>20</v>
      </c>
    </row>
    <row r="27" spans="1:19" x14ac:dyDescent="0.2">
      <c r="A27" s="2" t="s">
        <v>14</v>
      </c>
      <c r="B27" s="2">
        <f>($B$25-$B$36-$B$33)*B19</f>
        <v>560</v>
      </c>
    </row>
    <row r="30" spans="1:19" x14ac:dyDescent="0.2">
      <c r="A30" s="5" t="s">
        <v>15</v>
      </c>
    </row>
    <row r="33" spans="1:19" x14ac:dyDescent="0.2">
      <c r="A33" t="s">
        <v>16</v>
      </c>
      <c r="B33">
        <v>3</v>
      </c>
    </row>
    <row r="34" spans="1:19" x14ac:dyDescent="0.2">
      <c r="C34" s="6"/>
    </row>
    <row r="35" spans="1:19" x14ac:dyDescent="0.2">
      <c r="A35" s="7" t="s">
        <v>17</v>
      </c>
      <c r="B35" s="5"/>
      <c r="C35" s="5"/>
    </row>
    <row r="36" spans="1:19" x14ac:dyDescent="0.2">
      <c r="A36" s="7" t="s">
        <v>18</v>
      </c>
      <c r="B36" s="8">
        <v>3</v>
      </c>
    </row>
    <row r="37" spans="1:19" x14ac:dyDescent="0.2">
      <c r="A37" t="s">
        <v>19</v>
      </c>
      <c r="B37">
        <v>8</v>
      </c>
    </row>
    <row r="40" spans="1:19" x14ac:dyDescent="0.2"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 t="s">
        <v>25</v>
      </c>
      <c r="R40"/>
      <c r="S40"/>
    </row>
    <row r="41" spans="1:19" x14ac:dyDescent="0.2">
      <c r="A41">
        <v>1</v>
      </c>
      <c r="B41" t="s">
        <v>26</v>
      </c>
      <c r="C41" s="9">
        <v>42125</v>
      </c>
      <c r="D41" t="s">
        <v>27</v>
      </c>
      <c r="E41" s="10">
        <v>188.45667851279177</v>
      </c>
      <c r="F41" s="11">
        <f>10/E41*$B$25*$B$19</f>
        <v>42.45007427241157</v>
      </c>
      <c r="G41" s="10">
        <f>6*$B$19-F41-H41</f>
        <v>197.54992572758843</v>
      </c>
      <c r="R41"/>
      <c r="S41"/>
    </row>
    <row r="42" spans="1:19" x14ac:dyDescent="0.2">
      <c r="B42" t="s">
        <v>28</v>
      </c>
      <c r="C42" s="9">
        <v>42095</v>
      </c>
      <c r="D42" s="12">
        <v>38094</v>
      </c>
      <c r="E42" s="10">
        <v>275</v>
      </c>
      <c r="F42" s="11">
        <f t="shared" ref="F42:F43" si="0">10/E42*$B$25*$B$19</f>
        <v>29.090909090909093</v>
      </c>
      <c r="G42" s="10">
        <f t="shared" ref="G42:G43" si="1">6*$B$19-F42-H42</f>
        <v>210.90909090909091</v>
      </c>
      <c r="R42"/>
      <c r="S42"/>
    </row>
    <row r="43" spans="1:19" x14ac:dyDescent="0.2">
      <c r="B43" t="s">
        <v>29</v>
      </c>
      <c r="C43" s="9">
        <v>42430</v>
      </c>
      <c r="D43" s="12">
        <v>38094</v>
      </c>
      <c r="E43" s="10">
        <v>110</v>
      </c>
      <c r="F43" s="11">
        <f t="shared" si="0"/>
        <v>72.727272727272734</v>
      </c>
      <c r="G43" s="10">
        <f t="shared" si="1"/>
        <v>167.27272727272725</v>
      </c>
      <c r="R43"/>
      <c r="S43"/>
    </row>
    <row r="44" spans="1:19" x14ac:dyDescent="0.2">
      <c r="C44" s="9"/>
      <c r="E44" s="10"/>
      <c r="G44" s="3"/>
      <c r="R44"/>
      <c r="S44"/>
    </row>
    <row r="45" spans="1:19" x14ac:dyDescent="0.2">
      <c r="C45" s="9"/>
      <c r="E45" s="10"/>
      <c r="G45" s="3"/>
      <c r="R45"/>
      <c r="S45"/>
    </row>
    <row r="46" spans="1:19" x14ac:dyDescent="0.2">
      <c r="B46" s="1"/>
      <c r="C46" s="1"/>
      <c r="R46"/>
      <c r="S46"/>
    </row>
    <row r="47" spans="1:19" x14ac:dyDescent="0.2">
      <c r="B47" s="1"/>
      <c r="C47" s="1"/>
      <c r="R47"/>
      <c r="S47"/>
    </row>
    <row r="48" spans="1:19" x14ac:dyDescent="0.2">
      <c r="B48" s="1"/>
      <c r="C48" s="1"/>
      <c r="R48"/>
      <c r="S48"/>
    </row>
    <row r="49" spans="1:20" x14ac:dyDescent="0.2">
      <c r="C49" s="1"/>
      <c r="D49" s="1">
        <v>100</v>
      </c>
      <c r="R49"/>
      <c r="S49"/>
    </row>
    <row r="50" spans="1:20" x14ac:dyDescent="0.2">
      <c r="C50" t="s">
        <v>30</v>
      </c>
      <c r="D50" s="1" t="s">
        <v>31</v>
      </c>
      <c r="E50" s="1" t="s">
        <v>32</v>
      </c>
      <c r="F50" t="s">
        <v>33</v>
      </c>
      <c r="R50"/>
      <c r="S50"/>
    </row>
    <row r="51" spans="1:20" x14ac:dyDescent="0.2">
      <c r="A51">
        <v>1</v>
      </c>
      <c r="C51" t="s">
        <v>34</v>
      </c>
      <c r="D51" s="1">
        <f>B64</f>
        <v>0.10999999999999999</v>
      </c>
      <c r="E51" s="1">
        <v>0</v>
      </c>
      <c r="F51" s="11">
        <f t="shared" ref="F51:F55" si="2">$D$49-E51</f>
        <v>100</v>
      </c>
      <c r="R51"/>
      <c r="S51"/>
    </row>
    <row r="52" spans="1:20" x14ac:dyDescent="0.2">
      <c r="A52">
        <v>2</v>
      </c>
      <c r="B52" t="s">
        <v>35</v>
      </c>
      <c r="C52" t="s">
        <v>36</v>
      </c>
      <c r="D52" s="13">
        <f>0.49426921/2</f>
        <v>0.24713460500000001</v>
      </c>
      <c r="E52" s="11">
        <f>$C$62/D52*$D$49</f>
        <v>13.049568675337881</v>
      </c>
      <c r="F52" s="11">
        <f t="shared" si="2"/>
        <v>86.950431324662119</v>
      </c>
      <c r="L52" s="1"/>
      <c r="M52" s="1"/>
      <c r="R52"/>
      <c r="S52"/>
    </row>
    <row r="53" spans="1:20" x14ac:dyDescent="0.2">
      <c r="A53">
        <v>3</v>
      </c>
      <c r="B53" t="s">
        <v>35</v>
      </c>
      <c r="C53" t="s">
        <v>37</v>
      </c>
      <c r="D53" s="13">
        <f>0.52378145/2</f>
        <v>0.26189072499999999</v>
      </c>
      <c r="E53" s="11">
        <f>$C$62/D53*$D$49</f>
        <v>12.314296353946862</v>
      </c>
      <c r="F53" s="11">
        <f t="shared" si="2"/>
        <v>87.685703646053142</v>
      </c>
      <c r="L53" s="1"/>
      <c r="M53" s="1"/>
      <c r="R53"/>
      <c r="S53"/>
    </row>
    <row r="54" spans="1:20" x14ac:dyDescent="0.2">
      <c r="A54">
        <v>4</v>
      </c>
      <c r="B54" t="s">
        <v>35</v>
      </c>
      <c r="C54" t="s">
        <v>38</v>
      </c>
      <c r="D54" s="2">
        <f>0.22143263/2</f>
        <v>0.110716315</v>
      </c>
      <c r="E54" s="11">
        <f>$C$62/D54*$D$49</f>
        <v>29.128498360878432</v>
      </c>
      <c r="F54" s="11">
        <f t="shared" si="2"/>
        <v>70.871501639121561</v>
      </c>
      <c r="R54"/>
      <c r="T54" s="1"/>
    </row>
    <row r="55" spans="1:20" x14ac:dyDescent="0.2">
      <c r="A55">
        <v>5</v>
      </c>
      <c r="B55" t="s">
        <v>39</v>
      </c>
      <c r="D55" s="2"/>
      <c r="E55" s="11">
        <v>0</v>
      </c>
      <c r="F55" s="11">
        <f t="shared" si="2"/>
        <v>100</v>
      </c>
    </row>
    <row r="56" spans="1:20" x14ac:dyDescent="0.2">
      <c r="A56">
        <v>6</v>
      </c>
      <c r="B56" t="s">
        <v>44</v>
      </c>
      <c r="C56" t="s">
        <v>36</v>
      </c>
      <c r="D56" s="13">
        <f>0.49426921/2</f>
        <v>0.24713460500000001</v>
      </c>
      <c r="E56" s="11">
        <f t="shared" ref="E56:E58" si="3">$C$62/D56*$D$49</f>
        <v>13.049568675337881</v>
      </c>
      <c r="F56" s="11">
        <f t="shared" ref="F56:F58" si="4">$D$49-E56</f>
        <v>86.950431324662119</v>
      </c>
    </row>
    <row r="57" spans="1:20" x14ac:dyDescent="0.2">
      <c r="A57">
        <v>7</v>
      </c>
      <c r="B57" t="s">
        <v>44</v>
      </c>
      <c r="C57" t="s">
        <v>37</v>
      </c>
      <c r="D57" s="13">
        <f>0.52378145/2</f>
        <v>0.26189072499999999</v>
      </c>
      <c r="E57" s="11">
        <f t="shared" si="3"/>
        <v>12.314296353946862</v>
      </c>
      <c r="F57" s="11">
        <f t="shared" si="4"/>
        <v>87.685703646053142</v>
      </c>
    </row>
    <row r="58" spans="1:20" x14ac:dyDescent="0.2">
      <c r="A58">
        <v>8</v>
      </c>
      <c r="B58" t="s">
        <v>44</v>
      </c>
      <c r="C58" t="s">
        <v>38</v>
      </c>
      <c r="D58" s="2">
        <f>0.22143263/2</f>
        <v>0.110716315</v>
      </c>
      <c r="E58" s="11">
        <f t="shared" si="3"/>
        <v>29.128498360878432</v>
      </c>
      <c r="F58" s="11">
        <f t="shared" si="4"/>
        <v>70.871501639121561</v>
      </c>
    </row>
    <row r="59" spans="1:20" x14ac:dyDescent="0.2">
      <c r="E59" s="11"/>
      <c r="F59" s="11"/>
    </row>
    <row r="60" spans="1:20" x14ac:dyDescent="0.2">
      <c r="E60" s="11"/>
      <c r="F60" s="11"/>
    </row>
    <row r="62" spans="1:20" x14ac:dyDescent="0.2">
      <c r="B62" t="s">
        <v>40</v>
      </c>
      <c r="C62">
        <f>0.43*0.03*20/8</f>
        <v>3.2250000000000001E-2</v>
      </c>
      <c r="D62" t="s">
        <v>41</v>
      </c>
      <c r="E62">
        <f>1/6*20</f>
        <v>3.333333333333333</v>
      </c>
      <c r="F62" t="s">
        <v>42</v>
      </c>
      <c r="R62"/>
      <c r="S62"/>
    </row>
    <row r="64" spans="1:20" x14ac:dyDescent="0.2">
      <c r="A64" t="s">
        <v>43</v>
      </c>
      <c r="B64">
        <f>0.044*20/B37</f>
        <v>0.10999999999999999</v>
      </c>
      <c r="R64"/>
      <c r="S64"/>
    </row>
  </sheetData>
  <phoneticPr fontId="5" type="noConversion"/>
  <printOptions gridLines="1"/>
  <pageMargins left="0.75" right="0.75" top="1" bottom="1" header="0.5" footer="0.5"/>
  <pageSetup scale="53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2017-07-18T16:54:07Z</cp:lastPrinted>
  <dcterms:created xsi:type="dcterms:W3CDTF">2017-07-18T14:51:43Z</dcterms:created>
  <dcterms:modified xsi:type="dcterms:W3CDTF">2017-07-18T16:55:52Z</dcterms:modified>
</cp:coreProperties>
</file>