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0" yWindow="460" windowWidth="25600" windowHeight="14460" tabRatio="500"/>
  </bookViews>
  <sheets>
    <sheet name="chaperone" sheetId="8" r:id="rId1"/>
    <sheet name="seeded" sheetId="6" r:id="rId2"/>
    <sheet name="4R WT" sheetId="5" r:id="rId3"/>
    <sheet name="Sheet2" sheetId="7" r:id="rId4"/>
  </sheets>
  <definedNames>
    <definedName name="_xlnm._FilterDatabase" localSheetId="2" hidden="1">'4R WT'!$A$13:$E$22</definedName>
    <definedName name="_xlnm._FilterDatabase" localSheetId="0" hidden="1">chaperone!$A$13:$E$25</definedName>
    <definedName name="_xlnm._FilterDatabase" localSheetId="1" hidden="1">seeded!$A$13:$E$21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8" l="1"/>
  <c r="E14" i="8"/>
  <c r="D14" i="8"/>
  <c r="B18" i="8"/>
  <c r="E23" i="8"/>
  <c r="B23" i="8"/>
  <c r="E40" i="8"/>
  <c r="D40" i="8"/>
  <c r="B40" i="8"/>
  <c r="B39" i="8"/>
  <c r="B2" i="8"/>
  <c r="E34" i="8"/>
  <c r="D34" i="8"/>
  <c r="B34" i="8"/>
  <c r="E31" i="8"/>
  <c r="D31" i="8"/>
  <c r="B31" i="8"/>
  <c r="E29" i="8"/>
  <c r="D29" i="8"/>
  <c r="B29" i="8"/>
  <c r="E25" i="8"/>
  <c r="D25" i="8"/>
  <c r="B25" i="8"/>
  <c r="E18" i="8"/>
  <c r="E24" i="8"/>
  <c r="D18" i="8"/>
  <c r="D24" i="8"/>
  <c r="B24" i="8"/>
  <c r="E2" i="8"/>
  <c r="B2" i="6"/>
  <c r="B30" i="6"/>
  <c r="E36" i="6"/>
  <c r="E27" i="6"/>
  <c r="E25" i="6"/>
  <c r="E21" i="6"/>
  <c r="E18" i="6"/>
  <c r="E30" i="6"/>
  <c r="E20" i="6"/>
  <c r="D36" i="6"/>
  <c r="D27" i="6"/>
  <c r="D25" i="6"/>
  <c r="D21" i="6"/>
  <c r="D18" i="6"/>
  <c r="D30" i="6"/>
  <c r="D20" i="6"/>
  <c r="B36" i="6"/>
  <c r="B25" i="6"/>
  <c r="B21" i="6"/>
  <c r="B18" i="6"/>
  <c r="B20" i="6"/>
  <c r="B35" i="6"/>
  <c r="B27" i="6"/>
  <c r="E2" i="6"/>
  <c r="F35" i="5"/>
  <c r="F28" i="5"/>
  <c r="F26" i="5"/>
  <c r="F22" i="5"/>
  <c r="F19" i="5"/>
  <c r="F21" i="5"/>
  <c r="G35" i="5"/>
  <c r="G28" i="5"/>
  <c r="G26" i="5"/>
  <c r="G22" i="5"/>
  <c r="G19" i="5"/>
  <c r="G21" i="5"/>
  <c r="D35" i="5"/>
  <c r="D28" i="5"/>
  <c r="D26" i="5"/>
  <c r="D22" i="5"/>
  <c r="D19" i="5"/>
  <c r="D21" i="5"/>
  <c r="E35" i="5"/>
  <c r="E28" i="5"/>
  <c r="E26" i="5"/>
  <c r="E22" i="5"/>
  <c r="E19" i="5"/>
  <c r="E21" i="5"/>
  <c r="B19" i="5"/>
  <c r="B22" i="5"/>
  <c r="B35" i="5"/>
  <c r="B26" i="5"/>
  <c r="B28" i="5"/>
  <c r="E2" i="5"/>
  <c r="B34" i="5"/>
  <c r="B2" i="5"/>
  <c r="B21" i="5"/>
</calcChain>
</file>

<file path=xl/sharedStrings.xml><?xml version="1.0" encoding="utf-8"?>
<sst xmlns="http://schemas.openxmlformats.org/spreadsheetml/2006/main" count="104" uniqueCount="42">
  <si>
    <t>stock conc (uM)</t>
  </si>
  <si>
    <t>date of prep</t>
  </si>
  <si>
    <t>tau (10 uM)</t>
  </si>
  <si>
    <t>chaperones</t>
  </si>
  <si>
    <t>DTT (100 mM)</t>
  </si>
  <si>
    <t>in D-PBS</t>
  </si>
  <si>
    <t>D-PBS + 2 mM MgCl2</t>
  </si>
  <si>
    <t>Make PBS + 2 mM MgCl, FS</t>
  </si>
  <si>
    <t>0N4R WT</t>
  </si>
  <si>
    <t>mg/ml</t>
  </si>
  <si>
    <t>total volume per sample</t>
  </si>
  <si>
    <t>total volume minus heparin and ThT</t>
  </si>
  <si>
    <t>make in 1.5 ml tubes in Prusiner shaker</t>
  </si>
  <si>
    <t>Add X uL of ThT stock (66.66 uM)</t>
  </si>
  <si>
    <t>dialysis</t>
  </si>
  <si>
    <t>heparin</t>
  </si>
  <si>
    <t>number of wells</t>
  </si>
  <si>
    <t>N279K</t>
  </si>
  <si>
    <t>P301L</t>
  </si>
  <si>
    <t>4/4/2017</t>
  </si>
  <si>
    <t>may 7 2015</t>
  </si>
  <si>
    <t>HTS</t>
  </si>
  <si>
    <t>K18</t>
  </si>
  <si>
    <t>K18 P301L</t>
  </si>
  <si>
    <t>fall 2013</t>
  </si>
  <si>
    <t>Make  Hep stock in assay buffer</t>
  </si>
  <si>
    <t>add X uL of heparin  to each well</t>
  </si>
  <si>
    <t>aliquot 330 ul into 1.5 ml tubes</t>
  </si>
  <si>
    <t>seed</t>
  </si>
  <si>
    <t>WT</t>
  </si>
  <si>
    <t>concentration (mg/ml)</t>
  </si>
  <si>
    <t>volume (uL) for 3%</t>
  </si>
  <si>
    <t>chaperone</t>
  </si>
  <si>
    <t>conc (uM)</t>
  </si>
  <si>
    <t>chaperone volume (uL)</t>
  </si>
  <si>
    <t>NBD</t>
  </si>
  <si>
    <t>J domain</t>
  </si>
  <si>
    <t>DNAJA2</t>
  </si>
  <si>
    <t>dialysis date</t>
  </si>
  <si>
    <t>5/25/2017</t>
  </si>
  <si>
    <t>TAYLOR</t>
  </si>
  <si>
    <t>TAYLOR conc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</si>
</sst>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0" fontId="0" fillId="2" borderId="0" xfId="0" applyFill="1"/>
    <xf numFmtId="0" fontId="0" fillId="0" borderId="0" xfId="0" applyFill="1"/>
    <xf numFmtId="1" fontId="0" fillId="0" borderId="0" xfId="0" applyNumberFormat="1" applyBorder="1"/>
    <xf numFmtId="2" fontId="0" fillId="0" borderId="0" xfId="0" applyNumberFormat="1"/>
    <xf numFmtId="47" fontId="0" fillId="0" borderId="0" xfId="0" applyNumberFormat="1"/>
    <xf numFmtId="17" fontId="0" fillId="0" borderId="0" xfId="0" applyNumberFormat="1"/>
    <xf numFmtId="0" fontId="4" fillId="0" borderId="0" xfId="0" applyFont="1" applyFill="1"/>
    <xf numFmtId="0" fontId="5" fillId="0" borderId="0" xfId="0" applyFont="1"/>
    <xf numFmtId="0" fontId="4" fillId="0" borderId="0" xfId="0" applyFont="1"/>
    <xf numFmtId="164" fontId="4" fillId="0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/>
    <xf numFmtId="1" fontId="0" fillId="0" borderId="0" xfId="0" applyNumberFormat="1"/>
    <xf numFmtId="14" fontId="0" fillId="0" borderId="0" xfId="0" applyNumberFormat="1" applyBorder="1"/>
    <xf numFmtId="0" fontId="0" fillId="0" borderId="0" xfId="0" applyNumberFormat="1"/>
    <xf numFmtId="1" fontId="0" fillId="2" borderId="0" xfId="0" applyNumberFormat="1" applyFill="1" applyBorder="1"/>
  </cellXfs>
  <cellStyles count="5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4"/>
  <sheetViews>
    <sheetView tabSelected="1" workbookViewId="0">
      <selection activeCell="D24" sqref="D24"/>
    </sheetView>
  </sheetViews>
  <sheetFormatPr baseColWidth="10" defaultRowHeight="16" x14ac:dyDescent="0.2"/>
  <cols>
    <col min="1" max="1" width="37" customWidth="1"/>
    <col min="2" max="4" width="15.6640625" customWidth="1"/>
    <col min="5" max="5" width="20.6640625" customWidth="1"/>
    <col min="6" max="9" width="15.33203125" customWidth="1"/>
    <col min="10" max="10" width="22.83203125" customWidth="1"/>
    <col min="11" max="11" width="21.1640625" customWidth="1"/>
    <col min="12" max="13" width="14.33203125" customWidth="1"/>
    <col min="14" max="14" width="17.33203125" customWidth="1"/>
    <col min="15" max="17" width="15.5" customWidth="1"/>
    <col min="18" max="19" width="16.6640625" customWidth="1"/>
    <col min="24" max="24" width="19.5" customWidth="1"/>
    <col min="25" max="26" width="10.83203125" style="7"/>
  </cols>
  <sheetData>
    <row r="1" spans="1:26" x14ac:dyDescent="0.2">
      <c r="B1" t="s">
        <v>9</v>
      </c>
    </row>
    <row r="2" spans="1:26" x14ac:dyDescent="0.2">
      <c r="B2">
        <f>0.00001*43000</f>
        <v>0.43000000000000005</v>
      </c>
      <c r="E2">
        <f>3/0.43</f>
        <v>6.9767441860465116</v>
      </c>
    </row>
    <row r="3" spans="1:26" x14ac:dyDescent="0.2">
      <c r="A3" t="s">
        <v>12</v>
      </c>
    </row>
    <row r="8" spans="1:26" x14ac:dyDescent="0.2">
      <c r="Y8"/>
      <c r="Z8"/>
    </row>
    <row r="9" spans="1:26" x14ac:dyDescent="0.2">
      <c r="A9" t="s">
        <v>7</v>
      </c>
      <c r="Y9"/>
      <c r="Z9"/>
    </row>
    <row r="10" spans="1:26" x14ac:dyDescent="0.2">
      <c r="Y10"/>
      <c r="Z10"/>
    </row>
    <row r="11" spans="1:26" x14ac:dyDescent="0.2">
      <c r="Y11"/>
      <c r="Z11"/>
    </row>
    <row r="12" spans="1:26" x14ac:dyDescent="0.2">
      <c r="Y12"/>
      <c r="Z12"/>
    </row>
    <row r="13" spans="1:26" x14ac:dyDescent="0.2">
      <c r="A13" s="14" t="s">
        <v>14</v>
      </c>
      <c r="B13" t="s">
        <v>41</v>
      </c>
      <c r="D13" t="s">
        <v>40</v>
      </c>
      <c r="E13" t="s">
        <v>40</v>
      </c>
      <c r="Y13"/>
      <c r="Z13"/>
    </row>
    <row r="14" spans="1:26" x14ac:dyDescent="0.2">
      <c r="A14" s="1" t="s">
        <v>0</v>
      </c>
      <c r="B14" s="6">
        <v>201.1</v>
      </c>
      <c r="D14" s="6">
        <f>B14</f>
        <v>201.1</v>
      </c>
      <c r="E14" s="6">
        <f>B14</f>
        <v>201.1</v>
      </c>
      <c r="Y14"/>
      <c r="Z14"/>
    </row>
    <row r="15" spans="1:26" x14ac:dyDescent="0.2">
      <c r="A15" s="1" t="s">
        <v>1</v>
      </c>
      <c r="B15" s="18">
        <v>2016</v>
      </c>
      <c r="D15" s="18">
        <v>2016</v>
      </c>
      <c r="E15" s="18">
        <v>2016</v>
      </c>
      <c r="Y15"/>
      <c r="Z15"/>
    </row>
    <row r="16" spans="1:26" x14ac:dyDescent="0.2">
      <c r="A16" s="1"/>
      <c r="B16" s="1" t="s">
        <v>8</v>
      </c>
      <c r="D16" s="1" t="s">
        <v>8</v>
      </c>
      <c r="E16" s="1" t="s">
        <v>8</v>
      </c>
      <c r="Y16"/>
      <c r="Z16"/>
    </row>
    <row r="17" spans="1:26" x14ac:dyDescent="0.2">
      <c r="A17" s="1"/>
      <c r="B17" s="1" t="s">
        <v>5</v>
      </c>
      <c r="D17" s="1" t="s">
        <v>5</v>
      </c>
      <c r="E17" s="1" t="s">
        <v>5</v>
      </c>
      <c r="Y17"/>
      <c r="Z17"/>
    </row>
    <row r="18" spans="1:26" x14ac:dyDescent="0.2">
      <c r="A18" s="1" t="s">
        <v>2</v>
      </c>
      <c r="B18" s="6">
        <f>10/B14*B27</f>
        <v>49.726504226752859</v>
      </c>
      <c r="C18" s="16"/>
      <c r="D18" s="6">
        <f>10/D14*D27</f>
        <v>49.726504226752859</v>
      </c>
      <c r="E18" s="6">
        <f>10/E14*E27</f>
        <v>49.726504226752859</v>
      </c>
      <c r="T18" s="7"/>
      <c r="U18" s="7"/>
      <c r="Y18"/>
      <c r="Z18"/>
    </row>
    <row r="19" spans="1:26" x14ac:dyDescent="0.2">
      <c r="A19" s="1"/>
      <c r="B19" s="6"/>
      <c r="C19" s="16"/>
      <c r="D19" s="6"/>
      <c r="E19" s="6"/>
      <c r="T19" s="7"/>
      <c r="U19" s="7"/>
      <c r="Y19"/>
      <c r="Z19"/>
    </row>
    <row r="20" spans="1:26" x14ac:dyDescent="0.2">
      <c r="A20" s="1" t="s">
        <v>32</v>
      </c>
      <c r="B20" s="6" t="s">
        <v>35</v>
      </c>
      <c r="C20" s="16"/>
      <c r="D20" s="6" t="s">
        <v>36</v>
      </c>
      <c r="E20" s="6" t="s">
        <v>37</v>
      </c>
      <c r="T20" s="7"/>
      <c r="U20" s="7"/>
      <c r="Y20"/>
      <c r="Z20"/>
    </row>
    <row r="21" spans="1:26" x14ac:dyDescent="0.2">
      <c r="A21" s="1" t="s">
        <v>38</v>
      </c>
      <c r="B21" s="17">
        <v>41014</v>
      </c>
      <c r="C21" s="16"/>
      <c r="D21" s="6" t="s">
        <v>39</v>
      </c>
      <c r="E21" s="6" t="s">
        <v>40</v>
      </c>
      <c r="T21" s="7"/>
      <c r="U21" s="7"/>
      <c r="Y21"/>
      <c r="Z21"/>
    </row>
    <row r="22" spans="1:26" x14ac:dyDescent="0.2">
      <c r="A22" s="1" t="s">
        <v>33</v>
      </c>
      <c r="B22" s="6">
        <v>206</v>
      </c>
      <c r="C22" s="16"/>
      <c r="D22" s="6">
        <v>294</v>
      </c>
      <c r="E22" s="19"/>
      <c r="T22" s="7"/>
      <c r="U22" s="7"/>
      <c r="Y22"/>
      <c r="Z22"/>
    </row>
    <row r="23" spans="1:26" x14ac:dyDescent="0.2">
      <c r="A23" s="1" t="s">
        <v>34</v>
      </c>
      <c r="B23" s="6">
        <f>20/B22*B27</f>
        <v>97.087378640776691</v>
      </c>
      <c r="C23" s="16"/>
      <c r="D23" s="6">
        <f>20/D22*D27</f>
        <v>68.02721088435375</v>
      </c>
      <c r="E23" s="6" t="e">
        <f>20/E22*E27</f>
        <v>#DIV/0!</v>
      </c>
      <c r="T23" s="7"/>
      <c r="U23" s="7"/>
      <c r="Y23"/>
      <c r="Z23"/>
    </row>
    <row r="24" spans="1:26" x14ac:dyDescent="0.2">
      <c r="A24" s="1" t="s">
        <v>6</v>
      </c>
      <c r="B24" s="6">
        <f>B29-B25-B23-B18-B34</f>
        <v>710.10919405554739</v>
      </c>
      <c r="C24" s="16"/>
      <c r="D24" s="6">
        <f>D29-D25-D23-D18-D34</f>
        <v>722.63090027350881</v>
      </c>
      <c r="E24" s="6" t="e">
        <f>E29-E25-E23-E18-E34</f>
        <v>#DIV/0!</v>
      </c>
      <c r="T24" s="7"/>
      <c r="U24" s="7"/>
      <c r="Y24"/>
      <c r="Z24"/>
    </row>
    <row r="25" spans="1:26" x14ac:dyDescent="0.2">
      <c r="A25" s="1" t="s">
        <v>4</v>
      </c>
      <c r="B25" s="6">
        <f>1/100*B27</f>
        <v>10</v>
      </c>
      <c r="C25" s="16"/>
      <c r="D25" s="6">
        <f>1/100*D27</f>
        <v>10</v>
      </c>
      <c r="E25" s="6">
        <f>1/100*E27</f>
        <v>10</v>
      </c>
      <c r="T25" s="7"/>
      <c r="U25" s="7"/>
      <c r="Y25"/>
      <c r="Z25"/>
    </row>
    <row r="26" spans="1:26" x14ac:dyDescent="0.2">
      <c r="B26" s="6"/>
      <c r="C26" s="16"/>
      <c r="D26" s="6"/>
      <c r="E26" s="6"/>
      <c r="T26" s="7"/>
      <c r="U26" s="7"/>
      <c r="Y26"/>
      <c r="Z26"/>
    </row>
    <row r="27" spans="1:26" x14ac:dyDescent="0.2">
      <c r="A27" s="2" t="s">
        <v>10</v>
      </c>
      <c r="B27" s="16">
        <v>1000</v>
      </c>
      <c r="C27" s="16"/>
      <c r="D27" s="16">
        <v>1000</v>
      </c>
      <c r="E27" s="16">
        <v>1000</v>
      </c>
      <c r="T27" s="7"/>
      <c r="U27" s="7"/>
      <c r="Y27"/>
      <c r="Z27"/>
    </row>
    <row r="28" spans="1:26" x14ac:dyDescent="0.2">
      <c r="B28" s="16"/>
      <c r="C28" s="16"/>
      <c r="D28" s="16"/>
      <c r="E28" s="16"/>
      <c r="T28" s="7"/>
      <c r="U28" s="7"/>
      <c r="Y28"/>
      <c r="Z28"/>
    </row>
    <row r="29" spans="1:26" x14ac:dyDescent="0.2">
      <c r="A29" s="1" t="s">
        <v>11</v>
      </c>
      <c r="B29" s="6">
        <f>B27-B40-B37</f>
        <v>900</v>
      </c>
      <c r="C29" s="16"/>
      <c r="D29" s="6">
        <f>D27-D40-D37</f>
        <v>900</v>
      </c>
      <c r="E29" s="6">
        <f>E27-E40-E37</f>
        <v>900</v>
      </c>
      <c r="T29" s="7"/>
      <c r="U29" s="7"/>
      <c r="Y29"/>
      <c r="Z29"/>
    </row>
    <row r="30" spans="1:26" x14ac:dyDescent="0.2">
      <c r="B30" s="16"/>
      <c r="C30" s="16"/>
      <c r="D30" s="16"/>
      <c r="E30" s="16"/>
      <c r="T30" s="7"/>
      <c r="U30" s="7"/>
      <c r="Y30"/>
      <c r="Z30"/>
    </row>
    <row r="31" spans="1:26" x14ac:dyDescent="0.2">
      <c r="A31" t="s">
        <v>15</v>
      </c>
      <c r="B31" s="16">
        <f>B40</f>
        <v>100</v>
      </c>
      <c r="C31" s="16"/>
      <c r="D31" s="16">
        <f>D40</f>
        <v>100</v>
      </c>
      <c r="E31" s="16">
        <f>E40</f>
        <v>100</v>
      </c>
      <c r="T31" s="7"/>
      <c r="U31" s="7"/>
      <c r="Y31"/>
      <c r="Z31"/>
    </row>
    <row r="32" spans="1:26" x14ac:dyDescent="0.2">
      <c r="A32" s="11" t="s">
        <v>28</v>
      </c>
      <c r="B32" t="s">
        <v>29</v>
      </c>
      <c r="D32" t="s">
        <v>18</v>
      </c>
      <c r="E32" t="s">
        <v>17</v>
      </c>
      <c r="T32" s="7"/>
      <c r="U32" s="7"/>
      <c r="Y32"/>
      <c r="Z32"/>
    </row>
    <row r="33" spans="1:26" x14ac:dyDescent="0.2">
      <c r="A33" s="11" t="s">
        <v>30</v>
      </c>
      <c r="B33">
        <v>0.39</v>
      </c>
      <c r="D33">
        <v>0.26</v>
      </c>
      <c r="E33">
        <v>0.3</v>
      </c>
      <c r="T33" s="7"/>
      <c r="U33" s="7"/>
      <c r="Y33"/>
      <c r="Z33"/>
    </row>
    <row r="34" spans="1:26" x14ac:dyDescent="0.2">
      <c r="A34" s="11" t="s">
        <v>31</v>
      </c>
      <c r="B34" s="16">
        <f>($B$2*0.03)/B33*B27</f>
        <v>33.07692307692308</v>
      </c>
      <c r="C34" s="16"/>
      <c r="D34" s="16">
        <f>($B$2*0.03)/D33*D27</f>
        <v>49.61538461538462</v>
      </c>
      <c r="E34" s="16">
        <f>($B$2*0.03)/E33*E27</f>
        <v>43.000000000000007</v>
      </c>
      <c r="T34" s="7"/>
      <c r="U34" s="7"/>
      <c r="Y34"/>
      <c r="Z34"/>
    </row>
    <row r="35" spans="1:26" x14ac:dyDescent="0.2">
      <c r="T35" s="7"/>
      <c r="U35" s="7"/>
      <c r="Y35"/>
      <c r="Z35"/>
    </row>
    <row r="36" spans="1:26" x14ac:dyDescent="0.2">
      <c r="T36" s="7"/>
      <c r="U36" s="7"/>
      <c r="Y36"/>
      <c r="Z36"/>
    </row>
    <row r="37" spans="1:26" x14ac:dyDescent="0.2">
      <c r="A37" t="s">
        <v>13</v>
      </c>
      <c r="B37">
        <v>0</v>
      </c>
      <c r="T37" s="7"/>
      <c r="U37" s="7"/>
      <c r="Y37"/>
      <c r="Z37"/>
    </row>
    <row r="38" spans="1:26" x14ac:dyDescent="0.2">
      <c r="E38" s="8"/>
      <c r="T38" s="7"/>
      <c r="U38" s="7"/>
      <c r="Y38"/>
      <c r="Z38"/>
    </row>
    <row r="39" spans="1:26" x14ac:dyDescent="0.2">
      <c r="A39" s="4" t="s">
        <v>25</v>
      </c>
      <c r="B39" s="11">
        <f>0.044/10*100</f>
        <v>0.43999999999999995</v>
      </c>
      <c r="C39" t="s">
        <v>9</v>
      </c>
      <c r="E39" s="11"/>
      <c r="T39" s="7"/>
      <c r="U39" s="7"/>
      <c r="Y39"/>
      <c r="Z39"/>
    </row>
    <row r="40" spans="1:26" x14ac:dyDescent="0.2">
      <c r="A40" s="4" t="s">
        <v>26</v>
      </c>
      <c r="B40" s="12">
        <f>B27/10</f>
        <v>100</v>
      </c>
      <c r="D40" s="12">
        <f t="shared" ref="D40:E40" si="0">D27/10</f>
        <v>100</v>
      </c>
      <c r="E40" s="12">
        <f t="shared" si="0"/>
        <v>100</v>
      </c>
      <c r="T40" s="7"/>
      <c r="U40" s="7"/>
      <c r="Y40"/>
      <c r="Z40"/>
    </row>
    <row r="41" spans="1:26" x14ac:dyDescent="0.2">
      <c r="U41" s="7"/>
      <c r="V41" s="7"/>
      <c r="Y41"/>
      <c r="Z41"/>
    </row>
    <row r="42" spans="1:26" x14ac:dyDescent="0.2">
      <c r="U42" s="7"/>
      <c r="V42" s="7"/>
      <c r="Y42"/>
      <c r="Z42"/>
    </row>
    <row r="43" spans="1:26" x14ac:dyDescent="0.2">
      <c r="A43" t="s">
        <v>27</v>
      </c>
      <c r="V43" s="7"/>
      <c r="W43" s="7"/>
      <c r="Y43"/>
      <c r="Z43"/>
    </row>
    <row r="44" spans="1:26" x14ac:dyDescent="0.2">
      <c r="A44" s="2"/>
      <c r="V44" s="7"/>
      <c r="W44" s="7"/>
      <c r="Y44"/>
      <c r="Z44"/>
    </row>
    <row r="45" spans="1:26" x14ac:dyDescent="0.2">
      <c r="A45" s="13"/>
      <c r="P45" s="10"/>
      <c r="V45" s="7"/>
      <c r="W45" s="7"/>
      <c r="Y45"/>
      <c r="Z45"/>
    </row>
    <row r="46" spans="1:26" x14ac:dyDescent="0.2">
      <c r="A46" s="13"/>
      <c r="V46" s="7"/>
      <c r="W46" s="7"/>
      <c r="Y46"/>
      <c r="Z46"/>
    </row>
    <row r="47" spans="1:26" x14ac:dyDescent="0.2">
      <c r="A47" s="13"/>
      <c r="V47" s="7"/>
      <c r="W47" s="7"/>
      <c r="Y47"/>
      <c r="Z47"/>
    </row>
    <row r="48" spans="1:26" x14ac:dyDescent="0.2">
      <c r="A48" s="13"/>
      <c r="V48" s="7"/>
      <c r="W48" s="7"/>
      <c r="Y48"/>
      <c r="Z48"/>
    </row>
    <row r="49" spans="13:26" x14ac:dyDescent="0.2">
      <c r="V49" s="7"/>
      <c r="W49" s="7"/>
      <c r="Y49"/>
      <c r="Z49"/>
    </row>
    <row r="50" spans="13:26" x14ac:dyDescent="0.2">
      <c r="V50" s="7"/>
      <c r="W50" s="7"/>
      <c r="Y50"/>
      <c r="Z50"/>
    </row>
    <row r="51" spans="13:26" x14ac:dyDescent="0.2">
      <c r="V51" s="7"/>
      <c r="W51" s="7"/>
      <c r="Y51"/>
      <c r="Z51"/>
    </row>
    <row r="52" spans="13:26" x14ac:dyDescent="0.2">
      <c r="M52" s="2"/>
      <c r="V52" s="7"/>
      <c r="W52" s="7"/>
      <c r="Y52"/>
      <c r="Z52"/>
    </row>
    <row r="53" spans="13:26" x14ac:dyDescent="0.2">
      <c r="M53" s="5"/>
      <c r="V53" s="7"/>
      <c r="W53" s="7"/>
      <c r="Y53"/>
      <c r="Z53"/>
    </row>
    <row r="54" spans="13:26" x14ac:dyDescent="0.2">
      <c r="V54" s="7"/>
      <c r="W54" s="7"/>
      <c r="Y54"/>
      <c r="Z54"/>
    </row>
    <row r="55" spans="13:26" x14ac:dyDescent="0.2">
      <c r="M55" s="7"/>
      <c r="N55" s="7"/>
      <c r="Y55"/>
      <c r="Z55"/>
    </row>
    <row r="56" spans="13:26" x14ac:dyDescent="0.2">
      <c r="M56" s="7"/>
      <c r="N56" s="7"/>
      <c r="Y56"/>
      <c r="Z56"/>
    </row>
    <row r="57" spans="13:26" x14ac:dyDescent="0.2">
      <c r="P57" s="7"/>
      <c r="Q57" s="7"/>
      <c r="Y57"/>
      <c r="Z57"/>
    </row>
    <row r="58" spans="13:26" x14ac:dyDescent="0.2">
      <c r="P58" s="7"/>
      <c r="Q58" s="7"/>
      <c r="Y58"/>
      <c r="Z58"/>
    </row>
    <row r="59" spans="13:26" x14ac:dyDescent="0.2">
      <c r="P59" s="7"/>
      <c r="Q59" s="7"/>
      <c r="Y59"/>
      <c r="Z59"/>
    </row>
    <row r="60" spans="13:26" x14ac:dyDescent="0.2">
      <c r="P60" s="7"/>
      <c r="Q60" s="7"/>
      <c r="Y60"/>
      <c r="Z60"/>
    </row>
    <row r="61" spans="13:26" x14ac:dyDescent="0.2">
      <c r="P61" s="7"/>
      <c r="Q61" s="7"/>
      <c r="Y61"/>
      <c r="Z61"/>
    </row>
    <row r="62" spans="13:26" x14ac:dyDescent="0.2">
      <c r="P62" s="7"/>
      <c r="Q62" s="7"/>
      <c r="Y62"/>
      <c r="Z62"/>
    </row>
    <row r="63" spans="13:26" x14ac:dyDescent="0.2">
      <c r="P63" s="7"/>
      <c r="Q63" s="7"/>
      <c r="Y63"/>
      <c r="Z63"/>
    </row>
    <row r="64" spans="13:26" x14ac:dyDescent="0.2">
      <c r="P64" s="7"/>
      <c r="Q64" s="7"/>
      <c r="Y64"/>
      <c r="Z64"/>
    </row>
  </sheetData>
  <autoFilter ref="A13:E25"/>
  <phoneticPr fontId="3" type="noConversion"/>
  <printOptions gridLines="1"/>
  <pageMargins left="0.75000000000000011" right="0.75000000000000011" top="1" bottom="1" header="0.5" footer="0.5"/>
  <pageSetup scale="79" orientation="portrait" horizontalDpi="4294967292" verticalDpi="4294967292"/>
  <headerFooter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60"/>
  <sheetViews>
    <sheetView workbookViewId="0">
      <selection activeCell="E23" sqref="E23"/>
    </sheetView>
  </sheetViews>
  <sheetFormatPr baseColWidth="10" defaultRowHeight="16" x14ac:dyDescent="0.2"/>
  <cols>
    <col min="1" max="1" width="37" customWidth="1"/>
    <col min="2" max="4" width="15.6640625" customWidth="1"/>
    <col min="5" max="5" width="20.6640625" customWidth="1"/>
    <col min="6" max="9" width="15.33203125" customWidth="1"/>
    <col min="10" max="10" width="22.83203125" customWidth="1"/>
    <col min="11" max="11" width="21.1640625" customWidth="1"/>
    <col min="12" max="13" width="14.33203125" customWidth="1"/>
    <col min="14" max="14" width="17.33203125" customWidth="1"/>
    <col min="15" max="17" width="15.5" customWidth="1"/>
    <col min="18" max="19" width="16.6640625" customWidth="1"/>
    <col min="24" max="24" width="19.5" customWidth="1"/>
    <col min="25" max="26" width="10.83203125" style="7"/>
  </cols>
  <sheetData>
    <row r="1" spans="1:26" x14ac:dyDescent="0.2">
      <c r="B1" t="s">
        <v>9</v>
      </c>
    </row>
    <row r="2" spans="1:26" x14ac:dyDescent="0.2">
      <c r="B2">
        <f>0.00001*43000</f>
        <v>0.43000000000000005</v>
      </c>
      <c r="E2">
        <f>3/0.43</f>
        <v>6.9767441860465116</v>
      </c>
    </row>
    <row r="3" spans="1:26" x14ac:dyDescent="0.2">
      <c r="A3" t="s">
        <v>12</v>
      </c>
    </row>
    <row r="8" spans="1:26" x14ac:dyDescent="0.2">
      <c r="Y8"/>
      <c r="Z8"/>
    </row>
    <row r="9" spans="1:26" x14ac:dyDescent="0.2">
      <c r="A9" t="s">
        <v>7</v>
      </c>
      <c r="Y9"/>
      <c r="Z9"/>
    </row>
    <row r="10" spans="1:26" x14ac:dyDescent="0.2">
      <c r="Y10"/>
      <c r="Z10"/>
    </row>
    <row r="11" spans="1:26" x14ac:dyDescent="0.2">
      <c r="Y11"/>
      <c r="Z11"/>
    </row>
    <row r="12" spans="1:26" x14ac:dyDescent="0.2">
      <c r="Y12"/>
      <c r="Z12"/>
    </row>
    <row r="13" spans="1:26" x14ac:dyDescent="0.2">
      <c r="A13" s="14" t="s">
        <v>14</v>
      </c>
      <c r="B13" t="s">
        <v>19</v>
      </c>
      <c r="D13" t="s">
        <v>19</v>
      </c>
      <c r="E13" t="s">
        <v>19</v>
      </c>
      <c r="Y13"/>
      <c r="Z13"/>
    </row>
    <row r="14" spans="1:26" x14ac:dyDescent="0.2">
      <c r="A14" s="1" t="s">
        <v>0</v>
      </c>
      <c r="B14">
        <v>275</v>
      </c>
      <c r="D14">
        <v>275</v>
      </c>
      <c r="E14">
        <v>275</v>
      </c>
      <c r="Y14"/>
      <c r="Z14"/>
    </row>
    <row r="15" spans="1:26" x14ac:dyDescent="0.2">
      <c r="A15" s="1" t="s">
        <v>1</v>
      </c>
      <c r="B15" s="9">
        <v>42095</v>
      </c>
      <c r="D15" s="9">
        <v>42095</v>
      </c>
      <c r="E15" s="9">
        <v>42095</v>
      </c>
      <c r="Y15"/>
      <c r="Z15"/>
    </row>
    <row r="16" spans="1:26" x14ac:dyDescent="0.2">
      <c r="A16" s="1"/>
      <c r="B16" t="s">
        <v>18</v>
      </c>
      <c r="D16" t="s">
        <v>18</v>
      </c>
      <c r="E16" t="s">
        <v>18</v>
      </c>
      <c r="Y16"/>
      <c r="Z16"/>
    </row>
    <row r="17" spans="1:26" x14ac:dyDescent="0.2">
      <c r="A17" s="1"/>
      <c r="B17" s="1" t="s">
        <v>5</v>
      </c>
      <c r="Y17"/>
      <c r="Z17"/>
    </row>
    <row r="18" spans="1:26" x14ac:dyDescent="0.2">
      <c r="A18" s="1" t="s">
        <v>2</v>
      </c>
      <c r="B18" s="6">
        <f>10/B14*B23</f>
        <v>36.36363636363636</v>
      </c>
      <c r="C18" s="16"/>
      <c r="D18" s="6">
        <f>10/D14*D23</f>
        <v>36.36363636363636</v>
      </c>
      <c r="E18" s="6">
        <f>10/E14*E23</f>
        <v>36.36363636363636</v>
      </c>
      <c r="T18" s="7"/>
      <c r="U18" s="7"/>
      <c r="Y18"/>
      <c r="Z18"/>
    </row>
    <row r="19" spans="1:26" x14ac:dyDescent="0.2">
      <c r="A19" s="1" t="s">
        <v>3</v>
      </c>
      <c r="B19" s="6">
        <v>0</v>
      </c>
      <c r="C19" s="16"/>
      <c r="D19" s="6">
        <v>0</v>
      </c>
      <c r="E19" s="6">
        <v>0</v>
      </c>
      <c r="T19" s="7"/>
      <c r="U19" s="7"/>
      <c r="Y19"/>
      <c r="Z19"/>
    </row>
    <row r="20" spans="1:26" x14ac:dyDescent="0.2">
      <c r="A20" s="1" t="s">
        <v>6</v>
      </c>
      <c r="B20" s="6">
        <f>B25-B21-B19-B18-B30</f>
        <v>820.55944055944053</v>
      </c>
      <c r="C20" s="16"/>
      <c r="D20" s="6">
        <f>D25-D21-D19-D18-D30</f>
        <v>804.02097902097898</v>
      </c>
      <c r="E20" s="6">
        <f>E25-E21-E19-E18-E30</f>
        <v>810.63636363636363</v>
      </c>
      <c r="T20" s="7"/>
      <c r="U20" s="7"/>
      <c r="Y20"/>
      <c r="Z20"/>
    </row>
    <row r="21" spans="1:26" x14ac:dyDescent="0.2">
      <c r="A21" s="1" t="s">
        <v>4</v>
      </c>
      <c r="B21" s="6">
        <f>1/100*B23</f>
        <v>10</v>
      </c>
      <c r="C21" s="16"/>
      <c r="D21" s="6">
        <f>1/100*D23</f>
        <v>10</v>
      </c>
      <c r="E21" s="6">
        <f>1/100*E23</f>
        <v>10</v>
      </c>
      <c r="T21" s="7"/>
      <c r="U21" s="7"/>
      <c r="Y21"/>
      <c r="Z21"/>
    </row>
    <row r="22" spans="1:26" x14ac:dyDescent="0.2">
      <c r="B22" s="6"/>
      <c r="C22" s="16"/>
      <c r="D22" s="6"/>
      <c r="E22" s="6"/>
      <c r="T22" s="7"/>
      <c r="U22" s="7"/>
      <c r="Y22"/>
      <c r="Z22"/>
    </row>
    <row r="23" spans="1:26" x14ac:dyDescent="0.2">
      <c r="A23" s="2" t="s">
        <v>10</v>
      </c>
      <c r="B23" s="16">
        <v>1000</v>
      </c>
      <c r="C23" s="16"/>
      <c r="D23" s="16">
        <v>1000</v>
      </c>
      <c r="E23" s="16">
        <v>1000</v>
      </c>
      <c r="T23" s="7"/>
      <c r="U23" s="7"/>
      <c r="Y23"/>
      <c r="Z23"/>
    </row>
    <row r="24" spans="1:26" x14ac:dyDescent="0.2">
      <c r="B24" s="16"/>
      <c r="C24" s="16"/>
      <c r="D24" s="16"/>
      <c r="E24" s="16"/>
      <c r="T24" s="7"/>
      <c r="U24" s="7"/>
      <c r="Y24"/>
      <c r="Z24"/>
    </row>
    <row r="25" spans="1:26" x14ac:dyDescent="0.2">
      <c r="A25" s="1" t="s">
        <v>11</v>
      </c>
      <c r="B25" s="6">
        <f>B23-B36-B33</f>
        <v>900</v>
      </c>
      <c r="C25" s="16"/>
      <c r="D25" s="6">
        <f>D23-D36-D33</f>
        <v>900</v>
      </c>
      <c r="E25" s="6">
        <f>E23-E36-E33</f>
        <v>900</v>
      </c>
      <c r="T25" s="7"/>
      <c r="U25" s="7"/>
      <c r="Y25"/>
      <c r="Z25"/>
    </row>
    <row r="26" spans="1:26" x14ac:dyDescent="0.2">
      <c r="B26" s="16"/>
      <c r="C26" s="16"/>
      <c r="D26" s="16"/>
      <c r="E26" s="16"/>
      <c r="T26" s="7"/>
      <c r="U26" s="7"/>
      <c r="Y26"/>
      <c r="Z26"/>
    </row>
    <row r="27" spans="1:26" x14ac:dyDescent="0.2">
      <c r="A27" t="s">
        <v>15</v>
      </c>
      <c r="B27" s="16">
        <f>B36</f>
        <v>100</v>
      </c>
      <c r="C27" s="16"/>
      <c r="D27" s="16">
        <f>D36</f>
        <v>100</v>
      </c>
      <c r="E27" s="16">
        <f>E36</f>
        <v>100</v>
      </c>
      <c r="T27" s="7"/>
      <c r="U27" s="7"/>
      <c r="Y27"/>
      <c r="Z27"/>
    </row>
    <row r="28" spans="1:26" x14ac:dyDescent="0.2">
      <c r="A28" s="11" t="s">
        <v>28</v>
      </c>
      <c r="B28" t="s">
        <v>29</v>
      </c>
      <c r="D28" t="s">
        <v>18</v>
      </c>
      <c r="E28" t="s">
        <v>17</v>
      </c>
      <c r="T28" s="7"/>
      <c r="U28" s="7"/>
      <c r="Y28"/>
      <c r="Z28"/>
    </row>
    <row r="29" spans="1:26" x14ac:dyDescent="0.2">
      <c r="A29" s="11" t="s">
        <v>30</v>
      </c>
      <c r="B29">
        <v>0.39</v>
      </c>
      <c r="D29">
        <v>0.26</v>
      </c>
      <c r="E29">
        <v>0.3</v>
      </c>
      <c r="T29" s="7"/>
      <c r="U29" s="7"/>
      <c r="Y29"/>
      <c r="Z29"/>
    </row>
    <row r="30" spans="1:26" x14ac:dyDescent="0.2">
      <c r="A30" s="11" t="s">
        <v>31</v>
      </c>
      <c r="B30" s="16">
        <f>($B$2*0.03)/B29*B23</f>
        <v>33.07692307692308</v>
      </c>
      <c r="C30" s="16"/>
      <c r="D30" s="16">
        <f>($B$2*0.03)/D29*D23</f>
        <v>49.61538461538462</v>
      </c>
      <c r="E30" s="16">
        <f>($B$2*0.03)/E29*E23</f>
        <v>43.000000000000007</v>
      </c>
      <c r="T30" s="7"/>
      <c r="U30" s="7"/>
      <c r="Y30"/>
      <c r="Z30"/>
    </row>
    <row r="31" spans="1:26" x14ac:dyDescent="0.2">
      <c r="T31" s="7"/>
      <c r="U31" s="7"/>
      <c r="Y31"/>
      <c r="Z31"/>
    </row>
    <row r="32" spans="1:26" x14ac:dyDescent="0.2">
      <c r="T32" s="7"/>
      <c r="U32" s="7"/>
      <c r="Y32"/>
      <c r="Z32"/>
    </row>
    <row r="33" spans="1:26" x14ac:dyDescent="0.2">
      <c r="A33" t="s">
        <v>13</v>
      </c>
      <c r="B33">
        <v>0</v>
      </c>
      <c r="T33" s="7"/>
      <c r="U33" s="7"/>
      <c r="Y33"/>
      <c r="Z33"/>
    </row>
    <row r="34" spans="1:26" x14ac:dyDescent="0.2">
      <c r="E34" s="8"/>
      <c r="T34" s="7"/>
      <c r="U34" s="7"/>
      <c r="Y34"/>
      <c r="Z34"/>
    </row>
    <row r="35" spans="1:26" x14ac:dyDescent="0.2">
      <c r="A35" s="4" t="s">
        <v>25</v>
      </c>
      <c r="B35" s="11">
        <f>0.044/10*100</f>
        <v>0.43999999999999995</v>
      </c>
      <c r="C35" t="s">
        <v>9</v>
      </c>
      <c r="E35" s="11"/>
      <c r="T35" s="7"/>
      <c r="U35" s="7"/>
      <c r="Y35"/>
      <c r="Z35"/>
    </row>
    <row r="36" spans="1:26" x14ac:dyDescent="0.2">
      <c r="A36" s="4" t="s">
        <v>26</v>
      </c>
      <c r="B36" s="12">
        <f>B23/10</f>
        <v>100</v>
      </c>
      <c r="D36" s="12">
        <f t="shared" ref="D36:E36" si="0">D23/10</f>
        <v>100</v>
      </c>
      <c r="E36" s="12">
        <f t="shared" si="0"/>
        <v>100</v>
      </c>
      <c r="T36" s="7"/>
      <c r="U36" s="7"/>
      <c r="Y36"/>
      <c r="Z36"/>
    </row>
    <row r="37" spans="1:26" x14ac:dyDescent="0.2">
      <c r="U37" s="7"/>
      <c r="V37" s="7"/>
      <c r="Y37"/>
      <c r="Z37"/>
    </row>
    <row r="38" spans="1:26" x14ac:dyDescent="0.2">
      <c r="U38" s="7"/>
      <c r="V38" s="7"/>
      <c r="Y38"/>
      <c r="Z38"/>
    </row>
    <row r="39" spans="1:26" x14ac:dyDescent="0.2">
      <c r="A39" t="s">
        <v>27</v>
      </c>
      <c r="V39" s="7"/>
      <c r="W39" s="7"/>
      <c r="Y39"/>
      <c r="Z39"/>
    </row>
    <row r="40" spans="1:26" x14ac:dyDescent="0.2">
      <c r="A40" s="2"/>
      <c r="V40" s="7"/>
      <c r="W40" s="7"/>
      <c r="Y40"/>
      <c r="Z40"/>
    </row>
    <row r="41" spans="1:26" x14ac:dyDescent="0.2">
      <c r="A41" s="13"/>
      <c r="P41" s="10"/>
      <c r="V41" s="7"/>
      <c r="W41" s="7"/>
      <c r="Y41"/>
      <c r="Z41"/>
    </row>
    <row r="42" spans="1:26" x14ac:dyDescent="0.2">
      <c r="A42" s="13"/>
      <c r="V42" s="7"/>
      <c r="W42" s="7"/>
      <c r="Y42"/>
      <c r="Z42"/>
    </row>
    <row r="43" spans="1:26" x14ac:dyDescent="0.2">
      <c r="A43" s="13"/>
      <c r="V43" s="7"/>
      <c r="W43" s="7"/>
      <c r="Y43"/>
      <c r="Z43"/>
    </row>
    <row r="44" spans="1:26" x14ac:dyDescent="0.2">
      <c r="A44" s="13"/>
      <c r="V44" s="7"/>
      <c r="W44" s="7"/>
      <c r="Y44"/>
      <c r="Z44"/>
    </row>
    <row r="45" spans="1:26" x14ac:dyDescent="0.2">
      <c r="V45" s="7"/>
      <c r="W45" s="7"/>
      <c r="Y45"/>
      <c r="Z45"/>
    </row>
    <row r="46" spans="1:26" x14ac:dyDescent="0.2">
      <c r="V46" s="7"/>
      <c r="W46" s="7"/>
      <c r="Y46"/>
      <c r="Z46"/>
    </row>
    <row r="47" spans="1:26" x14ac:dyDescent="0.2">
      <c r="V47" s="7"/>
      <c r="W47" s="7"/>
      <c r="Y47"/>
      <c r="Z47"/>
    </row>
    <row r="48" spans="1:26" x14ac:dyDescent="0.2">
      <c r="M48" s="2"/>
      <c r="V48" s="7"/>
      <c r="W48" s="7"/>
      <c r="Y48"/>
      <c r="Z48"/>
    </row>
    <row r="49" spans="13:26" x14ac:dyDescent="0.2">
      <c r="M49" s="5"/>
      <c r="V49" s="7"/>
      <c r="W49" s="7"/>
      <c r="Y49"/>
      <c r="Z49"/>
    </row>
    <row r="50" spans="13:26" x14ac:dyDescent="0.2">
      <c r="V50" s="7"/>
      <c r="W50" s="7"/>
      <c r="Y50"/>
      <c r="Z50"/>
    </row>
    <row r="51" spans="13:26" x14ac:dyDescent="0.2">
      <c r="M51" s="7"/>
      <c r="N51" s="7"/>
      <c r="Y51"/>
      <c r="Z51"/>
    </row>
    <row r="52" spans="13:26" x14ac:dyDescent="0.2">
      <c r="M52" s="7"/>
      <c r="N52" s="7"/>
      <c r="Y52"/>
      <c r="Z52"/>
    </row>
    <row r="53" spans="13:26" x14ac:dyDescent="0.2">
      <c r="P53" s="7"/>
      <c r="Q53" s="7"/>
      <c r="Y53"/>
      <c r="Z53"/>
    </row>
    <row r="54" spans="13:26" x14ac:dyDescent="0.2">
      <c r="P54" s="7"/>
      <c r="Q54" s="7"/>
      <c r="Y54"/>
      <c r="Z54"/>
    </row>
    <row r="55" spans="13:26" x14ac:dyDescent="0.2">
      <c r="P55" s="7"/>
      <c r="Q55" s="7"/>
      <c r="Y55"/>
      <c r="Z55"/>
    </row>
    <row r="56" spans="13:26" x14ac:dyDescent="0.2">
      <c r="P56" s="7"/>
      <c r="Q56" s="7"/>
      <c r="Y56"/>
      <c r="Z56"/>
    </row>
    <row r="57" spans="13:26" x14ac:dyDescent="0.2">
      <c r="P57" s="7"/>
      <c r="Q57" s="7"/>
      <c r="Y57"/>
      <c r="Z57"/>
    </row>
    <row r="58" spans="13:26" x14ac:dyDescent="0.2">
      <c r="P58" s="7"/>
      <c r="Q58" s="7"/>
      <c r="Y58"/>
      <c r="Z58"/>
    </row>
    <row r="59" spans="13:26" x14ac:dyDescent="0.2">
      <c r="P59" s="7"/>
      <c r="Q59" s="7"/>
      <c r="Y59"/>
      <c r="Z59"/>
    </row>
    <row r="60" spans="13:26" x14ac:dyDescent="0.2">
      <c r="P60" s="7"/>
      <c r="Q60" s="7"/>
      <c r="Y60"/>
      <c r="Z60"/>
    </row>
  </sheetData>
  <autoFilter ref="A13:E21"/>
  <phoneticPr fontId="3" type="noConversion"/>
  <printOptions gridLines="1"/>
  <pageMargins left="0.75000000000000011" right="0.75000000000000011" top="1" bottom="1" header="0.5" footer="0.5"/>
  <pageSetup scale="79" orientation="portrait" horizontalDpi="4294967292" verticalDpi="4294967292"/>
  <headerFooter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9"/>
  <sheetViews>
    <sheetView workbookViewId="0">
      <selection activeCell="B14" sqref="B14"/>
    </sheetView>
  </sheetViews>
  <sheetFormatPr baseColWidth="10" defaultRowHeight="16" x14ac:dyDescent="0.2"/>
  <cols>
    <col min="1" max="1" width="37" customWidth="1"/>
    <col min="2" max="4" width="15.6640625" customWidth="1"/>
    <col min="5" max="5" width="20.6640625" customWidth="1"/>
    <col min="6" max="11" width="15.33203125" customWidth="1"/>
    <col min="12" max="12" width="22.83203125" customWidth="1"/>
    <col min="13" max="13" width="21.1640625" customWidth="1"/>
    <col min="14" max="15" width="14.33203125" customWidth="1"/>
    <col min="16" max="16" width="17.33203125" customWidth="1"/>
    <col min="17" max="19" width="15.5" customWidth="1"/>
    <col min="20" max="21" width="16.6640625" customWidth="1"/>
    <col min="26" max="26" width="19.5" customWidth="1"/>
    <col min="27" max="28" width="10.83203125" style="7"/>
  </cols>
  <sheetData>
    <row r="1" spans="1:28" x14ac:dyDescent="0.2">
      <c r="B1" t="s">
        <v>9</v>
      </c>
    </row>
    <row r="2" spans="1:28" x14ac:dyDescent="0.2">
      <c r="B2">
        <f>0.00001*43000</f>
        <v>0.43000000000000005</v>
      </c>
      <c r="E2">
        <f>3/0.43</f>
        <v>6.9767441860465116</v>
      </c>
    </row>
    <row r="3" spans="1:28" x14ac:dyDescent="0.2">
      <c r="A3" t="s">
        <v>12</v>
      </c>
    </row>
    <row r="8" spans="1:28" x14ac:dyDescent="0.2">
      <c r="AA8"/>
      <c r="AB8"/>
    </row>
    <row r="9" spans="1:28" x14ac:dyDescent="0.2">
      <c r="A9" t="s">
        <v>7</v>
      </c>
      <c r="AA9"/>
      <c r="AB9"/>
    </row>
    <row r="10" spans="1:28" x14ac:dyDescent="0.2">
      <c r="AA10"/>
      <c r="AB10"/>
    </row>
    <row r="11" spans="1:28" x14ac:dyDescent="0.2">
      <c r="AA11"/>
      <c r="AB11"/>
    </row>
    <row r="12" spans="1:28" x14ac:dyDescent="0.2">
      <c r="AA12"/>
      <c r="AB12"/>
    </row>
    <row r="13" spans="1:28" x14ac:dyDescent="0.2">
      <c r="A13" s="14" t="s">
        <v>14</v>
      </c>
      <c r="B13" t="s">
        <v>40</v>
      </c>
      <c r="D13" t="s">
        <v>19</v>
      </c>
      <c r="E13" t="s">
        <v>19</v>
      </c>
      <c r="F13" t="s">
        <v>20</v>
      </c>
      <c r="G13" t="s">
        <v>20</v>
      </c>
      <c r="AA13"/>
      <c r="AB13"/>
    </row>
    <row r="14" spans="1:28" x14ac:dyDescent="0.2">
      <c r="A14" s="1" t="s">
        <v>0</v>
      </c>
      <c r="B14" s="6">
        <v>201.1</v>
      </c>
      <c r="D14">
        <v>275</v>
      </c>
      <c r="E14">
        <v>110</v>
      </c>
      <c r="F14">
        <v>426</v>
      </c>
      <c r="G14">
        <v>1137</v>
      </c>
      <c r="AA14"/>
      <c r="AB14"/>
    </row>
    <row r="15" spans="1:28" x14ac:dyDescent="0.2">
      <c r="A15" s="1" t="s">
        <v>1</v>
      </c>
      <c r="B15" s="18">
        <v>2016</v>
      </c>
      <c r="D15" s="9">
        <v>42095</v>
      </c>
      <c r="E15" s="9">
        <v>42430</v>
      </c>
      <c r="F15" s="9" t="s">
        <v>21</v>
      </c>
      <c r="G15" t="s">
        <v>24</v>
      </c>
      <c r="AA15"/>
      <c r="AB15"/>
    </row>
    <row r="16" spans="1:28" x14ac:dyDescent="0.2">
      <c r="A16" s="1"/>
      <c r="B16" s="1" t="s">
        <v>8</v>
      </c>
      <c r="D16" t="s">
        <v>18</v>
      </c>
      <c r="E16" t="s">
        <v>17</v>
      </c>
      <c r="F16" t="s">
        <v>22</v>
      </c>
      <c r="G16" t="s">
        <v>23</v>
      </c>
      <c r="AA16"/>
      <c r="AB16"/>
    </row>
    <row r="17" spans="1:28" x14ac:dyDescent="0.2">
      <c r="A17" s="1"/>
      <c r="B17" s="1" t="s">
        <v>5</v>
      </c>
      <c r="AA17"/>
      <c r="AB17"/>
    </row>
    <row r="18" spans="1:28" x14ac:dyDescent="0.2">
      <c r="A18" s="1" t="s">
        <v>16</v>
      </c>
      <c r="B18" s="1">
        <v>1</v>
      </c>
      <c r="D18" s="1">
        <v>1</v>
      </c>
      <c r="E18" s="1">
        <v>1</v>
      </c>
      <c r="F18" s="1">
        <v>1</v>
      </c>
      <c r="G18" s="1">
        <v>1</v>
      </c>
      <c r="AA18"/>
      <c r="AB18"/>
    </row>
    <row r="19" spans="1:28" x14ac:dyDescent="0.2">
      <c r="A19" s="1" t="s">
        <v>2</v>
      </c>
      <c r="B19" s="3">
        <f>10/B14*B24*B18</f>
        <v>149.17951268025857</v>
      </c>
      <c r="D19" s="3">
        <f t="shared" ref="D19" si="0">10/D14*D24*D18</f>
        <v>109.09090909090908</v>
      </c>
      <c r="E19" s="3">
        <f t="shared" ref="E19" si="1">10/E14*E24*E18</f>
        <v>272.72727272727275</v>
      </c>
      <c r="F19" s="3">
        <f>10/F14*F24*F18</f>
        <v>70.422535211267601</v>
      </c>
      <c r="G19" s="3">
        <f>10/G14*G24*G18</f>
        <v>26.385224274406333</v>
      </c>
      <c r="V19" s="7"/>
      <c r="W19" s="7"/>
      <c r="AA19"/>
      <c r="AB19"/>
    </row>
    <row r="20" spans="1:28" x14ac:dyDescent="0.2">
      <c r="A20" s="1" t="s">
        <v>3</v>
      </c>
      <c r="B20" s="3">
        <v>0</v>
      </c>
      <c r="D20" s="3">
        <v>0</v>
      </c>
      <c r="E20" s="3">
        <v>0</v>
      </c>
      <c r="F20" s="3">
        <v>0</v>
      </c>
      <c r="G20" s="3">
        <v>0</v>
      </c>
      <c r="V20" s="7"/>
      <c r="W20" s="7"/>
      <c r="AA20"/>
      <c r="AB20"/>
    </row>
    <row r="21" spans="1:28" x14ac:dyDescent="0.2">
      <c r="A21" s="1" t="s">
        <v>6</v>
      </c>
      <c r="B21" s="3">
        <f>B26-B22-B20-B19</f>
        <v>2520.8204873197415</v>
      </c>
      <c r="D21" s="3">
        <f t="shared" ref="D21" si="2">D26-D22-D20-D19</f>
        <v>2560.909090909091</v>
      </c>
      <c r="E21" s="3">
        <f t="shared" ref="E21:F21" si="3">E26-E22-E20-E19</f>
        <v>2397.272727272727</v>
      </c>
      <c r="F21" s="3">
        <f t="shared" si="3"/>
        <v>2599.5774647887324</v>
      </c>
      <c r="G21" s="3">
        <f t="shared" ref="G21" si="4">G26-G22-G20-G19</f>
        <v>2643.6147757255935</v>
      </c>
      <c r="V21" s="7"/>
      <c r="W21" s="7"/>
      <c r="AA21"/>
      <c r="AB21"/>
    </row>
    <row r="22" spans="1:28" x14ac:dyDescent="0.2">
      <c r="A22" s="1" t="s">
        <v>4</v>
      </c>
      <c r="B22" s="3">
        <f>1/100*B24*B18</f>
        <v>30</v>
      </c>
      <c r="D22" s="3">
        <f t="shared" ref="D22" si="5">1/100*D24*D18</f>
        <v>30</v>
      </c>
      <c r="E22" s="3">
        <f t="shared" ref="E22:F22" si="6">1/100*E24*E18</f>
        <v>30</v>
      </c>
      <c r="F22" s="3">
        <f t="shared" si="6"/>
        <v>30</v>
      </c>
      <c r="G22" s="3">
        <f t="shared" ref="G22" si="7">1/100*G24*G18</f>
        <v>30</v>
      </c>
      <c r="V22" s="7"/>
      <c r="W22" s="7"/>
      <c r="AA22"/>
      <c r="AB22"/>
    </row>
    <row r="23" spans="1:28" x14ac:dyDescent="0.2">
      <c r="B23" s="3"/>
      <c r="D23" s="3"/>
      <c r="E23" s="3"/>
      <c r="F23" s="3"/>
      <c r="G23" s="3"/>
      <c r="V23" s="7"/>
      <c r="W23" s="7"/>
      <c r="AA23"/>
      <c r="AB23"/>
    </row>
    <row r="24" spans="1:28" x14ac:dyDescent="0.2">
      <c r="A24" s="2" t="s">
        <v>10</v>
      </c>
      <c r="B24">
        <v>3000</v>
      </c>
      <c r="D24">
        <v>3000</v>
      </c>
      <c r="E24">
        <v>3000</v>
      </c>
      <c r="F24">
        <v>3000</v>
      </c>
      <c r="G24">
        <v>3000</v>
      </c>
      <c r="V24" s="7"/>
      <c r="W24" s="7"/>
      <c r="AA24"/>
      <c r="AB24"/>
    </row>
    <row r="25" spans="1:28" x14ac:dyDescent="0.2">
      <c r="E25" s="15"/>
      <c r="F25" s="15"/>
      <c r="G25" s="15"/>
      <c r="V25" s="7"/>
      <c r="W25" s="7"/>
      <c r="AA25"/>
      <c r="AB25"/>
    </row>
    <row r="26" spans="1:28" x14ac:dyDescent="0.2">
      <c r="A26" s="1" t="s">
        <v>11</v>
      </c>
      <c r="B26" s="1">
        <f>(B24-B35-B32)*B18</f>
        <v>2700</v>
      </c>
      <c r="D26" s="1">
        <f t="shared" ref="D26" si="8">(D24-D35-D32)*D18</f>
        <v>2700</v>
      </c>
      <c r="E26" s="1">
        <f t="shared" ref="E26:F26" si="9">(E24-E35-E32)*E18</f>
        <v>2700</v>
      </c>
      <c r="F26" s="1">
        <f t="shared" si="9"/>
        <v>2700</v>
      </c>
      <c r="G26" s="1">
        <f t="shared" ref="G26" si="10">(G24-G35-G32)*G18</f>
        <v>2700</v>
      </c>
      <c r="V26" s="7"/>
      <c r="W26" s="7"/>
      <c r="AA26"/>
      <c r="AB26"/>
    </row>
    <row r="27" spans="1:28" x14ac:dyDescent="0.2">
      <c r="V27" s="7"/>
      <c r="W27" s="7"/>
      <c r="AA27"/>
      <c r="AB27"/>
    </row>
    <row r="28" spans="1:28" x14ac:dyDescent="0.2">
      <c r="A28" t="s">
        <v>15</v>
      </c>
      <c r="B28">
        <f>B35</f>
        <v>300</v>
      </c>
      <c r="D28">
        <f t="shared" ref="D28" si="11">D35</f>
        <v>300</v>
      </c>
      <c r="E28">
        <f t="shared" ref="E28:F28" si="12">E35</f>
        <v>300</v>
      </c>
      <c r="F28">
        <f t="shared" si="12"/>
        <v>300</v>
      </c>
      <c r="G28">
        <f t="shared" ref="G28" si="13">G35</f>
        <v>300</v>
      </c>
      <c r="V28" s="7"/>
      <c r="W28" s="7"/>
      <c r="AA28"/>
      <c r="AB28"/>
    </row>
    <row r="29" spans="1:28" x14ac:dyDescent="0.2">
      <c r="A29" s="11"/>
      <c r="V29" s="7"/>
      <c r="W29" s="7"/>
      <c r="AA29"/>
      <c r="AB29"/>
    </row>
    <row r="30" spans="1:28" x14ac:dyDescent="0.2">
      <c r="V30" s="7"/>
      <c r="W30" s="7"/>
      <c r="AA30"/>
      <c r="AB30"/>
    </row>
    <row r="31" spans="1:28" x14ac:dyDescent="0.2">
      <c r="V31" s="7"/>
      <c r="W31" s="7"/>
      <c r="AA31"/>
      <c r="AB31"/>
    </row>
    <row r="32" spans="1:28" x14ac:dyDescent="0.2">
      <c r="A32" t="s">
        <v>13</v>
      </c>
      <c r="B32">
        <v>0</v>
      </c>
      <c r="V32" s="7"/>
      <c r="W32" s="7"/>
      <c r="AA32"/>
      <c r="AB32"/>
    </row>
    <row r="33" spans="1:28" x14ac:dyDescent="0.2">
      <c r="E33" s="8"/>
      <c r="F33" s="8"/>
      <c r="G33" s="8"/>
      <c r="V33" s="7"/>
      <c r="W33" s="7"/>
      <c r="AA33"/>
      <c r="AB33"/>
    </row>
    <row r="34" spans="1:28" x14ac:dyDescent="0.2">
      <c r="A34" s="4" t="s">
        <v>25</v>
      </c>
      <c r="B34" s="11">
        <f>0.044/10*100</f>
        <v>0.43999999999999995</v>
      </c>
      <c r="C34" t="s">
        <v>9</v>
      </c>
      <c r="E34" s="11"/>
      <c r="F34" s="11"/>
      <c r="G34" s="11"/>
      <c r="V34" s="7"/>
      <c r="W34" s="7"/>
      <c r="AA34"/>
      <c r="AB34"/>
    </row>
    <row r="35" spans="1:28" x14ac:dyDescent="0.2">
      <c r="A35" s="4" t="s">
        <v>26</v>
      </c>
      <c r="B35" s="12">
        <f>B24/10</f>
        <v>300</v>
      </c>
      <c r="D35" s="12">
        <f t="shared" ref="D35" si="14">D24/10</f>
        <v>300</v>
      </c>
      <c r="E35" s="12">
        <f t="shared" ref="E35:F35" si="15">E24/10</f>
        <v>300</v>
      </c>
      <c r="F35" s="12">
        <f t="shared" si="15"/>
        <v>300</v>
      </c>
      <c r="G35" s="12">
        <f t="shared" ref="G35" si="16">G24/10</f>
        <v>300</v>
      </c>
      <c r="V35" s="7"/>
      <c r="W35" s="7"/>
      <c r="AA35"/>
      <c r="AB35"/>
    </row>
    <row r="36" spans="1:28" x14ac:dyDescent="0.2">
      <c r="W36" s="7"/>
      <c r="X36" s="7"/>
      <c r="AA36"/>
      <c r="AB36"/>
    </row>
    <row r="37" spans="1:28" x14ac:dyDescent="0.2">
      <c r="W37" s="7"/>
      <c r="X37" s="7"/>
      <c r="AA37"/>
      <c r="AB37"/>
    </row>
    <row r="38" spans="1:28" x14ac:dyDescent="0.2">
      <c r="A38" t="s">
        <v>27</v>
      </c>
      <c r="X38" s="7"/>
      <c r="Y38" s="7"/>
      <c r="AA38"/>
      <c r="AB38"/>
    </row>
    <row r="39" spans="1:28" x14ac:dyDescent="0.2">
      <c r="A39" s="2"/>
      <c r="X39" s="7"/>
      <c r="Y39" s="7"/>
      <c r="AA39"/>
      <c r="AB39"/>
    </row>
    <row r="40" spans="1:28" x14ac:dyDescent="0.2">
      <c r="A40" s="13"/>
      <c r="R40" s="10"/>
      <c r="X40" s="7"/>
      <c r="Y40" s="7"/>
      <c r="AA40"/>
      <c r="AB40"/>
    </row>
    <row r="41" spans="1:28" x14ac:dyDescent="0.2">
      <c r="A41" s="13"/>
      <c r="X41" s="7"/>
      <c r="Y41" s="7"/>
      <c r="AA41"/>
      <c r="AB41"/>
    </row>
    <row r="42" spans="1:28" x14ac:dyDescent="0.2">
      <c r="A42" s="13"/>
      <c r="X42" s="7"/>
      <c r="Y42" s="7"/>
      <c r="AA42"/>
      <c r="AB42"/>
    </row>
    <row r="43" spans="1:28" x14ac:dyDescent="0.2">
      <c r="A43" s="13"/>
      <c r="X43" s="7"/>
      <c r="Y43" s="7"/>
      <c r="AA43"/>
      <c r="AB43"/>
    </row>
    <row r="44" spans="1:28" x14ac:dyDescent="0.2">
      <c r="X44" s="7"/>
      <c r="Y44" s="7"/>
      <c r="AA44"/>
      <c r="AB44"/>
    </row>
    <row r="45" spans="1:28" x14ac:dyDescent="0.2">
      <c r="X45" s="7"/>
      <c r="Y45" s="7"/>
      <c r="AA45"/>
      <c r="AB45"/>
    </row>
    <row r="46" spans="1:28" x14ac:dyDescent="0.2">
      <c r="X46" s="7"/>
      <c r="Y46" s="7"/>
      <c r="AA46"/>
      <c r="AB46"/>
    </row>
    <row r="47" spans="1:28" x14ac:dyDescent="0.2">
      <c r="O47" s="2"/>
      <c r="X47" s="7"/>
      <c r="Y47" s="7"/>
      <c r="AA47"/>
      <c r="AB47"/>
    </row>
    <row r="48" spans="1:28" x14ac:dyDescent="0.2">
      <c r="O48" s="5"/>
      <c r="X48" s="7"/>
      <c r="Y48" s="7"/>
      <c r="AA48"/>
      <c r="AB48"/>
    </row>
    <row r="49" spans="15:28" x14ac:dyDescent="0.2">
      <c r="X49" s="7"/>
      <c r="Y49" s="7"/>
      <c r="AA49"/>
      <c r="AB49"/>
    </row>
    <row r="50" spans="15:28" x14ac:dyDescent="0.2">
      <c r="O50" s="7"/>
      <c r="P50" s="7"/>
      <c r="AA50"/>
      <c r="AB50"/>
    </row>
    <row r="51" spans="15:28" x14ac:dyDescent="0.2">
      <c r="O51" s="7"/>
      <c r="P51" s="7"/>
      <c r="AA51"/>
      <c r="AB51"/>
    </row>
    <row r="52" spans="15:28" x14ac:dyDescent="0.2">
      <c r="R52" s="7"/>
      <c r="S52" s="7"/>
      <c r="AA52"/>
      <c r="AB52"/>
    </row>
    <row r="53" spans="15:28" x14ac:dyDescent="0.2">
      <c r="R53" s="7"/>
      <c r="S53" s="7"/>
      <c r="AA53"/>
      <c r="AB53"/>
    </row>
    <row r="54" spans="15:28" x14ac:dyDescent="0.2">
      <c r="R54" s="7"/>
      <c r="S54" s="7"/>
      <c r="AA54"/>
      <c r="AB54"/>
    </row>
    <row r="55" spans="15:28" x14ac:dyDescent="0.2">
      <c r="R55" s="7"/>
      <c r="S55" s="7"/>
      <c r="AA55"/>
      <c r="AB55"/>
    </row>
    <row r="56" spans="15:28" x14ac:dyDescent="0.2">
      <c r="R56" s="7"/>
      <c r="S56" s="7"/>
      <c r="AA56"/>
      <c r="AB56"/>
    </row>
    <row r="57" spans="15:28" x14ac:dyDescent="0.2">
      <c r="R57" s="7"/>
      <c r="S57" s="7"/>
      <c r="AA57"/>
      <c r="AB57"/>
    </row>
    <row r="58" spans="15:28" x14ac:dyDescent="0.2">
      <c r="R58" s="7"/>
      <c r="S58" s="7"/>
      <c r="AA58"/>
      <c r="AB58"/>
    </row>
    <row r="59" spans="15:28" x14ac:dyDescent="0.2">
      <c r="R59" s="7"/>
      <c r="S59" s="7"/>
      <c r="AA59"/>
      <c r="AB59"/>
    </row>
  </sheetData>
  <autoFilter ref="A13:E22"/>
  <phoneticPr fontId="3" type="noConversion"/>
  <printOptions gridLines="1"/>
  <pageMargins left="0.75000000000000011" right="0.75000000000000011" top="1" bottom="1" header="0.5" footer="0.5"/>
  <pageSetup scale="61" orientation="portrait" horizontalDpi="4294967292" verticalDpi="4294967292"/>
  <headerFooter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chaperone</vt:lpstr>
      <vt:lpstr>seeded</vt:lpstr>
      <vt:lpstr>4R WT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2017-07-27T23:00:36Z</cp:lastPrinted>
  <dcterms:created xsi:type="dcterms:W3CDTF">2014-05-29T17:20:50Z</dcterms:created>
  <dcterms:modified xsi:type="dcterms:W3CDTF">2017-07-28T16:13:49Z</dcterms:modified>
</cp:coreProperties>
</file>