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 activeTab="1"/>
  </bookViews>
  <sheets>
    <sheet name="Conditions" sheetId="1" r:id="rId1"/>
    <sheet name="Calculations" sheetId="2" r:id="rId2"/>
    <sheet name="Plate" sheetId="3" r:id="rId3"/>
    <sheet name="Gel Lanes" sheetId="4" r:id="rId4"/>
  </sheets>
  <definedNames>
    <definedName name="_xlnm.Print_Area" localSheetId="1">Calculations!$A$1:$F$116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E95" i="2"/>
  <c r="E105" i="2"/>
  <c r="B105" i="2"/>
  <c r="B95" i="2"/>
  <c r="B85" i="2"/>
  <c r="B75" i="2"/>
  <c r="B70" i="2"/>
  <c r="B65" i="2"/>
  <c r="B55" i="2"/>
  <c r="B50" i="2"/>
  <c r="B56" i="2"/>
  <c r="B49" i="2"/>
  <c r="B21" i="2"/>
  <c r="D43" i="2"/>
  <c r="D42" i="2"/>
  <c r="D41" i="2"/>
  <c r="C38" i="2"/>
  <c r="C37" i="2"/>
  <c r="C36" i="2"/>
  <c r="C35" i="2"/>
  <c r="B14" i="2"/>
  <c r="B13" i="2"/>
  <c r="E85" i="2"/>
  <c r="E75" i="2"/>
  <c r="E65" i="2"/>
  <c r="E55" i="2"/>
  <c r="E41" i="2"/>
  <c r="E42" i="2"/>
  <c r="D44" i="2"/>
  <c r="E44" i="2"/>
  <c r="C44" i="2"/>
  <c r="E43" i="2"/>
  <c r="D38" i="2"/>
  <c r="D37" i="2"/>
  <c r="D36" i="2"/>
  <c r="C31" i="2"/>
  <c r="D31" i="2"/>
  <c r="E24" i="2"/>
  <c r="F24" i="2"/>
</calcChain>
</file>

<file path=xl/sharedStrings.xml><?xml version="1.0" encoding="utf-8"?>
<sst xmlns="http://schemas.openxmlformats.org/spreadsheetml/2006/main" count="312" uniqueCount="121">
  <si>
    <t>032118 Disaggregase Conditions</t>
  </si>
  <si>
    <t>Tau Prep</t>
  </si>
  <si>
    <t>ATP</t>
  </si>
  <si>
    <t>Hsp104</t>
  </si>
  <si>
    <t>Hsc70</t>
  </si>
  <si>
    <t>DNAJA2</t>
  </si>
  <si>
    <t>Hsp105</t>
  </si>
  <si>
    <t>Monomer</t>
  </si>
  <si>
    <t>-</t>
  </si>
  <si>
    <t>+</t>
  </si>
  <si>
    <t>Fibril</t>
  </si>
  <si>
    <t>vol (uL)</t>
  </si>
  <si>
    <t>total volume per sample</t>
  </si>
  <si>
    <t>Components of each reaction</t>
  </si>
  <si>
    <t>Prepare DPBS + 2mM MgCl2 (Assay Buffer), FS</t>
  </si>
  <si>
    <t>ATP, final 5mM</t>
  </si>
  <si>
    <t>Assay Buffer</t>
  </si>
  <si>
    <t>Tau (fibril or monomer), final 1uM</t>
  </si>
  <si>
    <t>Chaperone</t>
  </si>
  <si>
    <t>conc (uM)</t>
  </si>
  <si>
    <t>Chaperone(s)</t>
  </si>
  <si>
    <t>For 10mL of assay buffer, dilute 20uL of 1M MgCl2 with DPBS to a total volume of 10mL</t>
  </si>
  <si>
    <t>depending on number of chaperones</t>
  </si>
  <si>
    <t>Preparation of tau monomer</t>
  </si>
  <si>
    <t>Desired stock concentration (uM)</t>
  </si>
  <si>
    <t>variant</t>
  </si>
  <si>
    <t>prep date</t>
  </si>
  <si>
    <t>dialysis date</t>
  </si>
  <si>
    <t>WT</t>
  </si>
  <si>
    <t>April 2017</t>
  </si>
  <si>
    <t>Volume of stock to prepare (uL)</t>
  </si>
  <si>
    <t>Preparation of tau fibrils</t>
  </si>
  <si>
    <t>Prep date</t>
  </si>
  <si>
    <t>uL</t>
  </si>
  <si>
    <t>assay buffer (uL)</t>
  </si>
  <si>
    <t>Preparation of chaperones</t>
  </si>
  <si>
    <t>Desired assay conc (uM)</t>
  </si>
  <si>
    <t>Desired stock conc (uM)</t>
  </si>
  <si>
    <t>Vol to prepare (uL)</t>
  </si>
  <si>
    <t>Totals</t>
  </si>
  <si>
    <t>1</t>
  </si>
  <si>
    <t>5</t>
  </si>
  <si>
    <t>Dialysis date</t>
  </si>
  <si>
    <t>A</t>
  </si>
  <si>
    <t>B</t>
  </si>
  <si>
    <t>C</t>
  </si>
  <si>
    <t>D</t>
  </si>
  <si>
    <t>etc</t>
  </si>
  <si>
    <t>Gel 1</t>
  </si>
  <si>
    <t>Lane</t>
  </si>
  <si>
    <t>Sample</t>
  </si>
  <si>
    <t>ladder</t>
  </si>
  <si>
    <t>Condition 1 pellet</t>
  </si>
  <si>
    <t>Condition 1 supernatant</t>
  </si>
  <si>
    <t>Condition 2 pellet</t>
  </si>
  <si>
    <t>Condition 2 supernatant</t>
  </si>
  <si>
    <t>Condition 3 pellet</t>
  </si>
  <si>
    <t>Condition 3 supernatant</t>
  </si>
  <si>
    <t>Condition 4 pellet</t>
  </si>
  <si>
    <t>Condition 4 supernatant</t>
  </si>
  <si>
    <t>Condition 5 pellet</t>
  </si>
  <si>
    <t>Condition 5 supernatant</t>
  </si>
  <si>
    <t>Condition 6 pellet</t>
  </si>
  <si>
    <t>Condition 6 supernatant</t>
  </si>
  <si>
    <t>Condition 7 pellet</t>
  </si>
  <si>
    <t>Condition 7 supernatant</t>
  </si>
  <si>
    <t>Gel 2</t>
  </si>
  <si>
    <t>Condition 8 pellet</t>
  </si>
  <si>
    <t>Condition 8 supernatant</t>
  </si>
  <si>
    <t>Condition 9 pellet</t>
  </si>
  <si>
    <t>Condition 9 supernatant</t>
  </si>
  <si>
    <t>Condition 10 pellet</t>
  </si>
  <si>
    <t>Condition 10 supernatant</t>
  </si>
  <si>
    <t>Condition 11 pellet</t>
  </si>
  <si>
    <t>Condition 11 supernatant</t>
  </si>
  <si>
    <t>Condition 12 pellet</t>
  </si>
  <si>
    <t>Condition 12 supernatant</t>
  </si>
  <si>
    <t>buffer control</t>
  </si>
  <si>
    <t>Stock conc (uM)</t>
  </si>
  <si>
    <t>Vol chaperone (uL)</t>
  </si>
  <si>
    <t>Vol assay buffer (uL)</t>
  </si>
  <si>
    <t>per chaperone *except Hsp104--leave 100uL*</t>
  </si>
  <si>
    <t>Preparation of assay conditions</t>
  </si>
  <si>
    <t>Condition 1</t>
  </si>
  <si>
    <t>Assay buffer</t>
  </si>
  <si>
    <t>Total volume</t>
  </si>
  <si>
    <t>Tau monomer (5uM)</t>
  </si>
  <si>
    <t>ATP (50mM)</t>
  </si>
  <si>
    <t>Hsp104 (22uM)</t>
  </si>
  <si>
    <t>Hsc70 (11uM)</t>
  </si>
  <si>
    <t>DNAJA2 (5.5uM)</t>
  </si>
  <si>
    <t>Hsp105 (1.1uM)</t>
  </si>
  <si>
    <t>Condition 2</t>
  </si>
  <si>
    <t>Condition 3</t>
  </si>
  <si>
    <t>Tau fibril (5uM)</t>
  </si>
  <si>
    <t>Condition 4</t>
  </si>
  <si>
    <t>Condition 5</t>
  </si>
  <si>
    <t>Condition 6</t>
  </si>
  <si>
    <t>Condition 7</t>
  </si>
  <si>
    <t>Condition 8</t>
  </si>
  <si>
    <t>Condition 9</t>
  </si>
  <si>
    <t>Condition 10</t>
  </si>
  <si>
    <t>Condition 11</t>
  </si>
  <si>
    <t>Condition 12</t>
  </si>
  <si>
    <t>buffer + ThT control</t>
  </si>
  <si>
    <t>Goal: Repeat pilot experiment to attempt disaggregation of preformed tau fibrils by Hsp104 or members of the Hsp70 system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</si>
  <si>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</si>
  <si>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</si>
  <si>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</si>
  <si>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</si>
  <si>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</si>
  <si>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</si>
  <si>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</si>
  <si>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</si>
  <si>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</si>
  <si>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</si>
  <si>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</si>
  <si>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</si>
  <si>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82-182</t>
  </si>
  <si>
    <t>Prepare 500uL of 50mM ATP in Assay Buffer, FS</t>
  </si>
  <si>
    <t>032718 Disaggregation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</si>
</sst>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Font="1"/>
    <xf numFmtId="0" fontId="1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/>
    <xf numFmtId="0" fontId="1" fillId="0" borderId="0" xfId="0" applyFont="1" applyBorder="1"/>
    <xf numFmtId="2" fontId="0" fillId="0" borderId="0" xfId="0" applyNumberFormat="1" applyBorder="1" applyAlignment="1">
      <alignment horizontal="right"/>
    </xf>
    <xf numFmtId="0" fontId="1" fillId="0" borderId="0" xfId="0" applyFont="1" applyFill="1" applyBorder="1"/>
    <xf numFmtId="49" fontId="0" fillId="0" borderId="0" xfId="0" applyNumberFormat="1" applyBorder="1" applyAlignment="1">
      <alignment horizontal="right"/>
    </xf>
    <xf numFmtId="14" fontId="0" fillId="0" borderId="0" xfId="0" applyNumberFormat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 applyFill="1" applyBorder="1"/>
    <xf numFmtId="14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2" fontId="3" fillId="0" borderId="0" xfId="0" applyNumberFormat="1" applyFont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20" zoomScaleNormal="120" zoomScalePageLayoutView="120" workbookViewId="0">
      <selection activeCell="A16" sqref="A16"/>
    </sheetView>
  </sheetViews>
  <sheetFormatPr baseColWidth="10" defaultRowHeight="16" x14ac:dyDescent="0.2"/>
  <sheetData>
    <row r="1" spans="1:7" x14ac:dyDescent="0.2">
      <c r="A1" t="s">
        <v>0</v>
      </c>
    </row>
    <row r="3" spans="1:7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">
      <c r="A4">
        <v>1</v>
      </c>
      <c r="B4" t="s">
        <v>7</v>
      </c>
      <c r="C4" s="2" t="s">
        <v>9</v>
      </c>
      <c r="D4" s="2" t="s">
        <v>8</v>
      </c>
      <c r="E4" s="2" t="s">
        <v>8</v>
      </c>
      <c r="F4" s="2" t="s">
        <v>8</v>
      </c>
      <c r="G4" s="2" t="s">
        <v>8</v>
      </c>
    </row>
    <row r="5" spans="1:7" x14ac:dyDescent="0.2">
      <c r="A5">
        <v>2</v>
      </c>
      <c r="B5" t="s">
        <v>10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</row>
    <row r="6" spans="1:7" x14ac:dyDescent="0.2">
      <c r="A6">
        <v>3</v>
      </c>
      <c r="B6" t="s">
        <v>10</v>
      </c>
      <c r="C6" s="2" t="s">
        <v>9</v>
      </c>
      <c r="D6" s="2" t="s">
        <v>8</v>
      </c>
      <c r="E6" s="2" t="s">
        <v>8</v>
      </c>
      <c r="F6" s="2" t="s">
        <v>8</v>
      </c>
      <c r="G6" s="2" t="s">
        <v>8</v>
      </c>
    </row>
    <row r="7" spans="1:7" x14ac:dyDescent="0.2">
      <c r="A7">
        <v>4</v>
      </c>
      <c r="B7" t="s">
        <v>10</v>
      </c>
      <c r="C7" s="2" t="s">
        <v>9</v>
      </c>
      <c r="D7" s="2" t="s">
        <v>9</v>
      </c>
      <c r="E7" s="2" t="s">
        <v>8</v>
      </c>
      <c r="F7" s="2" t="s">
        <v>8</v>
      </c>
      <c r="G7" s="2" t="s">
        <v>8</v>
      </c>
    </row>
    <row r="8" spans="1:7" x14ac:dyDescent="0.2">
      <c r="A8">
        <v>5</v>
      </c>
      <c r="B8" t="s">
        <v>10</v>
      </c>
      <c r="C8" s="2" t="s">
        <v>9</v>
      </c>
      <c r="D8" s="2" t="s">
        <v>8</v>
      </c>
      <c r="E8" s="2" t="s">
        <v>9</v>
      </c>
      <c r="F8" s="2" t="s">
        <v>8</v>
      </c>
      <c r="G8" s="2" t="s">
        <v>8</v>
      </c>
    </row>
    <row r="9" spans="1:7" x14ac:dyDescent="0.2">
      <c r="A9">
        <v>6</v>
      </c>
      <c r="B9" t="s">
        <v>10</v>
      </c>
      <c r="C9" s="2" t="s">
        <v>9</v>
      </c>
      <c r="D9" s="2" t="s">
        <v>8</v>
      </c>
      <c r="E9" s="2" t="s">
        <v>8</v>
      </c>
      <c r="F9" s="2" t="s">
        <v>9</v>
      </c>
      <c r="G9" s="2" t="s">
        <v>8</v>
      </c>
    </row>
    <row r="10" spans="1:7" x14ac:dyDescent="0.2">
      <c r="A10">
        <v>7</v>
      </c>
      <c r="B10" t="s">
        <v>10</v>
      </c>
      <c r="C10" s="2" t="s">
        <v>9</v>
      </c>
      <c r="D10" s="2" t="s">
        <v>8</v>
      </c>
      <c r="E10" s="2" t="s">
        <v>8</v>
      </c>
      <c r="F10" s="2" t="s">
        <v>8</v>
      </c>
      <c r="G10" s="2" t="s">
        <v>9</v>
      </c>
    </row>
    <row r="11" spans="1:7" x14ac:dyDescent="0.2">
      <c r="A11">
        <v>8</v>
      </c>
      <c r="B11" t="s">
        <v>10</v>
      </c>
      <c r="C11" s="2" t="s">
        <v>9</v>
      </c>
      <c r="D11" s="2" t="s">
        <v>8</v>
      </c>
      <c r="E11" s="2" t="s">
        <v>9</v>
      </c>
      <c r="F11" s="2" t="s">
        <v>9</v>
      </c>
      <c r="G11" s="2" t="s">
        <v>8</v>
      </c>
    </row>
    <row r="12" spans="1:7" x14ac:dyDescent="0.2">
      <c r="A12">
        <v>9</v>
      </c>
      <c r="B12" t="s">
        <v>10</v>
      </c>
      <c r="C12" s="2" t="s">
        <v>9</v>
      </c>
      <c r="D12" s="2" t="s">
        <v>8</v>
      </c>
      <c r="E12" s="2" t="s">
        <v>9</v>
      </c>
      <c r="F12" s="2" t="s">
        <v>8</v>
      </c>
      <c r="G12" s="2" t="s">
        <v>9</v>
      </c>
    </row>
    <row r="13" spans="1:7" x14ac:dyDescent="0.2">
      <c r="A13">
        <v>10</v>
      </c>
      <c r="B13" t="s">
        <v>10</v>
      </c>
      <c r="C13" s="2" t="s">
        <v>9</v>
      </c>
      <c r="D13" s="2" t="s">
        <v>8</v>
      </c>
      <c r="E13" s="2" t="s">
        <v>8</v>
      </c>
      <c r="F13" s="2" t="s">
        <v>9</v>
      </c>
      <c r="G13" s="2" t="s">
        <v>9</v>
      </c>
    </row>
    <row r="14" spans="1:7" x14ac:dyDescent="0.2">
      <c r="A14">
        <v>11</v>
      </c>
      <c r="B14" t="s">
        <v>10</v>
      </c>
      <c r="C14" s="2" t="s">
        <v>9</v>
      </c>
      <c r="D14" s="2" t="s">
        <v>8</v>
      </c>
      <c r="E14" s="2" t="s">
        <v>9</v>
      </c>
      <c r="F14" s="2" t="s">
        <v>9</v>
      </c>
      <c r="G14" s="2" t="s">
        <v>9</v>
      </c>
    </row>
    <row r="15" spans="1:7" x14ac:dyDescent="0.2">
      <c r="A15">
        <v>12</v>
      </c>
      <c r="B15" t="s">
        <v>10</v>
      </c>
      <c r="C15" s="2" t="s">
        <v>8</v>
      </c>
      <c r="D15" s="2" t="s">
        <v>8</v>
      </c>
      <c r="E15" s="2" t="s">
        <v>9</v>
      </c>
      <c r="F15" s="2" t="s">
        <v>9</v>
      </c>
      <c r="G15" s="2" t="s">
        <v>9</v>
      </c>
    </row>
    <row r="16" spans="1:7" x14ac:dyDescent="0.2">
      <c r="C16" s="1"/>
      <c r="D16" s="1"/>
      <c r="E16" s="1"/>
      <c r="F16" s="1"/>
      <c r="G16" s="1"/>
    </row>
    <row r="17" spans="1:7" x14ac:dyDescent="0.2">
      <c r="A17" t="s">
        <v>39</v>
      </c>
      <c r="C17" s="1"/>
      <c r="D17" s="1" t="s">
        <v>40</v>
      </c>
      <c r="E17" s="1" t="s">
        <v>41</v>
      </c>
      <c r="F17" s="1" t="s">
        <v>41</v>
      </c>
      <c r="G17" s="1" t="s">
        <v>41</v>
      </c>
    </row>
    <row r="19" spans="1:7" x14ac:dyDescent="0.2">
      <c r="C19" s="2"/>
      <c r="D19" s="2"/>
      <c r="E19" s="2"/>
      <c r="F19" s="2"/>
      <c r="G19" s="2"/>
    </row>
    <row r="20" spans="1:7" x14ac:dyDescent="0.2">
      <c r="C20" s="4"/>
      <c r="D20" s="4"/>
      <c r="E20" s="4"/>
      <c r="F20" s="4"/>
      <c r="G20" s="4"/>
    </row>
    <row r="21" spans="1:7" x14ac:dyDescent="0.2">
      <c r="C21" s="4"/>
      <c r="D21" s="4"/>
      <c r="E21" s="4"/>
      <c r="F21" s="4"/>
      <c r="G21" s="4"/>
    </row>
    <row r="22" spans="1:7" x14ac:dyDescent="0.2">
      <c r="C22" s="2"/>
      <c r="D22" s="2"/>
      <c r="E22" s="2"/>
      <c r="F22" s="2"/>
      <c r="G22" s="2"/>
    </row>
    <row r="23" spans="1:7" x14ac:dyDescent="0.2">
      <c r="C23" s="2"/>
      <c r="D23" s="2"/>
      <c r="E23" s="2"/>
      <c r="F23" s="2"/>
      <c r="G23" s="2"/>
    </row>
    <row r="24" spans="1:7" x14ac:dyDescent="0.2">
      <c r="C24" s="2"/>
      <c r="D24" s="2"/>
      <c r="E24" s="2"/>
      <c r="F24" s="2"/>
      <c r="G24" s="2"/>
    </row>
    <row r="25" spans="1:7" x14ac:dyDescent="0.2">
      <c r="C25" s="2"/>
      <c r="D25" s="2"/>
      <c r="E25" s="2"/>
      <c r="F25" s="2"/>
      <c r="G25" s="2"/>
    </row>
    <row r="26" spans="1:7" x14ac:dyDescent="0.2">
      <c r="C26" s="2"/>
      <c r="D26" s="2"/>
      <c r="E26" s="2"/>
      <c r="F26" s="2"/>
      <c r="G26" s="2"/>
    </row>
    <row r="27" spans="1:7" x14ac:dyDescent="0.2">
      <c r="C27" s="2"/>
      <c r="D27" s="2"/>
      <c r="E27" s="2"/>
      <c r="F27" s="2"/>
      <c r="G27" s="2"/>
    </row>
    <row r="28" spans="1:7" x14ac:dyDescent="0.2">
      <c r="C28" s="2"/>
      <c r="D28" s="2"/>
      <c r="E28" s="2"/>
      <c r="F28" s="2"/>
      <c r="G28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16"/>
  <sheetViews>
    <sheetView tabSelected="1" workbookViewId="0"/>
  </sheetViews>
  <sheetFormatPr baseColWidth="10" defaultRowHeight="16" x14ac:dyDescent="0.2"/>
  <cols>
    <col min="1" max="1" width="32.83203125" customWidth="1"/>
    <col min="2" max="2" width="21.5" customWidth="1"/>
    <col min="3" max="3" width="20.33203125" customWidth="1"/>
    <col min="4" max="4" width="22.5" customWidth="1"/>
    <col min="5" max="5" width="17.83203125" customWidth="1"/>
    <col min="6" max="6" width="14.6640625" customWidth="1"/>
  </cols>
  <sheetData>
    <row r="1" spans="1:3" x14ac:dyDescent="0.2">
      <c r="A1" t="s">
        <v>120</v>
      </c>
    </row>
    <row r="2" spans="1:3" x14ac:dyDescent="0.2">
      <c r="A2" t="s">
        <v>105</v>
      </c>
    </row>
    <row r="5" spans="1:3" x14ac:dyDescent="0.2">
      <c r="A5" t="s">
        <v>14</v>
      </c>
    </row>
    <row r="6" spans="1:3" x14ac:dyDescent="0.2">
      <c r="A6" t="s">
        <v>21</v>
      </c>
    </row>
    <row r="8" spans="1:3" x14ac:dyDescent="0.2">
      <c r="A8" t="s">
        <v>119</v>
      </c>
    </row>
    <row r="12" spans="1:3" x14ac:dyDescent="0.2">
      <c r="A12" s="9" t="s">
        <v>13</v>
      </c>
      <c r="B12" s="6" t="s">
        <v>11</v>
      </c>
    </row>
    <row r="13" spans="1:3" x14ac:dyDescent="0.2">
      <c r="A13" s="7" t="s">
        <v>17</v>
      </c>
      <c r="B13" s="6">
        <f>B17*1/B27</f>
        <v>52</v>
      </c>
    </row>
    <row r="14" spans="1:3" x14ac:dyDescent="0.2">
      <c r="A14" s="7" t="s">
        <v>15</v>
      </c>
      <c r="B14" s="6">
        <f>B17*5/50</f>
        <v>26</v>
      </c>
    </row>
    <row r="15" spans="1:3" x14ac:dyDescent="0.2">
      <c r="A15" s="5" t="s">
        <v>20</v>
      </c>
      <c r="B15" s="6">
        <v>20</v>
      </c>
      <c r="C15" t="s">
        <v>81</v>
      </c>
    </row>
    <row r="16" spans="1:3" x14ac:dyDescent="0.2">
      <c r="A16" s="5" t="s">
        <v>16</v>
      </c>
      <c r="B16" s="10" t="s">
        <v>118</v>
      </c>
      <c r="C16" t="s">
        <v>22</v>
      </c>
    </row>
    <row r="17" spans="1:6" x14ac:dyDescent="0.2">
      <c r="A17" s="7" t="s">
        <v>12</v>
      </c>
      <c r="B17" s="8">
        <v>260</v>
      </c>
      <c r="E17" s="8"/>
    </row>
    <row r="18" spans="1:6" x14ac:dyDescent="0.2">
      <c r="A18" s="7"/>
      <c r="B18" s="8"/>
    </row>
    <row r="19" spans="1:6" x14ac:dyDescent="0.2">
      <c r="A19" s="11" t="s">
        <v>23</v>
      </c>
      <c r="B19" s="8"/>
    </row>
    <row r="20" spans="1:6" x14ac:dyDescent="0.2">
      <c r="A20" s="7" t="s">
        <v>24</v>
      </c>
      <c r="B20" s="8">
        <v>5</v>
      </c>
    </row>
    <row r="21" spans="1:6" x14ac:dyDescent="0.2">
      <c r="A21" s="7" t="s">
        <v>30</v>
      </c>
      <c r="B21" s="8">
        <f>(B13+16)</f>
        <v>68</v>
      </c>
    </row>
    <row r="22" spans="1:6" x14ac:dyDescent="0.2">
      <c r="A22" s="7"/>
      <c r="B22" s="8"/>
    </row>
    <row r="23" spans="1:6" x14ac:dyDescent="0.2">
      <c r="A23" t="s">
        <v>25</v>
      </c>
      <c r="B23" t="s">
        <v>26</v>
      </c>
      <c r="C23" t="s">
        <v>27</v>
      </c>
      <c r="D23" t="s">
        <v>19</v>
      </c>
      <c r="E23" t="s">
        <v>33</v>
      </c>
      <c r="F23" t="s">
        <v>34</v>
      </c>
    </row>
    <row r="24" spans="1:6" x14ac:dyDescent="0.2">
      <c r="A24" t="s">
        <v>28</v>
      </c>
      <c r="B24" s="12" t="s">
        <v>29</v>
      </c>
      <c r="C24" s="13">
        <v>43074</v>
      </c>
      <c r="D24" s="14">
        <v>167.9</v>
      </c>
      <c r="E24" s="15">
        <f>(B20*B21)/D24</f>
        <v>2.0250148898153664</v>
      </c>
      <c r="F24" s="14">
        <f>B21-E24</f>
        <v>65.974985110184633</v>
      </c>
    </row>
    <row r="25" spans="1:6" x14ac:dyDescent="0.2">
      <c r="A25" s="7"/>
      <c r="B25" s="8"/>
    </row>
    <row r="26" spans="1:6" x14ac:dyDescent="0.2">
      <c r="A26" s="11" t="s">
        <v>31</v>
      </c>
      <c r="B26" s="8"/>
    </row>
    <row r="27" spans="1:6" x14ac:dyDescent="0.2">
      <c r="A27" s="7" t="s">
        <v>24</v>
      </c>
      <c r="B27" s="8">
        <v>5</v>
      </c>
    </row>
    <row r="28" spans="1:6" x14ac:dyDescent="0.2">
      <c r="A28" s="7" t="s">
        <v>30</v>
      </c>
      <c r="B28" s="8">
        <f>(B13+3)*11</f>
        <v>605</v>
      </c>
    </row>
    <row r="29" spans="1:6" x14ac:dyDescent="0.2">
      <c r="A29" s="7"/>
      <c r="B29" s="8"/>
    </row>
    <row r="30" spans="1:6" x14ac:dyDescent="0.2">
      <c r="A30" s="7" t="s">
        <v>32</v>
      </c>
      <c r="B30" s="8" t="s">
        <v>19</v>
      </c>
      <c r="C30" t="s">
        <v>33</v>
      </c>
      <c r="D30" t="s">
        <v>34</v>
      </c>
    </row>
    <row r="31" spans="1:6" x14ac:dyDescent="0.2">
      <c r="A31" s="16">
        <v>43184</v>
      </c>
      <c r="B31" s="8">
        <v>5.2315004651162784</v>
      </c>
      <c r="C31">
        <f>(B27*B28)/B31</f>
        <v>578.22799026220957</v>
      </c>
      <c r="D31" s="8">
        <f>B28-C31</f>
        <v>26.772009737790427</v>
      </c>
    </row>
    <row r="32" spans="1:6" x14ac:dyDescent="0.2">
      <c r="A32" s="16"/>
      <c r="B32" s="8"/>
      <c r="D32" s="8"/>
    </row>
    <row r="33" spans="1:5" x14ac:dyDescent="0.2">
      <c r="A33" s="4" t="s">
        <v>35</v>
      </c>
    </row>
    <row r="34" spans="1:5" x14ac:dyDescent="0.2">
      <c r="A34" s="3" t="s">
        <v>18</v>
      </c>
      <c r="B34" t="s">
        <v>36</v>
      </c>
      <c r="C34" t="s">
        <v>37</v>
      </c>
      <c r="D34" t="s">
        <v>38</v>
      </c>
    </row>
    <row r="35" spans="1:5" x14ac:dyDescent="0.2">
      <c r="A35" t="s">
        <v>3</v>
      </c>
      <c r="B35">
        <v>10</v>
      </c>
      <c r="C35">
        <f>B35*B17/100</f>
        <v>26</v>
      </c>
      <c r="D35">
        <v>105</v>
      </c>
    </row>
    <row r="36" spans="1:5" x14ac:dyDescent="0.2">
      <c r="A36" t="s">
        <v>4</v>
      </c>
      <c r="B36">
        <v>1</v>
      </c>
      <c r="C36">
        <f>B36*B17/B15</f>
        <v>13</v>
      </c>
      <c r="D36">
        <f>(B15+5)*5</f>
        <v>125</v>
      </c>
    </row>
    <row r="37" spans="1:5" x14ac:dyDescent="0.2">
      <c r="A37" t="s">
        <v>5</v>
      </c>
      <c r="B37">
        <v>0.5</v>
      </c>
      <c r="C37">
        <f>B37*B17/B15</f>
        <v>6.5</v>
      </c>
      <c r="D37">
        <f>(B15+5)*5</f>
        <v>125</v>
      </c>
    </row>
    <row r="38" spans="1:5" x14ac:dyDescent="0.2">
      <c r="A38" t="s">
        <v>6</v>
      </c>
      <c r="B38">
        <v>0.1</v>
      </c>
      <c r="C38">
        <f>B38*B17/B15</f>
        <v>1.3</v>
      </c>
      <c r="D38">
        <f>(B15+5)*5</f>
        <v>125</v>
      </c>
    </row>
    <row r="40" spans="1:5" x14ac:dyDescent="0.2">
      <c r="A40" t="s">
        <v>18</v>
      </c>
      <c r="B40" t="s">
        <v>42</v>
      </c>
      <c r="C40" s="8" t="s">
        <v>78</v>
      </c>
      <c r="D40" s="8" t="s">
        <v>79</v>
      </c>
      <c r="E40" t="s">
        <v>80</v>
      </c>
    </row>
    <row r="41" spans="1:5" x14ac:dyDescent="0.2">
      <c r="A41" t="s">
        <v>3</v>
      </c>
      <c r="B41" s="17">
        <v>42437</v>
      </c>
      <c r="C41" s="19">
        <v>49.2</v>
      </c>
      <c r="D41" s="15">
        <f>C35*D35/C41</f>
        <v>55.487804878048777</v>
      </c>
      <c r="E41" s="15">
        <f>D35-D41</f>
        <v>49.512195121951223</v>
      </c>
    </row>
    <row r="42" spans="1:5" x14ac:dyDescent="0.2">
      <c r="A42" t="s">
        <v>4</v>
      </c>
      <c r="B42" s="13">
        <v>42997</v>
      </c>
      <c r="C42" s="6">
        <v>88.378571428571433</v>
      </c>
      <c r="D42" s="15">
        <f>C36*D36/C42</f>
        <v>18.386809989493251</v>
      </c>
      <c r="E42" s="15">
        <f>D36-D42</f>
        <v>106.61319001050674</v>
      </c>
    </row>
    <row r="43" spans="1:5" x14ac:dyDescent="0.2">
      <c r="A43" t="s">
        <v>5</v>
      </c>
      <c r="B43" s="17">
        <v>42184</v>
      </c>
      <c r="C43" s="18">
        <v>135.69999999999999</v>
      </c>
      <c r="D43" s="15">
        <f>C37*D37/C43</f>
        <v>5.9874723655121596</v>
      </c>
      <c r="E43" s="15">
        <f>D37-D43</f>
        <v>119.01252763448784</v>
      </c>
    </row>
    <row r="44" spans="1:5" x14ac:dyDescent="0.2">
      <c r="A44" t="s">
        <v>6</v>
      </c>
      <c r="B44" s="13">
        <v>43174</v>
      </c>
      <c r="C44">
        <f>1.62*1000000/96900</f>
        <v>16.71826625386997</v>
      </c>
      <c r="D44" s="15">
        <f>C38*D38/C44</f>
        <v>9.7199074074074066</v>
      </c>
      <c r="E44" s="15">
        <f>D38-D44</f>
        <v>115.2800925925926</v>
      </c>
    </row>
    <row r="46" spans="1:5" x14ac:dyDescent="0.2">
      <c r="A46" s="4" t="s">
        <v>82</v>
      </c>
    </row>
    <row r="48" spans="1:5" x14ac:dyDescent="0.2">
      <c r="A48" s="9" t="s">
        <v>83</v>
      </c>
      <c r="B48" s="6" t="s">
        <v>11</v>
      </c>
      <c r="D48" s="9" t="s">
        <v>98</v>
      </c>
      <c r="E48" s="6" t="s">
        <v>11</v>
      </c>
    </row>
    <row r="49" spans="1:5" x14ac:dyDescent="0.2">
      <c r="A49" s="7" t="s">
        <v>86</v>
      </c>
      <c r="B49" s="20">
        <f>B13</f>
        <v>52</v>
      </c>
      <c r="D49" s="7" t="s">
        <v>94</v>
      </c>
      <c r="E49" s="6">
        <v>52</v>
      </c>
    </row>
    <row r="50" spans="1:5" x14ac:dyDescent="0.2">
      <c r="A50" s="7" t="s">
        <v>87</v>
      </c>
      <c r="B50" s="20">
        <f>B14</f>
        <v>26</v>
      </c>
      <c r="D50" s="7" t="s">
        <v>87</v>
      </c>
      <c r="E50" s="6">
        <v>26</v>
      </c>
    </row>
    <row r="51" spans="1:5" x14ac:dyDescent="0.2">
      <c r="A51" s="5" t="s">
        <v>88</v>
      </c>
      <c r="B51" s="6">
        <v>0</v>
      </c>
      <c r="D51" s="5" t="s">
        <v>88</v>
      </c>
      <c r="E51" s="6">
        <v>0</v>
      </c>
    </row>
    <row r="52" spans="1:5" x14ac:dyDescent="0.2">
      <c r="A52" s="5" t="s">
        <v>89</v>
      </c>
      <c r="B52" s="10">
        <v>0</v>
      </c>
      <c r="D52" s="5" t="s">
        <v>89</v>
      </c>
      <c r="E52" s="10">
        <v>0</v>
      </c>
    </row>
    <row r="53" spans="1:5" x14ac:dyDescent="0.2">
      <c r="A53" s="7" t="s">
        <v>90</v>
      </c>
      <c r="B53" s="8">
        <v>0</v>
      </c>
      <c r="D53" s="7" t="s">
        <v>90</v>
      </c>
      <c r="E53" s="8">
        <v>0</v>
      </c>
    </row>
    <row r="54" spans="1:5" x14ac:dyDescent="0.2">
      <c r="A54" s="7" t="s">
        <v>91</v>
      </c>
      <c r="B54" s="8">
        <v>0</v>
      </c>
      <c r="D54" s="7" t="s">
        <v>91</v>
      </c>
      <c r="E54" s="8">
        <v>20</v>
      </c>
    </row>
    <row r="55" spans="1:5" x14ac:dyDescent="0.2">
      <c r="A55" s="7" t="s">
        <v>84</v>
      </c>
      <c r="B55" s="8">
        <f>B56-B49-B50</f>
        <v>182</v>
      </c>
      <c r="D55" s="7" t="s">
        <v>84</v>
      </c>
      <c r="E55" s="8">
        <f>E56-E49-E50-E51-E52-E53-E54</f>
        <v>162</v>
      </c>
    </row>
    <row r="56" spans="1:5" x14ac:dyDescent="0.2">
      <c r="A56" s="7" t="s">
        <v>85</v>
      </c>
      <c r="B56" s="21">
        <f>B17</f>
        <v>260</v>
      </c>
      <c r="D56" s="7" t="s">
        <v>85</v>
      </c>
      <c r="E56">
        <v>260</v>
      </c>
    </row>
    <row r="58" spans="1:5" x14ac:dyDescent="0.2">
      <c r="A58" s="9" t="s">
        <v>92</v>
      </c>
      <c r="B58" s="6" t="s">
        <v>11</v>
      </c>
      <c r="D58" s="9" t="s">
        <v>99</v>
      </c>
      <c r="E58" s="6" t="s">
        <v>11</v>
      </c>
    </row>
    <row r="59" spans="1:5" x14ac:dyDescent="0.2">
      <c r="A59" s="7" t="s">
        <v>94</v>
      </c>
      <c r="B59" s="6">
        <v>52</v>
      </c>
      <c r="D59" s="7" t="s">
        <v>94</v>
      </c>
      <c r="E59" s="6">
        <v>52</v>
      </c>
    </row>
    <row r="60" spans="1:5" x14ac:dyDescent="0.2">
      <c r="A60" s="7" t="s">
        <v>87</v>
      </c>
      <c r="B60" s="6">
        <v>0</v>
      </c>
      <c r="D60" s="7" t="s">
        <v>87</v>
      </c>
      <c r="E60" s="6">
        <v>26</v>
      </c>
    </row>
    <row r="61" spans="1:5" x14ac:dyDescent="0.2">
      <c r="A61" s="5" t="s">
        <v>88</v>
      </c>
      <c r="B61" s="6">
        <v>0</v>
      </c>
      <c r="D61" s="5" t="s">
        <v>88</v>
      </c>
      <c r="E61" s="6">
        <v>0</v>
      </c>
    </row>
    <row r="62" spans="1:5" x14ac:dyDescent="0.2">
      <c r="A62" s="5" t="s">
        <v>89</v>
      </c>
      <c r="B62" s="10">
        <v>0</v>
      </c>
      <c r="D62" s="5" t="s">
        <v>89</v>
      </c>
      <c r="E62" s="10">
        <v>20</v>
      </c>
    </row>
    <row r="63" spans="1:5" x14ac:dyDescent="0.2">
      <c r="A63" s="7" t="s">
        <v>90</v>
      </c>
      <c r="B63" s="8">
        <v>0</v>
      </c>
      <c r="D63" s="7" t="s">
        <v>90</v>
      </c>
      <c r="E63" s="8">
        <v>20</v>
      </c>
    </row>
    <row r="64" spans="1:5" x14ac:dyDescent="0.2">
      <c r="A64" s="7" t="s">
        <v>91</v>
      </c>
      <c r="B64" s="8">
        <v>0</v>
      </c>
      <c r="D64" s="7" t="s">
        <v>91</v>
      </c>
      <c r="E64" s="8">
        <v>0</v>
      </c>
    </row>
    <row r="65" spans="1:5" x14ac:dyDescent="0.2">
      <c r="A65" s="7" t="s">
        <v>84</v>
      </c>
      <c r="B65" s="8">
        <f>B66-B59</f>
        <v>208</v>
      </c>
      <c r="D65" s="7" t="s">
        <v>84</v>
      </c>
      <c r="E65" s="8">
        <f>E66-E59-E60-E61-E62-E63-E64</f>
        <v>142</v>
      </c>
    </row>
    <row r="66" spans="1:5" x14ac:dyDescent="0.2">
      <c r="A66" s="7" t="s">
        <v>85</v>
      </c>
      <c r="B66">
        <v>260</v>
      </c>
      <c r="D66" s="7" t="s">
        <v>85</v>
      </c>
      <c r="E66">
        <v>260</v>
      </c>
    </row>
    <row r="68" spans="1:5" x14ac:dyDescent="0.2">
      <c r="A68" s="9" t="s">
        <v>93</v>
      </c>
      <c r="B68" s="6" t="s">
        <v>11</v>
      </c>
      <c r="D68" s="9" t="s">
        <v>100</v>
      </c>
      <c r="E68" s="6" t="s">
        <v>11</v>
      </c>
    </row>
    <row r="69" spans="1:5" x14ac:dyDescent="0.2">
      <c r="A69" s="7" t="s">
        <v>94</v>
      </c>
      <c r="B69" s="6">
        <v>52</v>
      </c>
      <c r="D69" s="7" t="s">
        <v>94</v>
      </c>
      <c r="E69" s="6">
        <v>52</v>
      </c>
    </row>
    <row r="70" spans="1:5" x14ac:dyDescent="0.2">
      <c r="A70" s="7" t="s">
        <v>87</v>
      </c>
      <c r="B70" s="6">
        <f>B14</f>
        <v>26</v>
      </c>
      <c r="D70" s="7" t="s">
        <v>87</v>
      </c>
      <c r="E70" s="6">
        <v>26</v>
      </c>
    </row>
    <row r="71" spans="1:5" x14ac:dyDescent="0.2">
      <c r="A71" s="5" t="s">
        <v>88</v>
      </c>
      <c r="B71" s="6">
        <v>0</v>
      </c>
      <c r="D71" s="5" t="s">
        <v>88</v>
      </c>
      <c r="E71" s="6">
        <v>0</v>
      </c>
    </row>
    <row r="72" spans="1:5" x14ac:dyDescent="0.2">
      <c r="A72" s="5" t="s">
        <v>89</v>
      </c>
      <c r="B72" s="10">
        <v>0</v>
      </c>
      <c r="D72" s="5" t="s">
        <v>89</v>
      </c>
      <c r="E72" s="10">
        <v>20</v>
      </c>
    </row>
    <row r="73" spans="1:5" x14ac:dyDescent="0.2">
      <c r="A73" s="7" t="s">
        <v>90</v>
      </c>
      <c r="B73" s="8">
        <v>0</v>
      </c>
      <c r="D73" s="7" t="s">
        <v>90</v>
      </c>
      <c r="E73" s="8">
        <v>0</v>
      </c>
    </row>
    <row r="74" spans="1:5" x14ac:dyDescent="0.2">
      <c r="A74" s="7" t="s">
        <v>91</v>
      </c>
      <c r="B74" s="8">
        <v>0</v>
      </c>
      <c r="D74" s="7" t="s">
        <v>91</v>
      </c>
      <c r="E74" s="8">
        <v>20</v>
      </c>
    </row>
    <row r="75" spans="1:5" x14ac:dyDescent="0.2">
      <c r="A75" s="7" t="s">
        <v>84</v>
      </c>
      <c r="B75" s="8">
        <f>B76-B69-B70</f>
        <v>182</v>
      </c>
      <c r="D75" s="7" t="s">
        <v>84</v>
      </c>
      <c r="E75" s="8">
        <f>E76-E69-E70-E71-E72-E73-E74</f>
        <v>142</v>
      </c>
    </row>
    <row r="76" spans="1:5" x14ac:dyDescent="0.2">
      <c r="A76" s="7" t="s">
        <v>85</v>
      </c>
      <c r="B76">
        <v>260</v>
      </c>
      <c r="D76" s="7" t="s">
        <v>85</v>
      </c>
      <c r="E76">
        <v>260</v>
      </c>
    </row>
    <row r="77" spans="1:5" x14ac:dyDescent="0.2">
      <c r="A77" s="19"/>
    </row>
    <row r="78" spans="1:5" x14ac:dyDescent="0.2">
      <c r="A78" s="9" t="s">
        <v>95</v>
      </c>
      <c r="B78" s="6" t="s">
        <v>11</v>
      </c>
      <c r="D78" s="9" t="s">
        <v>101</v>
      </c>
      <c r="E78" s="6" t="s">
        <v>11</v>
      </c>
    </row>
    <row r="79" spans="1:5" x14ac:dyDescent="0.2">
      <c r="A79" s="7" t="s">
        <v>94</v>
      </c>
      <c r="B79" s="6">
        <v>52</v>
      </c>
      <c r="D79" s="7" t="s">
        <v>94</v>
      </c>
      <c r="E79" s="6">
        <v>52</v>
      </c>
    </row>
    <row r="80" spans="1:5" x14ac:dyDescent="0.2">
      <c r="A80" s="7" t="s">
        <v>87</v>
      </c>
      <c r="B80" s="6">
        <v>26</v>
      </c>
      <c r="D80" s="7" t="s">
        <v>87</v>
      </c>
      <c r="E80" s="6">
        <v>26</v>
      </c>
    </row>
    <row r="81" spans="1:5" x14ac:dyDescent="0.2">
      <c r="A81" s="5" t="s">
        <v>88</v>
      </c>
      <c r="B81" s="6">
        <v>100</v>
      </c>
      <c r="D81" s="5" t="s">
        <v>88</v>
      </c>
      <c r="E81" s="6">
        <v>0</v>
      </c>
    </row>
    <row r="82" spans="1:5" x14ac:dyDescent="0.2">
      <c r="A82" s="5" t="s">
        <v>89</v>
      </c>
      <c r="B82" s="10">
        <v>0</v>
      </c>
      <c r="D82" s="5" t="s">
        <v>89</v>
      </c>
      <c r="E82" s="10">
        <v>0</v>
      </c>
    </row>
    <row r="83" spans="1:5" x14ac:dyDescent="0.2">
      <c r="A83" s="7" t="s">
        <v>90</v>
      </c>
      <c r="B83" s="8">
        <v>0</v>
      </c>
      <c r="D83" s="7" t="s">
        <v>90</v>
      </c>
      <c r="E83" s="8">
        <v>20</v>
      </c>
    </row>
    <row r="84" spans="1:5" x14ac:dyDescent="0.2">
      <c r="A84" s="7" t="s">
        <v>91</v>
      </c>
      <c r="B84" s="8">
        <v>0</v>
      </c>
      <c r="D84" s="7" t="s">
        <v>91</v>
      </c>
      <c r="E84" s="8">
        <v>20</v>
      </c>
    </row>
    <row r="85" spans="1:5" x14ac:dyDescent="0.2">
      <c r="A85" s="7" t="s">
        <v>84</v>
      </c>
      <c r="B85" s="8">
        <f>B86-B79-B80-B81</f>
        <v>82</v>
      </c>
      <c r="D85" s="7" t="s">
        <v>84</v>
      </c>
      <c r="E85" s="8">
        <f>E86-E79-E80-E81-E82-E83-E84</f>
        <v>142</v>
      </c>
    </row>
    <row r="86" spans="1:5" x14ac:dyDescent="0.2">
      <c r="A86" s="7" t="s">
        <v>85</v>
      </c>
      <c r="B86">
        <v>260</v>
      </c>
      <c r="D86" s="7" t="s">
        <v>85</v>
      </c>
      <c r="E86">
        <v>260</v>
      </c>
    </row>
    <row r="88" spans="1:5" x14ac:dyDescent="0.2">
      <c r="A88" s="9" t="s">
        <v>96</v>
      </c>
      <c r="B88" s="6" t="s">
        <v>11</v>
      </c>
      <c r="D88" s="9" t="s">
        <v>102</v>
      </c>
      <c r="E88" s="6" t="s">
        <v>11</v>
      </c>
    </row>
    <row r="89" spans="1:5" x14ac:dyDescent="0.2">
      <c r="A89" s="7" t="s">
        <v>94</v>
      </c>
      <c r="B89" s="6">
        <v>52</v>
      </c>
      <c r="D89" s="7" t="s">
        <v>94</v>
      </c>
      <c r="E89" s="6">
        <v>52</v>
      </c>
    </row>
    <row r="90" spans="1:5" x14ac:dyDescent="0.2">
      <c r="A90" s="7" t="s">
        <v>87</v>
      </c>
      <c r="B90" s="6">
        <v>26</v>
      </c>
      <c r="D90" s="7" t="s">
        <v>87</v>
      </c>
      <c r="E90" s="6">
        <v>26</v>
      </c>
    </row>
    <row r="91" spans="1:5" x14ac:dyDescent="0.2">
      <c r="A91" s="5" t="s">
        <v>88</v>
      </c>
      <c r="B91" s="6">
        <v>0</v>
      </c>
      <c r="D91" s="5" t="s">
        <v>88</v>
      </c>
      <c r="E91" s="6">
        <v>0</v>
      </c>
    </row>
    <row r="92" spans="1:5" x14ac:dyDescent="0.2">
      <c r="A92" s="5" t="s">
        <v>89</v>
      </c>
      <c r="B92" s="10">
        <v>20</v>
      </c>
      <c r="D92" s="5" t="s">
        <v>89</v>
      </c>
      <c r="E92" s="10">
        <v>20</v>
      </c>
    </row>
    <row r="93" spans="1:5" x14ac:dyDescent="0.2">
      <c r="A93" s="7" t="s">
        <v>90</v>
      </c>
      <c r="B93" s="8">
        <v>0</v>
      </c>
      <c r="D93" s="7" t="s">
        <v>90</v>
      </c>
      <c r="E93" s="8">
        <v>20</v>
      </c>
    </row>
    <row r="94" spans="1:5" x14ac:dyDescent="0.2">
      <c r="A94" s="7" t="s">
        <v>91</v>
      </c>
      <c r="B94" s="8">
        <v>0</v>
      </c>
      <c r="D94" s="7" t="s">
        <v>91</v>
      </c>
      <c r="E94" s="8">
        <v>20</v>
      </c>
    </row>
    <row r="95" spans="1:5" x14ac:dyDescent="0.2">
      <c r="A95" s="7" t="s">
        <v>84</v>
      </c>
      <c r="B95" s="8">
        <f>B96-B89-B90-B92</f>
        <v>162</v>
      </c>
      <c r="D95" s="7" t="s">
        <v>84</v>
      </c>
      <c r="E95" s="8">
        <f>E96-E89-E90-E91-E92-E93-E94</f>
        <v>122</v>
      </c>
    </row>
    <row r="96" spans="1:5" x14ac:dyDescent="0.2">
      <c r="A96" s="7" t="s">
        <v>85</v>
      </c>
      <c r="B96">
        <v>260</v>
      </c>
      <c r="D96" s="7" t="s">
        <v>85</v>
      </c>
      <c r="E96">
        <v>260</v>
      </c>
    </row>
    <row r="98" spans="1:5" x14ac:dyDescent="0.2">
      <c r="A98" s="9" t="s">
        <v>97</v>
      </c>
      <c r="B98" s="6" t="s">
        <v>11</v>
      </c>
      <c r="D98" s="9" t="s">
        <v>103</v>
      </c>
      <c r="E98" s="6" t="s">
        <v>11</v>
      </c>
    </row>
    <row r="99" spans="1:5" x14ac:dyDescent="0.2">
      <c r="A99" s="7" t="s">
        <v>94</v>
      </c>
      <c r="B99" s="6">
        <v>52</v>
      </c>
      <c r="D99" s="7" t="s">
        <v>94</v>
      </c>
      <c r="E99" s="6">
        <v>52</v>
      </c>
    </row>
    <row r="100" spans="1:5" x14ac:dyDescent="0.2">
      <c r="A100" s="7" t="s">
        <v>87</v>
      </c>
      <c r="B100" s="6">
        <v>26</v>
      </c>
      <c r="D100" s="7" t="s">
        <v>87</v>
      </c>
      <c r="E100" s="6">
        <v>0</v>
      </c>
    </row>
    <row r="101" spans="1:5" x14ac:dyDescent="0.2">
      <c r="A101" s="5" t="s">
        <v>88</v>
      </c>
      <c r="B101" s="6">
        <v>0</v>
      </c>
      <c r="D101" s="5" t="s">
        <v>88</v>
      </c>
      <c r="E101" s="6">
        <v>0</v>
      </c>
    </row>
    <row r="102" spans="1:5" x14ac:dyDescent="0.2">
      <c r="A102" s="5" t="s">
        <v>89</v>
      </c>
      <c r="B102" s="10">
        <v>0</v>
      </c>
      <c r="D102" s="5" t="s">
        <v>89</v>
      </c>
      <c r="E102" s="10">
        <v>20</v>
      </c>
    </row>
    <row r="103" spans="1:5" x14ac:dyDescent="0.2">
      <c r="A103" s="7" t="s">
        <v>90</v>
      </c>
      <c r="B103" s="8">
        <v>20</v>
      </c>
      <c r="D103" s="7" t="s">
        <v>90</v>
      </c>
      <c r="E103" s="8">
        <v>20</v>
      </c>
    </row>
    <row r="104" spans="1:5" x14ac:dyDescent="0.2">
      <c r="A104" s="7" t="s">
        <v>91</v>
      </c>
      <c r="B104" s="8">
        <v>0</v>
      </c>
      <c r="D104" s="7" t="s">
        <v>91</v>
      </c>
      <c r="E104" s="8">
        <v>20</v>
      </c>
    </row>
    <row r="105" spans="1:5" x14ac:dyDescent="0.2">
      <c r="A105" s="7" t="s">
        <v>84</v>
      </c>
      <c r="B105" s="8">
        <f>B106-B99-B100-B101-B102-B103-B104</f>
        <v>162</v>
      </c>
      <c r="D105" s="7" t="s">
        <v>84</v>
      </c>
      <c r="E105" s="8">
        <f>E106-E99-E100-E101-E102-E103-E104</f>
        <v>148</v>
      </c>
    </row>
    <row r="106" spans="1:5" x14ac:dyDescent="0.2">
      <c r="A106" s="7" t="s">
        <v>85</v>
      </c>
      <c r="B106">
        <v>260</v>
      </c>
      <c r="D106" s="7" t="s">
        <v>85</v>
      </c>
      <c r="E106">
        <v>260</v>
      </c>
    </row>
    <row r="108" spans="1:5" x14ac:dyDescent="0.2">
      <c r="A108" s="9"/>
      <c r="B108" s="6"/>
    </row>
    <row r="109" spans="1:5" x14ac:dyDescent="0.2">
      <c r="A109" s="7"/>
      <c r="B109" s="6"/>
    </row>
    <row r="110" spans="1:5" x14ac:dyDescent="0.2">
      <c r="A110" s="7"/>
      <c r="B110" s="6"/>
    </row>
    <row r="111" spans="1:5" x14ac:dyDescent="0.2">
      <c r="A111" s="5"/>
      <c r="B111" s="6"/>
    </row>
    <row r="112" spans="1:5" x14ac:dyDescent="0.2">
      <c r="A112" s="5"/>
      <c r="B112" s="10"/>
    </row>
    <row r="113" spans="1:2" x14ac:dyDescent="0.2">
      <c r="A113" s="7"/>
      <c r="B113" s="8"/>
    </row>
    <row r="114" spans="1:2" x14ac:dyDescent="0.2">
      <c r="A114" s="7"/>
      <c r="B114" s="8"/>
    </row>
    <row r="115" spans="1:2" x14ac:dyDescent="0.2">
      <c r="A115" s="7"/>
      <c r="B115" s="8"/>
    </row>
    <row r="116" spans="1:2" x14ac:dyDescent="0.2">
      <c r="A116" s="7"/>
    </row>
  </sheetData>
  <phoneticPr fontId="2" type="noConversion"/>
  <printOptions gridLines="1"/>
  <pageMargins left="0.7" right="0.7" top="0.75" bottom="0.75" header="0.3" footer="0.3"/>
  <pageSetup scale="65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7"/>
  <sheetViews>
    <sheetView workbookViewId="0">
      <selection activeCell="D21" sqref="D21"/>
    </sheetView>
  </sheetViews>
  <sheetFormatPr baseColWidth="10" defaultRowHeight="16" x14ac:dyDescent="0.2"/>
  <cols>
    <col min="2" max="2" width="17.1640625" customWidth="1"/>
    <col min="3" max="3" width="18" customWidth="1"/>
    <col min="4" max="4" width="17.33203125" customWidth="1"/>
  </cols>
  <sheetData>
    <row r="1" spans="1:16" x14ac:dyDescent="0.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 t="s">
        <v>47</v>
      </c>
    </row>
    <row r="2" spans="1:16" x14ac:dyDescent="0.2">
      <c r="A2" s="4" t="s">
        <v>43</v>
      </c>
      <c r="B2" t="s">
        <v>104</v>
      </c>
      <c r="C2" t="s">
        <v>104</v>
      </c>
      <c r="D2" t="s">
        <v>104</v>
      </c>
    </row>
    <row r="3" spans="1:16" x14ac:dyDescent="0.2">
      <c r="A3" s="4" t="s">
        <v>44</v>
      </c>
      <c r="B3">
        <v>1</v>
      </c>
      <c r="C3">
        <v>1</v>
      </c>
      <c r="D3">
        <v>1</v>
      </c>
    </row>
    <row r="4" spans="1:16" x14ac:dyDescent="0.2">
      <c r="A4" s="4" t="s">
        <v>45</v>
      </c>
      <c r="B4">
        <v>2</v>
      </c>
      <c r="C4">
        <v>2</v>
      </c>
      <c r="D4">
        <v>2</v>
      </c>
    </row>
    <row r="5" spans="1:16" x14ac:dyDescent="0.2">
      <c r="A5" s="4" t="s">
        <v>46</v>
      </c>
      <c r="B5">
        <v>3</v>
      </c>
      <c r="C5">
        <v>3</v>
      </c>
      <c r="D5">
        <v>3</v>
      </c>
    </row>
    <row r="6" spans="1:16" x14ac:dyDescent="0.2">
      <c r="A6" s="4" t="s">
        <v>106</v>
      </c>
      <c r="B6">
        <v>4</v>
      </c>
      <c r="C6">
        <v>4</v>
      </c>
      <c r="D6">
        <v>4</v>
      </c>
    </row>
    <row r="7" spans="1:16" x14ac:dyDescent="0.2">
      <c r="A7" s="4" t="s">
        <v>107</v>
      </c>
      <c r="B7">
        <v>5</v>
      </c>
      <c r="C7">
        <v>5</v>
      </c>
      <c r="D7">
        <v>5</v>
      </c>
    </row>
    <row r="8" spans="1:16" x14ac:dyDescent="0.2">
      <c r="A8" s="4" t="s">
        <v>108</v>
      </c>
      <c r="B8">
        <v>6</v>
      </c>
      <c r="C8">
        <v>6</v>
      </c>
      <c r="D8">
        <v>6</v>
      </c>
    </row>
    <row r="9" spans="1:16" x14ac:dyDescent="0.2">
      <c r="A9" s="4" t="s">
        <v>109</v>
      </c>
      <c r="B9">
        <v>7</v>
      </c>
      <c r="C9">
        <v>7</v>
      </c>
      <c r="D9">
        <v>7</v>
      </c>
    </row>
    <row r="10" spans="1:16" x14ac:dyDescent="0.2">
      <c r="A10" s="4" t="s">
        <v>110</v>
      </c>
      <c r="B10">
        <v>8</v>
      </c>
      <c r="C10">
        <v>8</v>
      </c>
      <c r="D10">
        <v>8</v>
      </c>
    </row>
    <row r="11" spans="1:16" x14ac:dyDescent="0.2">
      <c r="A11" s="4" t="s">
        <v>111</v>
      </c>
      <c r="B11">
        <v>9</v>
      </c>
      <c r="C11">
        <v>9</v>
      </c>
      <c r="D11">
        <v>9</v>
      </c>
    </row>
    <row r="12" spans="1:16" x14ac:dyDescent="0.2">
      <c r="A12" s="4" t="s">
        <v>112</v>
      </c>
      <c r="B12">
        <v>10</v>
      </c>
      <c r="C12">
        <v>10</v>
      </c>
      <c r="D12">
        <v>10</v>
      </c>
    </row>
    <row r="13" spans="1:16" x14ac:dyDescent="0.2">
      <c r="A13" s="4" t="s">
        <v>113</v>
      </c>
      <c r="B13">
        <v>11</v>
      </c>
      <c r="C13">
        <v>11</v>
      </c>
      <c r="D13">
        <v>11</v>
      </c>
    </row>
    <row r="14" spans="1:16" x14ac:dyDescent="0.2">
      <c r="A14" s="4" t="s">
        <v>114</v>
      </c>
      <c r="B14">
        <v>12</v>
      </c>
      <c r="C14">
        <v>12</v>
      </c>
      <c r="D14">
        <v>12</v>
      </c>
    </row>
    <row r="15" spans="1:16" x14ac:dyDescent="0.2">
      <c r="A15" s="4" t="s">
        <v>115</v>
      </c>
    </row>
    <row r="16" spans="1:16" x14ac:dyDescent="0.2">
      <c r="A16" s="4" t="s">
        <v>116</v>
      </c>
    </row>
    <row r="17" spans="1:1" x14ac:dyDescent="0.2">
      <c r="A17" s="4" t="s">
        <v>117</v>
      </c>
    </row>
  </sheetData>
  <phoneticPr fontId="2" type="noConversion"/>
  <printOptions gridLines="1"/>
  <pageMargins left="0.7" right="0.7" top="0.75" bottom="0.75" header="0.3" footer="0.3"/>
  <pageSetup scale="66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36" sqref="B36"/>
    </sheetView>
  </sheetViews>
  <sheetFormatPr baseColWidth="10" defaultRowHeight="16" x14ac:dyDescent="0.2"/>
  <sheetData>
    <row r="1" spans="1:2" x14ac:dyDescent="0.2">
      <c r="A1" t="s">
        <v>48</v>
      </c>
    </row>
    <row r="3" spans="1:2" x14ac:dyDescent="0.2">
      <c r="A3" t="s">
        <v>49</v>
      </c>
      <c r="B3" t="s">
        <v>50</v>
      </c>
    </row>
    <row r="4" spans="1:2" x14ac:dyDescent="0.2">
      <c r="A4">
        <v>1</v>
      </c>
      <c r="B4" t="s">
        <v>51</v>
      </c>
    </row>
    <row r="5" spans="1:2" x14ac:dyDescent="0.2">
      <c r="A5">
        <v>2</v>
      </c>
      <c r="B5" t="s">
        <v>52</v>
      </c>
    </row>
    <row r="6" spans="1:2" x14ac:dyDescent="0.2">
      <c r="A6">
        <v>3</v>
      </c>
      <c r="B6" t="s">
        <v>53</v>
      </c>
    </row>
    <row r="7" spans="1:2" x14ac:dyDescent="0.2">
      <c r="A7">
        <v>4</v>
      </c>
      <c r="B7" t="s">
        <v>54</v>
      </c>
    </row>
    <row r="8" spans="1:2" x14ac:dyDescent="0.2">
      <c r="A8">
        <v>5</v>
      </c>
      <c r="B8" t="s">
        <v>55</v>
      </c>
    </row>
    <row r="9" spans="1:2" x14ac:dyDescent="0.2">
      <c r="A9">
        <v>6</v>
      </c>
      <c r="B9" t="s">
        <v>56</v>
      </c>
    </row>
    <row r="10" spans="1:2" x14ac:dyDescent="0.2">
      <c r="A10">
        <v>7</v>
      </c>
      <c r="B10" t="s">
        <v>57</v>
      </c>
    </row>
    <row r="11" spans="1:2" x14ac:dyDescent="0.2">
      <c r="A11">
        <v>8</v>
      </c>
      <c r="B11" t="s">
        <v>58</v>
      </c>
    </row>
    <row r="12" spans="1:2" x14ac:dyDescent="0.2">
      <c r="A12">
        <v>9</v>
      </c>
      <c r="B12" t="s">
        <v>59</v>
      </c>
    </row>
    <row r="13" spans="1:2" x14ac:dyDescent="0.2">
      <c r="A13">
        <v>10</v>
      </c>
      <c r="B13" t="s">
        <v>60</v>
      </c>
    </row>
    <row r="14" spans="1:2" x14ac:dyDescent="0.2">
      <c r="A14">
        <v>11</v>
      </c>
      <c r="B14" t="s">
        <v>61</v>
      </c>
    </row>
    <row r="15" spans="1:2" x14ac:dyDescent="0.2">
      <c r="A15">
        <v>12</v>
      </c>
      <c r="B15" t="s">
        <v>62</v>
      </c>
    </row>
    <row r="16" spans="1:2" x14ac:dyDescent="0.2">
      <c r="A16">
        <v>13</v>
      </c>
      <c r="B16" t="s">
        <v>63</v>
      </c>
    </row>
    <row r="17" spans="1:2" x14ac:dyDescent="0.2">
      <c r="A17">
        <v>14</v>
      </c>
      <c r="B17" t="s">
        <v>64</v>
      </c>
    </row>
    <row r="18" spans="1:2" x14ac:dyDescent="0.2">
      <c r="A18">
        <v>15</v>
      </c>
      <c r="B18" t="s">
        <v>65</v>
      </c>
    </row>
    <row r="21" spans="1:2" x14ac:dyDescent="0.2">
      <c r="A21" t="s">
        <v>66</v>
      </c>
    </row>
    <row r="23" spans="1:2" x14ac:dyDescent="0.2">
      <c r="A23" t="s">
        <v>49</v>
      </c>
      <c r="B23" t="s">
        <v>50</v>
      </c>
    </row>
    <row r="24" spans="1:2" x14ac:dyDescent="0.2">
      <c r="A24">
        <v>1</v>
      </c>
      <c r="B24" t="s">
        <v>51</v>
      </c>
    </row>
    <row r="25" spans="1:2" x14ac:dyDescent="0.2">
      <c r="A25">
        <v>2</v>
      </c>
      <c r="B25" t="s">
        <v>67</v>
      </c>
    </row>
    <row r="26" spans="1:2" x14ac:dyDescent="0.2">
      <c r="A26">
        <v>3</v>
      </c>
      <c r="B26" t="s">
        <v>68</v>
      </c>
    </row>
    <row r="27" spans="1:2" x14ac:dyDescent="0.2">
      <c r="A27">
        <v>4</v>
      </c>
      <c r="B27" t="s">
        <v>69</v>
      </c>
    </row>
    <row r="28" spans="1:2" x14ac:dyDescent="0.2">
      <c r="A28">
        <v>5</v>
      </c>
      <c r="B28" t="s">
        <v>70</v>
      </c>
    </row>
    <row r="29" spans="1:2" x14ac:dyDescent="0.2">
      <c r="A29">
        <v>6</v>
      </c>
      <c r="B29" t="s">
        <v>71</v>
      </c>
    </row>
    <row r="30" spans="1:2" x14ac:dyDescent="0.2">
      <c r="A30">
        <v>7</v>
      </c>
      <c r="B30" t="s">
        <v>72</v>
      </c>
    </row>
    <row r="31" spans="1:2" x14ac:dyDescent="0.2">
      <c r="A31">
        <v>8</v>
      </c>
      <c r="B31" t="s">
        <v>73</v>
      </c>
    </row>
    <row r="32" spans="1:2" x14ac:dyDescent="0.2">
      <c r="A32">
        <v>9</v>
      </c>
      <c r="B32" t="s">
        <v>74</v>
      </c>
    </row>
    <row r="33" spans="1:2" x14ac:dyDescent="0.2">
      <c r="A33">
        <v>10</v>
      </c>
      <c r="B33" t="s">
        <v>75</v>
      </c>
    </row>
    <row r="34" spans="1:2" x14ac:dyDescent="0.2">
      <c r="A34">
        <v>11</v>
      </c>
      <c r="B34" t="s">
        <v>76</v>
      </c>
    </row>
    <row r="35" spans="1:2" x14ac:dyDescent="0.2">
      <c r="A35">
        <v>12</v>
      </c>
      <c r="B35" t="s">
        <v>77</v>
      </c>
    </row>
    <row r="36" spans="1:2" x14ac:dyDescent="0.2">
      <c r="A36">
        <v>13</v>
      </c>
      <c r="B36" t="s">
        <v>77</v>
      </c>
    </row>
    <row r="37" spans="1:2" x14ac:dyDescent="0.2">
      <c r="A37">
        <v>14</v>
      </c>
      <c r="B37" t="s">
        <v>77</v>
      </c>
    </row>
    <row r="38" spans="1:2" x14ac:dyDescent="0.2">
      <c r="A38">
        <v>15</v>
      </c>
      <c r="B38" t="s">
        <v>77</v>
      </c>
    </row>
  </sheetData>
  <phoneticPr fontId="2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Calculations</vt:lpstr>
      <vt:lpstr>Plate</vt:lpstr>
      <vt:lpstr>Gel Lanes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2018-03-21T22:02:43Z</cp:lastPrinted>
  <dcterms:created xsi:type="dcterms:W3CDTF">2018-03-20T20:38:32Z</dcterms:created>
  <dcterms:modified xsi:type="dcterms:W3CDTF">2018-03-27T14:53:42Z</dcterms:modified>
</cp:coreProperties>
</file>