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osephmartin/Downloads/"/>
    </mc:Choice>
  </mc:AlternateContent>
  <xr:revisionPtr revIDLastSave="0" documentId="13_ncr:1_{3DE7587F-478C-A843-BF13-A8EB60617C14}" xr6:coauthVersionLast="47" xr6:coauthVersionMax="47" xr10:uidLastSave="{00000000-0000-0000-0000-000000000000}"/>
  <bookViews>
    <workbookView xWindow="1040" yWindow="1320" windowWidth="27640" windowHeight="16440" xr2:uid="{A89177E6-ACFD-654D-9C96-E39956538A46}"/>
  </bookViews>
  <sheets>
    <sheet name="Sheet1" sheetId="1" r:id="rId1"/>
  </sheets>
  <definedNames>
    <definedName name="FrameLineSpacingRatio">Sheet1!$T$48</definedName>
    <definedName name="FrameWidthFactor">Sheet1!$T$49</definedName>
    <definedName name="holder_layers">Sheet1!$T$47</definedName>
    <definedName name="LH">Sheet1!$T$50</definedName>
    <definedName name="maxZ">Sheet1!$T$43</definedName>
    <definedName name="pi_2">Sheet1!$T$42</definedName>
    <definedName name="ri">Sheet1!$T$47</definedName>
    <definedName name="t_offset">Sheet1!$T$51</definedName>
    <definedName name="upScale">Sheet1!$T$44</definedName>
    <definedName name="xc">Sheet1!$T$45</definedName>
    <definedName name="yc">Sheet1!$T$46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39" i="1" l="1"/>
  <c r="G19" i="1"/>
  <c r="D19" i="1"/>
  <c r="L18" i="1"/>
  <c r="G18" i="1"/>
  <c r="F18" i="1" a="1"/>
  <c r="F18" i="1" s="1"/>
  <c r="D18" i="1"/>
  <c r="C18" i="1"/>
  <c r="G17" i="1"/>
  <c r="D17" i="1"/>
  <c r="D17" i="1" a="1"/>
  <c r="G16" i="1"/>
  <c r="D16" i="1"/>
  <c r="H15" i="1"/>
  <c r="F15" i="1"/>
  <c r="G14" i="1"/>
  <c r="F14" i="1"/>
  <c r="E14" i="1"/>
  <c r="L13" i="1"/>
  <c r="K13" i="1"/>
  <c r="H13" i="1"/>
  <c r="J13" i="1" s="1"/>
  <c r="F13" i="1"/>
  <c r="D13" i="1"/>
  <c r="C13" i="1"/>
  <c r="J12" i="1"/>
  <c r="D12" i="1" a="1"/>
  <c r="D12" i="1" s="1"/>
  <c r="C12" i="1" a="1"/>
  <c r="C12" i="1" s="1"/>
  <c r="L10" i="1"/>
  <c r="F10" i="1" a="1"/>
  <c r="F10" i="1" s="1"/>
  <c r="D10" i="1"/>
  <c r="C10" i="1"/>
  <c r="T34" i="1" l="1"/>
  <c r="T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Andy Gleadall</author>
  </authors>
  <commentList>
    <comment ref="A8" authorId="0" shapeId="0" xr:uid="{C8B3DE88-ECC6-6349-A36B-C8D5F4BFA513}">
      <text>
        <r>
          <rPr>
            <b/>
            <sz val="9"/>
            <color rgb="FF000000"/>
            <rFont val="Tahoma"/>
            <family val="2"/>
          </rPr>
          <t>Andy Gleadall:</t>
        </r>
        <r>
          <rPr>
            <sz val="9"/>
            <color rgb="FF000000"/>
            <rFont val="Tahoma"/>
            <family val="2"/>
          </rPr>
          <t xml:space="preserve">
</t>
        </r>
        <r>
          <rPr>
            <sz val="9"/>
            <color rgb="FF000000"/>
            <rFont val="Tahoma"/>
            <family val="2"/>
          </rPr>
          <t xml:space="preserve">This is the name of the design when it's saved. 
</t>
        </r>
        <r>
          <rPr>
            <sz val="9"/>
            <color rgb="FF000000"/>
            <rFont val="Tahoma"/>
            <family val="2"/>
          </rPr>
          <t xml:space="preserve">
</t>
        </r>
        <r>
          <rPr>
            <sz val="9"/>
            <color rgb="FF000000"/>
            <rFont val="Tahoma"/>
            <family val="2"/>
          </rPr>
          <t>Recommended good practice: save a new version (01, 02, 03, etc) each time you print GCODE and name the GCODE with exactly the same name. Then you have a record of the design and all settings for every GCODE you print.</t>
        </r>
      </text>
    </comment>
    <comment ref="C8" authorId="0" shapeId="0" xr:uid="{65D4C261-7B2F-C44B-A347-92B46D0B00AA}">
      <text>
        <r>
          <rPr>
            <b/>
            <sz val="9"/>
            <color rgb="FF000000"/>
            <rFont val="Tahoma"/>
            <family val="2"/>
          </rPr>
          <t>Andy Gleadall:</t>
        </r>
        <r>
          <rPr>
            <sz val="9"/>
            <color rgb="FF000000"/>
            <rFont val="Tahoma"/>
            <family val="2"/>
          </rPr>
          <t xml:space="preserve">
</t>
        </r>
        <r>
          <rPr>
            <sz val="9"/>
            <color rgb="FF000000"/>
            <rFont val="Tahoma"/>
            <family val="2"/>
          </rPr>
          <t>This must be the exact name of the worksheet where the design will be saved. It is possible to import and export a worksheet (e.g. if you have too many worksheets for different projects, or if you want to share your designs with a collaborator)</t>
        </r>
      </text>
    </comment>
    <comment ref="S11" authorId="0" shapeId="0" xr:uid="{C197D73D-A374-EF49-8803-3D2E5233B72F}">
      <text>
        <r>
          <rPr>
            <b/>
            <sz val="9"/>
            <color indexed="81"/>
            <rFont val="Tahoma"/>
            <family val="2"/>
          </rPr>
          <t>Andy Gleadall:</t>
        </r>
        <r>
          <rPr>
            <sz val="9"/>
            <color indexed="81"/>
            <rFont val="Tahoma"/>
            <family val="2"/>
          </rPr>
          <t xml:space="preserve">
Offsets the whole toolpath so design can start at a height of 0 rather than the Z value of the first layer. Only applied to GCODE - not the data in the Printpath worksheet</t>
        </r>
      </text>
    </comment>
    <comment ref="S12" authorId="0" shapeId="0" xr:uid="{55F1C4B0-F279-D941-BB2D-D76833DD3D14}">
      <text>
        <r>
          <rPr>
            <b/>
            <sz val="9"/>
            <color indexed="81"/>
            <rFont val="Tahoma"/>
            <family val="2"/>
          </rPr>
          <t>Andy Gleadall:</t>
        </r>
        <r>
          <rPr>
            <sz val="9"/>
            <color indexed="81"/>
            <rFont val="Tahoma"/>
            <family val="2"/>
          </rPr>
          <t xml:space="preserve">
Only applied to GCODE - not the data in the Printpath worksheet</t>
        </r>
      </text>
    </comment>
    <comment ref="S13" authorId="0" shapeId="0" xr:uid="{1DF15E65-3447-C44B-9EDF-3DB37724459A}">
      <text>
        <r>
          <rPr>
            <b/>
            <sz val="9"/>
            <color indexed="81"/>
            <rFont val="Tahoma"/>
            <family val="2"/>
          </rPr>
          <t>Andy Gleadall:</t>
        </r>
        <r>
          <rPr>
            <sz val="9"/>
            <color indexed="81"/>
            <rFont val="Tahoma"/>
            <family val="2"/>
          </rPr>
          <t xml:space="preserve">
Only applied to GCODE - not the data in the Printpath worksheet</t>
        </r>
      </text>
    </comment>
    <comment ref="S14" authorId="0" shapeId="0" xr:uid="{1BE1677C-6FC9-1549-9A82-C287607F6A53}">
      <text>
        <r>
          <rPr>
            <b/>
            <sz val="9"/>
            <color indexed="81"/>
            <rFont val="Tahoma"/>
            <family val="2"/>
          </rPr>
          <t>Andy Gleadall:</t>
        </r>
        <r>
          <rPr>
            <sz val="9"/>
            <color indexed="81"/>
            <rFont val="Tahoma"/>
            <family val="2"/>
          </rPr>
          <t xml:space="preserve">
This must be the same as the name written in the first row of the StartGCODE worksheet. Leave as "Default" unless using multiple tools.</t>
        </r>
      </text>
    </comment>
    <comment ref="S15" authorId="0" shapeId="0" xr:uid="{87D31A2C-4CE6-2644-9B21-50C1032B8A1B}">
      <text>
        <r>
          <rPr>
            <b/>
            <sz val="9"/>
            <color indexed="81"/>
            <rFont val="Tahoma"/>
            <family val="2"/>
          </rPr>
          <t>Andy Gleadall:</t>
        </r>
        <r>
          <rPr>
            <sz val="9"/>
            <color indexed="81"/>
            <rFont val="Tahoma"/>
            <family val="2"/>
          </rPr>
          <t xml:space="preserve">
Tool selected at the end of the startGCODE</t>
        </r>
      </text>
    </comment>
    <comment ref="S17" authorId="0" shapeId="0" xr:uid="{D62CD575-DA79-BE40-81E6-E7AD247EB906}">
      <text>
        <r>
          <rPr>
            <b/>
            <sz val="9"/>
            <color indexed="81"/>
            <rFont val="Tahoma"/>
            <family val="2"/>
          </rPr>
          <t>Andy Gleadall:</t>
        </r>
        <r>
          <rPr>
            <sz val="9"/>
            <color indexed="81"/>
            <rFont val="Tahoma"/>
            <family val="2"/>
          </rPr>
          <t xml:space="preserve">
ONLY USED IF MANUALLY LINKED TO START GCODE</t>
        </r>
      </text>
    </comment>
    <comment ref="S18" authorId="0" shapeId="0" xr:uid="{96C2A3FF-1A13-6545-A1A3-43E5CC231A4D}">
      <text>
        <r>
          <rPr>
            <b/>
            <sz val="9"/>
            <color indexed="81"/>
            <rFont val="Tahoma"/>
            <family val="2"/>
          </rPr>
          <t>Andy Gleadall:</t>
        </r>
        <r>
          <rPr>
            <sz val="9"/>
            <color indexed="81"/>
            <rFont val="Tahoma"/>
            <family val="2"/>
          </rPr>
          <t xml:space="preserve">
Default speed when the nozzle is moving and extruding material</t>
        </r>
      </text>
    </comment>
    <comment ref="S19" authorId="0" shapeId="0" xr:uid="{B0B39C08-08A7-8D46-BC18-DE655DE5CBBB}">
      <text>
        <r>
          <rPr>
            <b/>
            <sz val="9"/>
            <color indexed="81"/>
            <rFont val="Tahoma"/>
            <family val="2"/>
          </rPr>
          <t>Andy Gleadall:</t>
        </r>
        <r>
          <rPr>
            <sz val="9"/>
            <color indexed="81"/>
            <rFont val="Tahoma"/>
            <family val="2"/>
          </rPr>
          <t xml:space="preserve">
Default speed when the nozzle is moving whilst not extruding</t>
        </r>
      </text>
    </comment>
    <comment ref="S20" authorId="0" shapeId="0" xr:uid="{6D38013B-BF0A-D245-A879-732E4F7CD00B}">
      <text>
        <r>
          <rPr>
            <b/>
            <sz val="9"/>
            <color indexed="81"/>
            <rFont val="Tahoma"/>
            <family val="2"/>
          </rPr>
          <t>Andy Gleadall:</t>
        </r>
        <r>
          <rPr>
            <sz val="9"/>
            <color indexed="81"/>
            <rFont val="Tahoma"/>
            <family val="2"/>
          </rPr>
          <t xml:space="preserve">
This value is only used if it is manually linked to the start GCODE.</t>
        </r>
      </text>
    </comment>
    <comment ref="S21" authorId="0" shapeId="0" xr:uid="{E2C0E448-E472-F546-9B1D-FF115EC783F5}">
      <text>
        <r>
          <rPr>
            <b/>
            <sz val="9"/>
            <color indexed="81"/>
            <rFont val="Tahoma"/>
            <family val="2"/>
          </rPr>
          <t>Andy Gleadall:</t>
        </r>
        <r>
          <rPr>
            <sz val="9"/>
            <color indexed="81"/>
            <rFont val="Tahoma"/>
            <family val="2"/>
          </rPr>
          <t xml:space="preserve">
Diameter of the feedstock filament reel. For other material formats (e.g. pellets) contact the developer for support.</t>
        </r>
      </text>
    </comment>
    <comment ref="S22" authorId="0" shapeId="0" xr:uid="{F920A300-5CBB-A149-80B5-ACA8FAEA88E3}">
      <text>
        <r>
          <rPr>
            <b/>
            <sz val="9"/>
            <color indexed="81"/>
            <rFont val="Tahoma"/>
            <family val="2"/>
          </rPr>
          <t>Andy Gleadall:</t>
        </r>
        <r>
          <rPr>
            <sz val="9"/>
            <color indexed="81"/>
            <rFont val="Tahoma"/>
            <family val="2"/>
          </rPr>
          <t xml:space="preserve">
Some printers have the option to describe extrusion in the GCODE in terms of either (ii) volume of material for the current movement of the nozzle, or (ii) length of filament to feed into the nozzle for the current movement of the nozzle. </t>
        </r>
      </text>
    </comment>
    <comment ref="S23" authorId="0" shapeId="0" xr:uid="{760A373D-A6D6-124C-A8ED-08C41DBAF5D9}">
      <text>
        <r>
          <rPr>
            <b/>
            <sz val="9"/>
            <color indexed="81"/>
            <rFont val="Tahoma"/>
            <family val="2"/>
          </rPr>
          <t>Andy Gleadall:</t>
        </r>
        <r>
          <rPr>
            <sz val="9"/>
            <color indexed="81"/>
            <rFont val="Tahoma"/>
            <family val="2"/>
          </rPr>
          <t xml:space="preserve">
This must be the same as the name written in the first row of the StartGCODE worksheet</t>
        </r>
      </text>
    </comment>
    <comment ref="S24" authorId="0" shapeId="0" xr:uid="{C931092C-200E-A943-BB8C-4892BAC73B11}">
      <text>
        <r>
          <rPr>
            <b/>
            <sz val="9"/>
            <color indexed="81"/>
            <rFont val="Tahoma"/>
            <family val="2"/>
          </rPr>
          <t>Andy Gleadall:</t>
        </r>
        <r>
          <rPr>
            <sz val="9"/>
            <color indexed="81"/>
            <rFont val="Tahoma"/>
            <family val="2"/>
          </rPr>
          <t xml:space="preserve">
This must be the same as the name written in the first row of the StartGCODE worksheet</t>
        </r>
      </text>
    </comment>
    <comment ref="S25" authorId="0" shapeId="0" xr:uid="{0E20FEDD-E477-214C-A637-E1D35F3AEB78}">
      <text>
        <r>
          <rPr>
            <b/>
            <sz val="9"/>
            <color indexed="81"/>
            <rFont val="Tahoma"/>
            <family val="2"/>
          </rPr>
          <t>Andy Gleadall:</t>
        </r>
        <r>
          <rPr>
            <sz val="9"/>
            <color indexed="81"/>
            <rFont val="Tahoma"/>
            <family val="2"/>
          </rPr>
          <t xml:space="preserve">
Position af the nozzle at the end of the StartGCODE</t>
        </r>
      </text>
    </comment>
    <comment ref="S26" authorId="0" shapeId="0" xr:uid="{5616268E-08D7-3240-9B75-FD4C0624A38B}">
      <text>
        <r>
          <rPr>
            <b/>
            <sz val="9"/>
            <color rgb="FF000000"/>
            <rFont val="Tahoma"/>
            <family val="2"/>
          </rPr>
          <t>Andy Gleadall:</t>
        </r>
        <r>
          <rPr>
            <sz val="9"/>
            <color rgb="FF000000"/>
            <rFont val="Tahoma"/>
            <family val="2"/>
          </rPr>
          <t xml:space="preserve">
</t>
        </r>
        <r>
          <rPr>
            <sz val="9"/>
            <color rgb="FF000000"/>
            <rFont val="Tahoma"/>
            <family val="2"/>
          </rPr>
          <t>Position af the nozzle at the end of the StartGCODE</t>
        </r>
      </text>
    </comment>
    <comment ref="S27" authorId="0" shapeId="0" xr:uid="{B2E98644-03DA-5E45-84F9-005BDC0FD842}">
      <text>
        <r>
          <rPr>
            <b/>
            <sz val="9"/>
            <color indexed="81"/>
            <rFont val="Tahoma"/>
            <family val="2"/>
          </rPr>
          <t>Andy Gleadall:</t>
        </r>
        <r>
          <rPr>
            <sz val="9"/>
            <color indexed="81"/>
            <rFont val="Tahoma"/>
            <family val="2"/>
          </rPr>
          <t xml:space="preserve">
Position af the nozzle at the end of the StartGCODE - EXCLUDING THE Zoffset!</t>
        </r>
      </text>
    </comment>
    <comment ref="S28" authorId="0" shapeId="0" xr:uid="{E7986410-734A-454C-8F38-E31C4DFDA1D8}">
      <text>
        <r>
          <rPr>
            <b/>
            <sz val="9"/>
            <color indexed="81"/>
            <rFont val="Tahoma"/>
            <family val="2"/>
          </rPr>
          <t>Andy Gleadall:</t>
        </r>
        <r>
          <rPr>
            <sz val="9"/>
            <color indexed="81"/>
            <rFont val="Tahoma"/>
            <family val="2"/>
          </rPr>
          <t xml:space="preserve">
This value is only used if it is manually linked to the start GCODE.</t>
        </r>
      </text>
    </comment>
    <comment ref="S29" authorId="0" shapeId="0" xr:uid="{89E3E019-C149-3C46-A2CF-889A5ABB6414}">
      <text>
        <r>
          <rPr>
            <b/>
            <sz val="9"/>
            <color indexed="81"/>
            <rFont val="Tahoma"/>
            <family val="2"/>
          </rPr>
          <t>Andy Gleadall:</t>
        </r>
        <r>
          <rPr>
            <sz val="9"/>
            <color indexed="81"/>
            <rFont val="Tahoma"/>
            <family val="2"/>
          </rPr>
          <t xml:space="preserve">
Leave as "no" unless you've watched the relevant tutorial video</t>
        </r>
      </text>
    </comment>
    <comment ref="S30" authorId="0" shapeId="0" xr:uid="{BB2B6234-EE11-4A40-B11D-8DE562F9B6D8}">
      <text>
        <r>
          <rPr>
            <b/>
            <sz val="9"/>
            <color indexed="81"/>
            <rFont val="Tahoma"/>
            <family val="2"/>
          </rPr>
          <t>Andy Gleadall:</t>
        </r>
        <r>
          <rPr>
            <sz val="9"/>
            <color indexed="81"/>
            <rFont val="Tahoma"/>
            <family val="2"/>
          </rPr>
          <t xml:space="preserve">
Minimum distance the nozzle must travel without extruding before auto-retraction is added</t>
        </r>
      </text>
    </comment>
    <comment ref="S33" authorId="0" shapeId="0" xr:uid="{6953DB9B-7B4D-3D4D-A706-45EAF3962129}">
      <text>
        <r>
          <rPr>
            <b/>
            <sz val="9"/>
            <color indexed="81"/>
            <rFont val="Tahoma"/>
            <family val="2"/>
          </rPr>
          <t>Andy Gleadall:</t>
        </r>
        <r>
          <rPr>
            <sz val="9"/>
            <color indexed="81"/>
            <rFont val="Tahoma"/>
            <family val="2"/>
          </rPr>
          <t xml:space="preserve">
Unretraction occurs at the end of the non-extruding travel movement</t>
        </r>
      </text>
    </comment>
    <comment ref="S34" authorId="0" shapeId="0" xr:uid="{9A9DD64E-75CC-C647-84F2-1D18C1C42A9E}">
      <text>
        <r>
          <rPr>
            <b/>
            <sz val="9"/>
            <color rgb="FF000000"/>
            <rFont val="Tahoma"/>
            <family val="2"/>
          </rPr>
          <t>Andy Gleadall:</t>
        </r>
        <r>
          <rPr>
            <sz val="9"/>
            <color rgb="FF000000"/>
            <rFont val="Tahoma"/>
            <family val="2"/>
          </rPr>
          <t xml:space="preserve">
</t>
        </r>
        <r>
          <rPr>
            <sz val="9"/>
            <color rgb="FF000000"/>
            <rFont val="Tahoma"/>
            <family val="2"/>
          </rPr>
          <t>Unretraction occurs at the end of the non-extruding travel movement</t>
        </r>
      </text>
    </comment>
    <comment ref="S35" authorId="0" shapeId="0" xr:uid="{F0E2AD53-DB95-FD4E-886A-FBA4B9A1D04A}">
      <text>
        <r>
          <rPr>
            <b/>
            <sz val="9"/>
            <color indexed="81"/>
            <rFont val="Tahoma"/>
            <family val="2"/>
          </rPr>
          <t>Andy Gleadall:</t>
        </r>
        <r>
          <rPr>
            <sz val="9"/>
            <color indexed="81"/>
            <rFont val="Tahoma"/>
            <family val="2"/>
          </rPr>
          <t xml:space="preserve">
If set above 0, the nozzle will jump up slightly before travelling and jump back down after travelling. It can help reduce stringing.</t>
        </r>
      </text>
    </comment>
    <comment ref="S38" authorId="0" shapeId="0" xr:uid="{CDEE4F3F-E44B-384F-8E41-864DC76585D2}">
      <text>
        <r>
          <rPr>
            <b/>
            <sz val="9"/>
            <color indexed="81"/>
            <rFont val="Tahoma"/>
            <family val="2"/>
          </rPr>
          <t>Andy Gleadall:</t>
        </r>
        <r>
          <rPr>
            <sz val="9"/>
            <color indexed="81"/>
            <rFont val="Tahoma"/>
            <family val="2"/>
          </rPr>
          <t xml:space="preserve">
This name will be set as the name of the cell immediately to the right of it (using Excel's named cell functionality)</t>
        </r>
      </text>
    </comment>
    <comment ref="T38" authorId="0" shapeId="0" xr:uid="{513BF090-781D-DC46-90B5-F05C915E8288}">
      <text>
        <r>
          <rPr>
            <b/>
            <sz val="9"/>
            <color indexed="81"/>
            <rFont val="Tahoma"/>
            <family val="2"/>
          </rPr>
          <t>Andy Gleadall:</t>
        </r>
        <r>
          <rPr>
            <sz val="9"/>
            <color indexed="81"/>
            <rFont val="Tahoma"/>
            <family val="2"/>
          </rPr>
          <t xml:space="preserve">
The values in this column can be referred to in formulas by typing the parameter name</t>
        </r>
      </text>
    </comment>
    <comment ref="U38" authorId="0" shapeId="0" xr:uid="{B4F50A14-DB3C-F644-B9B1-09532DD7B247}">
      <text>
        <r>
          <rPr>
            <b/>
            <sz val="9"/>
            <color indexed="81"/>
            <rFont val="Tahoma"/>
            <family val="2"/>
          </rPr>
          <t>Andy Gleadall:</t>
        </r>
        <r>
          <rPr>
            <sz val="9"/>
            <color indexed="81"/>
            <rFont val="Tahoma"/>
            <family val="2"/>
          </rPr>
          <t xml:space="preserve">
Not used, but good practice!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<sst xmlns="http://schemas.openxmlformats.org/spreadsheetml/2006/main" count="148" uniqueCount="115">
  <si>
    <t>Design ID:</t>
  </si>
  <si>
    <t>Save to sheet:</t>
  </si>
  <si>
    <t>MyDesigns</t>
  </si>
  <si>
    <t>Feature</t>
  </si>
  <si>
    <t>Comments</t>
  </si>
  <si>
    <t>Line equation polar</t>
  </si>
  <si>
    <t>(Tval)*pi_2</t>
  </si>
  <si>
    <t>Settings</t>
  </si>
  <si>
    <t>SKIP_Line equation polar</t>
  </si>
  <si>
    <t>X-centre</t>
  </si>
  <si>
    <t>Y-centre</t>
  </si>
  <si>
    <t>Angle-formula (radians)</t>
  </si>
  <si>
    <t>Radial-formula</t>
  </si>
  <si>
    <t>Z-formula</t>
  </si>
  <si>
    <t>"T"-start</t>
  </si>
  <si>
    <t>"T"-end</t>
  </si>
  <si>
    <t>NumberOfSegments (equal T spacing)</t>
  </si>
  <si>
    <t>NomWidth</t>
  </si>
  <si>
    <t>NomHeight</t>
  </si>
  <si>
    <t>Eoverride-formula (per seg)</t>
  </si>
  <si>
    <t>F-speed formula</t>
  </si>
  <si>
    <t>T=? (tool number)</t>
  </si>
  <si>
    <t>Calculation order = 
Angle then Radius then Z then Width then Height then Eoverride then F-Speed … NOTE THAT CALCULATIONS ARE DONE ONLY ONCE! NO ITERATIVE SOLVING!
Terms for Angle/Radius equations: 
"Tval" "Zval"
Terms for Z equation: 
"Tval" "Aval" (radians) "Rval" "Zval"
Terms for the other 4 equations:
"Tstart" "Astart"(radians) "Rstart" "Zstart" = T/Angle/Radius/Z at start of segment
"Tend" "Aend"(radians) "Rend" "Zend" = T/Angle/Radius/Z at end of segment
"Tmid" "Amid"(radians) "Rmid" "Zmid" = mean of start and end</t>
  </si>
  <si>
    <t>Zoffset</t>
  </si>
  <si>
    <t>mm</t>
  </si>
  <si>
    <t>Line equation</t>
  </si>
  <si>
    <t>Calculation order = 
X then Y then Z then Width then Height then Eoverride then F-Speed … NOTE THAT CALCULATIONS ARE DONE ONLY ONCE! NO ITERATIVE SOLVING!</t>
  </si>
  <si>
    <t>Terms for X/Y equations: 
"Tval" "Zval"
Terms for Z equation: 
"Tval" "Xval" "Yval" "Zval"
Terms for the other 4 equations:
"Tstart" "Xstart" "Ystart" "Zstart" = T/X/Y/Z at start of segment
"Tend" "Xend" "Yend" "Zend" = T/X/Y/Z at end of segment
"Tmid" "Xmid" "Ymid" "Zmid" = mean of start and end</t>
  </si>
  <si>
    <t>FirstLayerExtrusionMultiplier</t>
  </si>
  <si>
    <t>no units</t>
  </si>
  <si>
    <t>Circle/arc</t>
  </si>
  <si>
    <t>anti-CW</t>
  </si>
  <si>
    <t>FirstLayerNozzleSpeedMultiplier</t>
  </si>
  <si>
    <t>Reflect</t>
  </si>
  <si>
    <t>3-4</t>
  </si>
  <si>
    <t>Polar</t>
  </si>
  <si>
    <t>ToolChange ID</t>
  </si>
  <si>
    <t>Default</t>
  </si>
  <si>
    <t>Polar repeat</t>
  </si>
  <si>
    <t>3-5</t>
  </si>
  <si>
    <t>Start tool  (after StartGCODE)</t>
  </si>
  <si>
    <t>SKIP_Reproduce and recalculate</t>
  </si>
  <si>
    <t>Reproduce and recalculate</t>
  </si>
  <si>
    <t>1-6</t>
  </si>
  <si>
    <t>BedTemp</t>
  </si>
  <si>
    <t>C</t>
  </si>
  <si>
    <t>NozzleFeedratePrinting</t>
  </si>
  <si>
    <t>mm/min</t>
  </si>
  <si>
    <t>9</t>
  </si>
  <si>
    <t>NozzleFeedrateTravelling</t>
  </si>
  <si>
    <t>Features included</t>
  </si>
  <si>
    <t>Repeats (excl. original)</t>
  </si>
  <si>
    <t>X-disp</t>
  </si>
  <si>
    <t>Y-disp</t>
  </si>
  <si>
    <t>Z-disp</t>
  </si>
  <si>
    <t>Angle (+ive = anti-CW)</t>
  </si>
  <si>
    <t>Radial (+ive = out) (degrees)</t>
  </si>
  <si>
    <t>Features are simply copied directly, as if they were now rows written by the user (feature numbers are updated for features like cartesian repeat that refer to other features)</t>
  </si>
  <si>
    <t>Choose EITHER cartesian or polar displacements</t>
  </si>
  <si>
    <t>NOTE A: parameters described by relative coordinates (e.g. "R0") will not be changed. Nor will "offsets." Nor will linear equations for "Postprocess" features (but they could be if needed, and polar offsets/equations do have the Xcentre and Ycentre adjusted).</t>
  </si>
  <si>
    <t>NOTE B: since X and Y equations are solved first for cartesian equations (and angle and radius equations solved first for polar equations), if you make them dependent on Zval, the first point of each reproduced equation will be calculated using the value of Z at the end of the previous print-path segment (i.e. BEFORE the "Reproduce and recalculate" feature). This can cause the first point to be at an unexpected position compared to other points in the line equation. It's difficult to solve this issue in VBA, so a workaround is to add a cartesian line feature after the line equation going from X1=R0,Y1=R0,Z1=R0 to X2=R0,Y2=R0,Z2=R[layerheight] and include this line feature in the "Reproduce and recalculate" feature list. This means the nozzle will have moved up to the new Z position before the X/Y/angle/radius equations are calculated for the first point of each reproduced equation.</t>
  </si>
  <si>
    <t>NozzleTemp</t>
  </si>
  <si>
    <t>FeedstockFilamentDiameter</t>
  </si>
  <si>
    <t>ExtrusionUnits</t>
  </si>
  <si>
    <t>mm OR mm3</t>
  </si>
  <si>
    <t>StartGCODE ID</t>
  </si>
  <si>
    <t>Ender 3</t>
  </si>
  <si>
    <t>EndGCODE ID</t>
  </si>
  <si>
    <t>Start X (after StartGCODE)</t>
  </si>
  <si>
    <t>Start Y (after StartGCODE)</t>
  </si>
  <si>
    <t>Start Z (after StartGCODE)</t>
  </si>
  <si>
    <t>FanSpeed</t>
  </si>
  <si>
    <t>AutoTravelRetraction?</t>
  </si>
  <si>
    <t>no</t>
  </si>
  <si>
    <t>yes/no</t>
  </si>
  <si>
    <t xml:space="preserve"> - Threshold distance</t>
  </si>
  <si>
    <t xml:space="preserve"> - Retraction (E-value)</t>
  </si>
  <si>
    <t xml:space="preserve"> - Retraction speed (F-value)</t>
  </si>
  <si>
    <t xml:space="preserve"> - Unretraction (E-value)</t>
  </si>
  <si>
    <t xml:space="preserve"> - Unretraction speed (F-value)</t>
  </si>
  <si>
    <t xml:space="preserve"> - Z-hop</t>
  </si>
  <si>
    <t xml:space="preserve"> - Z-hop speed (F-value)</t>
  </si>
  <si>
    <t>Parameter name</t>
  </si>
  <si>
    <t>Parameter value</t>
  </si>
  <si>
    <t>Units</t>
  </si>
  <si>
    <t>pi_2</t>
  </si>
  <si>
    <t xml:space="preserve"> </t>
  </si>
  <si>
    <t>maxZ</t>
  </si>
  <si>
    <t>upScale</t>
  </si>
  <si>
    <t>xc</t>
  </si>
  <si>
    <t>yc</t>
  </si>
  <si>
    <t>ri</t>
  </si>
  <si>
    <t>FrameLineSpacingRatio</t>
  </si>
  <si>
    <t>FrameWidthFactor</t>
  </si>
  <si>
    <t>LH</t>
  </si>
  <si>
    <t>t_offset</t>
  </si>
  <si>
    <t>Example:</t>
  </si>
  <si>
    <t>lines 1:8 create the circular holder at the bottom of the lamp to attach to a base (adapted from full control template). Note, the part of the lamp at each of these levels also nneeds to be printed (line 1)</t>
  </si>
  <si>
    <t>lines 9:10 finish the lamp shade to whatever size desired</t>
  </si>
  <si>
    <t>Important for scaling: maxZ in the parameters should match your height from the matlab function, and then scale that further with 'upscale'</t>
  </si>
  <si>
    <t>For line 3 you'll probably need to trial and error a bit</t>
  </si>
  <si>
    <t xml:space="preserve">t_offset chosen to keep </t>
  </si>
  <si>
    <t>note this sheet doesn't have the parameters programmed in so some cells say zero or have the wrong calculation, when programmed in full control gcode it should work better</t>
  </si>
  <si>
    <t>This is for a 6 lobed shape of course</t>
  </si>
  <si>
    <t>this will be the inner ring radius for the holder</t>
  </si>
  <si>
    <t>xcenter</t>
  </si>
  <si>
    <t>ycenter</t>
  </si>
  <si>
    <t>height' in the matlab app</t>
  </si>
  <si>
    <t>Put one of the creases along the positive x axis (important for the holder)</t>
  </si>
  <si>
    <t>test_matlab_lamp_designer2</t>
  </si>
  <si>
    <t>SKIP_Line equation</t>
  </si>
  <si>
    <t>X-formula</t>
  </si>
  <si>
    <t>Y-formula</t>
  </si>
  <si>
    <t>T=?;more?</t>
  </si>
  <si>
    <t>holder_layers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</si>
</sst>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ourier"/>
      <family val="1"/>
    </font>
    <font>
      <b/>
      <sz val="11"/>
      <color theme="1"/>
      <name val="Calibri"/>
      <family val="2"/>
      <scheme val="minor"/>
    </font>
    <font>
      <sz val="11"/>
      <name val="Calibri"/>
      <family val="2"/>
      <scheme val="minor"/>
    </font>
    <font>
      <b/>
      <sz val="11"/>
      <color rgb="FF7030A0"/>
      <name val="Calibri"/>
      <family val="2"/>
      <scheme val="minor"/>
    </font>
    <font>
      <sz val="11"/>
      <color rgb="FF000000"/>
      <name val="Calibri"/>
      <family val="2"/>
      <scheme val="minor"/>
    </font>
    <font>
      <i/>
      <sz val="11"/>
      <color rgb="FFC00000"/>
      <name val="Calibri"/>
      <family val="2"/>
      <scheme val="minor"/>
    </font>
    <font>
      <i/>
      <sz val="11"/>
      <name val="Calibri"/>
      <family val="2"/>
      <scheme val="minor"/>
    </font>
    <font>
      <b/>
      <sz val="11"/>
      <name val="Calibri"/>
      <family val="2"/>
      <scheme val="minor"/>
    </font>
    <font>
      <b/>
      <sz val="9"/>
      <color rgb="FF000000"/>
      <name val="Tahoma"/>
      <family val="2"/>
    </font>
    <font>
      <sz val="9"/>
      <color rgb="FF000000"/>
      <name val="Tahoma"/>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33CCCC"/>
        <bgColor indexed="64"/>
      </patternFill>
    </fill>
    <fill>
      <patternFill patternType="solid">
        <fgColor theme="4" tint="0.79998168889431442"/>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s>
  <cellStyleXfs count="1">
    <xf numFmtId="0" fontId="0" fillId="0" borderId="0"/>
  </cellStyleXfs>
  <cellXfs count="25">
    <xf numFmtId="0" fontId="0" fillId="0" borderId="0" xfId="0"/>
    <xf numFmtId="0" fontId="1" fillId="0" borderId="0" xfId="0" applyFont="1"/>
    <xf numFmtId="0" fontId="2" fillId="2" borderId="1" xfId="0" applyFont="1" applyFill="1" applyBorder="1"/>
    <xf numFmtId="0" fontId="0" fillId="2" borderId="1" xfId="0" applyFill="1" applyBorder="1"/>
    <xf numFmtId="0" fontId="3" fillId="0" borderId="0" xfId="0" applyFont="1"/>
    <xf numFmtId="49" fontId="2" fillId="2" borderId="1" xfId="0" applyNumberFormat="1" applyFont="1" applyFill="1" applyBorder="1"/>
    <xf numFmtId="0" fontId="2" fillId="3" borderId="1" xfId="0" applyFont="1" applyFill="1" applyBorder="1"/>
    <xf numFmtId="0" fontId="0" fillId="3" borderId="1" xfId="0" applyFill="1" applyBorder="1"/>
    <xf numFmtId="0" fontId="3" fillId="3" borderId="1" xfId="0" applyFont="1" applyFill="1" applyBorder="1"/>
    <xf numFmtId="0" fontId="4" fillId="2" borderId="1" xfId="0" applyFont="1" applyFill="1" applyBorder="1"/>
    <xf numFmtId="0" fontId="5" fillId="3" borderId="1" xfId="0" applyFont="1" applyFill="1" applyBorder="1"/>
    <xf numFmtId="0" fontId="5" fillId="3" borderId="1" xfId="0" quotePrefix="1" applyFont="1" applyFill="1" applyBorder="1"/>
    <xf numFmtId="0" fontId="6" fillId="3" borderId="1" xfId="0" applyFont="1" applyFill="1" applyBorder="1"/>
    <xf numFmtId="0" fontId="7" fillId="3" borderId="1" xfId="0" applyFont="1" applyFill="1" applyBorder="1"/>
    <xf numFmtId="16" fontId="0" fillId="2" borderId="1" xfId="0" quotePrefix="1" applyNumberFormat="1" applyFill="1" applyBorder="1"/>
    <xf numFmtId="0" fontId="3" fillId="4" borderId="1" xfId="0" applyFont="1" applyFill="1" applyBorder="1"/>
    <xf numFmtId="0" fontId="5" fillId="2" borderId="1" xfId="0" applyFont="1" applyFill="1" applyBorder="1"/>
    <xf numFmtId="0" fontId="3" fillId="5" borderId="1" xfId="0" applyFont="1" applyFill="1" applyBorder="1"/>
    <xf numFmtId="0" fontId="3" fillId="3" borderId="2" xfId="0" applyFont="1" applyFill="1" applyBorder="1"/>
    <xf numFmtId="0" fontId="2" fillId="6" borderId="1" xfId="0" applyFont="1" applyFill="1" applyBorder="1"/>
    <xf numFmtId="0" fontId="8" fillId="6" borderId="1" xfId="0" applyFont="1" applyFill="1" applyBorder="1"/>
    <xf numFmtId="0" fontId="0" fillId="6" borderId="1" xfId="0" applyFill="1" applyBorder="1"/>
    <xf numFmtId="0" fontId="3" fillId="6" borderId="1" xfId="0" applyFont="1" applyFill="1" applyBorder="1"/>
    <xf numFmtId="0" fontId="0" fillId="0" borderId="0" xfId="0" applyProtection="1">
      <protection locked="0"/>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1C85B-E033-AE46-AC07-860B3055B46F}">
  <dimension ref="A2:V49"/>
  <sheetViews>
    <sheetView tabSelected="1" workbookViewId="0">
      <selection activeCell="F26" sqref="F26"/>
    </sheetView>
  </sheetViews>
  <sheetFormatPr baseColWidth="10" defaultRowHeight="16" x14ac:dyDescent="0.2"/>
  <sheetData>
    <row r="2" spans="1:21" x14ac:dyDescent="0.2">
      <c r="A2" t="s">
        <v>96</v>
      </c>
      <c r="B2" t="s">
        <v>97</v>
      </c>
    </row>
    <row r="3" spans="1:21" x14ac:dyDescent="0.2">
      <c r="B3" t="s">
        <v>98</v>
      </c>
    </row>
    <row r="4" spans="1:21" x14ac:dyDescent="0.2">
      <c r="B4" t="s">
        <v>99</v>
      </c>
    </row>
    <row r="5" spans="1:21" x14ac:dyDescent="0.2">
      <c r="B5" t="s">
        <v>100</v>
      </c>
    </row>
    <row r="6" spans="1:21" x14ac:dyDescent="0.2">
      <c r="B6" t="s">
        <v>102</v>
      </c>
    </row>
    <row r="8" spans="1:21" x14ac:dyDescent="0.2">
      <c r="A8" s="2" t="s">
        <v>0</v>
      </c>
      <c r="B8" s="3" t="s">
        <v>109</v>
      </c>
      <c r="C8" s="2" t="s">
        <v>1</v>
      </c>
      <c r="D8" s="3" t="s">
        <v>2</v>
      </c>
      <c r="U8" s="4"/>
    </row>
    <row r="9" spans="1:21" x14ac:dyDescent="0.2">
      <c r="A9" s="5" t="s">
        <v>3</v>
      </c>
      <c r="B9" s="3"/>
      <c r="C9" s="3"/>
      <c r="D9" s="3"/>
      <c r="E9" s="3"/>
      <c r="F9" s="3"/>
      <c r="G9" s="3"/>
      <c r="H9" s="3"/>
      <c r="I9" s="3"/>
      <c r="J9" s="3"/>
      <c r="K9" s="3"/>
      <c r="L9" s="3"/>
      <c r="M9" s="3"/>
      <c r="N9" s="3"/>
      <c r="O9" s="3"/>
      <c r="P9" s="3"/>
      <c r="Q9" s="2" t="s">
        <v>4</v>
      </c>
      <c r="U9" s="4"/>
    </row>
    <row r="10" spans="1:21" x14ac:dyDescent="0.2">
      <c r="A10" s="3">
        <v>1</v>
      </c>
      <c r="B10" s="3" t="s">
        <v>5</v>
      </c>
      <c r="C10" s="3">
        <f>xc</f>
        <v>0.2</v>
      </c>
      <c r="D10" s="3">
        <f>yc</f>
        <v>2.5</v>
      </c>
      <c r="E10" s="3" t="s">
        <v>6</v>
      </c>
      <c r="F10" s="1" t="e" cm="1">
        <f t="array" ref="F10" xml:space="preserve"> upScale*(1.2399* (1 + SIN(6*(Tval-t_offset)*pi_2))^(0.5) + 2.9624 + 0.053142*SIN(100*6*(Tval-t_offset)*pi_2) + 1.2603*SIN((Zval)/maxZ/upScale*PI() -0) + 0.1*SIN((Zval)/maxZ/upScale*7.5*PI()-3.1367))</f>
        <v>#NAME?</v>
      </c>
      <c r="G10" s="3">
        <v>0</v>
      </c>
      <c r="H10" s="3">
        <v>0</v>
      </c>
      <c r="I10" s="3">
        <v>1</v>
      </c>
      <c r="J10" s="3">
        <v>360</v>
      </c>
      <c r="K10" s="3">
        <v>0.4</v>
      </c>
      <c r="L10" s="3">
        <f>LH</f>
        <v>0</v>
      </c>
      <c r="M10" s="3"/>
      <c r="N10" s="3"/>
      <c r="O10" s="3"/>
      <c r="P10" s="3"/>
      <c r="Q10" s="3"/>
      <c r="S10" s="6" t="s">
        <v>7</v>
      </c>
      <c r="T10" s="7"/>
      <c r="U10" s="8"/>
    </row>
    <row r="11" spans="1:21" x14ac:dyDescent="0.2">
      <c r="A11" s="3">
        <v>2</v>
      </c>
      <c r="B11" s="9" t="s">
        <v>8</v>
      </c>
      <c r="C11" s="3" t="s">
        <v>9</v>
      </c>
      <c r="D11" s="3" t="s">
        <v>10</v>
      </c>
      <c r="E11" s="3" t="s">
        <v>11</v>
      </c>
      <c r="F11" s="3" t="s">
        <v>12</v>
      </c>
      <c r="G11" s="3" t="s">
        <v>13</v>
      </c>
      <c r="H11" s="3" t="s">
        <v>14</v>
      </c>
      <c r="I11" s="3" t="s">
        <v>15</v>
      </c>
      <c r="J11" s="3" t="s">
        <v>16</v>
      </c>
      <c r="K11" s="3" t="s">
        <v>17</v>
      </c>
      <c r="L11" s="3" t="s">
        <v>18</v>
      </c>
      <c r="M11" s="3" t="s">
        <v>19</v>
      </c>
      <c r="N11" s="3" t="s">
        <v>20</v>
      </c>
      <c r="O11" s="3" t="s">
        <v>21</v>
      </c>
      <c r="P11" s="3" t="s">
        <v>22</v>
      </c>
      <c r="Q11" s="3"/>
      <c r="S11" s="8" t="s">
        <v>23</v>
      </c>
      <c r="T11" s="8">
        <v>0.2</v>
      </c>
      <c r="U11" s="8" t="s">
        <v>24</v>
      </c>
    </row>
    <row r="12" spans="1:21" x14ac:dyDescent="0.2">
      <c r="A12" s="3">
        <v>3</v>
      </c>
      <c r="B12" s="16" t="s">
        <v>25</v>
      </c>
      <c r="C12" s="3" t="e" cm="1">
        <f t="array" ref="C12">xc + ri+0.5*LH + (( upScale*(1.2399* (1 + SIN(6*(0-t_offset)*pi_2))^(0.5) + 2.9624 + 0.053142*SIN(100*6*(0-t_offset)*pi_2) + 1.2603*SIN((Zval)/maxZ/upScale*PI() -0) + 0.1*SIN((Zval)/maxZ/upScale*7.5*PI()-3.1367))-0.1-ri)*(1-Tval))</f>
        <v>#NAME?</v>
      </c>
      <c r="D12" s="3" t="e" cm="1">
        <f t="array" ref="D12">yc + (FrameLineSpacingRatio*(FrameWidthFactor*0.4))+(5*Tval)*((0.5-0.5*COS((Tval^0.66)*3*pi_2))^1)</f>
        <v>#NAME?</v>
      </c>
      <c r="E12" s="3">
        <v>0</v>
      </c>
      <c r="F12" s="3">
        <v>0</v>
      </c>
      <c r="G12" s="3">
        <v>1</v>
      </c>
      <c r="H12" s="3">
        <v>64</v>
      </c>
      <c r="I12" s="3">
        <v>1</v>
      </c>
      <c r="J12" s="3">
        <f>LH</f>
        <v>0</v>
      </c>
      <c r="K12" s="3"/>
      <c r="L12" s="3"/>
      <c r="M12" s="3"/>
      <c r="N12" s="3"/>
      <c r="O12" s="3" t="s">
        <v>26</v>
      </c>
      <c r="P12" s="3" t="s">
        <v>27</v>
      </c>
      <c r="Q12" s="3" t="s">
        <v>101</v>
      </c>
      <c r="S12" s="8" t="s">
        <v>28</v>
      </c>
      <c r="T12" s="8">
        <v>1</v>
      </c>
      <c r="U12" s="8" t="s">
        <v>29</v>
      </c>
    </row>
    <row r="13" spans="1:21" x14ac:dyDescent="0.2">
      <c r="A13" s="3">
        <v>4</v>
      </c>
      <c r="B13" s="10" t="s">
        <v>30</v>
      </c>
      <c r="C13" s="10">
        <f>xc</f>
        <v>0.2</v>
      </c>
      <c r="D13" s="10">
        <f>yc</f>
        <v>2.5</v>
      </c>
      <c r="E13" s="10">
        <v>0</v>
      </c>
      <c r="F13" s="10">
        <f>ri+0.5*LH</f>
        <v>0.24</v>
      </c>
      <c r="G13" s="10">
        <v>0</v>
      </c>
      <c r="H13" s="10">
        <f>180/6</f>
        <v>30</v>
      </c>
      <c r="I13" s="10" t="s">
        <v>31</v>
      </c>
      <c r="J13" s="10">
        <f>FLOOR(H13,1)</f>
        <v>30</v>
      </c>
      <c r="K13" s="10">
        <f>0.4*FrameWidthFactor</f>
        <v>4</v>
      </c>
      <c r="L13" s="10">
        <f>LH</f>
        <v>0</v>
      </c>
      <c r="M13" s="3"/>
      <c r="N13" s="3"/>
      <c r="O13" s="3"/>
      <c r="P13" s="3"/>
      <c r="Q13" s="3" t="s">
        <v>103</v>
      </c>
      <c r="S13" s="8" t="s">
        <v>32</v>
      </c>
      <c r="T13" s="8">
        <v>1</v>
      </c>
      <c r="U13" s="8" t="s">
        <v>29</v>
      </c>
    </row>
    <row r="14" spans="1:21" x14ac:dyDescent="0.2">
      <c r="A14" s="3">
        <v>5</v>
      </c>
      <c r="B14" s="10" t="s">
        <v>33</v>
      </c>
      <c r="C14" s="11" t="s">
        <v>34</v>
      </c>
      <c r="D14" s="10" t="s">
        <v>35</v>
      </c>
      <c r="E14" s="10">
        <f>xc</f>
        <v>0.2</v>
      </c>
      <c r="F14" s="10">
        <f>yc</f>
        <v>2.5</v>
      </c>
      <c r="G14" s="10">
        <f>180/6</f>
        <v>30</v>
      </c>
      <c r="H14" s="10"/>
      <c r="I14" s="10"/>
      <c r="J14" s="10"/>
      <c r="K14" s="10"/>
      <c r="L14" s="10"/>
      <c r="M14" s="3"/>
      <c r="N14" s="3"/>
      <c r="O14" s="3"/>
      <c r="P14" s="3"/>
      <c r="Q14" s="3"/>
      <c r="S14" s="8" t="s">
        <v>36</v>
      </c>
      <c r="T14" s="8" t="s">
        <v>37</v>
      </c>
      <c r="U14" s="8"/>
    </row>
    <row r="15" spans="1:21" x14ac:dyDescent="0.2">
      <c r="A15" s="3">
        <v>6</v>
      </c>
      <c r="B15" s="10" t="s">
        <v>38</v>
      </c>
      <c r="C15" s="11" t="s">
        <v>39</v>
      </c>
      <c r="D15" s="10">
        <v>100</v>
      </c>
      <c r="E15" s="10">
        <v>100</v>
      </c>
      <c r="F15" s="10">
        <f>360/6</f>
        <v>60</v>
      </c>
      <c r="G15" s="10">
        <v>0</v>
      </c>
      <c r="H15" s="10">
        <f>6-1</f>
        <v>5</v>
      </c>
      <c r="I15" s="10"/>
      <c r="J15" s="10"/>
      <c r="K15" s="10"/>
      <c r="L15" s="10"/>
      <c r="M15" s="3"/>
      <c r="N15" s="3"/>
      <c r="O15" s="3"/>
      <c r="P15" s="3"/>
      <c r="Q15" s="3"/>
      <c r="S15" s="8" t="s">
        <v>40</v>
      </c>
      <c r="T15" s="8">
        <v>0</v>
      </c>
      <c r="U15" s="8"/>
    </row>
    <row r="16" spans="1:21" x14ac:dyDescent="0.2">
      <c r="A16" s="3">
        <v>7</v>
      </c>
      <c r="B16" s="9" t="s">
        <v>41</v>
      </c>
      <c r="C16" s="3">
        <v>1</v>
      </c>
      <c r="D16" s="3">
        <f>ROUND(maxZ*upScale/0.24-1,0)</f>
        <v>832</v>
      </c>
      <c r="E16" s="3">
        <v>0</v>
      </c>
      <c r="F16" s="3">
        <v>0</v>
      </c>
      <c r="G16" s="3">
        <f>LH</f>
        <v>0</v>
      </c>
      <c r="H16" s="3"/>
      <c r="I16" s="3"/>
      <c r="J16" s="3"/>
      <c r="K16" s="3"/>
      <c r="L16" s="3"/>
      <c r="M16" s="3"/>
      <c r="N16" s="3"/>
      <c r="O16" s="3"/>
      <c r="P16" s="3"/>
      <c r="Q16" s="3"/>
      <c r="S16" s="12"/>
      <c r="T16" s="12"/>
      <c r="U16" s="13"/>
    </row>
    <row r="17" spans="1:21" x14ac:dyDescent="0.2">
      <c r="A17" s="3">
        <v>8</v>
      </c>
      <c r="B17" s="16" t="s">
        <v>42</v>
      </c>
      <c r="C17" s="14" t="s">
        <v>43</v>
      </c>
      <c r="D17" s="3" cm="1">
        <f t="array" ref="D17" xml:space="preserve"> holder_layers</f>
        <v>0.24</v>
      </c>
      <c r="E17" s="3">
        <v>0</v>
      </c>
      <c r="F17" s="3">
        <v>0</v>
      </c>
      <c r="G17" s="3">
        <f>LH</f>
        <v>0</v>
      </c>
      <c r="H17" s="3"/>
      <c r="I17" s="3"/>
      <c r="J17" s="3"/>
      <c r="K17" s="3"/>
      <c r="L17" s="3"/>
      <c r="M17" s="3"/>
      <c r="N17" s="3"/>
      <c r="O17" s="3"/>
      <c r="P17" s="3"/>
      <c r="Q17" s="3"/>
      <c r="S17" s="8" t="s">
        <v>44</v>
      </c>
      <c r="T17" s="15">
        <v>60</v>
      </c>
      <c r="U17" s="8" t="s">
        <v>45</v>
      </c>
    </row>
    <row r="18" spans="1:21" x14ac:dyDescent="0.2">
      <c r="A18" s="3">
        <v>9</v>
      </c>
      <c r="B18" s="16" t="s">
        <v>5</v>
      </c>
      <c r="C18" s="3">
        <f>xc</f>
        <v>0.2</v>
      </c>
      <c r="D18" s="3">
        <f>yc</f>
        <v>2.5</v>
      </c>
      <c r="E18" s="3" t="s">
        <v>6</v>
      </c>
      <c r="F18" s="1" t="e" cm="1">
        <f t="array" ref="F18" xml:space="preserve"> upScale*(1.2399* (1 + SIN(6*(Tval-t_offset)*pi_2))^(0.5) + 2.9624 + 0.053142*SIN(100*6*(Tval-t_offset)*pi_2) + 1.2603*SIN((Zval)/maxZ/upScale*PI() -0) + 0.1*SIN((Zval)/maxZ/upScale*7.5*PI()-3.1367))</f>
        <v>#NAME?</v>
      </c>
      <c r="G18" s="3">
        <f>(holder_layers+1)*LH</f>
        <v>0</v>
      </c>
      <c r="H18" s="3">
        <v>0</v>
      </c>
      <c r="I18" s="3">
        <v>1</v>
      </c>
      <c r="J18" s="3">
        <v>360</v>
      </c>
      <c r="K18" s="3">
        <v>0.4</v>
      </c>
      <c r="L18" s="3">
        <f>LH</f>
        <v>0</v>
      </c>
      <c r="M18" s="3"/>
      <c r="N18" s="3"/>
      <c r="O18" s="3"/>
      <c r="P18" s="3"/>
      <c r="Q18" s="3"/>
      <c r="S18" s="8" t="s">
        <v>46</v>
      </c>
      <c r="T18" s="8">
        <v>1000</v>
      </c>
      <c r="U18" s="8" t="s">
        <v>47</v>
      </c>
    </row>
    <row r="19" spans="1:21" x14ac:dyDescent="0.2">
      <c r="A19" s="3">
        <v>10</v>
      </c>
      <c r="B19" s="16" t="s">
        <v>42</v>
      </c>
      <c r="C19" s="14" t="s">
        <v>48</v>
      </c>
      <c r="D19" s="3">
        <f>ROUND(maxZ*upScale/0.24-1,0)-holder_layers-2</f>
        <v>829.76</v>
      </c>
      <c r="E19" s="3">
        <v>0</v>
      </c>
      <c r="F19" s="3">
        <v>0</v>
      </c>
      <c r="G19" s="3">
        <f>LH</f>
        <v>0</v>
      </c>
      <c r="H19" s="3"/>
      <c r="I19" s="3"/>
      <c r="J19" s="3"/>
      <c r="K19" s="3"/>
      <c r="L19" s="3"/>
      <c r="M19" s="3"/>
      <c r="N19" s="3"/>
      <c r="O19" s="3"/>
      <c r="P19" s="3"/>
      <c r="Q19" s="3"/>
      <c r="S19" s="8" t="s">
        <v>49</v>
      </c>
      <c r="T19" s="8">
        <v>9000</v>
      </c>
      <c r="U19" s="8" t="s">
        <v>47</v>
      </c>
    </row>
    <row r="20" spans="1:21" x14ac:dyDescent="0.2">
      <c r="A20" s="3">
        <v>11</v>
      </c>
      <c r="B20" s="9" t="s">
        <v>41</v>
      </c>
      <c r="C20" s="3" t="s">
        <v>50</v>
      </c>
      <c r="D20" s="3" t="s">
        <v>51</v>
      </c>
      <c r="E20" s="3" t="s">
        <v>52</v>
      </c>
      <c r="F20" s="3" t="s">
        <v>53</v>
      </c>
      <c r="G20" s="3" t="s">
        <v>54</v>
      </c>
      <c r="H20" s="3" t="s">
        <v>9</v>
      </c>
      <c r="I20" s="3" t="s">
        <v>10</v>
      </c>
      <c r="J20" s="3" t="s">
        <v>55</v>
      </c>
      <c r="K20" s="3" t="s">
        <v>56</v>
      </c>
      <c r="L20" s="3"/>
      <c r="M20" s="3" t="s">
        <v>57</v>
      </c>
      <c r="N20" s="3" t="s">
        <v>58</v>
      </c>
      <c r="O20" s="3" t="s">
        <v>59</v>
      </c>
      <c r="P20" s="3" t="s">
        <v>60</v>
      </c>
      <c r="Q20" s="3"/>
      <c r="S20" s="8" t="s">
        <v>61</v>
      </c>
      <c r="T20" s="17">
        <v>210</v>
      </c>
      <c r="U20" s="8" t="s">
        <v>45</v>
      </c>
    </row>
    <row r="21" spans="1:21" x14ac:dyDescent="0.2">
      <c r="A21" s="3">
        <v>12</v>
      </c>
      <c r="B21" s="9" t="s">
        <v>110</v>
      </c>
      <c r="C21" s="3" t="s">
        <v>111</v>
      </c>
      <c r="D21" s="3" t="s">
        <v>112</v>
      </c>
      <c r="E21" s="3" t="s">
        <v>13</v>
      </c>
      <c r="F21" s="3" t="s">
        <v>14</v>
      </c>
      <c r="G21" s="3" t="s">
        <v>15</v>
      </c>
      <c r="H21" s="3" t="s">
        <v>16</v>
      </c>
      <c r="I21" s="3" t="s">
        <v>17</v>
      </c>
      <c r="J21" s="3" t="s">
        <v>18</v>
      </c>
      <c r="K21" s="3" t="s">
        <v>19</v>
      </c>
      <c r="L21" s="3" t="s">
        <v>20</v>
      </c>
      <c r="M21" s="3" t="s">
        <v>113</v>
      </c>
      <c r="N21" s="3"/>
      <c r="O21" s="3" t="s">
        <v>26</v>
      </c>
      <c r="P21" s="3" t="s">
        <v>27</v>
      </c>
      <c r="Q21" s="3"/>
      <c r="S21" s="8" t="s">
        <v>62</v>
      </c>
      <c r="T21" s="17">
        <v>1.75</v>
      </c>
      <c r="U21" s="8" t="s">
        <v>24</v>
      </c>
    </row>
    <row r="22" spans="1:21" x14ac:dyDescent="0.2">
      <c r="A22" s="3">
        <v>13</v>
      </c>
      <c r="B22" s="3"/>
      <c r="C22" s="3"/>
      <c r="D22" s="3"/>
      <c r="E22" s="3"/>
      <c r="F22" s="3"/>
      <c r="G22" s="3"/>
      <c r="H22" s="3"/>
      <c r="I22" s="3"/>
      <c r="J22" s="3"/>
      <c r="K22" s="3"/>
      <c r="L22" s="3"/>
      <c r="M22" s="3"/>
      <c r="N22" s="3"/>
      <c r="O22" s="3"/>
      <c r="P22" s="3"/>
      <c r="Q22" s="3"/>
      <c r="S22" s="8" t="s">
        <v>63</v>
      </c>
      <c r="T22" s="17" t="s">
        <v>24</v>
      </c>
      <c r="U22" s="8" t="s">
        <v>64</v>
      </c>
    </row>
    <row r="23" spans="1:21" x14ac:dyDescent="0.2">
      <c r="A23" s="3">
        <v>14</v>
      </c>
      <c r="B23" s="3"/>
      <c r="C23" s="3"/>
      <c r="D23" s="3"/>
      <c r="E23" s="3"/>
      <c r="F23" s="3"/>
      <c r="G23" s="3"/>
      <c r="H23" s="3"/>
      <c r="I23" s="3"/>
      <c r="J23" s="3"/>
      <c r="K23" s="3"/>
      <c r="L23" s="3"/>
      <c r="M23" s="3"/>
      <c r="N23" s="3"/>
      <c r="O23" s="3"/>
      <c r="P23" s="3"/>
      <c r="Q23" s="3"/>
      <c r="S23" s="8" t="s">
        <v>65</v>
      </c>
      <c r="T23" s="17" t="s">
        <v>66</v>
      </c>
      <c r="U23" s="8"/>
    </row>
    <row r="24" spans="1:21" x14ac:dyDescent="0.2">
      <c r="A24" s="3">
        <v>15</v>
      </c>
      <c r="B24" s="3"/>
      <c r="C24" s="3"/>
      <c r="D24" s="3"/>
      <c r="E24" s="3"/>
      <c r="F24" s="3"/>
      <c r="G24" s="3"/>
      <c r="H24" s="3"/>
      <c r="I24" s="3"/>
      <c r="J24" s="3"/>
      <c r="K24" s="3"/>
      <c r="L24" s="3"/>
      <c r="M24" s="3"/>
      <c r="N24" s="3"/>
      <c r="O24" s="3"/>
      <c r="P24" s="3"/>
      <c r="Q24" s="3"/>
      <c r="S24" s="8" t="s">
        <v>67</v>
      </c>
      <c r="T24" s="17" t="s">
        <v>66</v>
      </c>
      <c r="U24" s="8"/>
    </row>
    <row r="25" spans="1:21" x14ac:dyDescent="0.2">
      <c r="S25" s="8" t="s">
        <v>68</v>
      </c>
      <c r="T25" s="8">
        <v>20</v>
      </c>
      <c r="U25" s="8" t="s">
        <v>24</v>
      </c>
    </row>
    <row r="26" spans="1:21" x14ac:dyDescent="0.2">
      <c r="S26" s="8" t="s">
        <v>69</v>
      </c>
      <c r="T26" s="8">
        <v>10</v>
      </c>
      <c r="U26" s="8" t="s">
        <v>24</v>
      </c>
    </row>
    <row r="27" spans="1:21" x14ac:dyDescent="0.2">
      <c r="S27" s="8" t="s">
        <v>70</v>
      </c>
      <c r="T27" s="8">
        <v>0.3</v>
      </c>
      <c r="U27" s="8" t="s">
        <v>24</v>
      </c>
    </row>
    <row r="28" spans="1:21" x14ac:dyDescent="0.2">
      <c r="S28" s="18" t="s">
        <v>71</v>
      </c>
      <c r="T28" s="8">
        <v>0</v>
      </c>
      <c r="U28" s="8"/>
    </row>
    <row r="29" spans="1:21" x14ac:dyDescent="0.2">
      <c r="S29" s="8" t="s">
        <v>72</v>
      </c>
      <c r="T29" s="8" t="s">
        <v>73</v>
      </c>
      <c r="U29" s="8" t="s">
        <v>74</v>
      </c>
    </row>
    <row r="30" spans="1:21" x14ac:dyDescent="0.2">
      <c r="S30" s="8" t="s">
        <v>75</v>
      </c>
      <c r="T30" s="8">
        <v>5</v>
      </c>
      <c r="U30" s="8" t="s">
        <v>24</v>
      </c>
    </row>
    <row r="31" spans="1:21" x14ac:dyDescent="0.2">
      <c r="S31" s="8" t="s">
        <v>76</v>
      </c>
      <c r="T31" s="8">
        <v>7</v>
      </c>
      <c r="U31" s="8" t="s">
        <v>64</v>
      </c>
    </row>
    <row r="32" spans="1:21" x14ac:dyDescent="0.2">
      <c r="S32" s="8" t="s">
        <v>77</v>
      </c>
      <c r="T32" s="8">
        <v>2500</v>
      </c>
      <c r="U32" s="8" t="s">
        <v>47</v>
      </c>
    </row>
    <row r="33" spans="1:22" x14ac:dyDescent="0.2">
      <c r="S33" s="8" t="s">
        <v>78</v>
      </c>
      <c r="T33" s="8">
        <f>-T31</f>
        <v>-7</v>
      </c>
      <c r="U33" s="8" t="s">
        <v>64</v>
      </c>
    </row>
    <row r="34" spans="1:22" x14ac:dyDescent="0.2">
      <c r="S34" s="7" t="s">
        <v>79</v>
      </c>
      <c r="T34" s="7">
        <f>T32</f>
        <v>2500</v>
      </c>
      <c r="U34" s="8" t="s">
        <v>47</v>
      </c>
    </row>
    <row r="35" spans="1:22" x14ac:dyDescent="0.2">
      <c r="S35" s="7" t="s">
        <v>80</v>
      </c>
      <c r="T35" s="7">
        <v>0.2</v>
      </c>
      <c r="U35" s="8" t="s">
        <v>24</v>
      </c>
    </row>
    <row r="36" spans="1:22" x14ac:dyDescent="0.2">
      <c r="S36" s="7" t="s">
        <v>81</v>
      </c>
      <c r="T36" s="7">
        <v>7500</v>
      </c>
      <c r="U36" s="8" t="s">
        <v>47</v>
      </c>
    </row>
    <row r="37" spans="1:22" x14ac:dyDescent="0.2">
      <c r="U37" s="4"/>
    </row>
    <row r="38" spans="1:22" x14ac:dyDescent="0.2">
      <c r="S38" s="19" t="s">
        <v>82</v>
      </c>
      <c r="T38" s="19" t="s">
        <v>83</v>
      </c>
      <c r="U38" s="20" t="s">
        <v>84</v>
      </c>
    </row>
    <row r="39" spans="1:22" x14ac:dyDescent="0.2">
      <c r="S39" s="21" t="s">
        <v>85</v>
      </c>
      <c r="T39" s="21">
        <f>2*PI()</f>
        <v>6.2831853071795862</v>
      </c>
      <c r="U39" s="22" t="s">
        <v>86</v>
      </c>
    </row>
    <row r="40" spans="1:22" x14ac:dyDescent="0.2">
      <c r="S40" s="21" t="s">
        <v>87</v>
      </c>
      <c r="T40" s="21">
        <v>10</v>
      </c>
      <c r="U40" s="22" t="s">
        <v>86</v>
      </c>
      <c r="V40" s="24" t="s">
        <v>107</v>
      </c>
    </row>
    <row r="41" spans="1:22" x14ac:dyDescent="0.2">
      <c r="A41" s="23"/>
      <c r="B41" s="23"/>
      <c r="C41" s="23"/>
      <c r="D41" s="23"/>
      <c r="E41" s="23"/>
      <c r="F41" s="23"/>
      <c r="G41" s="23"/>
      <c r="H41" s="23"/>
      <c r="I41" s="23"/>
      <c r="J41" s="23"/>
      <c r="K41" s="23"/>
      <c r="L41" s="23"/>
      <c r="M41" s="23"/>
      <c r="N41" s="23"/>
      <c r="O41" s="23"/>
      <c r="P41" s="23"/>
      <c r="Q41" s="23"/>
      <c r="R41" s="23"/>
      <c r="S41" s="23" t="s">
        <v>88</v>
      </c>
      <c r="T41" s="23">
        <v>4</v>
      </c>
      <c r="U41" s="23"/>
    </row>
    <row r="42" spans="1:22" x14ac:dyDescent="0.2">
      <c r="A42" s="23"/>
      <c r="B42" s="23"/>
      <c r="C42" s="23"/>
      <c r="D42" s="23"/>
      <c r="E42" s="23"/>
      <c r="F42" s="23"/>
      <c r="G42" s="23"/>
      <c r="H42" s="23"/>
      <c r="I42" s="23"/>
      <c r="J42" s="23"/>
      <c r="K42" s="23"/>
      <c r="L42" s="23"/>
      <c r="M42" s="23"/>
      <c r="N42" s="23"/>
      <c r="O42" s="23"/>
      <c r="P42" s="23"/>
      <c r="Q42" s="23"/>
      <c r="R42" s="23"/>
      <c r="S42" s="23" t="s">
        <v>89</v>
      </c>
      <c r="T42" s="23">
        <v>100</v>
      </c>
      <c r="U42" s="23"/>
      <c r="V42" t="s">
        <v>105</v>
      </c>
    </row>
    <row r="43" spans="1:22" x14ac:dyDescent="0.2">
      <c r="A43" s="23"/>
      <c r="B43" s="23"/>
      <c r="C43" s="23"/>
      <c r="D43" s="23"/>
      <c r="E43" s="23"/>
      <c r="F43" s="23"/>
      <c r="G43" s="23"/>
      <c r="H43" s="23"/>
      <c r="I43" s="23"/>
      <c r="J43" s="23"/>
      <c r="K43" s="23"/>
      <c r="L43" s="23"/>
      <c r="M43" s="23"/>
      <c r="N43" s="23"/>
      <c r="O43" s="23"/>
      <c r="P43" s="23"/>
      <c r="Q43" s="23"/>
      <c r="R43" s="23"/>
      <c r="S43" s="23" t="s">
        <v>90</v>
      </c>
      <c r="T43" s="23">
        <v>100</v>
      </c>
      <c r="U43" s="23"/>
      <c r="V43" t="s">
        <v>106</v>
      </c>
    </row>
    <row r="44" spans="1:22" x14ac:dyDescent="0.2">
      <c r="A44" s="23"/>
      <c r="B44" s="23"/>
      <c r="C44" s="23"/>
      <c r="D44" s="23"/>
      <c r="E44" s="23"/>
      <c r="F44" s="23"/>
      <c r="G44" s="23"/>
      <c r="H44" s="23"/>
      <c r="I44" s="23"/>
      <c r="J44" s="23"/>
      <c r="K44" s="23"/>
      <c r="L44" s="23"/>
      <c r="M44" s="23"/>
      <c r="N44" s="23"/>
      <c r="O44" s="23"/>
      <c r="P44" s="23"/>
      <c r="Q44" s="23"/>
      <c r="R44" s="23"/>
      <c r="S44" s="23" t="s">
        <v>91</v>
      </c>
      <c r="T44" s="23">
        <v>2</v>
      </c>
      <c r="U44" s="23"/>
      <c r="V44" t="s">
        <v>104</v>
      </c>
    </row>
    <row r="45" spans="1:22" x14ac:dyDescent="0.2">
      <c r="A45" s="23"/>
      <c r="B45" s="23"/>
      <c r="C45" s="23"/>
      <c r="D45" s="23"/>
      <c r="E45" s="23"/>
      <c r="F45" s="23"/>
      <c r="G45" s="23"/>
      <c r="H45" s="23"/>
      <c r="I45" s="23"/>
      <c r="J45" s="23"/>
      <c r="K45" s="23"/>
      <c r="L45" s="23"/>
      <c r="M45" s="23"/>
      <c r="N45" s="23"/>
      <c r="O45" s="23"/>
      <c r="P45" s="23"/>
      <c r="Q45" s="23"/>
      <c r="R45" s="23"/>
      <c r="S45" s="21" t="s">
        <v>92</v>
      </c>
      <c r="T45" s="21">
        <v>0.2</v>
      </c>
      <c r="U45" s="23"/>
    </row>
    <row r="46" spans="1:22" x14ac:dyDescent="0.2">
      <c r="A46" s="23"/>
      <c r="B46" s="23"/>
      <c r="C46" s="23"/>
      <c r="D46" s="23"/>
      <c r="E46" s="23"/>
      <c r="F46" s="23"/>
      <c r="G46" s="23"/>
      <c r="H46" s="23"/>
      <c r="I46" s="23"/>
      <c r="J46" s="23"/>
      <c r="K46" s="23"/>
      <c r="L46" s="23"/>
      <c r="M46" s="23"/>
      <c r="N46" s="23"/>
      <c r="O46" s="23"/>
      <c r="P46" s="23"/>
      <c r="Q46" s="23"/>
      <c r="R46" s="23"/>
      <c r="S46" s="21" t="s">
        <v>93</v>
      </c>
      <c r="T46" s="21">
        <v>2.5</v>
      </c>
      <c r="U46" s="23"/>
    </row>
    <row r="47" spans="1:22" x14ac:dyDescent="0.2">
      <c r="A47" s="23"/>
      <c r="B47" s="23"/>
      <c r="C47" s="23"/>
      <c r="D47" s="23"/>
      <c r="E47" s="23"/>
      <c r="F47" s="23"/>
      <c r="G47" s="23"/>
      <c r="H47" s="23"/>
      <c r="I47" s="23"/>
      <c r="J47" s="23"/>
      <c r="K47" s="23"/>
      <c r="L47" s="23"/>
      <c r="M47" s="23"/>
      <c r="N47" s="23"/>
      <c r="O47" s="23"/>
      <c r="P47" s="23"/>
      <c r="Q47" s="23"/>
      <c r="R47" s="23"/>
      <c r="S47" s="23" t="s">
        <v>94</v>
      </c>
      <c r="T47" s="23">
        <v>0.24</v>
      </c>
      <c r="U47" s="23"/>
    </row>
    <row r="48" spans="1:22" x14ac:dyDescent="0.2">
      <c r="A48" s="23"/>
      <c r="B48" s="23"/>
      <c r="C48" s="23"/>
      <c r="D48" s="23"/>
      <c r="E48" s="23"/>
      <c r="F48" s="23"/>
      <c r="G48" s="23"/>
      <c r="H48" s="23"/>
      <c r="I48" s="23"/>
      <c r="J48" s="23"/>
      <c r="K48" s="23"/>
      <c r="L48" s="23"/>
      <c r="M48" s="23"/>
      <c r="N48" s="23"/>
      <c r="O48" s="23"/>
      <c r="P48" s="23"/>
      <c r="Q48" s="23"/>
      <c r="R48" s="23"/>
      <c r="S48" s="23" t="s">
        <v>95</v>
      </c>
      <c r="T48" s="23">
        <v>1.85</v>
      </c>
      <c r="U48" s="23"/>
      <c r="V48" t="s">
        <v>108</v>
      </c>
    </row>
    <row r="49" spans="19:20" x14ac:dyDescent="0.2">
      <c r="S49" s="23" t="s">
        <v>114</v>
      </c>
      <c r="T49" s="23">
        <v>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Sheet1</vt:lpstr>
      <vt:lpstr>FrameLineSpacingRatio</vt:lpstr>
      <vt:lpstr>FrameWidthFactor</vt:lpstr>
      <vt:lpstr>holder_layers</vt:lpstr>
      <vt:lpstr>LH</vt:lpstr>
      <vt:lpstr>maxZ</vt:lpstr>
      <vt:lpstr>pi_2</vt:lpstr>
      <vt:lpstr>ri</vt:lpstr>
      <vt:lpstr>t_offset</vt:lpstr>
      <vt:lpstr>upScale</vt:lpstr>
      <vt:lpstr>xc</vt:lpstr>
      <vt:lpstr>yc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 Martin</dc:creator>
  <cp:lastModifiedBy>Joseph C Martin</cp:lastModifiedBy>
  <dcterms:created xsi:type="dcterms:W3CDTF">2022-04-14T20:37:45Z</dcterms:created>
  <dcterms:modified xsi:type="dcterms:W3CDTF">2022-04-15T07:04:25Z</dcterms:modified>
</cp:coreProperties>
</file>