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osep\Documents\ayc\2021-02-08 TA Log\"/>
    </mc:Choice>
  </mc:AlternateContent>
  <xr:revisionPtr revIDLastSave="0" documentId="13_ncr:1_{001F7D2C-FFB6-4D17-9ACA-9EF78D1D28C5}" xr6:coauthVersionLast="47" xr6:coauthVersionMax="47" xr10:uidLastSave="{00000000-0000-0000-0000-000000000000}"/>
  <bookViews>
    <workbookView xWindow="-120" yWindow="-120" windowWidth="29040" windowHeight="17640" activeTab="2" xr2:uid="{00000000-000D-0000-FFFF-FFFF00000000}"/>
  </bookViews>
  <sheets>
    <sheet name="AYC TA Log 2020-2023" sheetId="1" r:id="rId1"/>
    <sheet name="Reach" sheetId="2" r:id="rId2"/>
    <sheet name="t test calculato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3" l="1"/>
  <c r="G2" i="3"/>
  <c r="G3" i="3"/>
  <c r="G4" i="3"/>
  <c r="G5" i="3"/>
  <c r="G6" i="3"/>
  <c r="G7" i="3"/>
  <c r="G8" i="3"/>
  <c r="G9" i="3"/>
  <c r="G10" i="3"/>
  <c r="G11" i="3"/>
  <c r="G12" i="3"/>
  <c r="G13" i="3"/>
  <c r="G14" i="3"/>
  <c r="G15" i="3"/>
  <c r="G16" i="3"/>
  <c r="G17" i="3"/>
  <c r="G18" i="3"/>
  <c r="G19" i="3"/>
  <c r="G20" i="3"/>
  <c r="L33" i="2"/>
  <c r="L34" i="2"/>
  <c r="L35" i="2"/>
  <c r="L36" i="2"/>
  <c r="L37" i="2"/>
  <c r="L38" i="2"/>
  <c r="L39" i="2"/>
  <c r="L40" i="2"/>
  <c r="L41" i="2"/>
  <c r="L42" i="2"/>
  <c r="L43" i="2"/>
  <c r="L44" i="2"/>
  <c r="L32" i="2"/>
  <c r="L45" i="2"/>
  <c r="L46" i="2"/>
  <c r="L47" i="2"/>
  <c r="L48" i="2"/>
  <c r="L49" i="2"/>
  <c r="L3" i="2"/>
  <c r="L5" i="2"/>
  <c r="L6" i="2"/>
  <c r="L8" i="2"/>
  <c r="L9" i="2"/>
  <c r="L10" i="2"/>
  <c r="L11" i="2"/>
  <c r="L12" i="2"/>
  <c r="L13" i="2"/>
  <c r="L14" i="2"/>
  <c r="L15" i="2"/>
  <c r="L20" i="2"/>
  <c r="L26" i="2"/>
  <c r="L27" i="2"/>
  <c r="J13" i="2"/>
  <c r="J14" i="2"/>
  <c r="J15" i="2"/>
  <c r="J16" i="2"/>
  <c r="J17" i="2"/>
  <c r="J18" i="2"/>
  <c r="I3" i="2"/>
  <c r="I4" i="2"/>
  <c r="L4" i="2" s="1"/>
  <c r="I6" i="2"/>
  <c r="I7" i="2"/>
  <c r="L7" i="2" s="1"/>
  <c r="I8" i="2"/>
  <c r="I9" i="2"/>
  <c r="I11" i="2"/>
  <c r="J11" i="2" s="1"/>
  <c r="I12" i="2"/>
  <c r="J12" i="2" s="1"/>
  <c r="I13" i="2"/>
  <c r="I14" i="2"/>
  <c r="I15" i="2"/>
  <c r="I16" i="2"/>
  <c r="L16" i="2" s="1"/>
  <c r="I17" i="2"/>
  <c r="L17" i="2" s="1"/>
  <c r="I18" i="2"/>
  <c r="L18" i="2" s="1"/>
  <c r="I19" i="2"/>
  <c r="J19" i="2" s="1"/>
  <c r="I21" i="2"/>
  <c r="L21" i="2" s="1"/>
  <c r="I22" i="2"/>
  <c r="L22" i="2" s="1"/>
  <c r="I23" i="2"/>
  <c r="L23" i="2" s="1"/>
  <c r="I24" i="2"/>
  <c r="L24" i="2" s="1"/>
  <c r="I25" i="2"/>
  <c r="L25" i="2" s="1"/>
  <c r="I26" i="2"/>
  <c r="I27" i="2"/>
  <c r="I28" i="2"/>
  <c r="L28" i="2" s="1"/>
  <c r="I29" i="2"/>
  <c r="L29" i="2" s="1"/>
  <c r="I30" i="2"/>
  <c r="L30" i="2" s="1"/>
  <c r="I2" i="2"/>
  <c r="J5" i="2" s="1"/>
  <c r="Q70" i="1"/>
  <c r="R70" i="1"/>
  <c r="S70" i="1"/>
  <c r="U70" i="1"/>
  <c r="W70" i="1"/>
  <c r="X70" i="1"/>
  <c r="AA70" i="1"/>
  <c r="AB70" i="1"/>
  <c r="AC70" i="1"/>
  <c r="AD70" i="1"/>
  <c r="AE70" i="1"/>
  <c r="AF70" i="1"/>
  <c r="AG70" i="1"/>
  <c r="AH70" i="1"/>
  <c r="AJ70" i="1"/>
  <c r="AK70" i="1"/>
  <c r="AM70" i="1"/>
  <c r="AN70" i="1"/>
  <c r="AO70" i="1"/>
  <c r="AQ70" i="1"/>
  <c r="AR70" i="1"/>
  <c r="AS70" i="1"/>
  <c r="AT70" i="1"/>
  <c r="AT69" i="1"/>
  <c r="AS69" i="1"/>
  <c r="T69" i="1"/>
  <c r="T70" i="1" s="1"/>
  <c r="AP45" i="1"/>
  <c r="AP69" i="1" s="1"/>
  <c r="AP70" i="1" s="1"/>
  <c r="P44" i="1"/>
  <c r="P43" i="1"/>
  <c r="V67" i="1"/>
  <c r="Z68" i="1"/>
  <c r="AI66" i="1"/>
  <c r="AI64" i="1"/>
  <c r="AL66" i="1"/>
  <c r="AL67" i="1"/>
  <c r="AL65" i="1"/>
  <c r="AP64" i="1"/>
  <c r="AL62" i="1"/>
  <c r="AI61" i="1"/>
  <c r="AI60" i="1"/>
  <c r="Z64" i="1"/>
  <c r="Y64" i="1"/>
  <c r="Y65" i="1"/>
  <c r="Y66" i="1"/>
  <c r="Y63" i="1"/>
  <c r="V64" i="1"/>
  <c r="V63" i="1"/>
  <c r="P66" i="1"/>
  <c r="P64" i="1"/>
  <c r="P63" i="1"/>
  <c r="P61" i="1"/>
  <c r="P69" i="1" s="1"/>
  <c r="P70" i="1" s="1"/>
  <c r="P59" i="1"/>
  <c r="V58" i="1"/>
  <c r="Y58" i="1"/>
  <c r="V59" i="1"/>
  <c r="Y59" i="1"/>
  <c r="Y57" i="1"/>
  <c r="V57" i="1"/>
  <c r="AL48" i="1"/>
  <c r="AL46" i="1"/>
  <c r="AL69" i="1" s="1"/>
  <c r="AL70" i="1" s="1"/>
  <c r="AP47" i="1"/>
  <c r="Z56" i="1"/>
  <c r="Z52" i="1"/>
  <c r="Z51" i="1"/>
  <c r="Z50" i="1"/>
  <c r="P54" i="1"/>
  <c r="P55" i="1"/>
  <c r="P56" i="1"/>
  <c r="P53" i="1"/>
  <c r="P49" i="1"/>
  <c r="V47" i="1"/>
  <c r="V46" i="1"/>
  <c r="V44" i="1"/>
  <c r="Y44" i="1"/>
  <c r="Y69" i="1" s="1"/>
  <c r="Y70" i="1" s="1"/>
  <c r="Z44" i="1"/>
  <c r="Z41" i="1"/>
  <c r="Z42" i="1"/>
  <c r="Z40" i="1"/>
  <c r="V42" i="1"/>
  <c r="V41" i="1"/>
  <c r="V40" i="1"/>
  <c r="P39" i="1"/>
  <c r="P37" i="1"/>
  <c r="P36" i="1"/>
  <c r="V38" i="1"/>
  <c r="V36" i="1"/>
  <c r="V35" i="1"/>
  <c r="V69" i="1" s="1"/>
  <c r="V70" i="1" s="1"/>
  <c r="Y35" i="1"/>
  <c r="AI34" i="1"/>
  <c r="Y34" i="1"/>
  <c r="P33" i="1"/>
  <c r="Z33" i="1"/>
  <c r="Z32" i="1"/>
  <c r="Z31" i="1"/>
  <c r="P30" i="1"/>
  <c r="P28" i="1"/>
  <c r="Z26" i="1"/>
  <c r="Z27" i="1"/>
  <c r="Z28" i="1"/>
  <c r="Z29" i="1"/>
  <c r="Z25" i="1"/>
  <c r="V24" i="1"/>
  <c r="AL24" i="1"/>
  <c r="AI23" i="1"/>
  <c r="V23" i="1"/>
  <c r="P22" i="1"/>
  <c r="AI21" i="1"/>
  <c r="AI69" i="1" s="1"/>
  <c r="AI70" i="1" s="1"/>
  <c r="Z21" i="1"/>
  <c r="Z69" i="1" s="1"/>
  <c r="Z70" i="1" s="1"/>
  <c r="P20" i="1"/>
  <c r="N69" i="1"/>
  <c r="N70" i="1"/>
  <c r="K11" i="2" l="1"/>
  <c r="J20" i="2"/>
  <c r="L2" i="2"/>
  <c r="L19" i="2"/>
  <c r="J10" i="2"/>
  <c r="J31" i="2"/>
</calcChain>
</file>

<file path=xl/sharedStrings.xml><?xml version="1.0" encoding="utf-8"?>
<sst xmlns="http://schemas.openxmlformats.org/spreadsheetml/2006/main" count="254" uniqueCount="179">
  <si>
    <t>Respondent ID</t>
  </si>
  <si>
    <t>Collector ID</t>
  </si>
  <si>
    <t>Start Date</t>
  </si>
  <si>
    <t>End Date</t>
  </si>
  <si>
    <t>IP Address</t>
  </si>
  <si>
    <t>Email Address</t>
  </si>
  <si>
    <t>First Name</t>
  </si>
  <si>
    <t>Last Name</t>
  </si>
  <si>
    <t>Custom Data 1</t>
  </si>
  <si>
    <t>Program Specialist/TA Provider Name</t>
  </si>
  <si>
    <t>Training or Technical Assistance (TA)</t>
  </si>
  <si>
    <t>Date of Training or TA</t>
  </si>
  <si>
    <t>Length of Training or TA</t>
  </si>
  <si>
    <t>GTO Step 1: Assessment</t>
  </si>
  <si>
    <t>GTO Step 2: Goals &amp; Objectives</t>
  </si>
  <si>
    <t>GTO Step 3: Best Practices</t>
  </si>
  <si>
    <t>GTO Step 4: Fit</t>
  </si>
  <si>
    <t>GTO Step 5: Capacity</t>
  </si>
  <si>
    <t>GTO Step 6: Program Planning</t>
  </si>
  <si>
    <t>GTO Step 7: Process Evaluation</t>
  </si>
  <si>
    <t>GTO Step 8: Outcome Evaluation</t>
  </si>
  <si>
    <t>GTO Step 9: CQI</t>
  </si>
  <si>
    <t>GTO Step 10: Sustainability</t>
  </si>
  <si>
    <t>Training Topics (For Trainings Only)</t>
  </si>
  <si>
    <t>Description of training/TA provided</t>
  </si>
  <si>
    <t>Response</t>
  </si>
  <si>
    <t>Other (please enter your name)</t>
  </si>
  <si>
    <t>Enter Date Training or TA Was Provided. For Trainings Longer Than 1 Day, Enter the 1st Day of the Training.</t>
  </si>
  <si>
    <t>Enter number of MINUTES spent on this Training or TA occurrence. Round to nearest 15 minutes. Example: 1 hour and fifteen minutes, enter 75 minutes. Two and a half hours is 150 minutes.</t>
  </si>
  <si>
    <t>City Gate Dream Center</t>
  </si>
  <si>
    <t>Open-Ended Response</t>
  </si>
  <si>
    <t>Assessing Readiness</t>
  </si>
  <si>
    <t>Assessing Program Needs</t>
  </si>
  <si>
    <t>Assessing Community Resources</t>
  </si>
  <si>
    <t>Looking at Existing Data Sources</t>
  </si>
  <si>
    <t>Defining SMART Goals and Objectives</t>
  </si>
  <si>
    <t>BDI Logic Model Development</t>
  </si>
  <si>
    <t>Selecting Evidence-Based Program(s)</t>
  </si>
  <si>
    <t>Improving Existing Programs</t>
  </si>
  <si>
    <t>Adapting Programs</t>
  </si>
  <si>
    <t>Ensuring Program Fit</t>
  </si>
  <si>
    <t>Training on Evidence-Based Programs</t>
  </si>
  <si>
    <t>Training on TPP Topics or Strategies</t>
  </si>
  <si>
    <t>Other Professional Development Trainings</t>
  </si>
  <si>
    <t>Assessing Facilitator Skills</t>
  </si>
  <si>
    <t>Program Implementation Observations (Site Observations)</t>
  </si>
  <si>
    <t>Identifying Stakeholders and Champions</t>
  </si>
  <si>
    <t>Assessing Resource Capacity</t>
  </si>
  <si>
    <t>Stakeholder Education</t>
  </si>
  <si>
    <t>Establishing Referral Networks</t>
  </si>
  <si>
    <t>Program Work Plan Development</t>
  </si>
  <si>
    <t>Selecting Recruitment and Retention Strategies</t>
  </si>
  <si>
    <t>Identifying Program Staff</t>
  </si>
  <si>
    <t>Data Collection and Management</t>
  </si>
  <si>
    <t>Data Analysis</t>
  </si>
  <si>
    <t>Program Work Plan Monitoring</t>
  </si>
  <si>
    <t>Program Fidelity Monitoring</t>
  </si>
  <si>
    <t>Interpreting Program Results</t>
  </si>
  <si>
    <t>Continuous Quality Improvement (CQI)</t>
  </si>
  <si>
    <t>Sustainability Planning</t>
  </si>
  <si>
    <t>EBP: Love Notes</t>
  </si>
  <si>
    <t>EBP: Positive Prevention Plus</t>
  </si>
  <si>
    <t>EBP: Healthy Futures Nu-Culture</t>
  </si>
  <si>
    <t>EBP: Safer Sex Intervention</t>
  </si>
  <si>
    <t>EBP: MPC+</t>
  </si>
  <si>
    <t>EBP: MPC 5th Edition</t>
  </si>
  <si>
    <t>EBP: IN-clued Youth Workshop</t>
  </si>
  <si>
    <t>Contraceptives</t>
  </si>
  <si>
    <t>Reproductive Anatomy</t>
  </si>
  <si>
    <t>STIs &amp; HIV</t>
  </si>
  <si>
    <t>Answering Sensitive Questions</t>
  </si>
  <si>
    <t>Adolescent Development</t>
  </si>
  <si>
    <t>Trauma Informed Healthy Sexuality Education</t>
  </si>
  <si>
    <t>Affirming LGBTQ+ Youth 101</t>
  </si>
  <si>
    <t>Knowledge to Action Clinic Linking Lesson</t>
  </si>
  <si>
    <t>Nuts &amp; Bolts Supplemental Lesson</t>
  </si>
  <si>
    <t>Tell Me How You Like It (Consent) Supplemental Lesson</t>
  </si>
  <si>
    <t>Evaluation Tools</t>
  </si>
  <si>
    <t>Transgender 101 for Youth-Serving Professionals</t>
  </si>
  <si>
    <t>Minor's Rights &amp; Consent Laws</t>
  </si>
  <si>
    <t>Facilitation Skills</t>
  </si>
  <si>
    <t>Group Management</t>
  </si>
  <si>
    <t>Other (please specify)</t>
  </si>
  <si>
    <t>70.131.41.13</t>
  </si>
  <si>
    <t>over-the-phone TA to get the new Pre-Test web collector working for Ms. McLeod's PAYC071221 (n=7)</t>
  </si>
  <si>
    <t>75.130.155.112</t>
  </si>
  <si>
    <t xml:space="preserve">Site observation </t>
  </si>
  <si>
    <t>Monthly meeting/playing catch up!</t>
  </si>
  <si>
    <t xml:space="preserve">Monthly Meeting </t>
  </si>
  <si>
    <t>24.211.154.170</t>
  </si>
  <si>
    <t xml:space="preserve">Observation </t>
  </si>
  <si>
    <t xml:space="preserve">Talked to Maria about Prepared Parent Workshop and when to implement at Dream Center. Maria from Dream Center and PAYC will recruit participants and SHIFT NC staff will lead the workshop. </t>
  </si>
  <si>
    <t xml:space="preserve">Post test data discussion </t>
  </si>
  <si>
    <t xml:space="preserve">Meeting to talk about program implementation plan, program fit, retention, facilitators, and evaluation methods. </t>
  </si>
  <si>
    <t>called Sherri per her emailed request to discuss the sequence of sessions in her attendance logs &amp; food purchases for 2 sessions of 1 group</t>
  </si>
  <si>
    <t>146.115.74.108</t>
  </si>
  <si>
    <t>Making the Connection: Linking Young People to Teen-Friendly Services</t>
  </si>
  <si>
    <t>Provided interactive, two hour training discussing connecting, referring and linking adolescent and young people to resources and services that are teen-friendly.</t>
  </si>
  <si>
    <t xml:space="preserve">In.Clued Training </t>
  </si>
  <si>
    <t>Site Observation</t>
  </si>
  <si>
    <t xml:space="preserve">Had conversations on data collection, Survey Monkey tools, recruitment and retention, and new facilitator trainings. </t>
  </si>
  <si>
    <t xml:space="preserve">Had conversations about program fit, recruitment, and retention. </t>
  </si>
  <si>
    <t>Monthly Meeting</t>
  </si>
  <si>
    <t>Transgender 101 Training Part 2</t>
  </si>
  <si>
    <t xml:space="preserve">Part 1 of Transgender 101 Training </t>
  </si>
  <si>
    <t>98.26.105.184</t>
  </si>
  <si>
    <t xml:space="preserve">Discussed OPA process for approving adaptations </t>
  </si>
  <si>
    <t>Reviewed INclued and discussed potential adaptations to be made for a college population  Received an update on student peer educators hiring (3/5)</t>
  </si>
  <si>
    <t>Discussed replacing some of SHIFT NC's supplemental lessons with Elon trainings   Discussed MOA amendments based on timeline  Discussed adapting the INclued zine with Elon resources  Discussed adapting the INclued text component to email  Discussed student peer educator structure to include one project coordinator (Shannon or Brianna)</t>
  </si>
  <si>
    <t>Met program manager, project coordinators, and administrative support  Discussed program sequencing  Work plan reach goal for 2020-21 (50)  Provided AYC Project Fact Sheet  Reviewed overall project goals  Discussed ideal timeline for facilitation  Discussed administrative timeline for facilitation based on student peer educator hiring</t>
  </si>
  <si>
    <t xml:space="preserve">Discussed program communication needs  Identified program staff and plans to hire student peer educators  Assessed dosage  Discussed students capacity  Discussed supplemental lesson (KTA)  Elon students </t>
  </si>
  <si>
    <t>75.177.147.27</t>
  </si>
  <si>
    <t>Danielle Sherman</t>
  </si>
  <si>
    <t>Trauma-Informed Healthy Sexuality Education Part 3</t>
  </si>
  <si>
    <t>Observation</t>
  </si>
  <si>
    <t>Meeting to discuss last minutes details before Dream Center implements program.</t>
  </si>
  <si>
    <t>Monthly meeting</t>
  </si>
  <si>
    <t>Meeting to discuss MPC+ virtual implementation</t>
  </si>
  <si>
    <t xml:space="preserve">Meeting to discuss whether to proceed with MPC+ or select different curriculum. </t>
  </si>
  <si>
    <t xml:space="preserve">Monthly meeting </t>
  </si>
  <si>
    <t>Trauma-Informed Healthy Sexuality Education Part 2</t>
  </si>
  <si>
    <t xml:space="preserve">Trauma-Informed Approaches Part 1 </t>
  </si>
  <si>
    <t>Monthly meeting to discuss start of program implementation.</t>
  </si>
  <si>
    <t>Meeting to discuss DSS budget.</t>
  </si>
  <si>
    <t>Meeting to discuss if MPC+ is best fit for population.</t>
  </si>
  <si>
    <t>Meeting to talk about the budget.</t>
  </si>
  <si>
    <t xml:space="preserve">Monthly meeting to discuss start of program implementation </t>
  </si>
  <si>
    <t>Affirming LGBTQ+ Youth 101 Part 3 of 3</t>
  </si>
  <si>
    <t>Affirming LGBTQ+ Youth 101 Part 2</t>
  </si>
  <si>
    <t>Affirming LGBTQ+ Youth 101 Part 1</t>
  </si>
  <si>
    <t>107.13.165.9</t>
  </si>
  <si>
    <t>Workshop to explain how evaluation tools work together + demonstration of tools (2 hours); demonstration of supplemental lessons (1/2 hour)</t>
  </si>
  <si>
    <t xml:space="preserve">Talked about how MPC+ is not the right fit for the organization </t>
  </si>
  <si>
    <t xml:space="preserve">Talked about program structure and questions about initiative. </t>
  </si>
  <si>
    <t xml:space="preserve">MPC+ Teach Backs </t>
  </si>
  <si>
    <t>MPC+ Training Part 2</t>
  </si>
  <si>
    <t>MPC+ Training Part 1</t>
  </si>
  <si>
    <t>Talked about upcoming trainings, MPC+ curriculum fit, and other questions about the initiative</t>
  </si>
  <si>
    <t>Talked about upcoming training schedule, COVID outbreak, and overall feel of MPC+</t>
  </si>
  <si>
    <t>24.106.201.210</t>
  </si>
  <si>
    <t xml:space="preserve">Talked about upcoming trainings and start of program implementation. </t>
  </si>
  <si>
    <t>Virtual Awkward to Awesome Part 3</t>
  </si>
  <si>
    <t xml:space="preserve">Virtual Awkward to Awesome Part 2 </t>
  </si>
  <si>
    <t xml:space="preserve">Virtual Awkward to Awesome Part 1 </t>
  </si>
  <si>
    <t>Discussed budget questions and program implementation questions</t>
  </si>
  <si>
    <t>Discussed budget and questions, program questions, and training needs</t>
  </si>
  <si>
    <t>Discussed GTO framework, program flow, roles and responsibilities, and general Q&amp;A</t>
  </si>
  <si>
    <t>Introduction meeting where we discussed roles and responsibilities, GTO steps, program overview, and general Q&amp;A</t>
  </si>
  <si>
    <t>Discussed budget 2020-2021</t>
  </si>
  <si>
    <t>sabgc</t>
  </si>
  <si>
    <t>SABGC</t>
  </si>
  <si>
    <t>payc</t>
  </si>
  <si>
    <t>cgdc</t>
  </si>
  <si>
    <t>acdss</t>
  </si>
  <si>
    <t>Gender not reported</t>
  </si>
  <si>
    <t>Man</t>
  </si>
  <si>
    <t>Woman</t>
  </si>
  <si>
    <t>Black</t>
  </si>
  <si>
    <t>Multiracial</t>
  </si>
  <si>
    <t>Race not reported</t>
  </si>
  <si>
    <t>White</t>
  </si>
  <si>
    <t>6th Grade</t>
  </si>
  <si>
    <t>7th Grade</t>
  </si>
  <si>
    <t>8th Grade</t>
  </si>
  <si>
    <t>9th Grade</t>
  </si>
  <si>
    <t>10th Grade</t>
  </si>
  <si>
    <t>11th Grade</t>
  </si>
  <si>
    <t>12th Grade</t>
  </si>
  <si>
    <t>GED Program</t>
  </si>
  <si>
    <t>Not in school</t>
  </si>
  <si>
    <t>Prefer not to answer</t>
  </si>
  <si>
    <t>pre-test average</t>
  </si>
  <si>
    <t>post-test average</t>
  </si>
  <si>
    <t>pre-test n</t>
  </si>
  <si>
    <t>post-test n</t>
  </si>
  <si>
    <t>pre-test STD</t>
  </si>
  <si>
    <t>post-test STD</t>
  </si>
  <si>
    <t>t-statistic</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</si>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</sst>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theme="1"/>
      <name val="Times New Roman"/>
      <family val="1"/>
    </font>
    <font>
      <i/>
      <sz val="12"/>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22" fontId="0" fillId="0" borderId="0" xfId="0" applyNumberFormat="1"/>
    <xf numFmtId="14" fontId="0" fillId="0" borderId="0" xfId="0" applyNumberFormat="1"/>
    <xf numFmtId="0" fontId="0" fillId="33" borderId="0" xfId="0" applyFill="1"/>
    <xf numFmtId="22" fontId="0" fillId="33" borderId="0" xfId="0" applyNumberFormat="1" applyFill="1"/>
    <xf numFmtId="14" fontId="0" fillId="33" borderId="0" xfId="0" applyNumberFormat="1" applyFill="1"/>
    <xf numFmtId="0" fontId="0" fillId="34" borderId="0" xfId="0" applyFill="1"/>
    <xf numFmtId="22" fontId="0" fillId="34" borderId="0" xfId="0" applyNumberFormat="1" applyFill="1"/>
    <xf numFmtId="14" fontId="0" fillId="34" borderId="0" xfId="0" applyNumberFormat="1" applyFill="1"/>
    <xf numFmtId="0" fontId="6" fillId="2" borderId="0" xfId="7"/>
    <xf numFmtId="0" fontId="14" fillId="0" borderId="0" xfId="0" applyFont="1"/>
    <xf numFmtId="0" fontId="14" fillId="33" borderId="0" xfId="0" applyFont="1" applyFill="1"/>
    <xf numFmtId="0" fontId="14" fillId="34" borderId="0" xfId="0" applyFont="1" applyFill="1"/>
    <xf numFmtId="0" fontId="7" fillId="3" borderId="0" xfId="8"/>
    <xf numFmtId="0" fontId="0" fillId="0" borderId="10" xfId="0" applyBorder="1"/>
    <xf numFmtId="0" fontId="0" fillId="33" borderId="10" xfId="0" applyFill="1" applyBorder="1"/>
    <xf numFmtId="0" fontId="0" fillId="34" borderId="10" xfId="0" applyFill="1" applyBorder="1"/>
    <xf numFmtId="0" fontId="14" fillId="0" borderId="10" xfId="0" applyFont="1" applyBorder="1"/>
    <xf numFmtId="0" fontId="14" fillId="33" borderId="10" xfId="0" applyFont="1" applyFill="1" applyBorder="1"/>
    <xf numFmtId="0" fontId="14" fillId="34" borderId="10" xfId="0" applyFont="1" applyFill="1" applyBorder="1"/>
    <xf numFmtId="0" fontId="0" fillId="0" borderId="0" xfId="0"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18" fillId="0" borderId="0" xfId="0" applyFont="1" applyAlignment="1">
      <alignment vertical="center" wrapText="1"/>
    </xf>
    <xf numFmtId="0" fontId="18" fillId="0" borderId="0" xfId="0" applyFont="1" applyAlignment="1">
      <alignment horizontal="center" vertical="center" wrapText="1"/>
    </xf>
    <xf numFmtId="9" fontId="0" fillId="0" borderId="0" xfId="1" applyFont="1"/>
    <xf numFmtId="0" fontId="18" fillId="35" borderId="0" xfId="0" applyFont="1" applyFill="1" applyAlignment="1">
      <alignment vertical="center" wrapText="1"/>
    </xf>
    <xf numFmtId="0" fontId="18" fillId="35" borderId="0" xfId="0" applyFont="1" applyFill="1" applyAlignment="1">
      <alignment horizontal="center" vertical="center" wrapText="1"/>
    </xf>
    <xf numFmtId="0" fontId="0" fillId="35" borderId="0" xfId="0" applyFill="1"/>
    <xf numFmtId="9" fontId="0" fillId="35" borderId="0" xfId="1" applyFont="1" applyFill="1"/>
    <xf numFmtId="0" fontId="0" fillId="0" borderId="0" xfId="0" applyAlignment="1">
      <alignment wrapText="1"/>
    </xf>
    <xf numFmtId="0" fontId="8" fillId="4" borderId="0" xfId="9" applyAlignment="1">
      <alignment wrapText="1"/>
    </xf>
    <xf numFmtId="0" fontId="8" fillId="4" borderId="0" xfId="9"/>
    <xf numFmtId="0" fontId="6" fillId="2" borderId="0" xfId="7"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70"/>
  <sheetViews>
    <sheetView topLeftCell="B1" workbookViewId="0">
      <pane ySplit="2" topLeftCell="A15" activePane="bottomLeft" state="frozen"/>
      <selection activeCell="B1" sqref="B1"/>
      <selection pane="bottomLeft" activeCell="P70" sqref="P70:AT70"/>
    </sheetView>
  </sheetViews>
  <sheetFormatPr defaultRowHeight="15" x14ac:dyDescent="0.25"/>
  <cols>
    <col min="13" max="13" width="10.5703125" customWidth="1"/>
    <col min="14" max="14" width="9.140625" style="9"/>
    <col min="15" max="15" width="9.140625" style="13"/>
    <col min="16" max="16" width="5.42578125" style="17" customWidth="1"/>
    <col min="17" max="19" width="3.7109375" style="10" customWidth="1"/>
    <col min="20" max="20" width="3.7109375" style="14" customWidth="1"/>
    <col min="21" max="21" width="3.7109375" customWidth="1"/>
    <col min="22" max="22" width="4.7109375" style="17" customWidth="1"/>
    <col min="23" max="24" width="3.7109375" style="10" customWidth="1"/>
    <col min="25" max="25" width="3.7109375" style="14" customWidth="1"/>
    <col min="26" max="26" width="5.140625" style="17" customWidth="1"/>
    <col min="27" max="34" width="3.7109375" style="10" customWidth="1"/>
    <col min="35" max="35" width="3.7109375" style="14" customWidth="1"/>
    <col min="36" max="37" width="3.7109375" customWidth="1"/>
    <col min="38" max="38" width="3.7109375" style="17" customWidth="1"/>
    <col min="39" max="41" width="3.7109375" style="10" customWidth="1"/>
    <col min="42" max="42" width="3.7109375" style="14" customWidth="1"/>
    <col min="43" max="44" width="3.7109375" customWidth="1"/>
    <col min="45" max="45" width="3.7109375" style="17" customWidth="1"/>
    <col min="46" max="46" width="3.7109375" style="14" customWidth="1"/>
    <col min="47" max="47" width="9.140625" style="13"/>
  </cols>
  <sheetData>
    <row r="1" spans="1:70" x14ac:dyDescent="0.25">
      <c r="A1" t="s">
        <v>0</v>
      </c>
      <c r="B1" t="s">
        <v>1</v>
      </c>
      <c r="C1" t="s">
        <v>2</v>
      </c>
      <c r="D1" t="s">
        <v>3</v>
      </c>
      <c r="E1" t="s">
        <v>4</v>
      </c>
      <c r="F1" t="s">
        <v>5</v>
      </c>
      <c r="G1" t="s">
        <v>6</v>
      </c>
      <c r="H1" t="s">
        <v>7</v>
      </c>
      <c r="I1" t="s">
        <v>8</v>
      </c>
      <c r="J1" t="s">
        <v>9</v>
      </c>
      <c r="L1" t="s">
        <v>10</v>
      </c>
      <c r="M1" t="s">
        <v>11</v>
      </c>
      <c r="N1" s="9" t="s">
        <v>12</v>
      </c>
      <c r="P1" s="17" t="s">
        <v>13</v>
      </c>
      <c r="T1" s="14" t="s">
        <v>14</v>
      </c>
      <c r="V1" s="17" t="s">
        <v>15</v>
      </c>
      <c r="Y1" s="14" t="s">
        <v>16</v>
      </c>
      <c r="Z1" s="17" t="s">
        <v>17</v>
      </c>
      <c r="AI1" s="14" t="s">
        <v>18</v>
      </c>
      <c r="AL1" s="17" t="s">
        <v>19</v>
      </c>
      <c r="AP1" s="14" t="s">
        <v>20</v>
      </c>
      <c r="AS1" s="17" t="s">
        <v>21</v>
      </c>
      <c r="AT1" s="14" t="s">
        <v>22</v>
      </c>
      <c r="AU1" s="13" t="s">
        <v>23</v>
      </c>
      <c r="BR1" t="s">
        <v>24</v>
      </c>
    </row>
    <row r="2" spans="1:70" x14ac:dyDescent="0.25">
      <c r="J2" t="s">
        <v>25</v>
      </c>
      <c r="K2" t="s">
        <v>26</v>
      </c>
      <c r="L2" t="s">
        <v>25</v>
      </c>
      <c r="M2" t="s">
        <v>27</v>
      </c>
      <c r="N2" s="9" t="s">
        <v>28</v>
      </c>
      <c r="O2" s="13" t="s">
        <v>29</v>
      </c>
      <c r="P2" s="17" t="s">
        <v>31</v>
      </c>
      <c r="Q2" s="10" t="s">
        <v>32</v>
      </c>
      <c r="R2" s="10" t="s">
        <v>33</v>
      </c>
      <c r="S2" s="10" t="s">
        <v>34</v>
      </c>
      <c r="T2" s="14" t="s">
        <v>35</v>
      </c>
      <c r="U2" t="s">
        <v>36</v>
      </c>
      <c r="V2" s="17" t="s">
        <v>37</v>
      </c>
      <c r="W2" s="10" t="s">
        <v>38</v>
      </c>
      <c r="X2" s="10" t="s">
        <v>39</v>
      </c>
      <c r="Y2" s="14" t="s">
        <v>40</v>
      </c>
      <c r="Z2" s="17" t="s">
        <v>41</v>
      </c>
      <c r="AA2" s="10" t="s">
        <v>42</v>
      </c>
      <c r="AB2" s="10" t="s">
        <v>43</v>
      </c>
      <c r="AC2" s="10" t="s">
        <v>44</v>
      </c>
      <c r="AD2" s="10" t="s">
        <v>45</v>
      </c>
      <c r="AE2" s="10" t="s">
        <v>46</v>
      </c>
      <c r="AF2" s="10" t="s">
        <v>47</v>
      </c>
      <c r="AG2" s="10" t="s">
        <v>48</v>
      </c>
      <c r="AH2" s="10" t="s">
        <v>49</v>
      </c>
      <c r="AI2" s="14" t="s">
        <v>50</v>
      </c>
      <c r="AJ2" t="s">
        <v>51</v>
      </c>
      <c r="AK2" t="s">
        <v>52</v>
      </c>
      <c r="AL2" s="17" t="s">
        <v>53</v>
      </c>
      <c r="AM2" s="10" t="s">
        <v>54</v>
      </c>
      <c r="AN2" s="10" t="s">
        <v>55</v>
      </c>
      <c r="AO2" s="10" t="s">
        <v>56</v>
      </c>
      <c r="AP2" s="14" t="s">
        <v>53</v>
      </c>
      <c r="AQ2" t="s">
        <v>54</v>
      </c>
      <c r="AR2" t="s">
        <v>57</v>
      </c>
      <c r="AS2" s="17" t="s">
        <v>58</v>
      </c>
      <c r="AT2" s="14" t="s">
        <v>59</v>
      </c>
      <c r="AU2" s="13" t="s">
        <v>60</v>
      </c>
      <c r="AV2" t="s">
        <v>61</v>
      </c>
      <c r="AW2" t="s">
        <v>62</v>
      </c>
      <c r="AX2" t="s">
        <v>63</v>
      </c>
      <c r="AY2" t="s">
        <v>64</v>
      </c>
      <c r="AZ2" t="s">
        <v>65</v>
      </c>
      <c r="BA2" t="s">
        <v>66</v>
      </c>
      <c r="BB2" t="s">
        <v>67</v>
      </c>
      <c r="BC2" t="s">
        <v>68</v>
      </c>
      <c r="BD2" t="s">
        <v>69</v>
      </c>
      <c r="BE2" t="s">
        <v>70</v>
      </c>
      <c r="BF2" t="s">
        <v>71</v>
      </c>
      <c r="BG2" t="s">
        <v>72</v>
      </c>
      <c r="BH2" t="s">
        <v>73</v>
      </c>
      <c r="BI2" t="s">
        <v>74</v>
      </c>
      <c r="BJ2" t="s">
        <v>75</v>
      </c>
      <c r="BK2" t="s">
        <v>76</v>
      </c>
      <c r="BL2" t="s">
        <v>77</v>
      </c>
      <c r="BM2" t="s">
        <v>78</v>
      </c>
      <c r="BN2" t="s">
        <v>79</v>
      </c>
      <c r="BO2" t="s">
        <v>80</v>
      </c>
      <c r="BP2" t="s">
        <v>81</v>
      </c>
      <c r="BQ2" t="s">
        <v>82</v>
      </c>
      <c r="BR2" t="s">
        <v>30</v>
      </c>
    </row>
    <row r="3" spans="1:70" x14ac:dyDescent="0.25">
      <c r="A3">
        <v>12655016866</v>
      </c>
      <c r="B3">
        <v>393788621</v>
      </c>
      <c r="C3" s="1">
        <v>44329.61037037037</v>
      </c>
      <c r="D3" s="1">
        <v>44329.621712962966</v>
      </c>
      <c r="E3" t="s">
        <v>95</v>
      </c>
      <c r="J3">
        <v>4</v>
      </c>
      <c r="L3">
        <v>1</v>
      </c>
      <c r="M3" s="2">
        <v>44329</v>
      </c>
      <c r="N3" s="9">
        <v>120</v>
      </c>
      <c r="O3" s="13">
        <v>3</v>
      </c>
      <c r="BQ3" t="s">
        <v>96</v>
      </c>
      <c r="BR3" t="s">
        <v>97</v>
      </c>
    </row>
    <row r="4" spans="1:70" x14ac:dyDescent="0.25">
      <c r="A4">
        <v>12619723380</v>
      </c>
      <c r="B4">
        <v>393788621</v>
      </c>
      <c r="C4" s="1">
        <v>44316.535902777781</v>
      </c>
      <c r="D4" s="1">
        <v>44316.537407407406</v>
      </c>
      <c r="E4" t="s">
        <v>89</v>
      </c>
      <c r="J4">
        <v>1</v>
      </c>
      <c r="L4">
        <v>1</v>
      </c>
      <c r="M4" s="2">
        <v>44315</v>
      </c>
      <c r="N4" s="9">
        <v>180</v>
      </c>
      <c r="Z4" s="17">
        <v>1</v>
      </c>
      <c r="BA4">
        <v>7</v>
      </c>
      <c r="BR4" t="s">
        <v>98</v>
      </c>
    </row>
    <row r="5" spans="1:70" x14ac:dyDescent="0.25">
      <c r="A5">
        <v>12590974779</v>
      </c>
      <c r="B5">
        <v>393788621</v>
      </c>
      <c r="C5" s="1">
        <v>44306.604062500002</v>
      </c>
      <c r="D5" s="1">
        <v>44306.606817129628</v>
      </c>
      <c r="E5" t="s">
        <v>89</v>
      </c>
      <c r="J5">
        <v>1</v>
      </c>
      <c r="L5">
        <v>1</v>
      </c>
      <c r="M5" s="2">
        <v>44306</v>
      </c>
      <c r="N5" s="9">
        <v>120</v>
      </c>
      <c r="O5" s="13">
        <v>3</v>
      </c>
      <c r="AA5" s="10">
        <v>2</v>
      </c>
      <c r="BM5">
        <v>19</v>
      </c>
      <c r="BR5" t="s">
        <v>103</v>
      </c>
    </row>
    <row r="6" spans="1:70" x14ac:dyDescent="0.25">
      <c r="A6">
        <v>12575099600</v>
      </c>
      <c r="B6">
        <v>393788621</v>
      </c>
      <c r="C6" s="1">
        <v>44300.532013888886</v>
      </c>
      <c r="D6" s="1">
        <v>44300.533946759257</v>
      </c>
      <c r="E6" t="s">
        <v>89</v>
      </c>
      <c r="J6">
        <v>1</v>
      </c>
      <c r="L6">
        <v>1</v>
      </c>
      <c r="M6" s="2">
        <v>44299</v>
      </c>
      <c r="N6" s="9">
        <v>120</v>
      </c>
      <c r="O6" s="13">
        <v>3</v>
      </c>
      <c r="AA6" s="10">
        <v>2</v>
      </c>
      <c r="BM6">
        <v>19</v>
      </c>
      <c r="BR6" t="s">
        <v>104</v>
      </c>
    </row>
    <row r="7" spans="1:70" x14ac:dyDescent="0.25">
      <c r="A7">
        <v>12532752238</v>
      </c>
      <c r="B7">
        <v>393788621</v>
      </c>
      <c r="C7" s="1">
        <v>44284.626770833333</v>
      </c>
      <c r="D7" s="1">
        <v>44284.640439814815</v>
      </c>
      <c r="E7" t="s">
        <v>111</v>
      </c>
      <c r="J7">
        <v>0</v>
      </c>
      <c r="K7" t="s">
        <v>112</v>
      </c>
      <c r="L7">
        <v>1</v>
      </c>
      <c r="M7" s="2">
        <v>44278</v>
      </c>
      <c r="N7" s="9">
        <v>120</v>
      </c>
      <c r="O7" s="13">
        <v>3</v>
      </c>
      <c r="BG7">
        <v>13</v>
      </c>
      <c r="BR7" t="s">
        <v>113</v>
      </c>
    </row>
    <row r="8" spans="1:70" x14ac:dyDescent="0.25">
      <c r="A8">
        <v>12496584317</v>
      </c>
      <c r="B8">
        <v>393788621</v>
      </c>
      <c r="C8" s="1">
        <v>44271.670682870368</v>
      </c>
      <c r="D8" s="1">
        <v>44271.675023148149</v>
      </c>
      <c r="E8" t="s">
        <v>111</v>
      </c>
      <c r="J8">
        <v>0</v>
      </c>
      <c r="K8" t="s">
        <v>112</v>
      </c>
      <c r="L8">
        <v>1</v>
      </c>
      <c r="M8" s="2">
        <v>44271</v>
      </c>
      <c r="N8" s="9">
        <v>120</v>
      </c>
      <c r="O8" s="13">
        <v>3</v>
      </c>
      <c r="AA8" s="10">
        <v>2</v>
      </c>
      <c r="BG8">
        <v>13</v>
      </c>
      <c r="BR8" t="s">
        <v>120</v>
      </c>
    </row>
    <row r="9" spans="1:70" x14ac:dyDescent="0.25">
      <c r="A9">
        <v>12476528024</v>
      </c>
      <c r="B9">
        <v>393788621</v>
      </c>
      <c r="C9" s="1">
        <v>44264.564432870371</v>
      </c>
      <c r="D9" s="1">
        <v>44284.638738425929</v>
      </c>
      <c r="E9" t="s">
        <v>111</v>
      </c>
      <c r="J9">
        <v>0</v>
      </c>
      <c r="K9" t="s">
        <v>112</v>
      </c>
      <c r="L9">
        <v>1</v>
      </c>
      <c r="M9" s="2">
        <v>44264</v>
      </c>
      <c r="N9" s="9">
        <v>126</v>
      </c>
      <c r="O9" s="13">
        <v>3</v>
      </c>
      <c r="AA9" s="10">
        <v>2</v>
      </c>
      <c r="BG9">
        <v>13</v>
      </c>
      <c r="BR9" t="s">
        <v>121</v>
      </c>
    </row>
    <row r="10" spans="1:70" x14ac:dyDescent="0.25">
      <c r="A10">
        <v>12442734995</v>
      </c>
      <c r="B10">
        <v>393788621</v>
      </c>
      <c r="C10" s="1">
        <v>44252.53025462963</v>
      </c>
      <c r="D10" s="1">
        <v>44252.533067129632</v>
      </c>
      <c r="E10" t="s">
        <v>89</v>
      </c>
      <c r="J10">
        <v>1</v>
      </c>
      <c r="L10">
        <v>1</v>
      </c>
      <c r="M10" s="2">
        <v>44252</v>
      </c>
      <c r="N10" s="9">
        <v>120</v>
      </c>
      <c r="O10" s="13">
        <v>3</v>
      </c>
      <c r="AA10" s="10">
        <v>2</v>
      </c>
      <c r="BH10">
        <v>14</v>
      </c>
      <c r="BR10" t="s">
        <v>127</v>
      </c>
    </row>
    <row r="11" spans="1:70" x14ac:dyDescent="0.25">
      <c r="A11">
        <v>12421598468</v>
      </c>
      <c r="B11">
        <v>393788621</v>
      </c>
      <c r="C11" s="1">
        <v>44245.653587962966</v>
      </c>
      <c r="D11" s="1">
        <v>44245.655358796299</v>
      </c>
      <c r="E11" t="s">
        <v>89</v>
      </c>
      <c r="J11">
        <v>1</v>
      </c>
      <c r="L11">
        <v>1</v>
      </c>
      <c r="M11" s="2">
        <v>44245</v>
      </c>
      <c r="N11" s="9">
        <v>120</v>
      </c>
      <c r="O11" s="13">
        <v>3</v>
      </c>
      <c r="AB11" s="10">
        <v>3</v>
      </c>
      <c r="BH11">
        <v>14</v>
      </c>
      <c r="BR11" t="s">
        <v>128</v>
      </c>
    </row>
    <row r="12" spans="1:70" x14ac:dyDescent="0.25">
      <c r="A12">
        <v>12413438714</v>
      </c>
      <c r="B12">
        <v>393788621</v>
      </c>
      <c r="C12" s="1">
        <v>44243.469849537039</v>
      </c>
      <c r="D12" s="1">
        <v>44243.473101851851</v>
      </c>
      <c r="E12" t="s">
        <v>89</v>
      </c>
      <c r="J12">
        <v>1</v>
      </c>
      <c r="L12">
        <v>1</v>
      </c>
      <c r="M12" s="2">
        <v>44238</v>
      </c>
      <c r="N12" s="9">
        <v>120</v>
      </c>
      <c r="O12" s="13">
        <v>3</v>
      </c>
      <c r="AA12" s="10">
        <v>2</v>
      </c>
      <c r="AB12" s="10">
        <v>3</v>
      </c>
      <c r="BH12">
        <v>14</v>
      </c>
      <c r="BR12" t="s">
        <v>129</v>
      </c>
    </row>
    <row r="13" spans="1:70" x14ac:dyDescent="0.25">
      <c r="A13">
        <v>12376324541</v>
      </c>
      <c r="B13">
        <v>393788621</v>
      </c>
      <c r="C13" s="1">
        <v>44229.572141203702</v>
      </c>
      <c r="D13" s="1">
        <v>44236.321805555555</v>
      </c>
      <c r="E13" t="s">
        <v>130</v>
      </c>
      <c r="J13">
        <v>3</v>
      </c>
      <c r="L13">
        <v>1</v>
      </c>
      <c r="M13" s="2">
        <v>44229</v>
      </c>
      <c r="N13" s="9">
        <v>150</v>
      </c>
      <c r="O13" s="13">
        <v>3</v>
      </c>
      <c r="AA13" s="10">
        <v>2</v>
      </c>
      <c r="AL13" s="17">
        <v>1</v>
      </c>
      <c r="AN13" s="10">
        <v>3</v>
      </c>
      <c r="AO13" s="10">
        <v>4</v>
      </c>
      <c r="AP13" s="14">
        <v>1</v>
      </c>
      <c r="BI13">
        <v>15</v>
      </c>
      <c r="BJ13">
        <v>16</v>
      </c>
      <c r="BK13">
        <v>17</v>
      </c>
      <c r="BL13">
        <v>18</v>
      </c>
      <c r="BR13" t="s">
        <v>131</v>
      </c>
    </row>
    <row r="14" spans="1:70" x14ac:dyDescent="0.25">
      <c r="A14">
        <v>12364656044</v>
      </c>
      <c r="B14">
        <v>393788621</v>
      </c>
      <c r="C14" s="1">
        <v>44224.835335648146</v>
      </c>
      <c r="D14" s="1">
        <v>44235.484583333331</v>
      </c>
      <c r="E14" t="s">
        <v>89</v>
      </c>
      <c r="J14">
        <v>2</v>
      </c>
      <c r="L14">
        <v>1</v>
      </c>
      <c r="M14" s="2">
        <v>44224</v>
      </c>
      <c r="N14" s="9">
        <v>120</v>
      </c>
      <c r="O14" s="13">
        <v>3</v>
      </c>
      <c r="Z14" s="17">
        <v>1</v>
      </c>
      <c r="AY14">
        <v>5</v>
      </c>
      <c r="BR14" t="s">
        <v>134</v>
      </c>
    </row>
    <row r="15" spans="1:70" x14ac:dyDescent="0.25">
      <c r="A15">
        <v>12364653191</v>
      </c>
      <c r="B15">
        <v>393788621</v>
      </c>
      <c r="C15" s="1">
        <v>44224.833472222221</v>
      </c>
      <c r="D15" s="1">
        <v>44235.484340277777</v>
      </c>
      <c r="E15" t="s">
        <v>89</v>
      </c>
      <c r="J15">
        <v>2</v>
      </c>
      <c r="L15">
        <v>1</v>
      </c>
      <c r="M15" s="2">
        <v>44222</v>
      </c>
      <c r="N15" s="9">
        <v>120</v>
      </c>
      <c r="O15" s="13">
        <v>3</v>
      </c>
      <c r="Z15" s="17">
        <v>1</v>
      </c>
      <c r="AY15">
        <v>5</v>
      </c>
      <c r="BR15" t="s">
        <v>135</v>
      </c>
    </row>
    <row r="16" spans="1:70" x14ac:dyDescent="0.25">
      <c r="A16">
        <v>12364639254</v>
      </c>
      <c r="B16">
        <v>393788621</v>
      </c>
      <c r="C16" s="1">
        <v>44224.8280787037</v>
      </c>
      <c r="D16" s="1">
        <v>44235.484097222223</v>
      </c>
      <c r="E16" t="s">
        <v>89</v>
      </c>
      <c r="J16">
        <v>2</v>
      </c>
      <c r="L16">
        <v>1</v>
      </c>
      <c r="M16" s="2">
        <v>44217</v>
      </c>
      <c r="N16" s="9">
        <v>120</v>
      </c>
      <c r="O16" s="13">
        <v>3</v>
      </c>
      <c r="Z16" s="17">
        <v>1</v>
      </c>
      <c r="AY16">
        <v>5</v>
      </c>
      <c r="BR16" t="s">
        <v>136</v>
      </c>
    </row>
    <row r="17" spans="1:70" x14ac:dyDescent="0.25">
      <c r="A17">
        <v>12269953080</v>
      </c>
      <c r="B17">
        <v>393788621</v>
      </c>
      <c r="C17" s="1">
        <v>44183.654398148145</v>
      </c>
      <c r="D17" s="1">
        <v>44235.483414351853</v>
      </c>
      <c r="E17" t="s">
        <v>89</v>
      </c>
      <c r="J17">
        <v>1</v>
      </c>
      <c r="L17">
        <v>1</v>
      </c>
      <c r="M17" s="2">
        <v>44182</v>
      </c>
      <c r="N17" s="9">
        <v>120</v>
      </c>
      <c r="O17" s="13">
        <v>3</v>
      </c>
      <c r="BE17">
        <v>11</v>
      </c>
      <c r="BN17">
        <v>20</v>
      </c>
      <c r="BR17" t="s">
        <v>141</v>
      </c>
    </row>
    <row r="18" spans="1:70" x14ac:dyDescent="0.25">
      <c r="A18">
        <v>12263646479</v>
      </c>
      <c r="B18">
        <v>393788621</v>
      </c>
      <c r="C18" s="1">
        <v>44181.639988425923</v>
      </c>
      <c r="D18" s="1">
        <v>44235.483136574076</v>
      </c>
      <c r="E18" t="s">
        <v>89</v>
      </c>
      <c r="J18">
        <v>1</v>
      </c>
      <c r="L18">
        <v>1</v>
      </c>
      <c r="M18" s="2">
        <v>44175</v>
      </c>
      <c r="N18" s="9">
        <v>120</v>
      </c>
      <c r="O18" s="13">
        <v>3</v>
      </c>
      <c r="BB18">
        <v>8</v>
      </c>
      <c r="BD18">
        <v>10</v>
      </c>
      <c r="BR18" t="s">
        <v>142</v>
      </c>
    </row>
    <row r="19" spans="1:70" x14ac:dyDescent="0.25">
      <c r="A19">
        <v>12263638326</v>
      </c>
      <c r="B19">
        <v>393788621</v>
      </c>
      <c r="C19" s="1">
        <v>44181.63585648148</v>
      </c>
      <c r="D19" s="1">
        <v>44235.482835648145</v>
      </c>
      <c r="E19" t="s">
        <v>89</v>
      </c>
      <c r="J19">
        <v>1</v>
      </c>
      <c r="L19">
        <v>1</v>
      </c>
      <c r="M19" s="2">
        <v>44168</v>
      </c>
      <c r="N19" s="9">
        <v>120</v>
      </c>
      <c r="O19" s="13">
        <v>3</v>
      </c>
      <c r="BC19">
        <v>9</v>
      </c>
      <c r="BF19">
        <v>12</v>
      </c>
      <c r="BR19" t="s">
        <v>143</v>
      </c>
    </row>
    <row r="20" spans="1:70" s="3" customFormat="1" x14ac:dyDescent="0.25">
      <c r="A20" s="3">
        <v>12175389476</v>
      </c>
      <c r="B20" s="3">
        <v>393788621</v>
      </c>
      <c r="C20" s="4">
        <v>44151.834027777775</v>
      </c>
      <c r="D20" s="4">
        <v>44235.481932870367</v>
      </c>
      <c r="E20" s="3" t="s">
        <v>89</v>
      </c>
      <c r="J20" s="3">
        <v>1</v>
      </c>
      <c r="L20" s="3">
        <v>2</v>
      </c>
      <c r="M20" s="5">
        <v>44133</v>
      </c>
      <c r="N20" s="9">
        <v>60</v>
      </c>
      <c r="O20" s="13">
        <v>3</v>
      </c>
      <c r="P20" s="18">
        <f>N20</f>
        <v>60</v>
      </c>
      <c r="Q20" s="11"/>
      <c r="R20" s="11"/>
      <c r="S20" s="11"/>
      <c r="T20" s="15"/>
      <c r="V20" s="18"/>
      <c r="W20" s="11"/>
      <c r="X20" s="11"/>
      <c r="Y20" s="15"/>
      <c r="Z20" s="18"/>
      <c r="AA20" s="11"/>
      <c r="AB20" s="11"/>
      <c r="AC20" s="11"/>
      <c r="AD20" s="11"/>
      <c r="AE20" s="11"/>
      <c r="AF20" s="11"/>
      <c r="AG20" s="11"/>
      <c r="AH20" s="11"/>
      <c r="AI20" s="15"/>
      <c r="AL20" s="18"/>
      <c r="AM20" s="11"/>
      <c r="AN20" s="11"/>
      <c r="AO20" s="11"/>
      <c r="AP20" s="15"/>
      <c r="AS20" s="18"/>
      <c r="AT20" s="15"/>
      <c r="AU20" s="13"/>
      <c r="BR20" s="3" t="s">
        <v>148</v>
      </c>
    </row>
    <row r="21" spans="1:70" s="3" customFormat="1" x14ac:dyDescent="0.25">
      <c r="A21" s="3">
        <v>12783137129</v>
      </c>
      <c r="B21" s="3">
        <v>393788621</v>
      </c>
      <c r="C21" s="4">
        <v>44376.94253472222</v>
      </c>
      <c r="D21" s="4">
        <v>44376.947141203702</v>
      </c>
      <c r="E21" s="3" t="s">
        <v>85</v>
      </c>
      <c r="J21" s="3">
        <v>1</v>
      </c>
      <c r="L21" s="3">
        <v>2</v>
      </c>
      <c r="M21" s="5">
        <v>44348</v>
      </c>
      <c r="N21" s="9">
        <v>60</v>
      </c>
      <c r="O21" s="13">
        <v>3</v>
      </c>
      <c r="P21" s="18"/>
      <c r="Q21" s="11"/>
      <c r="R21" s="11"/>
      <c r="S21" s="11"/>
      <c r="T21" s="15"/>
      <c r="V21" s="18"/>
      <c r="W21" s="11"/>
      <c r="X21" s="11"/>
      <c r="Y21" s="15"/>
      <c r="Z21" s="18">
        <f>N21</f>
        <v>60</v>
      </c>
      <c r="AA21" s="11"/>
      <c r="AB21" s="11"/>
      <c r="AD21" s="11"/>
      <c r="AE21" s="11"/>
      <c r="AF21" s="11"/>
      <c r="AG21" s="11"/>
      <c r="AH21" s="11"/>
      <c r="AI21" s="15">
        <f>N21</f>
        <v>60</v>
      </c>
      <c r="AL21" s="18"/>
      <c r="AM21" s="11"/>
      <c r="AN21" s="11"/>
      <c r="AO21" s="11"/>
      <c r="AP21" s="15"/>
      <c r="AS21" s="18"/>
      <c r="AT21" s="15"/>
      <c r="AU21" s="13"/>
      <c r="BR21" s="3" t="s">
        <v>88</v>
      </c>
    </row>
    <row r="22" spans="1:70" s="3" customFormat="1" x14ac:dyDescent="0.25">
      <c r="A22" s="3">
        <v>12712828407</v>
      </c>
      <c r="B22" s="3">
        <v>393788621</v>
      </c>
      <c r="C22" s="4">
        <v>44350.490115740744</v>
      </c>
      <c r="D22" s="4">
        <v>44350.491712962961</v>
      </c>
      <c r="E22" s="3" t="s">
        <v>89</v>
      </c>
      <c r="J22" s="3">
        <v>1</v>
      </c>
      <c r="L22" s="3">
        <v>2</v>
      </c>
      <c r="M22" s="5">
        <v>44327</v>
      </c>
      <c r="N22" s="9">
        <v>60</v>
      </c>
      <c r="O22" s="13">
        <v>3</v>
      </c>
      <c r="P22" s="18">
        <f>N22</f>
        <v>60</v>
      </c>
      <c r="Q22" s="11"/>
      <c r="R22" s="11"/>
      <c r="S22" s="11"/>
      <c r="T22" s="15"/>
      <c r="V22" s="18"/>
      <c r="W22" s="11"/>
      <c r="X22" s="11"/>
      <c r="Y22" s="15"/>
      <c r="Z22" s="18"/>
      <c r="AA22" s="11"/>
      <c r="AB22" s="11"/>
      <c r="AD22" s="11"/>
      <c r="AE22" s="11"/>
      <c r="AF22" s="11"/>
      <c r="AG22" s="11"/>
      <c r="AH22" s="11"/>
      <c r="AI22" s="15"/>
      <c r="AL22" s="18"/>
      <c r="AM22" s="11"/>
      <c r="AN22" s="11"/>
      <c r="AO22" s="11"/>
      <c r="AP22" s="15"/>
      <c r="AS22" s="18"/>
      <c r="AT22" s="15"/>
      <c r="AU22" s="13"/>
      <c r="BR22" s="3" t="s">
        <v>91</v>
      </c>
    </row>
    <row r="23" spans="1:70" s="3" customFormat="1" x14ac:dyDescent="0.25">
      <c r="A23" s="3">
        <v>12712811747</v>
      </c>
      <c r="B23" s="3">
        <v>393788621</v>
      </c>
      <c r="C23" s="4">
        <v>44350.477268518516</v>
      </c>
      <c r="D23" s="4">
        <v>44350.487384259257</v>
      </c>
      <c r="E23" s="3" t="s">
        <v>89</v>
      </c>
      <c r="J23" s="3">
        <v>1</v>
      </c>
      <c r="L23" s="3">
        <v>2</v>
      </c>
      <c r="M23" s="5">
        <v>44320</v>
      </c>
      <c r="N23" s="9">
        <v>60</v>
      </c>
      <c r="O23" s="13">
        <v>3</v>
      </c>
      <c r="P23" s="18"/>
      <c r="Q23" s="11"/>
      <c r="R23" s="11"/>
      <c r="S23" s="11"/>
      <c r="T23" s="15"/>
      <c r="V23" s="18">
        <f>N23</f>
        <v>60</v>
      </c>
      <c r="X23" s="11"/>
      <c r="Y23" s="15"/>
      <c r="Z23" s="18"/>
      <c r="AA23" s="11"/>
      <c r="AB23" s="11"/>
      <c r="AD23" s="11"/>
      <c r="AE23" s="11"/>
      <c r="AF23" s="11"/>
      <c r="AG23" s="11"/>
      <c r="AH23" s="11"/>
      <c r="AI23" s="15">
        <f>N23</f>
        <v>60</v>
      </c>
      <c r="AL23" s="18"/>
      <c r="AM23" s="11"/>
      <c r="AN23" s="11"/>
      <c r="AO23" s="11"/>
      <c r="AP23" s="15"/>
      <c r="AS23" s="18"/>
      <c r="AT23" s="15"/>
      <c r="AU23" s="13"/>
      <c r="BR23" s="3" t="s">
        <v>88</v>
      </c>
    </row>
    <row r="24" spans="1:70" s="3" customFormat="1" x14ac:dyDescent="0.25">
      <c r="A24" s="3">
        <v>12619674664</v>
      </c>
      <c r="B24" s="3">
        <v>393788621</v>
      </c>
      <c r="C24" s="4">
        <v>44315.383333333331</v>
      </c>
      <c r="D24" s="4">
        <v>44316.526087962964</v>
      </c>
      <c r="E24" s="3" t="s">
        <v>89</v>
      </c>
      <c r="J24" s="3">
        <v>1</v>
      </c>
      <c r="L24" s="3">
        <v>2</v>
      </c>
      <c r="M24" s="5">
        <v>44291</v>
      </c>
      <c r="N24" s="9">
        <v>60</v>
      </c>
      <c r="O24" s="13">
        <v>3</v>
      </c>
      <c r="P24" s="18"/>
      <c r="Q24" s="11"/>
      <c r="R24" s="11"/>
      <c r="S24" s="11"/>
      <c r="T24" s="15"/>
      <c r="V24" s="18">
        <f>N24</f>
        <v>60</v>
      </c>
      <c r="X24" s="11"/>
      <c r="Y24" s="15"/>
      <c r="Z24" s="18"/>
      <c r="AA24" s="11"/>
      <c r="AB24" s="11"/>
      <c r="AD24" s="11"/>
      <c r="AE24" s="11"/>
      <c r="AF24" s="11"/>
      <c r="AG24" s="11"/>
      <c r="AH24" s="11"/>
      <c r="AI24" s="15"/>
      <c r="AL24" s="18">
        <f>N24</f>
        <v>60</v>
      </c>
      <c r="AN24" s="11"/>
      <c r="AO24" s="11"/>
      <c r="AP24" s="15"/>
      <c r="AS24" s="18"/>
      <c r="AT24" s="15"/>
      <c r="AU24" s="13"/>
      <c r="BR24" s="3" t="s">
        <v>88</v>
      </c>
    </row>
    <row r="25" spans="1:70" s="3" customFormat="1" x14ac:dyDescent="0.25">
      <c r="A25" s="3">
        <v>12530635805</v>
      </c>
      <c r="B25" s="3">
        <v>393788621</v>
      </c>
      <c r="C25" s="4">
        <v>44283.907534722224</v>
      </c>
      <c r="D25" s="4">
        <v>44283.908576388887</v>
      </c>
      <c r="E25" s="3" t="s">
        <v>89</v>
      </c>
      <c r="J25" s="3">
        <v>1</v>
      </c>
      <c r="L25" s="3">
        <v>2</v>
      </c>
      <c r="M25" s="5">
        <v>44278</v>
      </c>
      <c r="N25" s="9">
        <v>60</v>
      </c>
      <c r="O25" s="13">
        <v>3</v>
      </c>
      <c r="P25" s="18"/>
      <c r="Q25" s="11"/>
      <c r="R25" s="11"/>
      <c r="S25" s="11"/>
      <c r="T25" s="15"/>
      <c r="V25" s="18"/>
      <c r="X25" s="11"/>
      <c r="Y25" s="15"/>
      <c r="Z25" s="18">
        <f>N25</f>
        <v>60</v>
      </c>
      <c r="AA25" s="11"/>
      <c r="AB25" s="11"/>
      <c r="AD25" s="11"/>
      <c r="AE25" s="11"/>
      <c r="AF25" s="11"/>
      <c r="AG25" s="11"/>
      <c r="AH25" s="11"/>
      <c r="AI25" s="15"/>
      <c r="AL25" s="18"/>
      <c r="AM25" s="11"/>
      <c r="AN25" s="11"/>
      <c r="AO25" s="11"/>
      <c r="AP25" s="15"/>
      <c r="AS25" s="18"/>
      <c r="AT25" s="15"/>
      <c r="AU25" s="13"/>
      <c r="BR25" s="3" t="s">
        <v>115</v>
      </c>
    </row>
    <row r="26" spans="1:70" s="3" customFormat="1" x14ac:dyDescent="0.25">
      <c r="A26" s="3">
        <v>12530629204</v>
      </c>
      <c r="B26" s="3">
        <v>393788621</v>
      </c>
      <c r="C26" s="4">
        <v>44283.901296296295</v>
      </c>
      <c r="D26" s="4">
        <v>44283.90420138889</v>
      </c>
      <c r="E26" s="3" t="s">
        <v>89</v>
      </c>
      <c r="J26" s="3">
        <v>1</v>
      </c>
      <c r="L26" s="3">
        <v>2</v>
      </c>
      <c r="M26" s="5">
        <v>44258</v>
      </c>
      <c r="N26" s="9">
        <v>60</v>
      </c>
      <c r="O26" s="13">
        <v>3</v>
      </c>
      <c r="P26" s="18"/>
      <c r="Q26" s="11"/>
      <c r="R26" s="11"/>
      <c r="S26" s="11"/>
      <c r="T26" s="15"/>
      <c r="V26" s="18"/>
      <c r="X26" s="11"/>
      <c r="Y26" s="15"/>
      <c r="Z26" s="18">
        <f>N26</f>
        <v>60</v>
      </c>
      <c r="AA26" s="11"/>
      <c r="AB26" s="11"/>
      <c r="AD26" s="11"/>
      <c r="AE26" s="11"/>
      <c r="AF26" s="11"/>
      <c r="AG26" s="11"/>
      <c r="AH26" s="11"/>
      <c r="AI26" s="15"/>
      <c r="AL26" s="18"/>
      <c r="AM26" s="11"/>
      <c r="AN26" s="11"/>
      <c r="AO26" s="11"/>
      <c r="AP26" s="15"/>
      <c r="AS26" s="18"/>
      <c r="AT26" s="15"/>
      <c r="AU26" s="13"/>
      <c r="BR26" s="3" t="s">
        <v>119</v>
      </c>
    </row>
    <row r="27" spans="1:70" s="3" customFormat="1" x14ac:dyDescent="0.25">
      <c r="A27" s="3">
        <v>12460325678</v>
      </c>
      <c r="B27" s="3">
        <v>393788621</v>
      </c>
      <c r="C27" s="4">
        <v>44258.67083333333</v>
      </c>
      <c r="D27" s="4">
        <v>44259.627337962964</v>
      </c>
      <c r="E27" s="3" t="s">
        <v>89</v>
      </c>
      <c r="J27" s="3">
        <v>1</v>
      </c>
      <c r="L27" s="3">
        <v>2</v>
      </c>
      <c r="M27" s="5">
        <v>44228</v>
      </c>
      <c r="N27" s="9">
        <v>60</v>
      </c>
      <c r="O27" s="13">
        <v>3</v>
      </c>
      <c r="P27" s="18"/>
      <c r="Q27" s="11"/>
      <c r="R27" s="11"/>
      <c r="S27" s="11"/>
      <c r="T27" s="15"/>
      <c r="V27" s="18"/>
      <c r="X27" s="11"/>
      <c r="Y27" s="15"/>
      <c r="Z27" s="18">
        <f>N27</f>
        <v>60</v>
      </c>
      <c r="AA27" s="11"/>
      <c r="AB27" s="11"/>
      <c r="AD27" s="11"/>
      <c r="AE27" s="11"/>
      <c r="AF27" s="11"/>
      <c r="AG27" s="11"/>
      <c r="AH27" s="11"/>
      <c r="AI27" s="15"/>
      <c r="AL27" s="18"/>
      <c r="AM27" s="11"/>
      <c r="AN27" s="11"/>
      <c r="AO27" s="11"/>
      <c r="AP27" s="15"/>
      <c r="AS27" s="18"/>
      <c r="AT27" s="15"/>
      <c r="AU27" s="13"/>
      <c r="BR27" s="3" t="s">
        <v>126</v>
      </c>
    </row>
    <row r="28" spans="1:70" s="3" customFormat="1" x14ac:dyDescent="0.25">
      <c r="A28" s="3">
        <v>12364659392</v>
      </c>
      <c r="B28" s="3">
        <v>393788621</v>
      </c>
      <c r="C28" s="4">
        <v>44224.836469907408</v>
      </c>
      <c r="D28" s="4">
        <v>44235.484710648147</v>
      </c>
      <c r="E28" s="3" t="s">
        <v>89</v>
      </c>
      <c r="J28" s="3">
        <v>1</v>
      </c>
      <c r="L28" s="3">
        <v>2</v>
      </c>
      <c r="M28" s="5">
        <v>44224</v>
      </c>
      <c r="N28" s="9">
        <v>30</v>
      </c>
      <c r="O28" s="13">
        <v>3</v>
      </c>
      <c r="P28" s="18">
        <f>N28</f>
        <v>30</v>
      </c>
      <c r="Q28" s="11"/>
      <c r="R28" s="11"/>
      <c r="S28" s="11"/>
      <c r="T28" s="15"/>
      <c r="V28" s="18"/>
      <c r="X28" s="11"/>
      <c r="Y28" s="15"/>
      <c r="Z28" s="18">
        <f>N28</f>
        <v>30</v>
      </c>
      <c r="AA28" s="11"/>
      <c r="AB28" s="11"/>
      <c r="AD28" s="11"/>
      <c r="AE28" s="11"/>
      <c r="AF28" s="11"/>
      <c r="AG28" s="11"/>
      <c r="AH28" s="11"/>
      <c r="AI28" s="15"/>
      <c r="AL28" s="18"/>
      <c r="AM28" s="11"/>
      <c r="AN28" s="11"/>
      <c r="AO28" s="11"/>
      <c r="AP28" s="15"/>
      <c r="AS28" s="18"/>
      <c r="AT28" s="15"/>
      <c r="AU28" s="13"/>
      <c r="BR28" s="3" t="s">
        <v>133</v>
      </c>
    </row>
    <row r="29" spans="1:70" s="3" customFormat="1" x14ac:dyDescent="0.25">
      <c r="A29" s="3">
        <v>12299774800</v>
      </c>
      <c r="B29" s="3">
        <v>393788621</v>
      </c>
      <c r="C29" s="4">
        <v>44201.51059027778</v>
      </c>
      <c r="D29" s="4">
        <v>44235.483564814815</v>
      </c>
      <c r="E29" s="3" t="s">
        <v>139</v>
      </c>
      <c r="J29" s="3">
        <v>1</v>
      </c>
      <c r="L29" s="3">
        <v>2</v>
      </c>
      <c r="M29" s="5">
        <v>44200</v>
      </c>
      <c r="N29" s="9">
        <v>30</v>
      </c>
      <c r="O29" s="13">
        <v>3</v>
      </c>
      <c r="P29" s="18"/>
      <c r="Q29" s="11"/>
      <c r="R29" s="11"/>
      <c r="S29" s="11"/>
      <c r="T29" s="15"/>
      <c r="V29" s="18"/>
      <c r="X29" s="11"/>
      <c r="Y29" s="15"/>
      <c r="Z29" s="18">
        <f>N29</f>
        <v>30</v>
      </c>
      <c r="AA29" s="11"/>
      <c r="AB29" s="11"/>
      <c r="AD29" s="11"/>
      <c r="AE29" s="11"/>
      <c r="AF29" s="11"/>
      <c r="AG29" s="11"/>
      <c r="AH29" s="11"/>
      <c r="AI29" s="15"/>
      <c r="AL29" s="18"/>
      <c r="AM29" s="11"/>
      <c r="AN29" s="11"/>
      <c r="AO29" s="11"/>
      <c r="AP29" s="15"/>
      <c r="AS29" s="18"/>
      <c r="AT29" s="15"/>
      <c r="AU29" s="13"/>
      <c r="BR29" s="3" t="s">
        <v>140</v>
      </c>
    </row>
    <row r="30" spans="1:70" s="3" customFormat="1" x14ac:dyDescent="0.25">
      <c r="A30" s="3">
        <v>12263616082</v>
      </c>
      <c r="B30" s="3">
        <v>393788621</v>
      </c>
      <c r="C30" s="4">
        <v>44181.633368055554</v>
      </c>
      <c r="D30" s="4">
        <v>44235.482395833336</v>
      </c>
      <c r="E30" s="3" t="s">
        <v>89</v>
      </c>
      <c r="J30" s="3">
        <v>1</v>
      </c>
      <c r="L30" s="3">
        <v>2</v>
      </c>
      <c r="M30" s="5">
        <v>44176</v>
      </c>
      <c r="N30" s="9">
        <v>60</v>
      </c>
      <c r="O30" s="13">
        <v>3</v>
      </c>
      <c r="P30" s="18">
        <f>N30</f>
        <v>60</v>
      </c>
      <c r="R30" s="11"/>
      <c r="S30" s="11"/>
      <c r="T30" s="15"/>
      <c r="V30" s="18"/>
      <c r="X30" s="11"/>
      <c r="Y30" s="15"/>
      <c r="Z30" s="18"/>
      <c r="AA30" s="11"/>
      <c r="AB30" s="11"/>
      <c r="AC30" s="11"/>
      <c r="AD30" s="11"/>
      <c r="AE30" s="11"/>
      <c r="AF30" s="11"/>
      <c r="AG30" s="11"/>
      <c r="AH30" s="11"/>
      <c r="AI30" s="15"/>
      <c r="AL30" s="18"/>
      <c r="AM30" s="11"/>
      <c r="AN30" s="11"/>
      <c r="AO30" s="11"/>
      <c r="AP30" s="15"/>
      <c r="AS30" s="18"/>
      <c r="AT30" s="15"/>
      <c r="AU30" s="13"/>
      <c r="BR30" s="3" t="s">
        <v>145</v>
      </c>
    </row>
    <row r="31" spans="1:70" s="3" customFormat="1" x14ac:dyDescent="0.25">
      <c r="A31" s="3">
        <v>12783147501</v>
      </c>
      <c r="B31" s="3">
        <v>393788621</v>
      </c>
      <c r="C31" s="4">
        <v>44376.950659722221</v>
      </c>
      <c r="D31" s="4">
        <v>44376.951342592591</v>
      </c>
      <c r="E31" s="3" t="s">
        <v>85</v>
      </c>
      <c r="J31" s="3">
        <v>1</v>
      </c>
      <c r="L31" s="3">
        <v>2</v>
      </c>
      <c r="M31" s="5">
        <v>44371</v>
      </c>
      <c r="N31" s="9">
        <v>120</v>
      </c>
      <c r="O31" s="13">
        <v>3</v>
      </c>
      <c r="P31" s="18"/>
      <c r="Q31" s="11"/>
      <c r="R31" s="11"/>
      <c r="S31" s="11"/>
      <c r="T31" s="15"/>
      <c r="V31" s="18"/>
      <c r="X31" s="11"/>
      <c r="Y31" s="15"/>
      <c r="Z31" s="18">
        <f>N31</f>
        <v>120</v>
      </c>
      <c r="AA31" s="11"/>
      <c r="AB31" s="11"/>
      <c r="AC31" s="11"/>
      <c r="AE31" s="11"/>
      <c r="AF31" s="11"/>
      <c r="AG31" s="11"/>
      <c r="AH31" s="11"/>
      <c r="AI31" s="15"/>
      <c r="AL31" s="18"/>
      <c r="AM31" s="11"/>
      <c r="AN31" s="11"/>
      <c r="AO31" s="11"/>
      <c r="AP31" s="15"/>
      <c r="AS31" s="18"/>
      <c r="AT31" s="15"/>
      <c r="AU31" s="13"/>
      <c r="BR31" s="3" t="s">
        <v>86</v>
      </c>
    </row>
    <row r="32" spans="1:70" s="3" customFormat="1" x14ac:dyDescent="0.25">
      <c r="A32" s="3">
        <v>12619710713</v>
      </c>
      <c r="B32" s="3">
        <v>393788621</v>
      </c>
      <c r="C32" s="4">
        <v>44316.533553240741</v>
      </c>
      <c r="D32" s="4">
        <v>44316.534131944441</v>
      </c>
      <c r="E32" s="3" t="s">
        <v>89</v>
      </c>
      <c r="J32" s="3">
        <v>1</v>
      </c>
      <c r="L32" s="3">
        <v>2</v>
      </c>
      <c r="M32" s="5">
        <v>44314</v>
      </c>
      <c r="N32" s="9">
        <v>150</v>
      </c>
      <c r="O32" s="13">
        <v>3</v>
      </c>
      <c r="P32" s="18"/>
      <c r="Q32" s="11"/>
      <c r="R32" s="11"/>
      <c r="S32" s="11"/>
      <c r="T32" s="15"/>
      <c r="V32" s="18"/>
      <c r="X32" s="11"/>
      <c r="Y32" s="15"/>
      <c r="Z32" s="18">
        <f>N32</f>
        <v>150</v>
      </c>
      <c r="AA32" s="11"/>
      <c r="AB32" s="11"/>
      <c r="AC32" s="11"/>
      <c r="AE32" s="11"/>
      <c r="AF32" s="11"/>
      <c r="AG32" s="11"/>
      <c r="AH32" s="11"/>
      <c r="AI32" s="15"/>
      <c r="AL32" s="18"/>
      <c r="AM32" s="11"/>
      <c r="AN32" s="11"/>
      <c r="AO32" s="11"/>
      <c r="AP32" s="15"/>
      <c r="AS32" s="18"/>
      <c r="AT32" s="15"/>
      <c r="AU32" s="13"/>
      <c r="BR32" s="3" t="s">
        <v>99</v>
      </c>
    </row>
    <row r="33" spans="1:70" s="6" customFormat="1" x14ac:dyDescent="0.25">
      <c r="A33" s="6">
        <v>12783139154</v>
      </c>
      <c r="B33" s="6">
        <v>393788621</v>
      </c>
      <c r="C33" s="7">
        <v>44376.947118055556</v>
      </c>
      <c r="D33" s="7">
        <v>44376.947939814818</v>
      </c>
      <c r="E33" s="6" t="s">
        <v>85</v>
      </c>
      <c r="J33" s="6">
        <v>1</v>
      </c>
      <c r="L33" s="6">
        <v>2</v>
      </c>
      <c r="M33" s="8">
        <v>44355</v>
      </c>
      <c r="N33" s="9">
        <v>60</v>
      </c>
      <c r="O33" s="13">
        <v>4</v>
      </c>
      <c r="P33" s="19">
        <f>N33</f>
        <v>60</v>
      </c>
      <c r="R33" s="12"/>
      <c r="S33" s="12"/>
      <c r="T33" s="16"/>
      <c r="V33" s="19"/>
      <c r="X33" s="12"/>
      <c r="Y33" s="16"/>
      <c r="Z33" s="19">
        <f>N33</f>
        <v>60</v>
      </c>
      <c r="AA33" s="12"/>
      <c r="AB33" s="12"/>
      <c r="AC33" s="12"/>
      <c r="AD33" s="12"/>
      <c r="AE33" s="12"/>
      <c r="AF33" s="12"/>
      <c r="AG33" s="12"/>
      <c r="AH33" s="12"/>
      <c r="AI33" s="16"/>
      <c r="AL33" s="19"/>
      <c r="AM33" s="12"/>
      <c r="AN33" s="12"/>
      <c r="AO33" s="12"/>
      <c r="AP33" s="16"/>
      <c r="AS33" s="19"/>
      <c r="AT33" s="16"/>
      <c r="AU33" s="13"/>
      <c r="BR33" s="6" t="s">
        <v>88</v>
      </c>
    </row>
    <row r="34" spans="1:70" s="6" customFormat="1" x14ac:dyDescent="0.25">
      <c r="A34" s="6">
        <v>12712843034</v>
      </c>
      <c r="B34" s="6">
        <v>393788621</v>
      </c>
      <c r="C34" s="7">
        <v>44350.493460648147</v>
      </c>
      <c r="D34" s="7">
        <v>44350.494791666664</v>
      </c>
      <c r="E34" s="6" t="s">
        <v>89</v>
      </c>
      <c r="J34" s="6">
        <v>1</v>
      </c>
      <c r="L34" s="6">
        <v>2</v>
      </c>
      <c r="M34" s="8">
        <v>44336</v>
      </c>
      <c r="N34" s="9">
        <v>60</v>
      </c>
      <c r="O34" s="13">
        <v>4</v>
      </c>
      <c r="P34" s="19"/>
      <c r="Q34" s="12"/>
      <c r="R34" s="12"/>
      <c r="S34" s="12"/>
      <c r="T34" s="16"/>
      <c r="V34" s="19"/>
      <c r="X34" s="12"/>
      <c r="Y34" s="16">
        <f>N34</f>
        <v>60</v>
      </c>
      <c r="Z34" s="19"/>
      <c r="AA34" s="12"/>
      <c r="AB34" s="12"/>
      <c r="AC34" s="12"/>
      <c r="AD34" s="12"/>
      <c r="AE34" s="12"/>
      <c r="AF34" s="12"/>
      <c r="AG34" s="12"/>
      <c r="AH34" s="12"/>
      <c r="AI34" s="16">
        <f>N34</f>
        <v>60</v>
      </c>
      <c r="AL34" s="19"/>
      <c r="AM34" s="12"/>
      <c r="AN34" s="12"/>
      <c r="AO34" s="12"/>
      <c r="AP34" s="16"/>
      <c r="AS34" s="19"/>
      <c r="AT34" s="16"/>
      <c r="AU34" s="13"/>
      <c r="BR34" s="6" t="s">
        <v>88</v>
      </c>
    </row>
    <row r="35" spans="1:70" s="6" customFormat="1" x14ac:dyDescent="0.25">
      <c r="A35" s="6">
        <v>12619706132</v>
      </c>
      <c r="B35" s="6">
        <v>393788621</v>
      </c>
      <c r="C35" s="7">
        <v>44316.532453703701</v>
      </c>
      <c r="D35" s="7">
        <v>44316.533576388887</v>
      </c>
      <c r="E35" s="6" t="s">
        <v>89</v>
      </c>
      <c r="J35" s="6">
        <v>1</v>
      </c>
      <c r="L35" s="6">
        <v>2</v>
      </c>
      <c r="M35" s="8">
        <v>44305</v>
      </c>
      <c r="N35" s="9">
        <v>60</v>
      </c>
      <c r="O35" s="13">
        <v>4</v>
      </c>
      <c r="P35" s="19"/>
      <c r="Q35" s="12"/>
      <c r="R35" s="12"/>
      <c r="S35" s="12"/>
      <c r="T35" s="16"/>
      <c r="V35" s="19">
        <f>N35</f>
        <v>60</v>
      </c>
      <c r="X35" s="12"/>
      <c r="Y35" s="16">
        <f>N35</f>
        <v>60</v>
      </c>
      <c r="Z35" s="19"/>
      <c r="AA35" s="12"/>
      <c r="AB35" s="12"/>
      <c r="AC35" s="12"/>
      <c r="AD35" s="12"/>
      <c r="AE35" s="12"/>
      <c r="AF35" s="12"/>
      <c r="AG35" s="12"/>
      <c r="AH35" s="12"/>
      <c r="AI35" s="16"/>
      <c r="AL35" s="19"/>
      <c r="AM35" s="12"/>
      <c r="AN35" s="12"/>
      <c r="AO35" s="12"/>
      <c r="AP35" s="16"/>
      <c r="AS35" s="19"/>
      <c r="AT35" s="16"/>
      <c r="AU35" s="13"/>
      <c r="BR35" s="6" t="s">
        <v>88</v>
      </c>
    </row>
    <row r="36" spans="1:70" s="6" customFormat="1" x14ac:dyDescent="0.25">
      <c r="A36" s="6">
        <v>12530631652</v>
      </c>
      <c r="B36" s="6">
        <v>393788621</v>
      </c>
      <c r="C36" s="7">
        <v>44283.904930555553</v>
      </c>
      <c r="D36" s="7">
        <v>44283.905763888892</v>
      </c>
      <c r="E36" s="6" t="s">
        <v>89</v>
      </c>
      <c r="J36" s="6">
        <v>1</v>
      </c>
      <c r="L36" s="6">
        <v>2</v>
      </c>
      <c r="M36" s="8">
        <v>44265</v>
      </c>
      <c r="N36" s="9">
        <v>60</v>
      </c>
      <c r="O36" s="13">
        <v>4</v>
      </c>
      <c r="P36" s="19">
        <f>N36</f>
        <v>60</v>
      </c>
      <c r="Q36" s="12"/>
      <c r="R36" s="12"/>
      <c r="S36" s="12"/>
      <c r="T36" s="16"/>
      <c r="V36" s="19">
        <f>N36</f>
        <v>60</v>
      </c>
      <c r="W36" s="12"/>
      <c r="X36" s="12"/>
      <c r="Y36" s="16"/>
      <c r="Z36" s="19"/>
      <c r="AA36" s="12"/>
      <c r="AB36" s="12"/>
      <c r="AC36" s="12"/>
      <c r="AD36" s="12"/>
      <c r="AE36" s="12"/>
      <c r="AF36" s="12"/>
      <c r="AG36" s="12"/>
      <c r="AH36" s="12"/>
      <c r="AI36" s="16"/>
      <c r="AL36" s="19"/>
      <c r="AM36" s="12"/>
      <c r="AN36" s="12"/>
      <c r="AO36" s="12"/>
      <c r="AP36" s="16"/>
      <c r="AS36" s="19"/>
      <c r="AT36" s="16"/>
      <c r="AU36" s="13"/>
      <c r="BR36" s="6" t="s">
        <v>118</v>
      </c>
    </row>
    <row r="37" spans="1:70" s="6" customFormat="1" x14ac:dyDescent="0.25">
      <c r="A37" s="6">
        <v>12460335983</v>
      </c>
      <c r="B37" s="6">
        <v>393788621</v>
      </c>
      <c r="C37" s="7">
        <v>44258.679861111108</v>
      </c>
      <c r="D37" s="7">
        <v>44259.625636574077</v>
      </c>
      <c r="E37" s="6" t="s">
        <v>89</v>
      </c>
      <c r="J37" s="6">
        <v>1</v>
      </c>
      <c r="L37" s="6">
        <v>2</v>
      </c>
      <c r="M37" s="8">
        <v>44237</v>
      </c>
      <c r="N37" s="9">
        <v>60</v>
      </c>
      <c r="O37" s="13">
        <v>4</v>
      </c>
      <c r="P37" s="19">
        <f>N37</f>
        <v>60</v>
      </c>
      <c r="Q37" s="12"/>
      <c r="R37" s="12"/>
      <c r="S37" s="12"/>
      <c r="T37" s="16"/>
      <c r="V37" s="19"/>
      <c r="W37" s="12"/>
      <c r="X37" s="12"/>
      <c r="Y37" s="16"/>
      <c r="Z37" s="19"/>
      <c r="AA37" s="12"/>
      <c r="AB37" s="12"/>
      <c r="AC37" s="12"/>
      <c r="AD37" s="12"/>
      <c r="AE37" s="12"/>
      <c r="AF37" s="12"/>
      <c r="AG37" s="12"/>
      <c r="AH37" s="12"/>
      <c r="AI37" s="16"/>
      <c r="AL37" s="19"/>
      <c r="AM37" s="12"/>
      <c r="AN37" s="12"/>
      <c r="AO37" s="12"/>
      <c r="AP37" s="16"/>
      <c r="AS37" s="19"/>
      <c r="AT37" s="16"/>
      <c r="AU37" s="13"/>
      <c r="BR37" s="6" t="s">
        <v>124</v>
      </c>
    </row>
    <row r="38" spans="1:70" s="6" customFormat="1" x14ac:dyDescent="0.25">
      <c r="A38" s="6">
        <v>12372840558</v>
      </c>
      <c r="B38" s="6">
        <v>393788621</v>
      </c>
      <c r="C38" s="7">
        <v>44228.522789351853</v>
      </c>
      <c r="D38" s="7">
        <v>44235.484849537039</v>
      </c>
      <c r="E38" s="6" t="s">
        <v>89</v>
      </c>
      <c r="J38" s="6">
        <v>1</v>
      </c>
      <c r="L38" s="6">
        <v>2</v>
      </c>
      <c r="M38" s="8">
        <v>44225</v>
      </c>
      <c r="N38" s="9">
        <v>30</v>
      </c>
      <c r="O38" s="13">
        <v>4</v>
      </c>
      <c r="P38" s="19"/>
      <c r="Q38" s="12"/>
      <c r="R38" s="12"/>
      <c r="S38" s="12"/>
      <c r="T38" s="16"/>
      <c r="V38" s="19">
        <f>N38</f>
        <v>30</v>
      </c>
      <c r="W38" s="12"/>
      <c r="X38" s="12"/>
      <c r="Y38" s="16"/>
      <c r="Z38" s="19"/>
      <c r="AA38" s="12"/>
      <c r="AB38" s="12"/>
      <c r="AC38" s="12"/>
      <c r="AD38" s="12"/>
      <c r="AE38" s="12"/>
      <c r="AF38" s="12"/>
      <c r="AG38" s="12"/>
      <c r="AH38" s="12"/>
      <c r="AI38" s="16"/>
      <c r="AL38" s="19"/>
      <c r="AM38" s="12"/>
      <c r="AN38" s="12"/>
      <c r="AO38" s="12"/>
      <c r="AP38" s="16"/>
      <c r="AS38" s="19"/>
      <c r="AT38" s="16"/>
      <c r="AU38" s="13"/>
      <c r="BR38" s="6" t="s">
        <v>132</v>
      </c>
    </row>
    <row r="39" spans="1:70" s="6" customFormat="1" x14ac:dyDescent="0.25">
      <c r="A39" s="6">
        <v>12364626534</v>
      </c>
      <c r="B39" s="6">
        <v>393788621</v>
      </c>
      <c r="C39" s="7">
        <v>44224.824953703705</v>
      </c>
      <c r="D39" s="7">
        <v>44235.483854166669</v>
      </c>
      <c r="E39" s="6" t="s">
        <v>89</v>
      </c>
      <c r="J39" s="6">
        <v>1</v>
      </c>
      <c r="L39" s="6">
        <v>2</v>
      </c>
      <c r="M39" s="8">
        <v>44208</v>
      </c>
      <c r="N39" s="9">
        <v>60</v>
      </c>
      <c r="O39" s="13">
        <v>4</v>
      </c>
      <c r="P39" s="19">
        <f>N39</f>
        <v>60</v>
      </c>
      <c r="Q39" s="12"/>
      <c r="R39" s="12"/>
      <c r="S39" s="12"/>
      <c r="T39" s="16"/>
      <c r="V39" s="19"/>
      <c r="W39" s="12"/>
      <c r="X39" s="12"/>
      <c r="Y39" s="16"/>
      <c r="Z39" s="19"/>
      <c r="AA39" s="12"/>
      <c r="AB39" s="12"/>
      <c r="AC39" s="12"/>
      <c r="AD39" s="12"/>
      <c r="AE39" s="12"/>
      <c r="AF39" s="12"/>
      <c r="AG39" s="12"/>
      <c r="AH39" s="12"/>
      <c r="AI39" s="16"/>
      <c r="AL39" s="19"/>
      <c r="AM39" s="12"/>
      <c r="AN39" s="12"/>
      <c r="AO39" s="12"/>
      <c r="AP39" s="16"/>
      <c r="AS39" s="19"/>
      <c r="AT39" s="16"/>
      <c r="AU39" s="13"/>
      <c r="BR39" s="6" t="s">
        <v>137</v>
      </c>
    </row>
    <row r="40" spans="1:70" s="3" customFormat="1" x14ac:dyDescent="0.25">
      <c r="A40" s="3">
        <v>12530634717</v>
      </c>
      <c r="B40" s="3">
        <v>393788621</v>
      </c>
      <c r="C40" s="4">
        <v>44283.906736111108</v>
      </c>
      <c r="D40" s="4">
        <v>44283.907557870371</v>
      </c>
      <c r="E40" s="3" t="s">
        <v>89</v>
      </c>
      <c r="J40" s="3">
        <v>1</v>
      </c>
      <c r="L40" s="3">
        <v>2</v>
      </c>
      <c r="M40" s="5">
        <v>44277</v>
      </c>
      <c r="N40" s="9">
        <v>45</v>
      </c>
      <c r="O40" s="13">
        <v>5</v>
      </c>
      <c r="P40" s="18"/>
      <c r="Q40" s="11"/>
      <c r="R40" s="11"/>
      <c r="S40" s="11"/>
      <c r="T40" s="15"/>
      <c r="V40" s="18">
        <f>N40</f>
        <v>45</v>
      </c>
      <c r="W40" s="11"/>
      <c r="Y40" s="15"/>
      <c r="Z40" s="18">
        <f>N40</f>
        <v>45</v>
      </c>
      <c r="AA40" s="11"/>
      <c r="AB40" s="11"/>
      <c r="AD40" s="11"/>
      <c r="AE40" s="11"/>
      <c r="AF40" s="11"/>
      <c r="AG40" s="11"/>
      <c r="AH40" s="11"/>
      <c r="AI40" s="15"/>
      <c r="AL40" s="18"/>
      <c r="AM40" s="11"/>
      <c r="AN40" s="11"/>
      <c r="AO40" s="11"/>
      <c r="AP40" s="15"/>
      <c r="AS40" s="18"/>
      <c r="AT40" s="15"/>
      <c r="AU40" s="13"/>
      <c r="BR40" s="3" t="s">
        <v>116</v>
      </c>
    </row>
    <row r="41" spans="1:70" s="3" customFormat="1" x14ac:dyDescent="0.25">
      <c r="A41" s="3">
        <v>12530633218</v>
      </c>
      <c r="B41" s="3">
        <v>393788621</v>
      </c>
      <c r="C41" s="4">
        <v>44283.905740740738</v>
      </c>
      <c r="D41" s="4">
        <v>44283.906759259262</v>
      </c>
      <c r="E41" s="3" t="s">
        <v>89</v>
      </c>
      <c r="J41" s="3">
        <v>1</v>
      </c>
      <c r="L41" s="3">
        <v>2</v>
      </c>
      <c r="M41" s="5">
        <v>44273</v>
      </c>
      <c r="N41" s="9">
        <v>30</v>
      </c>
      <c r="O41" s="13">
        <v>5</v>
      </c>
      <c r="P41" s="18"/>
      <c r="Q41" s="11"/>
      <c r="R41" s="11"/>
      <c r="S41" s="11"/>
      <c r="T41" s="15"/>
      <c r="V41" s="18">
        <f>N41</f>
        <v>30</v>
      </c>
      <c r="W41" s="11"/>
      <c r="Y41" s="15"/>
      <c r="Z41" s="18">
        <f>N41</f>
        <v>30</v>
      </c>
      <c r="AA41" s="11"/>
      <c r="AB41" s="11"/>
      <c r="AD41" s="11"/>
      <c r="AE41" s="11"/>
      <c r="AF41" s="11"/>
      <c r="AG41" s="11"/>
      <c r="AH41" s="11"/>
      <c r="AI41" s="15"/>
      <c r="AL41" s="18"/>
      <c r="AM41" s="11"/>
      <c r="AN41" s="11"/>
      <c r="AO41" s="11"/>
      <c r="AP41" s="15"/>
      <c r="AS41" s="18"/>
      <c r="AT41" s="15"/>
      <c r="AU41" s="13"/>
      <c r="BR41" s="3" t="s">
        <v>117</v>
      </c>
    </row>
    <row r="42" spans="1:70" s="3" customFormat="1" x14ac:dyDescent="0.25">
      <c r="A42" s="3">
        <v>12460346069</v>
      </c>
      <c r="B42" s="3">
        <v>393788621</v>
      </c>
      <c r="C42" s="4">
        <v>44258.68241898148</v>
      </c>
      <c r="D42" s="4">
        <v>44259.619745370372</v>
      </c>
      <c r="E42" s="3" t="s">
        <v>89</v>
      </c>
      <c r="J42" s="3">
        <v>1</v>
      </c>
      <c r="L42" s="3">
        <v>2</v>
      </c>
      <c r="M42" s="5">
        <v>44249</v>
      </c>
      <c r="N42" s="9">
        <v>60</v>
      </c>
      <c r="O42" s="13">
        <v>5</v>
      </c>
      <c r="P42" s="18"/>
      <c r="Q42" s="11"/>
      <c r="R42" s="11"/>
      <c r="S42" s="11"/>
      <c r="T42" s="15"/>
      <c r="V42" s="18">
        <f>N42</f>
        <v>60</v>
      </c>
      <c r="W42" s="11"/>
      <c r="Y42" s="15"/>
      <c r="Z42" s="18">
        <f>N42</f>
        <v>60</v>
      </c>
      <c r="AA42" s="11"/>
      <c r="AB42" s="11"/>
      <c r="AD42" s="11"/>
      <c r="AE42" s="11"/>
      <c r="AF42" s="11"/>
      <c r="AG42" s="11"/>
      <c r="AH42" s="11"/>
      <c r="AI42" s="15"/>
      <c r="AL42" s="18"/>
      <c r="AM42" s="11"/>
      <c r="AN42" s="11"/>
      <c r="AO42" s="11"/>
      <c r="AP42" s="15"/>
      <c r="AS42" s="18"/>
      <c r="AT42" s="15"/>
      <c r="AU42" s="13"/>
      <c r="BR42" s="3" t="s">
        <v>122</v>
      </c>
    </row>
    <row r="43" spans="1:70" s="3" customFormat="1" x14ac:dyDescent="0.25">
      <c r="A43" s="3">
        <v>12460343461</v>
      </c>
      <c r="B43" s="3">
        <v>393788621</v>
      </c>
      <c r="C43" s="4">
        <v>44258.681712962964</v>
      </c>
      <c r="D43" s="4">
        <v>44259.62427083333</v>
      </c>
      <c r="E43" s="3" t="s">
        <v>89</v>
      </c>
      <c r="J43" s="3">
        <v>1</v>
      </c>
      <c r="L43" s="3">
        <v>2</v>
      </c>
      <c r="M43" s="5">
        <v>44238</v>
      </c>
      <c r="N43" s="9">
        <v>30</v>
      </c>
      <c r="O43" s="13">
        <v>5</v>
      </c>
      <c r="P43" s="18">
        <f>N43</f>
        <v>30</v>
      </c>
      <c r="R43" s="11"/>
      <c r="S43" s="11"/>
      <c r="T43" s="15"/>
      <c r="V43" s="18"/>
      <c r="W43" s="11"/>
      <c r="X43" s="11"/>
      <c r="Y43" s="15"/>
      <c r="Z43" s="18"/>
      <c r="AA43" s="11"/>
      <c r="AB43" s="11"/>
      <c r="AC43" s="11"/>
      <c r="AD43" s="11"/>
      <c r="AE43" s="11"/>
      <c r="AF43" s="11"/>
      <c r="AG43" s="11"/>
      <c r="AH43" s="11"/>
      <c r="AI43" s="15"/>
      <c r="AL43" s="18"/>
      <c r="AM43" s="11"/>
      <c r="AN43" s="11"/>
      <c r="AO43" s="11"/>
      <c r="AP43" s="15"/>
      <c r="AS43" s="18"/>
      <c r="AT43" s="15"/>
      <c r="AU43" s="13"/>
      <c r="BR43" s="3" t="s">
        <v>123</v>
      </c>
    </row>
    <row r="44" spans="1:70" s="3" customFormat="1" x14ac:dyDescent="0.25">
      <c r="A44" s="3">
        <v>12263610067</v>
      </c>
      <c r="B44" s="3">
        <v>393788621</v>
      </c>
      <c r="C44" s="4">
        <v>44181.626446759263</v>
      </c>
      <c r="D44" s="4">
        <v>44235.482256944444</v>
      </c>
      <c r="E44" s="3" t="s">
        <v>89</v>
      </c>
      <c r="J44" s="3">
        <v>1</v>
      </c>
      <c r="L44" s="3">
        <v>2</v>
      </c>
      <c r="M44" s="5">
        <v>44167</v>
      </c>
      <c r="N44" s="9">
        <v>60</v>
      </c>
      <c r="O44" s="13">
        <v>5</v>
      </c>
      <c r="P44" s="18">
        <f>N44</f>
        <v>60</v>
      </c>
      <c r="R44" s="11"/>
      <c r="S44" s="11"/>
      <c r="T44" s="15"/>
      <c r="V44" s="18">
        <f>N44</f>
        <v>60</v>
      </c>
      <c r="W44" s="11"/>
      <c r="X44" s="11"/>
      <c r="Y44" s="15">
        <f>N44</f>
        <v>60</v>
      </c>
      <c r="Z44" s="18">
        <f>N44</f>
        <v>60</v>
      </c>
      <c r="AA44" s="11"/>
      <c r="AB44" s="11"/>
      <c r="AC44" s="11"/>
      <c r="AD44" s="11"/>
      <c r="AE44" s="11"/>
      <c r="AF44" s="11"/>
      <c r="AG44" s="11"/>
      <c r="AH44" s="11"/>
      <c r="AI44" s="15"/>
      <c r="AL44" s="18"/>
      <c r="AM44" s="11"/>
      <c r="AN44" s="11"/>
      <c r="AO44" s="11"/>
      <c r="AP44" s="15"/>
      <c r="AS44" s="18"/>
      <c r="AT44" s="15"/>
      <c r="AU44" s="13"/>
      <c r="BR44" s="3" t="s">
        <v>146</v>
      </c>
    </row>
    <row r="45" spans="1:70" s="6" customFormat="1" x14ac:dyDescent="0.25">
      <c r="A45" s="6">
        <v>12813050782</v>
      </c>
      <c r="B45" s="6">
        <v>406870749</v>
      </c>
      <c r="C45" s="7">
        <v>44389.459710648145</v>
      </c>
      <c r="D45" s="7">
        <v>44389.527453703704</v>
      </c>
      <c r="E45" s="6" t="s">
        <v>83</v>
      </c>
      <c r="J45" s="6">
        <v>3</v>
      </c>
      <c r="L45" s="6">
        <v>2</v>
      </c>
      <c r="M45" s="8">
        <v>44389</v>
      </c>
      <c r="N45" s="9">
        <v>30</v>
      </c>
      <c r="O45" s="13">
        <v>7</v>
      </c>
      <c r="P45" s="19"/>
      <c r="Q45" s="12"/>
      <c r="R45" s="12"/>
      <c r="S45" s="12"/>
      <c r="T45" s="16"/>
      <c r="V45" s="19"/>
      <c r="W45" s="12"/>
      <c r="X45" s="12"/>
      <c r="Y45" s="16"/>
      <c r="Z45" s="19"/>
      <c r="AA45" s="12"/>
      <c r="AB45" s="12"/>
      <c r="AC45" s="12"/>
      <c r="AD45" s="12"/>
      <c r="AE45" s="12"/>
      <c r="AF45" s="12"/>
      <c r="AG45" s="12"/>
      <c r="AH45" s="12"/>
      <c r="AI45" s="16"/>
      <c r="AL45" s="19"/>
      <c r="AM45" s="12"/>
      <c r="AN45" s="12"/>
      <c r="AO45" s="12"/>
      <c r="AP45" s="16">
        <f>N45</f>
        <v>30</v>
      </c>
      <c r="AS45" s="19"/>
      <c r="AT45" s="16"/>
      <c r="AU45" s="13"/>
      <c r="BR45" s="6" t="s">
        <v>84</v>
      </c>
    </row>
    <row r="46" spans="1:70" s="6" customFormat="1" x14ac:dyDescent="0.25">
      <c r="A46" s="6">
        <v>12783141531</v>
      </c>
      <c r="B46" s="6">
        <v>393788621</v>
      </c>
      <c r="C46" s="7">
        <v>44376.947905092595</v>
      </c>
      <c r="D46" s="7">
        <v>44376.94902777778</v>
      </c>
      <c r="E46" s="6" t="s">
        <v>85</v>
      </c>
      <c r="J46" s="6">
        <v>1</v>
      </c>
      <c r="L46" s="6">
        <v>2</v>
      </c>
      <c r="M46" s="8">
        <v>44358</v>
      </c>
      <c r="N46" s="9">
        <v>60</v>
      </c>
      <c r="O46" s="13">
        <v>7</v>
      </c>
      <c r="P46" s="19"/>
      <c r="Q46" s="12"/>
      <c r="R46" s="12"/>
      <c r="S46" s="12"/>
      <c r="T46" s="16"/>
      <c r="V46" s="19">
        <f>N46</f>
        <v>60</v>
      </c>
      <c r="X46" s="12"/>
      <c r="Y46" s="16"/>
      <c r="Z46" s="19"/>
      <c r="AA46" s="12"/>
      <c r="AB46" s="12"/>
      <c r="AC46" s="12"/>
      <c r="AD46" s="12"/>
      <c r="AE46" s="12"/>
      <c r="AF46" s="12"/>
      <c r="AG46" s="12"/>
      <c r="AH46" s="12"/>
      <c r="AI46" s="16"/>
      <c r="AL46" s="19">
        <f>N46</f>
        <v>60</v>
      </c>
      <c r="AM46" s="12"/>
      <c r="AO46" s="12"/>
      <c r="AP46" s="16"/>
      <c r="AS46" s="19"/>
      <c r="AT46" s="16"/>
      <c r="AU46" s="13"/>
      <c r="BR46" s="6" t="s">
        <v>88</v>
      </c>
    </row>
    <row r="47" spans="1:70" s="6" customFormat="1" x14ac:dyDescent="0.25">
      <c r="A47" s="6">
        <v>12712835416</v>
      </c>
      <c r="B47" s="6">
        <v>393788621</v>
      </c>
      <c r="C47" s="7">
        <v>44350.491689814815</v>
      </c>
      <c r="D47" s="7">
        <v>44350.492638888885</v>
      </c>
      <c r="E47" s="6" t="s">
        <v>89</v>
      </c>
      <c r="J47" s="6">
        <v>1</v>
      </c>
      <c r="L47" s="6">
        <v>2</v>
      </c>
      <c r="M47" s="8">
        <v>44330</v>
      </c>
      <c r="N47" s="9">
        <v>60</v>
      </c>
      <c r="O47" s="13">
        <v>7</v>
      </c>
      <c r="P47" s="19"/>
      <c r="Q47" s="12"/>
      <c r="R47" s="12"/>
      <c r="S47" s="12"/>
      <c r="T47" s="16"/>
      <c r="V47" s="19">
        <f>N47</f>
        <v>60</v>
      </c>
      <c r="X47" s="12"/>
      <c r="Y47" s="16"/>
      <c r="Z47" s="19"/>
      <c r="AA47" s="12"/>
      <c r="AB47" s="12"/>
      <c r="AC47" s="12"/>
      <c r="AD47" s="12"/>
      <c r="AE47" s="12"/>
      <c r="AF47" s="12"/>
      <c r="AG47" s="12"/>
      <c r="AH47" s="12"/>
      <c r="AI47" s="16"/>
      <c r="AL47" s="19"/>
      <c r="AM47" s="12"/>
      <c r="AO47" s="12"/>
      <c r="AP47" s="16">
        <f>N47</f>
        <v>60</v>
      </c>
      <c r="AS47" s="19"/>
      <c r="AT47" s="16"/>
      <c r="AU47" s="13"/>
      <c r="BR47" s="6" t="s">
        <v>88</v>
      </c>
    </row>
    <row r="48" spans="1:70" s="6" customFormat="1" x14ac:dyDescent="0.25">
      <c r="A48" s="6">
        <v>12712823982</v>
      </c>
      <c r="B48" s="6">
        <v>393788621</v>
      </c>
      <c r="C48" s="7">
        <v>44350.488842592589</v>
      </c>
      <c r="D48" s="7">
        <v>44354.514004629629</v>
      </c>
      <c r="E48" s="6" t="s">
        <v>89</v>
      </c>
      <c r="J48" s="6">
        <v>1</v>
      </c>
      <c r="L48" s="6">
        <v>2</v>
      </c>
      <c r="M48" s="8">
        <v>44323</v>
      </c>
      <c r="N48" s="9">
        <v>30</v>
      </c>
      <c r="O48" s="13">
        <v>7</v>
      </c>
      <c r="P48" s="19"/>
      <c r="Q48" s="12"/>
      <c r="R48" s="12"/>
      <c r="S48" s="12"/>
      <c r="T48" s="16"/>
      <c r="V48" s="19"/>
      <c r="W48" s="12"/>
      <c r="X48" s="12"/>
      <c r="Y48" s="16"/>
      <c r="Z48" s="19"/>
      <c r="AA48" s="12"/>
      <c r="AB48" s="12"/>
      <c r="AC48" s="12"/>
      <c r="AD48" s="12"/>
      <c r="AE48" s="12"/>
      <c r="AF48" s="12"/>
      <c r="AG48" s="12"/>
      <c r="AH48" s="12"/>
      <c r="AI48" s="16"/>
      <c r="AL48" s="19">
        <f>N48</f>
        <v>30</v>
      </c>
      <c r="AM48" s="12"/>
      <c r="AO48" s="12"/>
      <c r="AP48" s="16"/>
      <c r="AS48" s="19"/>
      <c r="AT48" s="16"/>
      <c r="AU48" s="13"/>
      <c r="BR48" s="6" t="s">
        <v>92</v>
      </c>
    </row>
    <row r="49" spans="1:70" s="6" customFormat="1" x14ac:dyDescent="0.25">
      <c r="A49" s="6">
        <v>12619679650</v>
      </c>
      <c r="B49" s="6">
        <v>393788621</v>
      </c>
      <c r="C49" s="7">
        <v>44316.526076388887</v>
      </c>
      <c r="D49" s="7">
        <v>44319.431331018517</v>
      </c>
      <c r="E49" s="6" t="s">
        <v>89</v>
      </c>
      <c r="J49" s="6">
        <v>1</v>
      </c>
      <c r="L49" s="6">
        <v>2</v>
      </c>
      <c r="M49" s="8">
        <v>44295</v>
      </c>
      <c r="N49" s="9">
        <v>30</v>
      </c>
      <c r="O49" s="13">
        <v>7</v>
      </c>
      <c r="P49" s="19">
        <f>N49</f>
        <v>30</v>
      </c>
      <c r="R49" s="12"/>
      <c r="S49" s="12"/>
      <c r="T49" s="16"/>
      <c r="V49" s="19"/>
      <c r="W49" s="12"/>
      <c r="X49" s="12"/>
      <c r="Y49" s="16"/>
      <c r="Z49" s="19"/>
      <c r="AA49" s="12"/>
      <c r="AB49" s="12"/>
      <c r="AC49" s="12"/>
      <c r="AD49" s="12"/>
      <c r="AE49" s="12"/>
      <c r="AF49" s="12"/>
      <c r="AG49" s="12"/>
      <c r="AH49" s="12"/>
      <c r="AI49" s="16"/>
      <c r="AL49" s="19"/>
      <c r="AM49" s="12"/>
      <c r="AN49" s="12"/>
      <c r="AO49" s="12"/>
      <c r="AP49" s="16"/>
      <c r="AS49" s="19"/>
      <c r="AT49" s="16"/>
      <c r="AU49" s="13"/>
      <c r="BR49" s="6" t="s">
        <v>102</v>
      </c>
    </row>
    <row r="50" spans="1:70" s="6" customFormat="1" x14ac:dyDescent="0.25">
      <c r="A50" s="6">
        <v>12530637751</v>
      </c>
      <c r="B50" s="6">
        <v>393788621</v>
      </c>
      <c r="C50" s="7">
        <v>44283.909016203703</v>
      </c>
      <c r="D50" s="7">
        <v>44283.909409722219</v>
      </c>
      <c r="E50" s="6" t="s">
        <v>89</v>
      </c>
      <c r="J50" s="6">
        <v>1</v>
      </c>
      <c r="L50" s="6">
        <v>2</v>
      </c>
      <c r="M50" s="8">
        <v>44280</v>
      </c>
      <c r="N50" s="9">
        <v>75</v>
      </c>
      <c r="O50" s="13">
        <v>7</v>
      </c>
      <c r="P50" s="19"/>
      <c r="R50" s="12"/>
      <c r="S50" s="12"/>
      <c r="T50" s="16"/>
      <c r="V50" s="19"/>
      <c r="W50" s="12"/>
      <c r="X50" s="12"/>
      <c r="Y50" s="16"/>
      <c r="Z50" s="19">
        <f>N50</f>
        <v>75</v>
      </c>
      <c r="AA50" s="12"/>
      <c r="AB50" s="12"/>
      <c r="AC50" s="12"/>
      <c r="AE50" s="12"/>
      <c r="AF50" s="12"/>
      <c r="AG50" s="12"/>
      <c r="AH50" s="12"/>
      <c r="AI50" s="16"/>
      <c r="AL50" s="19"/>
      <c r="AM50" s="12"/>
      <c r="AN50" s="12"/>
      <c r="AO50" s="12"/>
      <c r="AP50" s="16"/>
      <c r="AS50" s="19"/>
      <c r="AT50" s="16"/>
      <c r="AU50" s="13"/>
      <c r="BR50" s="6" t="s">
        <v>114</v>
      </c>
    </row>
    <row r="51" spans="1:70" s="6" customFormat="1" x14ac:dyDescent="0.25">
      <c r="A51" s="6">
        <v>12530637093</v>
      </c>
      <c r="B51" s="6">
        <v>393788621</v>
      </c>
      <c r="C51" s="7">
        <v>44283.908564814818</v>
      </c>
      <c r="D51" s="7">
        <v>44283.909039351849</v>
      </c>
      <c r="E51" s="6" t="s">
        <v>89</v>
      </c>
      <c r="J51" s="6">
        <v>1</v>
      </c>
      <c r="L51" s="6">
        <v>2</v>
      </c>
      <c r="M51" s="8">
        <v>44278</v>
      </c>
      <c r="N51" s="9">
        <v>75</v>
      </c>
      <c r="O51" s="13">
        <v>7</v>
      </c>
      <c r="P51" s="19"/>
      <c r="R51" s="12"/>
      <c r="S51" s="12"/>
      <c r="T51" s="16"/>
      <c r="V51" s="19"/>
      <c r="W51" s="12"/>
      <c r="X51" s="12"/>
      <c r="Y51" s="16"/>
      <c r="Z51" s="19">
        <f>N51</f>
        <v>75</v>
      </c>
      <c r="AA51" s="12"/>
      <c r="AB51" s="12"/>
      <c r="AC51" s="12"/>
      <c r="AE51" s="12"/>
      <c r="AF51" s="12"/>
      <c r="AG51" s="12"/>
      <c r="AH51" s="12"/>
      <c r="AI51" s="16"/>
      <c r="AL51" s="19"/>
      <c r="AM51" s="12"/>
      <c r="AN51" s="12"/>
      <c r="AO51" s="12"/>
      <c r="AP51" s="16"/>
      <c r="AS51" s="19"/>
      <c r="AT51" s="16"/>
      <c r="AU51" s="13"/>
      <c r="BR51" s="6" t="s">
        <v>114</v>
      </c>
    </row>
    <row r="52" spans="1:70" s="6" customFormat="1" x14ac:dyDescent="0.25">
      <c r="A52" s="6">
        <v>12530630733</v>
      </c>
      <c r="B52" s="6">
        <v>393788621</v>
      </c>
      <c r="C52" s="7">
        <v>44283.904166666667</v>
      </c>
      <c r="D52" s="7">
        <v>44283.904953703706</v>
      </c>
      <c r="E52" s="6" t="s">
        <v>89</v>
      </c>
      <c r="J52" s="6">
        <v>1</v>
      </c>
      <c r="L52" s="6">
        <v>2</v>
      </c>
      <c r="M52" s="8">
        <v>44260</v>
      </c>
      <c r="N52" s="9">
        <v>60</v>
      </c>
      <c r="O52" s="13">
        <v>7</v>
      </c>
      <c r="P52" s="19"/>
      <c r="R52" s="12"/>
      <c r="S52" s="12"/>
      <c r="T52" s="16"/>
      <c r="V52" s="19"/>
      <c r="W52" s="12"/>
      <c r="X52" s="12"/>
      <c r="Y52" s="16"/>
      <c r="Z52" s="19">
        <f>N52</f>
        <v>60</v>
      </c>
      <c r="AA52" s="12"/>
      <c r="AB52" s="12"/>
      <c r="AD52" s="12"/>
      <c r="AE52" s="12"/>
      <c r="AF52" s="12"/>
      <c r="AG52" s="12"/>
      <c r="AH52" s="12"/>
      <c r="AI52" s="16"/>
      <c r="AL52" s="19"/>
      <c r="AM52" s="12"/>
      <c r="AN52" s="12"/>
      <c r="AO52" s="12"/>
      <c r="AP52" s="16"/>
      <c r="AS52" s="19"/>
      <c r="AT52" s="16"/>
      <c r="AU52" s="13"/>
      <c r="BR52" s="6" t="s">
        <v>116</v>
      </c>
    </row>
    <row r="53" spans="1:70" s="6" customFormat="1" x14ac:dyDescent="0.25">
      <c r="A53" s="6">
        <v>12460331962</v>
      </c>
      <c r="B53" s="6">
        <v>393788621</v>
      </c>
      <c r="C53" s="7">
        <v>44258.678749999999</v>
      </c>
      <c r="D53" s="7">
        <v>44259.626597222225</v>
      </c>
      <c r="E53" s="6" t="s">
        <v>89</v>
      </c>
      <c r="J53" s="6">
        <v>1</v>
      </c>
      <c r="L53" s="6">
        <v>2</v>
      </c>
      <c r="M53" s="8">
        <v>44237</v>
      </c>
      <c r="N53" s="9">
        <v>30</v>
      </c>
      <c r="O53" s="13">
        <v>7</v>
      </c>
      <c r="P53" s="19">
        <f>N53</f>
        <v>30</v>
      </c>
      <c r="R53" s="12"/>
      <c r="S53" s="12"/>
      <c r="T53" s="16"/>
      <c r="V53" s="19"/>
      <c r="W53" s="12"/>
      <c r="X53" s="12"/>
      <c r="Y53" s="16"/>
      <c r="Z53" s="19"/>
      <c r="AA53" s="12"/>
      <c r="AB53" s="12"/>
      <c r="AC53" s="12"/>
      <c r="AD53" s="12"/>
      <c r="AE53" s="12"/>
      <c r="AF53" s="12"/>
      <c r="AG53" s="12"/>
      <c r="AH53" s="12"/>
      <c r="AI53" s="16"/>
      <c r="AL53" s="19"/>
      <c r="AM53" s="12"/>
      <c r="AN53" s="12"/>
      <c r="AO53" s="12"/>
      <c r="AP53" s="16"/>
      <c r="AS53" s="19"/>
      <c r="AT53" s="16"/>
      <c r="AU53" s="13"/>
      <c r="BR53" s="6" t="s">
        <v>125</v>
      </c>
    </row>
    <row r="54" spans="1:70" s="6" customFormat="1" x14ac:dyDescent="0.25">
      <c r="A54" s="6">
        <v>12364621887</v>
      </c>
      <c r="B54" s="6">
        <v>393788621</v>
      </c>
      <c r="C54" s="7">
        <v>44224.822615740741</v>
      </c>
      <c r="D54" s="7">
        <v>44235.483715277776</v>
      </c>
      <c r="E54" s="6" t="s">
        <v>89</v>
      </c>
      <c r="J54" s="6">
        <v>1</v>
      </c>
      <c r="L54" s="6">
        <v>2</v>
      </c>
      <c r="M54" s="8">
        <v>44204</v>
      </c>
      <c r="N54" s="9">
        <v>60</v>
      </c>
      <c r="O54" s="13">
        <v>7</v>
      </c>
      <c r="P54" s="19">
        <f>N54</f>
        <v>60</v>
      </c>
      <c r="R54" s="12"/>
      <c r="S54" s="12"/>
      <c r="T54" s="16"/>
      <c r="V54" s="19"/>
      <c r="W54" s="12"/>
      <c r="X54" s="12"/>
      <c r="Y54" s="16"/>
      <c r="Z54" s="19"/>
      <c r="AA54" s="12"/>
      <c r="AB54" s="12"/>
      <c r="AC54" s="12"/>
      <c r="AD54" s="12"/>
      <c r="AE54" s="12"/>
      <c r="AF54" s="12"/>
      <c r="AG54" s="12"/>
      <c r="AH54" s="12"/>
      <c r="AI54" s="16"/>
      <c r="AL54" s="19"/>
      <c r="AM54" s="12"/>
      <c r="AN54" s="12"/>
      <c r="AO54" s="12"/>
      <c r="AP54" s="16"/>
      <c r="AS54" s="19"/>
      <c r="AT54" s="16"/>
      <c r="AU54" s="13"/>
      <c r="BR54" s="6" t="s">
        <v>138</v>
      </c>
    </row>
    <row r="55" spans="1:70" s="6" customFormat="1" x14ac:dyDescent="0.25">
      <c r="A55" s="6">
        <v>12263621808</v>
      </c>
      <c r="B55" s="6">
        <v>393788621</v>
      </c>
      <c r="C55" s="7">
        <v>44181.634375000001</v>
      </c>
      <c r="D55" s="7">
        <v>44235.482546296298</v>
      </c>
      <c r="E55" s="6" t="s">
        <v>89</v>
      </c>
      <c r="J55" s="6">
        <v>1</v>
      </c>
      <c r="L55" s="6">
        <v>2</v>
      </c>
      <c r="M55" s="8">
        <v>44179</v>
      </c>
      <c r="N55" s="9">
        <v>45</v>
      </c>
      <c r="O55" s="13">
        <v>7</v>
      </c>
      <c r="P55" s="19">
        <f>N55</f>
        <v>45</v>
      </c>
      <c r="R55" s="12"/>
      <c r="S55" s="12"/>
      <c r="T55" s="16"/>
      <c r="V55" s="19"/>
      <c r="W55" s="12"/>
      <c r="X55" s="12"/>
      <c r="Y55" s="16"/>
      <c r="Z55" s="19"/>
      <c r="AA55" s="12"/>
      <c r="AB55" s="12"/>
      <c r="AC55" s="12"/>
      <c r="AD55" s="12"/>
      <c r="AE55" s="12"/>
      <c r="AF55" s="12"/>
      <c r="AG55" s="12"/>
      <c r="AH55" s="12"/>
      <c r="AI55" s="16"/>
      <c r="AL55" s="19"/>
      <c r="AM55" s="12"/>
      <c r="AN55" s="12"/>
      <c r="AO55" s="12"/>
      <c r="AP55" s="16"/>
      <c r="AS55" s="19"/>
      <c r="AT55" s="16"/>
      <c r="AU55" s="13"/>
      <c r="BR55" s="6" t="s">
        <v>144</v>
      </c>
    </row>
    <row r="56" spans="1:70" s="6" customFormat="1" x14ac:dyDescent="0.25">
      <c r="A56" s="6">
        <v>12262524759</v>
      </c>
      <c r="B56" s="6">
        <v>393788621</v>
      </c>
      <c r="C56" s="7">
        <v>44181.398472222223</v>
      </c>
      <c r="D56" s="7">
        <v>44235.482106481482</v>
      </c>
      <c r="E56" s="6" t="s">
        <v>89</v>
      </c>
      <c r="J56" s="6">
        <v>1</v>
      </c>
      <c r="L56" s="6">
        <v>2</v>
      </c>
      <c r="M56" s="8">
        <v>44159</v>
      </c>
      <c r="N56" s="9">
        <v>60</v>
      </c>
      <c r="O56" s="13">
        <v>7</v>
      </c>
      <c r="P56" s="19">
        <f>N56</f>
        <v>60</v>
      </c>
      <c r="R56" s="12"/>
      <c r="S56" s="12"/>
      <c r="T56" s="16"/>
      <c r="V56" s="19"/>
      <c r="W56" s="12"/>
      <c r="X56" s="12"/>
      <c r="Y56" s="16"/>
      <c r="Z56" s="19">
        <f>N56</f>
        <v>60</v>
      </c>
      <c r="AA56" s="12"/>
      <c r="AB56" s="12"/>
      <c r="AD56" s="12"/>
      <c r="AE56" s="12"/>
      <c r="AF56" s="12"/>
      <c r="AG56" s="12"/>
      <c r="AH56" s="12"/>
      <c r="AI56" s="16"/>
      <c r="AL56" s="19"/>
      <c r="AM56" s="12"/>
      <c r="AN56" s="12"/>
      <c r="AO56" s="12"/>
      <c r="AP56" s="16"/>
      <c r="AS56" s="19"/>
      <c r="AT56" s="16"/>
      <c r="AU56" s="13"/>
      <c r="BR56" s="6" t="s">
        <v>147</v>
      </c>
    </row>
    <row r="57" spans="1:70" s="3" customFormat="1" x14ac:dyDescent="0.25">
      <c r="A57" s="3">
        <v>12539677451</v>
      </c>
      <c r="B57" s="3">
        <v>393788621</v>
      </c>
      <c r="C57" s="4">
        <v>44286.698680555557</v>
      </c>
      <c r="D57" s="4">
        <v>44286.700810185182</v>
      </c>
      <c r="E57" s="3" t="s">
        <v>105</v>
      </c>
      <c r="J57" s="3">
        <v>2</v>
      </c>
      <c r="L57" s="3">
        <v>2</v>
      </c>
      <c r="M57" s="5">
        <v>44272</v>
      </c>
      <c r="N57" s="9">
        <v>60</v>
      </c>
      <c r="O57" s="13">
        <v>8</v>
      </c>
      <c r="P57" s="18"/>
      <c r="R57" s="11"/>
      <c r="S57" s="11"/>
      <c r="T57" s="15"/>
      <c r="V57" s="18">
        <f>N57</f>
        <v>60</v>
      </c>
      <c r="W57" s="11"/>
      <c r="Y57" s="15">
        <f>N57</f>
        <v>60</v>
      </c>
      <c r="Z57" s="18"/>
      <c r="AA57" s="11"/>
      <c r="AB57" s="11"/>
      <c r="AC57" s="11"/>
      <c r="AD57" s="11"/>
      <c r="AE57" s="11"/>
      <c r="AF57" s="11"/>
      <c r="AG57" s="11"/>
      <c r="AH57" s="11"/>
      <c r="AI57" s="15"/>
      <c r="AL57" s="18"/>
      <c r="AM57" s="11"/>
      <c r="AN57" s="11"/>
      <c r="AO57" s="11"/>
      <c r="AP57" s="15"/>
      <c r="AS57" s="18"/>
      <c r="AT57" s="15"/>
      <c r="AU57" s="13"/>
      <c r="BR57" s="3" t="s">
        <v>106</v>
      </c>
    </row>
    <row r="58" spans="1:70" s="3" customFormat="1" x14ac:dyDescent="0.25">
      <c r="A58" s="3">
        <v>12539665516</v>
      </c>
      <c r="B58" s="3">
        <v>393788621</v>
      </c>
      <c r="C58" s="4">
        <v>44286.694189814814</v>
      </c>
      <c r="D58" s="4">
        <v>44286.698541666665</v>
      </c>
      <c r="E58" s="3" t="s">
        <v>105</v>
      </c>
      <c r="J58" s="3">
        <v>2</v>
      </c>
      <c r="L58" s="3">
        <v>2</v>
      </c>
      <c r="M58" s="5">
        <v>44257</v>
      </c>
      <c r="N58" s="9">
        <v>90</v>
      </c>
      <c r="O58" s="13">
        <v>8</v>
      </c>
      <c r="P58" s="18"/>
      <c r="R58" s="11"/>
      <c r="S58" s="11"/>
      <c r="T58" s="15"/>
      <c r="V58" s="18">
        <f>N58</f>
        <v>90</v>
      </c>
      <c r="W58" s="11"/>
      <c r="Y58" s="15">
        <f t="shared" ref="Y58:Y59" si="0">N58</f>
        <v>90</v>
      </c>
      <c r="Z58" s="18"/>
      <c r="AA58" s="11"/>
      <c r="AB58" s="11"/>
      <c r="AC58" s="11"/>
      <c r="AD58" s="11"/>
      <c r="AE58" s="11"/>
      <c r="AF58" s="11"/>
      <c r="AG58" s="11"/>
      <c r="AH58" s="11"/>
      <c r="AI58" s="15"/>
      <c r="AL58" s="18"/>
      <c r="AM58" s="11"/>
      <c r="AN58" s="11"/>
      <c r="AO58" s="11"/>
      <c r="AP58" s="15"/>
      <c r="AS58" s="18"/>
      <c r="AT58" s="15"/>
      <c r="AU58" s="13"/>
      <c r="BR58" s="3" t="s">
        <v>107</v>
      </c>
    </row>
    <row r="59" spans="1:70" s="3" customFormat="1" x14ac:dyDescent="0.25">
      <c r="A59" s="3">
        <v>12539644423</v>
      </c>
      <c r="B59" s="3">
        <v>393788621</v>
      </c>
      <c r="C59" s="4">
        <v>44286.689074074071</v>
      </c>
      <c r="D59" s="4">
        <v>44286.694108796299</v>
      </c>
      <c r="E59" s="3" t="s">
        <v>105</v>
      </c>
      <c r="J59" s="3">
        <v>2</v>
      </c>
      <c r="L59" s="3">
        <v>2</v>
      </c>
      <c r="M59" s="5">
        <v>44230</v>
      </c>
      <c r="N59" s="9">
        <v>60</v>
      </c>
      <c r="O59" s="13">
        <v>8</v>
      </c>
      <c r="P59" s="18">
        <f>N59</f>
        <v>60</v>
      </c>
      <c r="R59" s="11"/>
      <c r="S59" s="11"/>
      <c r="T59" s="15"/>
      <c r="V59" s="18">
        <f>N59</f>
        <v>60</v>
      </c>
      <c r="W59" s="11"/>
      <c r="Y59" s="15">
        <f t="shared" si="0"/>
        <v>60</v>
      </c>
      <c r="Z59" s="18"/>
      <c r="AA59" s="11"/>
      <c r="AB59" s="11"/>
      <c r="AC59" s="11"/>
      <c r="AD59" s="11"/>
      <c r="AE59" s="11"/>
      <c r="AF59" s="11"/>
      <c r="AG59" s="11"/>
      <c r="AH59" s="11"/>
      <c r="AI59" s="15"/>
      <c r="AL59" s="18"/>
      <c r="AM59" s="11"/>
      <c r="AN59" s="11"/>
      <c r="AO59" s="11"/>
      <c r="AP59" s="15"/>
      <c r="AS59" s="18"/>
      <c r="AT59" s="15"/>
      <c r="AU59" s="13"/>
      <c r="BR59" s="3" t="s">
        <v>108</v>
      </c>
    </row>
    <row r="60" spans="1:70" s="3" customFormat="1" x14ac:dyDescent="0.25">
      <c r="A60" s="3">
        <v>12539624070</v>
      </c>
      <c r="B60" s="3">
        <v>393788621</v>
      </c>
      <c r="C60" s="4">
        <v>44286.684537037036</v>
      </c>
      <c r="D60" s="4">
        <v>44286.688842592594</v>
      </c>
      <c r="E60" s="3" t="s">
        <v>105</v>
      </c>
      <c r="J60" s="3">
        <v>2</v>
      </c>
      <c r="L60" s="3">
        <v>2</v>
      </c>
      <c r="M60" s="5">
        <v>44223</v>
      </c>
      <c r="N60" s="9">
        <v>60</v>
      </c>
      <c r="O60" s="13">
        <v>8</v>
      </c>
      <c r="P60" s="18"/>
      <c r="Q60" s="11"/>
      <c r="R60" s="11"/>
      <c r="S60" s="11"/>
      <c r="T60" s="15"/>
      <c r="V60" s="18"/>
      <c r="W60" s="11"/>
      <c r="X60" s="11"/>
      <c r="Y60" s="15"/>
      <c r="Z60" s="18"/>
      <c r="AA60" s="11"/>
      <c r="AB60" s="11"/>
      <c r="AC60" s="11"/>
      <c r="AD60" s="11"/>
      <c r="AE60" s="11"/>
      <c r="AF60" s="11"/>
      <c r="AG60" s="11"/>
      <c r="AH60" s="11"/>
      <c r="AI60" s="15">
        <f>N60</f>
        <v>60</v>
      </c>
      <c r="AL60" s="18"/>
      <c r="AM60" s="11"/>
      <c r="AN60" s="11"/>
      <c r="AO60" s="11"/>
      <c r="AP60" s="15"/>
      <c r="AS60" s="18"/>
      <c r="AT60" s="15"/>
      <c r="AU60" s="13"/>
      <c r="BR60" s="3" t="s">
        <v>109</v>
      </c>
    </row>
    <row r="61" spans="1:70" s="3" customFormat="1" x14ac:dyDescent="0.25">
      <c r="A61" s="3">
        <v>12539603369</v>
      </c>
      <c r="B61" s="3">
        <v>393788621</v>
      </c>
      <c r="C61" s="4">
        <v>44286.676817129628</v>
      </c>
      <c r="D61" s="4">
        <v>44286.683692129627</v>
      </c>
      <c r="E61" s="3" t="s">
        <v>105</v>
      </c>
      <c r="J61" s="3">
        <v>2</v>
      </c>
      <c r="L61" s="3">
        <v>2</v>
      </c>
      <c r="M61" s="5">
        <v>44209</v>
      </c>
      <c r="N61" s="9">
        <v>30</v>
      </c>
      <c r="O61" s="13">
        <v>8</v>
      </c>
      <c r="P61" s="18">
        <f>N61</f>
        <v>30</v>
      </c>
      <c r="Q61" s="11"/>
      <c r="R61" s="11"/>
      <c r="S61" s="11"/>
      <c r="T61" s="15"/>
      <c r="V61" s="18"/>
      <c r="W61" s="11"/>
      <c r="X61" s="11"/>
      <c r="Y61" s="15"/>
      <c r="Z61" s="18"/>
      <c r="AA61" s="11"/>
      <c r="AB61" s="11"/>
      <c r="AC61" s="11"/>
      <c r="AD61" s="11"/>
      <c r="AE61" s="11"/>
      <c r="AF61" s="11"/>
      <c r="AG61" s="11"/>
      <c r="AH61" s="11"/>
      <c r="AI61" s="15">
        <f>N61</f>
        <v>30</v>
      </c>
      <c r="AL61" s="18"/>
      <c r="AM61" s="11"/>
      <c r="AN61" s="11"/>
      <c r="AO61" s="11"/>
      <c r="AP61" s="15"/>
      <c r="AS61" s="18"/>
      <c r="AT61" s="15"/>
      <c r="AU61" s="13"/>
      <c r="BR61" s="3" t="s">
        <v>110</v>
      </c>
    </row>
    <row r="62" spans="1:70" s="6" customFormat="1" x14ac:dyDescent="0.25">
      <c r="A62" s="6">
        <v>12694911843</v>
      </c>
      <c r="B62" s="6">
        <v>393788621</v>
      </c>
      <c r="C62" s="7">
        <v>44343.708692129629</v>
      </c>
      <c r="D62" s="7">
        <v>44343.710578703707</v>
      </c>
      <c r="E62" s="6" t="s">
        <v>83</v>
      </c>
      <c r="J62" s="6">
        <v>3</v>
      </c>
      <c r="L62" s="6">
        <v>2</v>
      </c>
      <c r="M62" s="8">
        <v>44343</v>
      </c>
      <c r="N62" s="9">
        <v>22</v>
      </c>
      <c r="O62" s="13">
        <v>10</v>
      </c>
      <c r="P62" s="19"/>
      <c r="Q62" s="12"/>
      <c r="R62" s="12"/>
      <c r="S62" s="12"/>
      <c r="T62" s="16"/>
      <c r="V62" s="19"/>
      <c r="W62" s="12"/>
      <c r="X62" s="12"/>
      <c r="Y62" s="16"/>
      <c r="Z62" s="19"/>
      <c r="AA62" s="12"/>
      <c r="AB62" s="12"/>
      <c r="AC62" s="12"/>
      <c r="AD62" s="12"/>
      <c r="AE62" s="12"/>
      <c r="AF62" s="12"/>
      <c r="AG62" s="12"/>
      <c r="AH62" s="12"/>
      <c r="AI62" s="16"/>
      <c r="AL62" s="19">
        <f>N62</f>
        <v>22</v>
      </c>
      <c r="AM62" s="12"/>
      <c r="AN62" s="12"/>
      <c r="AO62" s="12"/>
      <c r="AP62" s="16"/>
      <c r="AS62" s="19"/>
      <c r="AT62" s="16"/>
      <c r="AU62" s="13"/>
      <c r="BR62" s="6" t="s">
        <v>94</v>
      </c>
    </row>
    <row r="63" spans="1:70" s="6" customFormat="1" x14ac:dyDescent="0.25">
      <c r="A63" s="6">
        <v>12619684324</v>
      </c>
      <c r="B63" s="6">
        <v>393788621</v>
      </c>
      <c r="C63" s="7">
        <v>44316.527384259258</v>
      </c>
      <c r="D63" s="7">
        <v>44316.528217592589</v>
      </c>
      <c r="E63" s="6" t="s">
        <v>89</v>
      </c>
      <c r="J63" s="6">
        <v>1</v>
      </c>
      <c r="L63" s="6">
        <v>2</v>
      </c>
      <c r="M63" s="8">
        <v>44294</v>
      </c>
      <c r="N63" s="9">
        <v>45</v>
      </c>
      <c r="O63" s="13">
        <v>10</v>
      </c>
      <c r="P63" s="19">
        <f>N63</f>
        <v>45</v>
      </c>
      <c r="Q63" s="12"/>
      <c r="R63" s="12"/>
      <c r="S63" s="12"/>
      <c r="T63" s="16"/>
      <c r="V63" s="19">
        <f>N63</f>
        <v>45</v>
      </c>
      <c r="W63" s="12"/>
      <c r="Y63" s="16">
        <f>N63</f>
        <v>45</v>
      </c>
      <c r="Z63" s="19"/>
      <c r="AA63" s="12"/>
      <c r="AB63" s="12"/>
      <c r="AC63" s="12"/>
      <c r="AD63" s="12"/>
      <c r="AE63" s="12"/>
      <c r="AF63" s="12"/>
      <c r="AG63" s="12"/>
      <c r="AH63" s="12"/>
      <c r="AI63" s="16"/>
      <c r="AL63" s="19"/>
      <c r="AM63" s="12"/>
      <c r="AN63" s="12"/>
      <c r="AO63" s="12"/>
      <c r="AP63" s="16"/>
      <c r="AS63" s="19"/>
      <c r="AT63" s="16"/>
      <c r="AU63" s="13"/>
      <c r="BR63" s="6" t="s">
        <v>101</v>
      </c>
    </row>
    <row r="64" spans="1:70" s="6" customFormat="1" x14ac:dyDescent="0.25">
      <c r="A64" s="6">
        <v>12712815900</v>
      </c>
      <c r="B64" s="6">
        <v>393788621</v>
      </c>
      <c r="C64" s="7">
        <v>44350.487361111111</v>
      </c>
      <c r="D64" s="7">
        <v>44350.488854166666</v>
      </c>
      <c r="E64" s="6" t="s">
        <v>89</v>
      </c>
      <c r="J64" s="6">
        <v>1</v>
      </c>
      <c r="L64" s="6">
        <v>2</v>
      </c>
      <c r="M64" s="8">
        <v>44322</v>
      </c>
      <c r="N64" s="9">
        <v>60</v>
      </c>
      <c r="O64" s="13">
        <v>10</v>
      </c>
      <c r="P64" s="19">
        <f>N64</f>
        <v>60</v>
      </c>
      <c r="Q64" s="12"/>
      <c r="R64" s="12"/>
      <c r="S64" s="12"/>
      <c r="T64" s="16"/>
      <c r="V64" s="19">
        <f>N64</f>
        <v>60</v>
      </c>
      <c r="W64" s="12"/>
      <c r="Y64" s="16">
        <f t="shared" ref="Y64:Y66" si="1">N64</f>
        <v>60</v>
      </c>
      <c r="Z64" s="19">
        <f>N64</f>
        <v>60</v>
      </c>
      <c r="AA64" s="12"/>
      <c r="AB64" s="12"/>
      <c r="AD64" s="12"/>
      <c r="AE64" s="12"/>
      <c r="AF64" s="12"/>
      <c r="AG64" s="12"/>
      <c r="AH64" s="12"/>
      <c r="AI64" s="16">
        <f>N64</f>
        <v>60</v>
      </c>
      <c r="AL64" s="19"/>
      <c r="AM64" s="12"/>
      <c r="AN64" s="12"/>
      <c r="AO64" s="12"/>
      <c r="AP64" s="16">
        <f>N64</f>
        <v>60</v>
      </c>
      <c r="AS64" s="19"/>
      <c r="AT64" s="16"/>
      <c r="AU64" s="13"/>
      <c r="BR64" s="6" t="s">
        <v>93</v>
      </c>
    </row>
    <row r="65" spans="1:70" s="6" customFormat="1" x14ac:dyDescent="0.25">
      <c r="A65" s="6">
        <v>12619717428</v>
      </c>
      <c r="B65" s="6">
        <v>393788621</v>
      </c>
      <c r="C65" s="7">
        <v>44316.534120370372</v>
      </c>
      <c r="D65" s="7">
        <v>44316.535925925928</v>
      </c>
      <c r="E65" s="6" t="s">
        <v>89</v>
      </c>
      <c r="J65" s="6">
        <v>1</v>
      </c>
      <c r="L65" s="6">
        <v>2</v>
      </c>
      <c r="M65" s="8">
        <v>44315</v>
      </c>
      <c r="N65" s="9">
        <v>30</v>
      </c>
      <c r="O65" s="13">
        <v>10</v>
      </c>
      <c r="P65" s="19"/>
      <c r="Q65" s="12"/>
      <c r="R65" s="12"/>
      <c r="S65" s="12"/>
      <c r="T65" s="16"/>
      <c r="V65" s="19"/>
      <c r="W65" s="12"/>
      <c r="Y65" s="16">
        <f t="shared" si="1"/>
        <v>30</v>
      </c>
      <c r="Z65" s="19"/>
      <c r="AA65" s="12"/>
      <c r="AB65" s="12"/>
      <c r="AC65" s="12"/>
      <c r="AD65" s="12"/>
      <c r="AE65" s="12"/>
      <c r="AF65" s="12"/>
      <c r="AG65" s="12"/>
      <c r="AH65" s="12"/>
      <c r="AI65" s="16"/>
      <c r="AL65" s="19">
        <f>N65</f>
        <v>30</v>
      </c>
      <c r="AM65" s="12"/>
      <c r="AN65" s="12"/>
      <c r="AO65" s="12"/>
      <c r="AP65" s="16"/>
      <c r="AS65" s="19"/>
      <c r="AT65" s="16"/>
      <c r="AU65" s="13"/>
      <c r="BR65" s="6" t="s">
        <v>88</v>
      </c>
    </row>
    <row r="66" spans="1:70" s="6" customFormat="1" x14ac:dyDescent="0.25">
      <c r="A66" s="6">
        <v>12619687835</v>
      </c>
      <c r="B66" s="6">
        <v>393788621</v>
      </c>
      <c r="C66" s="7">
        <v>44316.528194444443</v>
      </c>
      <c r="D66" s="7">
        <v>44316.532476851855</v>
      </c>
      <c r="E66" s="6" t="s">
        <v>89</v>
      </c>
      <c r="J66" s="6">
        <v>1</v>
      </c>
      <c r="L66" s="6">
        <v>2</v>
      </c>
      <c r="M66" s="8">
        <v>44295</v>
      </c>
      <c r="N66" s="9">
        <v>60</v>
      </c>
      <c r="O66" s="13">
        <v>10</v>
      </c>
      <c r="P66" s="19">
        <f>N66</f>
        <v>60</v>
      </c>
      <c r="Q66" s="12"/>
      <c r="R66" s="12"/>
      <c r="T66" s="16"/>
      <c r="V66" s="19"/>
      <c r="W66" s="12"/>
      <c r="X66" s="12"/>
      <c r="Y66" s="16">
        <f t="shared" si="1"/>
        <v>60</v>
      </c>
      <c r="Z66" s="19"/>
      <c r="AA66" s="12"/>
      <c r="AB66" s="12"/>
      <c r="AC66" s="12"/>
      <c r="AD66" s="12"/>
      <c r="AE66" s="12"/>
      <c r="AF66" s="12"/>
      <c r="AG66" s="12"/>
      <c r="AH66" s="12"/>
      <c r="AI66" s="16">
        <f>N66</f>
        <v>60</v>
      </c>
      <c r="AL66" s="19">
        <f t="shared" ref="AL66:AL67" si="2">N66</f>
        <v>60</v>
      </c>
      <c r="AM66" s="12"/>
      <c r="AN66" s="12"/>
      <c r="AO66" s="12"/>
      <c r="AP66" s="16"/>
      <c r="AS66" s="19"/>
      <c r="AT66" s="16"/>
      <c r="AU66" s="13"/>
      <c r="BR66" s="6" t="s">
        <v>100</v>
      </c>
    </row>
    <row r="67" spans="1:70" s="6" customFormat="1" x14ac:dyDescent="0.25">
      <c r="A67" s="6">
        <v>12783144461</v>
      </c>
      <c r="B67" s="6">
        <v>393788621</v>
      </c>
      <c r="C67" s="7">
        <v>44376.949004629627</v>
      </c>
      <c r="D67" s="7">
        <v>44376.950706018521</v>
      </c>
      <c r="E67" s="6" t="s">
        <v>85</v>
      </c>
      <c r="J67" s="6">
        <v>1</v>
      </c>
      <c r="L67" s="6">
        <v>2</v>
      </c>
      <c r="M67" s="8">
        <v>44371</v>
      </c>
      <c r="N67" s="9">
        <v>150</v>
      </c>
      <c r="O67" s="13">
        <v>10</v>
      </c>
      <c r="P67" s="19"/>
      <c r="Q67" s="12"/>
      <c r="R67" s="12"/>
      <c r="S67" s="12"/>
      <c r="T67" s="16"/>
      <c r="V67" s="19">
        <f>N67</f>
        <v>150</v>
      </c>
      <c r="X67" s="12"/>
      <c r="Y67" s="16"/>
      <c r="Z67" s="19"/>
      <c r="AA67" s="12"/>
      <c r="AB67" s="12"/>
      <c r="AC67" s="12"/>
      <c r="AD67" s="12"/>
      <c r="AE67" s="12"/>
      <c r="AF67" s="12"/>
      <c r="AG67" s="12"/>
      <c r="AH67" s="12"/>
      <c r="AI67" s="16"/>
      <c r="AL67" s="19">
        <f t="shared" si="2"/>
        <v>150</v>
      </c>
      <c r="AM67" s="12"/>
      <c r="AN67" s="12"/>
      <c r="AO67" s="12"/>
      <c r="AP67" s="16"/>
      <c r="AS67" s="19"/>
      <c r="AT67" s="16"/>
      <c r="AU67" s="13"/>
      <c r="BR67" s="6" t="s">
        <v>87</v>
      </c>
    </row>
    <row r="68" spans="1:70" s="6" customFormat="1" x14ac:dyDescent="0.25">
      <c r="A68" s="6">
        <v>12712839402</v>
      </c>
      <c r="B68" s="6">
        <v>393788621</v>
      </c>
      <c r="C68" s="7">
        <v>44350.492592592593</v>
      </c>
      <c r="D68" s="7">
        <v>44350.493483796294</v>
      </c>
      <c r="E68" s="6" t="s">
        <v>89</v>
      </c>
      <c r="J68" s="6">
        <v>1</v>
      </c>
      <c r="L68" s="6">
        <v>2</v>
      </c>
      <c r="M68" s="8">
        <v>44336</v>
      </c>
      <c r="N68" s="9">
        <v>75</v>
      </c>
      <c r="O68" s="13">
        <v>10</v>
      </c>
      <c r="P68" s="19"/>
      <c r="Q68" s="12"/>
      <c r="R68" s="12"/>
      <c r="S68" s="12"/>
      <c r="T68" s="16"/>
      <c r="V68" s="19"/>
      <c r="W68" s="12"/>
      <c r="X68" s="12"/>
      <c r="Y68" s="16"/>
      <c r="Z68" s="19">
        <f>N68</f>
        <v>75</v>
      </c>
      <c r="AA68" s="12"/>
      <c r="AB68" s="12"/>
      <c r="AC68" s="12"/>
      <c r="AE68" s="12"/>
      <c r="AF68" s="12"/>
      <c r="AG68" s="12"/>
      <c r="AH68" s="12"/>
      <c r="AI68" s="16"/>
      <c r="AL68" s="19"/>
      <c r="AM68" s="12"/>
      <c r="AN68" s="12"/>
      <c r="AO68" s="12"/>
      <c r="AP68" s="16"/>
      <c r="AS68" s="19"/>
      <c r="AT68" s="16"/>
      <c r="AU68" s="13"/>
      <c r="BR68" s="6" t="s">
        <v>90</v>
      </c>
    </row>
    <row r="69" spans="1:70" x14ac:dyDescent="0.25">
      <c r="N69" s="9">
        <f>(SUM(N20:N68))/60</f>
        <v>47.366666666666667</v>
      </c>
      <c r="P69" s="17">
        <f>SUM(P20:S68)</f>
        <v>1020</v>
      </c>
      <c r="T69" s="14">
        <f>SUM(T20:U68)</f>
        <v>0</v>
      </c>
      <c r="V69" s="17">
        <f>SUM(V20:X68)</f>
        <v>1050</v>
      </c>
      <c r="Y69" s="14">
        <f>SUM(Y20:Y68)</f>
        <v>585</v>
      </c>
      <c r="Z69" s="17">
        <f>SUM(Z20:AH68)</f>
        <v>1230</v>
      </c>
      <c r="AI69" s="14">
        <f>SUM(AI20:AK68)</f>
        <v>390</v>
      </c>
      <c r="AL69" s="17">
        <f>SUM(AL20:AO68)</f>
        <v>412</v>
      </c>
      <c r="AP69" s="14">
        <f>SUM(AP20:AR68)</f>
        <v>150</v>
      </c>
      <c r="AS69" s="17">
        <f>SUM(AS20:AS68)</f>
        <v>0</v>
      </c>
      <c r="AT69" s="14">
        <f>SUM(AT20:AT68)</f>
        <v>0</v>
      </c>
    </row>
    <row r="70" spans="1:70" x14ac:dyDescent="0.25">
      <c r="N70" s="9">
        <f>N29/60</f>
        <v>0.5</v>
      </c>
      <c r="P70" s="17">
        <f>SUM(P69/60)</f>
        <v>17</v>
      </c>
      <c r="Q70" s="17">
        <f t="shared" ref="Q70:AT70" si="3">SUM(Q69/60)</f>
        <v>0</v>
      </c>
      <c r="R70" s="17">
        <f t="shared" si="3"/>
        <v>0</v>
      </c>
      <c r="S70" s="17">
        <f t="shared" si="3"/>
        <v>0</v>
      </c>
      <c r="T70" s="17">
        <f t="shared" si="3"/>
        <v>0</v>
      </c>
      <c r="U70" s="17">
        <f t="shared" si="3"/>
        <v>0</v>
      </c>
      <c r="V70" s="17">
        <f t="shared" si="3"/>
        <v>17.5</v>
      </c>
      <c r="W70" s="17">
        <f t="shared" si="3"/>
        <v>0</v>
      </c>
      <c r="X70" s="17">
        <f t="shared" si="3"/>
        <v>0</v>
      </c>
      <c r="Y70" s="17">
        <f t="shared" si="3"/>
        <v>9.75</v>
      </c>
      <c r="Z70" s="17">
        <f t="shared" si="3"/>
        <v>20.5</v>
      </c>
      <c r="AA70" s="17">
        <f t="shared" si="3"/>
        <v>0</v>
      </c>
      <c r="AB70" s="17">
        <f t="shared" si="3"/>
        <v>0</v>
      </c>
      <c r="AC70" s="17">
        <f t="shared" si="3"/>
        <v>0</v>
      </c>
      <c r="AD70" s="17">
        <f t="shared" si="3"/>
        <v>0</v>
      </c>
      <c r="AE70" s="17">
        <f t="shared" si="3"/>
        <v>0</v>
      </c>
      <c r="AF70" s="17">
        <f t="shared" si="3"/>
        <v>0</v>
      </c>
      <c r="AG70" s="17">
        <f t="shared" si="3"/>
        <v>0</v>
      </c>
      <c r="AH70" s="17">
        <f t="shared" si="3"/>
        <v>0</v>
      </c>
      <c r="AI70" s="17">
        <f t="shared" si="3"/>
        <v>6.5</v>
      </c>
      <c r="AJ70" s="17">
        <f t="shared" si="3"/>
        <v>0</v>
      </c>
      <c r="AK70" s="17">
        <f t="shared" si="3"/>
        <v>0</v>
      </c>
      <c r="AL70" s="17">
        <f t="shared" si="3"/>
        <v>6.8666666666666663</v>
      </c>
      <c r="AM70" s="17">
        <f t="shared" si="3"/>
        <v>0</v>
      </c>
      <c r="AN70" s="17">
        <f t="shared" si="3"/>
        <v>0</v>
      </c>
      <c r="AO70" s="17">
        <f t="shared" si="3"/>
        <v>0</v>
      </c>
      <c r="AP70" s="17">
        <f t="shared" si="3"/>
        <v>2.5</v>
      </c>
      <c r="AQ70" s="17">
        <f t="shared" si="3"/>
        <v>0</v>
      </c>
      <c r="AR70" s="17">
        <f t="shared" si="3"/>
        <v>0</v>
      </c>
      <c r="AS70" s="17">
        <f t="shared" si="3"/>
        <v>0</v>
      </c>
      <c r="AT70" s="17">
        <f t="shared" si="3"/>
        <v>0</v>
      </c>
    </row>
  </sheetData>
  <sortState xmlns:xlrd2="http://schemas.microsoft.com/office/spreadsheetml/2017/richdata2" ref="A20:BR68">
    <sortCondition ref="O20:O6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workbookViewId="0">
      <selection activeCell="L38" sqref="L38"/>
    </sheetView>
  </sheetViews>
  <sheetFormatPr defaultRowHeight="15" x14ac:dyDescent="0.25"/>
  <cols>
    <col min="1" max="1" width="19" bestFit="1" customWidth="1"/>
  </cols>
  <sheetData>
    <row r="1" spans="1:12" ht="15.75" x14ac:dyDescent="0.25">
      <c r="A1" s="20"/>
      <c r="B1" s="21" t="s">
        <v>149</v>
      </c>
      <c r="C1" s="21" t="s">
        <v>150</v>
      </c>
      <c r="D1" s="21" t="s">
        <v>151</v>
      </c>
      <c r="E1" s="21" t="s">
        <v>151</v>
      </c>
      <c r="F1" s="21" t="s">
        <v>152</v>
      </c>
      <c r="G1" s="21" t="s">
        <v>152</v>
      </c>
      <c r="H1" s="22" t="s">
        <v>153</v>
      </c>
    </row>
    <row r="2" spans="1:12" ht="47.25" x14ac:dyDescent="0.25">
      <c r="A2" s="23" t="s">
        <v>154</v>
      </c>
      <c r="B2" s="24"/>
      <c r="C2" s="24"/>
      <c r="D2" s="24"/>
      <c r="E2" s="24"/>
      <c r="F2" s="24"/>
      <c r="G2" s="24">
        <v>1</v>
      </c>
      <c r="H2" s="24">
        <v>1</v>
      </c>
      <c r="I2">
        <f>SUM(B2:H2)</f>
        <v>2</v>
      </c>
      <c r="L2" s="25">
        <f>SUM(I2/71)</f>
        <v>2.8169014084507043E-2</v>
      </c>
    </row>
    <row r="3" spans="1:12" ht="15.75" x14ac:dyDescent="0.25">
      <c r="A3" s="23" t="s">
        <v>155</v>
      </c>
      <c r="B3" s="24">
        <v>2</v>
      </c>
      <c r="C3" s="24">
        <v>29</v>
      </c>
      <c r="D3" s="24">
        <v>4</v>
      </c>
      <c r="E3" s="24">
        <v>7</v>
      </c>
      <c r="F3" s="24">
        <v>1</v>
      </c>
      <c r="G3" s="24">
        <v>3</v>
      </c>
      <c r="H3" s="24">
        <v>2</v>
      </c>
      <c r="I3">
        <f t="shared" ref="I3:I30" si="0">SUM(B3:H3)</f>
        <v>48</v>
      </c>
      <c r="L3" s="25">
        <f t="shared" ref="L3:L30" si="1">SUM(I3/71)</f>
        <v>0.676056338028169</v>
      </c>
    </row>
    <row r="4" spans="1:12" ht="15.75" x14ac:dyDescent="0.25">
      <c r="A4" s="23" t="s">
        <v>156</v>
      </c>
      <c r="B4" s="24">
        <v>3</v>
      </c>
      <c r="C4" s="24"/>
      <c r="D4" s="24">
        <v>1</v>
      </c>
      <c r="E4" s="24">
        <v>4</v>
      </c>
      <c r="F4" s="24">
        <v>5</v>
      </c>
      <c r="G4" s="24">
        <v>4</v>
      </c>
      <c r="H4" s="24">
        <v>4</v>
      </c>
      <c r="I4">
        <f t="shared" si="0"/>
        <v>21</v>
      </c>
      <c r="L4" s="25">
        <f t="shared" si="1"/>
        <v>0.29577464788732394</v>
      </c>
    </row>
    <row r="5" spans="1:12" ht="15.75" x14ac:dyDescent="0.25">
      <c r="A5" s="23"/>
      <c r="B5" s="24"/>
      <c r="C5" s="24"/>
      <c r="D5" s="24"/>
      <c r="E5" s="24"/>
      <c r="F5" s="24"/>
      <c r="G5" s="24"/>
      <c r="H5" s="24"/>
      <c r="J5">
        <f>SUM(I2:I4)</f>
        <v>71</v>
      </c>
      <c r="L5" s="25">
        <f t="shared" si="1"/>
        <v>0</v>
      </c>
    </row>
    <row r="6" spans="1:12" ht="15.75" x14ac:dyDescent="0.25">
      <c r="A6" s="23" t="s">
        <v>157</v>
      </c>
      <c r="B6" s="24">
        <v>4</v>
      </c>
      <c r="C6" s="24">
        <v>22</v>
      </c>
      <c r="D6" s="24">
        <v>2</v>
      </c>
      <c r="E6" s="24">
        <v>10</v>
      </c>
      <c r="F6" s="24"/>
      <c r="G6" s="24">
        <v>4</v>
      </c>
      <c r="H6" s="24">
        <v>3</v>
      </c>
      <c r="I6">
        <f t="shared" si="0"/>
        <v>45</v>
      </c>
      <c r="L6" s="25">
        <f t="shared" si="1"/>
        <v>0.63380281690140849</v>
      </c>
    </row>
    <row r="7" spans="1:12" ht="31.5" x14ac:dyDescent="0.25">
      <c r="A7" s="23" t="s">
        <v>158</v>
      </c>
      <c r="B7" s="24"/>
      <c r="C7" s="24">
        <v>1</v>
      </c>
      <c r="D7" s="24">
        <v>1</v>
      </c>
      <c r="E7" s="24">
        <v>1</v>
      </c>
      <c r="F7" s="24">
        <v>2</v>
      </c>
      <c r="G7" s="24">
        <v>2</v>
      </c>
      <c r="H7" s="24">
        <v>1</v>
      </c>
      <c r="I7">
        <f t="shared" si="0"/>
        <v>8</v>
      </c>
      <c r="L7" s="25">
        <f t="shared" si="1"/>
        <v>0.11267605633802817</v>
      </c>
    </row>
    <row r="8" spans="1:12" ht="31.5" x14ac:dyDescent="0.25">
      <c r="A8" s="23" t="s">
        <v>159</v>
      </c>
      <c r="B8" s="24">
        <v>1</v>
      </c>
      <c r="C8" s="24"/>
      <c r="D8" s="24">
        <v>1</v>
      </c>
      <c r="E8" s="24"/>
      <c r="F8" s="24">
        <v>4</v>
      </c>
      <c r="G8" s="24">
        <v>2</v>
      </c>
      <c r="H8" s="24"/>
      <c r="I8">
        <f t="shared" si="0"/>
        <v>8</v>
      </c>
      <c r="L8" s="25">
        <f t="shared" si="1"/>
        <v>0.11267605633802817</v>
      </c>
    </row>
    <row r="9" spans="1:12" ht="15.75" x14ac:dyDescent="0.25">
      <c r="A9" s="23" t="s">
        <v>160</v>
      </c>
      <c r="B9" s="24"/>
      <c r="C9" s="24">
        <v>6</v>
      </c>
      <c r="D9" s="24">
        <v>1</v>
      </c>
      <c r="E9" s="24"/>
      <c r="F9" s="24"/>
      <c r="G9" s="24"/>
      <c r="H9" s="24">
        <v>3</v>
      </c>
      <c r="I9">
        <f t="shared" si="0"/>
        <v>10</v>
      </c>
      <c r="L9" s="25">
        <f t="shared" si="1"/>
        <v>0.14084507042253522</v>
      </c>
    </row>
    <row r="10" spans="1:12" ht="15.75" x14ac:dyDescent="0.25">
      <c r="A10" s="23"/>
      <c r="B10" s="24"/>
      <c r="C10" s="24"/>
      <c r="D10" s="24"/>
      <c r="E10" s="24"/>
      <c r="F10" s="24"/>
      <c r="G10" s="24"/>
      <c r="H10" s="24"/>
      <c r="J10">
        <f>SUM(I6:I9)</f>
        <v>71</v>
      </c>
      <c r="L10" s="25">
        <f t="shared" si="1"/>
        <v>0</v>
      </c>
    </row>
    <row r="11" spans="1:12" s="28" customFormat="1" ht="15.75" x14ac:dyDescent="0.25">
      <c r="A11" s="26">
        <v>12</v>
      </c>
      <c r="B11" s="27"/>
      <c r="C11" s="27"/>
      <c r="D11" s="27"/>
      <c r="E11" s="27">
        <v>4</v>
      </c>
      <c r="F11" s="27"/>
      <c r="G11" s="27"/>
      <c r="H11" s="27"/>
      <c r="I11" s="28">
        <f t="shared" si="0"/>
        <v>4</v>
      </c>
      <c r="J11" s="28">
        <f>SUM(I11*A11)</f>
        <v>48</v>
      </c>
      <c r="K11" s="28">
        <f>SUM(J11:J19)/71</f>
        <v>15.535211267605634</v>
      </c>
      <c r="L11" s="29">
        <f t="shared" si="1"/>
        <v>5.6338028169014086E-2</v>
      </c>
    </row>
    <row r="12" spans="1:12" ht="15.75" x14ac:dyDescent="0.25">
      <c r="A12" s="23">
        <v>13</v>
      </c>
      <c r="B12" s="24">
        <v>2</v>
      </c>
      <c r="C12" s="24">
        <v>1</v>
      </c>
      <c r="D12" s="24"/>
      <c r="E12" s="24">
        <v>2</v>
      </c>
      <c r="F12" s="24"/>
      <c r="G12" s="24"/>
      <c r="H12" s="24">
        <v>1</v>
      </c>
      <c r="I12">
        <f t="shared" si="0"/>
        <v>6</v>
      </c>
      <c r="J12">
        <f t="shared" ref="J12:J19" si="2">SUM(I12*A12)</f>
        <v>78</v>
      </c>
      <c r="L12" s="25">
        <f t="shared" si="1"/>
        <v>8.4507042253521125E-2</v>
      </c>
    </row>
    <row r="13" spans="1:12" ht="15.75" x14ac:dyDescent="0.25">
      <c r="A13" s="23">
        <v>14</v>
      </c>
      <c r="B13" s="24"/>
      <c r="C13" s="24">
        <v>2</v>
      </c>
      <c r="D13" s="24">
        <v>2</v>
      </c>
      <c r="E13" s="24">
        <v>4</v>
      </c>
      <c r="F13" s="24"/>
      <c r="G13" s="24"/>
      <c r="H13" s="24">
        <v>2</v>
      </c>
      <c r="I13">
        <f t="shared" si="0"/>
        <v>10</v>
      </c>
      <c r="J13">
        <f t="shared" si="2"/>
        <v>140</v>
      </c>
      <c r="L13" s="25">
        <f t="shared" si="1"/>
        <v>0.14084507042253522</v>
      </c>
    </row>
    <row r="14" spans="1:12" ht="15.75" x14ac:dyDescent="0.25">
      <c r="A14" s="23">
        <v>15</v>
      </c>
      <c r="B14" s="24">
        <v>1</v>
      </c>
      <c r="C14" s="24">
        <v>7</v>
      </c>
      <c r="D14" s="24">
        <v>2</v>
      </c>
      <c r="E14" s="24">
        <v>1</v>
      </c>
      <c r="F14" s="24">
        <v>2</v>
      </c>
      <c r="G14" s="24">
        <v>3</v>
      </c>
      <c r="H14" s="24">
        <v>2</v>
      </c>
      <c r="I14">
        <f t="shared" si="0"/>
        <v>18</v>
      </c>
      <c r="J14">
        <f t="shared" si="2"/>
        <v>270</v>
      </c>
      <c r="L14" s="25">
        <f t="shared" si="1"/>
        <v>0.25352112676056338</v>
      </c>
    </row>
    <row r="15" spans="1:12" ht="15.75" x14ac:dyDescent="0.25">
      <c r="A15" s="23">
        <v>16</v>
      </c>
      <c r="B15" s="24"/>
      <c r="C15" s="24">
        <v>3</v>
      </c>
      <c r="D15" s="24"/>
      <c r="E15" s="24"/>
      <c r="F15" s="24">
        <v>1</v>
      </c>
      <c r="G15" s="24">
        <v>1</v>
      </c>
      <c r="H15" s="24"/>
      <c r="I15">
        <f t="shared" si="0"/>
        <v>5</v>
      </c>
      <c r="J15">
        <f t="shared" si="2"/>
        <v>80</v>
      </c>
      <c r="L15" s="25">
        <f t="shared" si="1"/>
        <v>7.0422535211267609E-2</v>
      </c>
    </row>
    <row r="16" spans="1:12" ht="15.75" x14ac:dyDescent="0.25">
      <c r="A16" s="23">
        <v>17</v>
      </c>
      <c r="B16" s="24">
        <v>2</v>
      </c>
      <c r="C16" s="24">
        <v>15</v>
      </c>
      <c r="D16" s="24"/>
      <c r="E16" s="24"/>
      <c r="F16" s="24">
        <v>3</v>
      </c>
      <c r="G16" s="24">
        <v>3</v>
      </c>
      <c r="H16" s="24">
        <v>1</v>
      </c>
      <c r="I16">
        <f t="shared" si="0"/>
        <v>24</v>
      </c>
      <c r="J16">
        <f t="shared" si="2"/>
        <v>408</v>
      </c>
      <c r="L16" s="25">
        <f t="shared" si="1"/>
        <v>0.3380281690140845</v>
      </c>
    </row>
    <row r="17" spans="1:12" ht="15.75" x14ac:dyDescent="0.25">
      <c r="A17" s="23">
        <v>18</v>
      </c>
      <c r="B17" s="24"/>
      <c r="C17" s="24"/>
      <c r="D17" s="24">
        <v>1</v>
      </c>
      <c r="E17" s="24"/>
      <c r="F17" s="24"/>
      <c r="G17" s="24">
        <v>1</v>
      </c>
      <c r="H17" s="24"/>
      <c r="I17">
        <f t="shared" si="0"/>
        <v>2</v>
      </c>
      <c r="J17">
        <f t="shared" si="2"/>
        <v>36</v>
      </c>
      <c r="L17" s="25">
        <f t="shared" si="1"/>
        <v>2.8169014084507043E-2</v>
      </c>
    </row>
    <row r="18" spans="1:12" ht="15.75" x14ac:dyDescent="0.25">
      <c r="A18" s="23">
        <v>19</v>
      </c>
      <c r="B18" s="24"/>
      <c r="C18" s="24"/>
      <c r="D18" s="24"/>
      <c r="E18" s="24"/>
      <c r="F18" s="24"/>
      <c r="G18" s="24"/>
      <c r="H18" s="24">
        <v>1</v>
      </c>
      <c r="I18">
        <f t="shared" si="0"/>
        <v>1</v>
      </c>
      <c r="J18">
        <f t="shared" si="2"/>
        <v>19</v>
      </c>
      <c r="L18" s="25">
        <f t="shared" si="1"/>
        <v>1.4084507042253521E-2</v>
      </c>
    </row>
    <row r="19" spans="1:12" ht="15.75" x14ac:dyDescent="0.25">
      <c r="A19" s="23">
        <v>24</v>
      </c>
      <c r="B19" s="24"/>
      <c r="C19" s="24">
        <v>1</v>
      </c>
      <c r="D19" s="24"/>
      <c r="E19" s="24"/>
      <c r="F19" s="24"/>
      <c r="G19" s="24"/>
      <c r="H19" s="24"/>
      <c r="I19">
        <f t="shared" si="0"/>
        <v>1</v>
      </c>
      <c r="J19">
        <f t="shared" si="2"/>
        <v>24</v>
      </c>
      <c r="L19" s="25">
        <f t="shared" si="1"/>
        <v>1.4084507042253521E-2</v>
      </c>
    </row>
    <row r="20" spans="1:12" ht="15.75" x14ac:dyDescent="0.25">
      <c r="A20" s="23"/>
      <c r="B20" s="24"/>
      <c r="C20" s="24"/>
      <c r="D20" s="24"/>
      <c r="E20" s="24"/>
      <c r="F20" s="24"/>
      <c r="G20" s="24"/>
      <c r="H20" s="24"/>
      <c r="J20">
        <f>SUM(I11:I19)</f>
        <v>71</v>
      </c>
      <c r="L20" s="25">
        <f t="shared" si="1"/>
        <v>0</v>
      </c>
    </row>
    <row r="21" spans="1:12" s="28" customFormat="1" ht="15.75" x14ac:dyDescent="0.25">
      <c r="A21" s="26" t="s">
        <v>161</v>
      </c>
      <c r="B21" s="27"/>
      <c r="C21" s="27"/>
      <c r="D21" s="27"/>
      <c r="E21" s="27">
        <v>3</v>
      </c>
      <c r="F21" s="27"/>
      <c r="G21" s="27"/>
      <c r="H21" s="27"/>
      <c r="I21" s="28">
        <f t="shared" si="0"/>
        <v>3</v>
      </c>
      <c r="L21" s="29">
        <f t="shared" si="1"/>
        <v>4.2253521126760563E-2</v>
      </c>
    </row>
    <row r="22" spans="1:12" ht="31.5" x14ac:dyDescent="0.25">
      <c r="A22" s="23" t="s">
        <v>162</v>
      </c>
      <c r="B22" s="24"/>
      <c r="C22" s="24"/>
      <c r="D22" s="24">
        <v>1</v>
      </c>
      <c r="E22" s="24">
        <v>3</v>
      </c>
      <c r="F22" s="24"/>
      <c r="G22" s="24"/>
      <c r="H22" s="24">
        <v>1</v>
      </c>
      <c r="I22">
        <f t="shared" si="0"/>
        <v>5</v>
      </c>
      <c r="L22" s="25">
        <f t="shared" si="1"/>
        <v>7.0422535211267609E-2</v>
      </c>
    </row>
    <row r="23" spans="1:12" ht="31.5" x14ac:dyDescent="0.25">
      <c r="A23" s="23" t="s">
        <v>163</v>
      </c>
      <c r="B23" s="24">
        <v>1</v>
      </c>
      <c r="C23" s="24">
        <v>3</v>
      </c>
      <c r="D23" s="24">
        <v>2</v>
      </c>
      <c r="E23" s="24">
        <v>4</v>
      </c>
      <c r="F23" s="24"/>
      <c r="G23" s="24"/>
      <c r="H23" s="24">
        <v>3</v>
      </c>
      <c r="I23">
        <f t="shared" si="0"/>
        <v>13</v>
      </c>
      <c r="L23" s="25">
        <f t="shared" si="1"/>
        <v>0.18309859154929578</v>
      </c>
    </row>
    <row r="24" spans="1:12" ht="31.5" x14ac:dyDescent="0.25">
      <c r="A24" s="23" t="s">
        <v>164</v>
      </c>
      <c r="B24" s="24">
        <v>1</v>
      </c>
      <c r="C24" s="24">
        <v>7</v>
      </c>
      <c r="D24" s="24">
        <v>1</v>
      </c>
      <c r="E24" s="24">
        <v>1</v>
      </c>
      <c r="F24" s="24"/>
      <c r="G24" s="24">
        <v>2</v>
      </c>
      <c r="H24" s="24">
        <v>1</v>
      </c>
      <c r="I24">
        <f t="shared" si="0"/>
        <v>13</v>
      </c>
      <c r="L24" s="25">
        <f t="shared" si="1"/>
        <v>0.18309859154929578</v>
      </c>
    </row>
    <row r="25" spans="1:12" ht="31.5" x14ac:dyDescent="0.25">
      <c r="A25" s="23" t="s">
        <v>165</v>
      </c>
      <c r="B25" s="24"/>
      <c r="C25" s="24">
        <v>4</v>
      </c>
      <c r="D25" s="24"/>
      <c r="E25" s="24"/>
      <c r="F25" s="24">
        <v>3</v>
      </c>
      <c r="G25" s="24">
        <v>1</v>
      </c>
      <c r="H25" s="24"/>
      <c r="I25">
        <f t="shared" si="0"/>
        <v>8</v>
      </c>
      <c r="L25" s="25">
        <f t="shared" si="1"/>
        <v>0.11267605633802817</v>
      </c>
    </row>
    <row r="26" spans="1:12" ht="31.5" x14ac:dyDescent="0.25">
      <c r="A26" s="23" t="s">
        <v>166</v>
      </c>
      <c r="B26" s="24">
        <v>2</v>
      </c>
      <c r="C26" s="24">
        <v>14</v>
      </c>
      <c r="D26" s="24"/>
      <c r="E26" s="24"/>
      <c r="F26" s="24">
        <v>2</v>
      </c>
      <c r="G26" s="24"/>
      <c r="H26" s="24"/>
      <c r="I26">
        <f t="shared" si="0"/>
        <v>18</v>
      </c>
      <c r="L26" s="25">
        <f t="shared" si="1"/>
        <v>0.25352112676056338</v>
      </c>
    </row>
    <row r="27" spans="1:12" ht="31.5" x14ac:dyDescent="0.25">
      <c r="A27" s="23" t="s">
        <v>167</v>
      </c>
      <c r="B27" s="24"/>
      <c r="C27" s="24"/>
      <c r="D27" s="24">
        <v>1</v>
      </c>
      <c r="E27" s="24"/>
      <c r="F27" s="24"/>
      <c r="G27" s="24"/>
      <c r="H27" s="24">
        <v>1</v>
      </c>
      <c r="I27">
        <f t="shared" si="0"/>
        <v>2</v>
      </c>
      <c r="L27" s="25">
        <f t="shared" si="1"/>
        <v>2.8169014084507043E-2</v>
      </c>
    </row>
    <row r="28" spans="1:12" ht="31.5" x14ac:dyDescent="0.25">
      <c r="A28" s="23" t="s">
        <v>168</v>
      </c>
      <c r="B28" s="24"/>
      <c r="C28" s="24"/>
      <c r="D28" s="24"/>
      <c r="E28" s="24"/>
      <c r="F28" s="24"/>
      <c r="G28" s="24">
        <v>1</v>
      </c>
      <c r="H28" s="24"/>
      <c r="I28">
        <f t="shared" si="0"/>
        <v>1</v>
      </c>
      <c r="L28" s="25">
        <f t="shared" si="1"/>
        <v>1.4084507042253521E-2</v>
      </c>
    </row>
    <row r="29" spans="1:12" ht="31.5" x14ac:dyDescent="0.25">
      <c r="A29" s="23" t="s">
        <v>169</v>
      </c>
      <c r="B29" s="24"/>
      <c r="C29" s="24">
        <v>1</v>
      </c>
      <c r="D29" s="24"/>
      <c r="E29" s="24"/>
      <c r="F29" s="24">
        <v>1</v>
      </c>
      <c r="G29" s="24"/>
      <c r="H29" s="24">
        <v>1</v>
      </c>
      <c r="I29">
        <f t="shared" si="0"/>
        <v>3</v>
      </c>
      <c r="L29" s="25">
        <f t="shared" si="1"/>
        <v>4.2253521126760563E-2</v>
      </c>
    </row>
    <row r="30" spans="1:12" ht="47.25" x14ac:dyDescent="0.25">
      <c r="A30" s="23" t="s">
        <v>170</v>
      </c>
      <c r="B30" s="24">
        <v>1</v>
      </c>
      <c r="C30" s="24"/>
      <c r="D30" s="24"/>
      <c r="E30" s="24"/>
      <c r="F30" s="24"/>
      <c r="G30" s="24">
        <v>4</v>
      </c>
      <c r="H30" s="24"/>
      <c r="I30">
        <f t="shared" si="0"/>
        <v>5</v>
      </c>
      <c r="L30" s="25">
        <f t="shared" si="1"/>
        <v>7.0422535211267609E-2</v>
      </c>
    </row>
    <row r="31" spans="1:12" x14ac:dyDescent="0.25">
      <c r="J31">
        <f>SUM(I21:I30)</f>
        <v>71</v>
      </c>
      <c r="L31" s="25"/>
    </row>
    <row r="32" spans="1:12" x14ac:dyDescent="0.25">
      <c r="I32">
        <v>17</v>
      </c>
      <c r="L32" s="25">
        <f>SUM(I32/47.4)</f>
        <v>0.35864978902953587</v>
      </c>
    </row>
    <row r="33" spans="9:12" x14ac:dyDescent="0.25">
      <c r="I33">
        <v>17.5</v>
      </c>
      <c r="L33" s="25">
        <f t="shared" ref="L33:L44" si="3">SUM(I33/47.4)</f>
        <v>0.36919831223628691</v>
      </c>
    </row>
    <row r="34" spans="9:12" x14ac:dyDescent="0.25">
      <c r="I34">
        <v>10</v>
      </c>
      <c r="L34" s="25">
        <f t="shared" si="3"/>
        <v>0.2109704641350211</v>
      </c>
    </row>
    <row r="35" spans="9:12" x14ac:dyDescent="0.25">
      <c r="I35">
        <v>20</v>
      </c>
      <c r="L35" s="25">
        <f t="shared" si="3"/>
        <v>0.4219409282700422</v>
      </c>
    </row>
    <row r="36" spans="9:12" x14ac:dyDescent="0.25">
      <c r="I36">
        <v>6.5</v>
      </c>
      <c r="L36" s="25">
        <f t="shared" si="3"/>
        <v>0.1371308016877637</v>
      </c>
    </row>
    <row r="37" spans="9:12" x14ac:dyDescent="0.25">
      <c r="I37">
        <v>7</v>
      </c>
      <c r="L37" s="25">
        <f t="shared" si="3"/>
        <v>0.14767932489451477</v>
      </c>
    </row>
    <row r="38" spans="9:12" x14ac:dyDescent="0.25">
      <c r="I38">
        <v>2.5</v>
      </c>
      <c r="L38" s="25">
        <f t="shared" si="3"/>
        <v>5.2742616033755275E-2</v>
      </c>
    </row>
    <row r="39" spans="9:12" x14ac:dyDescent="0.25">
      <c r="L39" s="25">
        <f t="shared" si="3"/>
        <v>0</v>
      </c>
    </row>
    <row r="40" spans="9:12" x14ac:dyDescent="0.25">
      <c r="L40" s="25">
        <f t="shared" si="3"/>
        <v>0</v>
      </c>
    </row>
    <row r="41" spans="9:12" x14ac:dyDescent="0.25">
      <c r="L41" s="25">
        <f t="shared" si="3"/>
        <v>0</v>
      </c>
    </row>
    <row r="42" spans="9:12" x14ac:dyDescent="0.25">
      <c r="L42" s="25">
        <f t="shared" si="3"/>
        <v>0</v>
      </c>
    </row>
    <row r="43" spans="9:12" x14ac:dyDescent="0.25">
      <c r="L43" s="25">
        <f t="shared" si="3"/>
        <v>0</v>
      </c>
    </row>
    <row r="44" spans="9:12" x14ac:dyDescent="0.25">
      <c r="L44" s="25">
        <f t="shared" si="3"/>
        <v>0</v>
      </c>
    </row>
    <row r="45" spans="9:12" x14ac:dyDescent="0.25">
      <c r="L45" s="25">
        <f t="shared" ref="L45:L49" si="4">SUM(I45/47.6)</f>
        <v>0</v>
      </c>
    </row>
    <row r="46" spans="9:12" x14ac:dyDescent="0.25">
      <c r="L46" s="25">
        <f t="shared" si="4"/>
        <v>0</v>
      </c>
    </row>
    <row r="47" spans="9:12" x14ac:dyDescent="0.25">
      <c r="L47" s="25">
        <f t="shared" si="4"/>
        <v>0</v>
      </c>
    </row>
    <row r="48" spans="9:12" x14ac:dyDescent="0.25">
      <c r="L48" s="25">
        <f t="shared" si="4"/>
        <v>0</v>
      </c>
    </row>
    <row r="49" spans="12:12" x14ac:dyDescent="0.25">
      <c r="L49" s="25">
        <f t="shared" si="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0DC5C-9E39-4484-B78F-F9AFED725E4E}">
  <dimension ref="A1:H20"/>
  <sheetViews>
    <sheetView tabSelected="1" workbookViewId="0">
      <selection activeCell="H2" sqref="H2"/>
    </sheetView>
  </sheetViews>
  <sheetFormatPr defaultRowHeight="15" x14ac:dyDescent="0.25"/>
  <cols>
    <col min="1" max="6" width="9.140625" style="32"/>
    <col min="8" max="8" width="9.140625" style="9"/>
  </cols>
  <sheetData>
    <row r="1" spans="1:8" s="30" customFormat="1" ht="30" x14ac:dyDescent="0.25">
      <c r="A1" s="31" t="s">
        <v>171</v>
      </c>
      <c r="B1" s="31" t="s">
        <v>172</v>
      </c>
      <c r="C1" s="31" t="s">
        <v>173</v>
      </c>
      <c r="D1" s="31" t="s">
        <v>174</v>
      </c>
      <c r="E1" s="31" t="s">
        <v>175</v>
      </c>
      <c r="F1" s="31" t="s">
        <v>176</v>
      </c>
      <c r="G1" s="30" t="s">
        <v>178</v>
      </c>
      <c r="H1" s="33" t="s">
        <v>177</v>
      </c>
    </row>
    <row r="2" spans="1:8" x14ac:dyDescent="0.25">
      <c r="A2" s="32">
        <v>9</v>
      </c>
      <c r="B2" s="32">
        <v>12</v>
      </c>
      <c r="C2" s="32">
        <v>20</v>
      </c>
      <c r="D2" s="32">
        <v>23</v>
      </c>
      <c r="E2" s="32">
        <v>12.48</v>
      </c>
      <c r="F2" s="32">
        <v>10.51</v>
      </c>
      <c r="G2">
        <f>POWER(((C2-1)*E2^2+(D2-1)*F2^2)/(C2+D2-2),1/2)</f>
        <v>11.465089960609907</v>
      </c>
      <c r="H2" s="9">
        <f>SUM((A2-B2)/(G2*POWER(1/C2+1/D2,1/2)))</f>
        <v>-0.85583191144345983</v>
      </c>
    </row>
    <row r="3" spans="1:8" x14ac:dyDescent="0.25">
      <c r="G3">
        <f t="shared" ref="G3:G20" si="0">POWER(((C3-1)*E3^2+(D3-1)*F3^2)/(C3+D3-2),1/2)</f>
        <v>0</v>
      </c>
    </row>
    <row r="4" spans="1:8" x14ac:dyDescent="0.25">
      <c r="G4">
        <f t="shared" si="0"/>
        <v>0</v>
      </c>
    </row>
    <row r="5" spans="1:8" x14ac:dyDescent="0.25">
      <c r="G5">
        <f t="shared" si="0"/>
        <v>0</v>
      </c>
    </row>
    <row r="6" spans="1:8" x14ac:dyDescent="0.25">
      <c r="G6">
        <f t="shared" si="0"/>
        <v>0</v>
      </c>
    </row>
    <row r="7" spans="1:8" x14ac:dyDescent="0.25">
      <c r="G7">
        <f t="shared" si="0"/>
        <v>0</v>
      </c>
    </row>
    <row r="8" spans="1:8" x14ac:dyDescent="0.25">
      <c r="G8">
        <f t="shared" si="0"/>
        <v>0</v>
      </c>
    </row>
    <row r="9" spans="1:8" x14ac:dyDescent="0.25">
      <c r="G9">
        <f t="shared" si="0"/>
        <v>0</v>
      </c>
    </row>
    <row r="10" spans="1:8" x14ac:dyDescent="0.25">
      <c r="G10">
        <f t="shared" si="0"/>
        <v>0</v>
      </c>
    </row>
    <row r="11" spans="1:8" x14ac:dyDescent="0.25">
      <c r="G11">
        <f t="shared" si="0"/>
        <v>0</v>
      </c>
    </row>
    <row r="12" spans="1:8" x14ac:dyDescent="0.25">
      <c r="G12">
        <f t="shared" si="0"/>
        <v>0</v>
      </c>
    </row>
    <row r="13" spans="1:8" x14ac:dyDescent="0.25">
      <c r="G13">
        <f t="shared" si="0"/>
        <v>0</v>
      </c>
    </row>
    <row r="14" spans="1:8" x14ac:dyDescent="0.25">
      <c r="G14">
        <f t="shared" si="0"/>
        <v>0</v>
      </c>
    </row>
    <row r="15" spans="1:8" x14ac:dyDescent="0.25">
      <c r="G15">
        <f t="shared" si="0"/>
        <v>0</v>
      </c>
    </row>
    <row r="16" spans="1:8" x14ac:dyDescent="0.25">
      <c r="G16">
        <f t="shared" si="0"/>
        <v>0</v>
      </c>
    </row>
    <row r="17" spans="7:7" x14ac:dyDescent="0.25">
      <c r="G17">
        <f t="shared" si="0"/>
        <v>0</v>
      </c>
    </row>
    <row r="18" spans="7:7" x14ac:dyDescent="0.25">
      <c r="G18">
        <f t="shared" si="0"/>
        <v>0</v>
      </c>
    </row>
    <row r="19" spans="7:7" x14ac:dyDescent="0.25">
      <c r="G19">
        <f t="shared" si="0"/>
        <v>0</v>
      </c>
    </row>
    <row r="20" spans="7:7" x14ac:dyDescent="0.25">
      <c r="G20">
        <f t="shared" si="0"/>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AYC TA Log 2020-2023</vt:lpstr>
      <vt:lpstr>Reach</vt:lpstr>
      <vt:lpstr>t test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Josephine McKelvy</cp:lastModifiedBy>
  <dcterms:created xsi:type="dcterms:W3CDTF">2021-07-28T19:11:51Z</dcterms:created>
  <dcterms:modified xsi:type="dcterms:W3CDTF">2021-08-01T16:42:21Z</dcterms:modified>
</cp:coreProperties>
</file>