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ph\Desktop\L3\Econométrie\"/>
    </mc:Choice>
  </mc:AlternateContent>
  <xr:revisionPtr revIDLastSave="0" documentId="13_ncr:1_{BA0690E6-EA77-4156-AEC0-BCB3A7C6486B}" xr6:coauthVersionLast="36" xr6:coauthVersionMax="36" xr10:uidLastSave="{00000000-0000-0000-0000-000000000000}"/>
  <bookViews>
    <workbookView xWindow="0" yWindow="0" windowWidth="19200" windowHeight="6930" activeTab="1" xr2:uid="{1DF1D44B-AE23-4F8F-9366-1D46809EAE68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" i="2" l="1"/>
  <c r="H1" i="2"/>
  <c r="H12" i="2"/>
  <c r="H3" i="2"/>
  <c r="H4" i="2"/>
  <c r="H5" i="2"/>
  <c r="H6" i="2"/>
  <c r="H7" i="2"/>
  <c r="H8" i="2"/>
  <c r="H9" i="2"/>
  <c r="H10" i="2"/>
  <c r="H2" i="2"/>
  <c r="G12" i="2"/>
  <c r="I12" i="2"/>
  <c r="I3" i="2"/>
  <c r="I4" i="2"/>
  <c r="I5" i="2"/>
  <c r="I6" i="2"/>
  <c r="I7" i="2"/>
  <c r="I8" i="2"/>
  <c r="I9" i="2"/>
  <c r="I10" i="2"/>
  <c r="I2" i="2"/>
  <c r="G3" i="2"/>
  <c r="G4" i="2"/>
  <c r="G5" i="2"/>
  <c r="G6" i="2"/>
  <c r="G7" i="2"/>
  <c r="G8" i="2"/>
  <c r="G9" i="2"/>
  <c r="G10" i="2"/>
  <c r="G2" i="2"/>
  <c r="D3" i="2"/>
  <c r="E3" i="2"/>
  <c r="D4" i="2"/>
  <c r="E4" i="2"/>
  <c r="D5" i="2"/>
  <c r="E5" i="2"/>
  <c r="D6" i="2"/>
  <c r="E6" i="2"/>
  <c r="D7" i="2"/>
  <c r="E7" i="2"/>
  <c r="D8" i="2"/>
  <c r="E8" i="2"/>
  <c r="D9" i="2"/>
  <c r="E9" i="2"/>
  <c r="D10" i="2"/>
  <c r="E10" i="2"/>
  <c r="E2" i="2"/>
  <c r="D2" i="2"/>
  <c r="B12" i="2"/>
  <c r="A12" i="2"/>
  <c r="H4" i="1" l="1"/>
  <c r="H7" i="1" s="1"/>
  <c r="I2" i="1"/>
  <c r="E2" i="1" s="1"/>
  <c r="H2" i="1"/>
  <c r="P3" i="1"/>
  <c r="Q3" i="1"/>
  <c r="P4" i="1"/>
  <c r="Q4" i="1"/>
  <c r="P5" i="1"/>
  <c r="Q5" i="1"/>
  <c r="P6" i="1"/>
  <c r="Q6" i="1"/>
  <c r="P7" i="1"/>
  <c r="Q7" i="1"/>
  <c r="P8" i="1"/>
  <c r="Q8" i="1"/>
  <c r="P9" i="1"/>
  <c r="Q9" i="1"/>
  <c r="P10" i="1"/>
  <c r="Q10" i="1"/>
  <c r="Q2" i="1"/>
  <c r="P2" i="1"/>
  <c r="I4" i="1" s="1"/>
  <c r="K15" i="1"/>
  <c r="N3" i="1"/>
  <c r="N9" i="1"/>
  <c r="N10" i="1"/>
  <c r="N11" i="1"/>
  <c r="N4" i="1"/>
  <c r="N7" i="1"/>
  <c r="N5" i="1"/>
  <c r="N8" i="1"/>
  <c r="N6" i="1"/>
  <c r="B14" i="1"/>
  <c r="B13" i="1"/>
  <c r="B21" i="1"/>
  <c r="B15" i="1"/>
  <c r="B16" i="1"/>
  <c r="B17" i="1"/>
  <c r="B18" i="1"/>
  <c r="B19" i="1"/>
  <c r="B20" i="1"/>
  <c r="I7" i="1" l="1"/>
  <c r="D14" i="1"/>
  <c r="H10" i="1"/>
  <c r="H13" i="1" s="1"/>
  <c r="I13" i="1" s="1"/>
  <c r="K2" i="1"/>
  <c r="H15" i="1" l="1"/>
  <c r="I15" i="1"/>
</calcChain>
</file>

<file path=xl/sharedStrings.xml><?xml version="1.0" encoding="utf-8"?>
<sst xmlns="http://schemas.openxmlformats.org/spreadsheetml/2006/main" count="16" uniqueCount="16">
  <si>
    <t>y</t>
  </si>
  <si>
    <t>x</t>
  </si>
  <si>
    <t>x_barre</t>
  </si>
  <si>
    <t>y_barre</t>
  </si>
  <si>
    <t>y²</t>
  </si>
  <si>
    <t>x²</t>
  </si>
  <si>
    <t>var(x)</t>
  </si>
  <si>
    <t>x_barre²</t>
  </si>
  <si>
    <t>y_barre²</t>
  </si>
  <si>
    <t>var(y)</t>
  </si>
  <si>
    <t>cov(x,y)</t>
  </si>
  <si>
    <t>yx</t>
  </si>
  <si>
    <t>Y</t>
  </si>
  <si>
    <t>X</t>
  </si>
  <si>
    <t>Y_t - Xb</t>
  </si>
  <si>
    <t>X_t -Yb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</si>
</sst>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2" fontId="0" fillId="0" borderId="0" xfId="0" applyNumberFormat="1"/>
    <xf numFmtId="2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A077D-435C-4B26-8849-F19D53FB86C3}">
  <dimension ref="B1:Q21"/>
  <sheetViews>
    <sheetView topLeftCell="B1" workbookViewId="0">
      <selection activeCell="H2" sqref="H2"/>
    </sheetView>
  </sheetViews>
  <sheetFormatPr defaultRowHeight="14.5" x14ac:dyDescent="0.35"/>
  <cols>
    <col min="1" max="1" width="8.7265625" style="1"/>
    <col min="2" max="2" width="9.36328125" style="1" bestFit="1" customWidth="1"/>
    <col min="3" max="3" width="8.81640625" style="1" bestFit="1" customWidth="1"/>
    <col min="4" max="4" width="9.36328125" style="1" bestFit="1" customWidth="1"/>
    <col min="5" max="5" width="11.36328125" style="1" bestFit="1" customWidth="1"/>
    <col min="6" max="6" width="8.81640625" style="1" bestFit="1" customWidth="1"/>
    <col min="7" max="7" width="8.7265625" style="1"/>
    <col min="8" max="8" width="8.81640625" style="1" bestFit="1" customWidth="1"/>
    <col min="9" max="9" width="11.36328125" style="1" bestFit="1" customWidth="1"/>
    <col min="10" max="10" width="8.7265625" style="1"/>
    <col min="11" max="11" width="9.36328125" style="1" bestFit="1" customWidth="1"/>
    <col min="12" max="13" width="8.7265625" style="1"/>
    <col min="14" max="14" width="8.81640625" style="1" bestFit="1" customWidth="1"/>
    <col min="15" max="16384" width="8.7265625" style="1"/>
  </cols>
  <sheetData>
    <row r="1" spans="2:17" x14ac:dyDescent="0.35">
      <c r="B1" s="1" t="s">
        <v>0</v>
      </c>
      <c r="C1" s="1" t="s">
        <v>1</v>
      </c>
      <c r="H1" s="1" t="s">
        <v>2</v>
      </c>
      <c r="I1" s="1" t="s">
        <v>3</v>
      </c>
      <c r="P1" s="1" t="s">
        <v>4</v>
      </c>
      <c r="Q1" s="1" t="s">
        <v>5</v>
      </c>
    </row>
    <row r="2" spans="2:17" x14ac:dyDescent="0.35">
      <c r="B2" s="1">
        <v>2694</v>
      </c>
      <c r="C2" s="1">
        <v>52.3</v>
      </c>
      <c r="E2" s="1">
        <f>B2-$I$2</f>
        <v>-1133</v>
      </c>
      <c r="H2" s="1">
        <f>ROUND(SUM(C2:C10)/COUNT(C2:C10),2)</f>
        <v>66.84</v>
      </c>
      <c r="I2" s="1">
        <f>ROUND(SUM(B2:B10)/COUNT(B2:B10),2)</f>
        <v>3827</v>
      </c>
      <c r="K2" s="1">
        <f>H2*I2</f>
        <v>255796.68000000002</v>
      </c>
      <c r="P2" s="1">
        <f>ROUND(B2^2,2)</f>
        <v>7257636</v>
      </c>
      <c r="Q2" s="1">
        <f>ROUND(C2^2,2)</f>
        <v>2735.29</v>
      </c>
    </row>
    <row r="3" spans="2:17" x14ac:dyDescent="0.35">
      <c r="B3" s="1">
        <v>3072</v>
      </c>
      <c r="C3" s="1">
        <v>58.2</v>
      </c>
      <c r="H3" s="1" t="s">
        <v>7</v>
      </c>
      <c r="I3" s="1" t="s">
        <v>8</v>
      </c>
      <c r="N3" s="1">
        <f t="shared" ref="N3:N11" si="0">-1572.65+80.78*C2</f>
        <v>2652.1439999999998</v>
      </c>
      <c r="P3" s="1">
        <f>ROUND(B3^2,2)</f>
        <v>9437184</v>
      </c>
      <c r="Q3" s="1">
        <f>ROUND(C3^2,2)</f>
        <v>3387.24</v>
      </c>
    </row>
    <row r="4" spans="2:17" x14ac:dyDescent="0.35">
      <c r="B4" s="1">
        <v>3346</v>
      </c>
      <c r="C4" s="1">
        <v>58.5</v>
      </c>
      <c r="H4" s="1">
        <f>ROUND(SUM(Q2:Q10)/COUNT(C2:C10),2)</f>
        <v>4556.9799999999996</v>
      </c>
      <c r="I4" s="1">
        <f>ROUND(SUM(P2:P10)/COUNT(B2:B10),2)</f>
        <v>15284959.439999999</v>
      </c>
      <c r="N4" s="1">
        <f t="shared" si="0"/>
        <v>3128.7460000000005</v>
      </c>
      <c r="P4" s="1">
        <f>ROUND(B4^2,2)</f>
        <v>11195716</v>
      </c>
      <c r="Q4" s="1">
        <f>ROUND(C4^2,2)</f>
        <v>3422.25</v>
      </c>
    </row>
    <row r="5" spans="2:17" x14ac:dyDescent="0.35">
      <c r="B5" s="1">
        <v>3554</v>
      </c>
      <c r="C5" s="1">
        <v>61.3</v>
      </c>
      <c r="N5" s="1">
        <f t="shared" si="0"/>
        <v>3152.98</v>
      </c>
      <c r="P5" s="1">
        <f>ROUND(B5^2,2)</f>
        <v>12630916</v>
      </c>
      <c r="Q5" s="1">
        <f>ROUND(C5^2,2)</f>
        <v>3757.69</v>
      </c>
    </row>
    <row r="6" spans="2:17" x14ac:dyDescent="0.35">
      <c r="B6" s="1">
        <v>3576</v>
      </c>
      <c r="C6" s="1">
        <v>66</v>
      </c>
      <c r="H6" s="1" t="s">
        <v>6</v>
      </c>
      <c r="I6" s="1" t="s">
        <v>9</v>
      </c>
      <c r="N6" s="1">
        <f t="shared" si="0"/>
        <v>3379.1639999999993</v>
      </c>
      <c r="P6" s="1">
        <f>ROUND(B6^2,2)</f>
        <v>12787776</v>
      </c>
      <c r="Q6" s="1">
        <f>ROUND(C6^2,2)</f>
        <v>4356</v>
      </c>
    </row>
    <row r="7" spans="2:17" x14ac:dyDescent="0.35">
      <c r="B7" s="1">
        <v>3867</v>
      </c>
      <c r="C7" s="1">
        <v>73</v>
      </c>
      <c r="H7" s="1">
        <f>ROUND(H4-H2^2,2)</f>
        <v>89.39</v>
      </c>
      <c r="I7" s="1">
        <f>ROUND(I4-I2^2,2)</f>
        <v>639030.43999999994</v>
      </c>
      <c r="N7" s="1">
        <f t="shared" si="0"/>
        <v>3758.8300000000004</v>
      </c>
      <c r="P7" s="1">
        <f>ROUND(B7^2,2)</f>
        <v>14953689</v>
      </c>
      <c r="Q7" s="1">
        <f>ROUND(C7^2,2)</f>
        <v>5329</v>
      </c>
    </row>
    <row r="8" spans="2:17" x14ac:dyDescent="0.35">
      <c r="B8" s="1">
        <v>4491</v>
      </c>
      <c r="C8" s="1">
        <v>74.400000000000006</v>
      </c>
      <c r="N8" s="1">
        <f t="shared" si="0"/>
        <v>4324.2900000000009</v>
      </c>
      <c r="P8" s="1">
        <f>ROUND(B8^2,2)</f>
        <v>20169081</v>
      </c>
      <c r="Q8" s="1">
        <f>ROUND(C8^2,2)</f>
        <v>5535.36</v>
      </c>
    </row>
    <row r="9" spans="2:17" x14ac:dyDescent="0.35">
      <c r="B9" s="1">
        <v>4334</v>
      </c>
      <c r="C9" s="1">
        <v>75.5</v>
      </c>
      <c r="H9" s="1" t="s">
        <v>10</v>
      </c>
      <c r="N9" s="1">
        <f t="shared" si="0"/>
        <v>4437.3819999999996</v>
      </c>
      <c r="P9" s="1">
        <f>ROUND(B9^2,2)</f>
        <v>18783556</v>
      </c>
      <c r="Q9" s="1">
        <f>ROUND(C9^2,2)</f>
        <v>5700.25</v>
      </c>
    </row>
    <row r="10" spans="2:17" x14ac:dyDescent="0.35">
      <c r="B10" s="1">
        <v>5509</v>
      </c>
      <c r="C10" s="1">
        <v>82.4</v>
      </c>
      <c r="H10" s="1">
        <f>ROUND((SUM(B13:B21)/COUNT(B2:B10))-(H2*I2),2)</f>
        <v>7190.41</v>
      </c>
      <c r="N10" s="1">
        <f t="shared" si="0"/>
        <v>4526.24</v>
      </c>
      <c r="P10" s="1">
        <f>ROUND(B10^2,2)</f>
        <v>30349081</v>
      </c>
      <c r="Q10" s="1">
        <f>ROUND(C10^2,2)</f>
        <v>6789.76</v>
      </c>
    </row>
    <row r="11" spans="2:17" x14ac:dyDescent="0.35">
      <c r="N11" s="1">
        <f t="shared" si="0"/>
        <v>5083.6220000000012</v>
      </c>
    </row>
    <row r="12" spans="2:17" x14ac:dyDescent="0.35">
      <c r="B12" s="1" t="s">
        <v>11</v>
      </c>
    </row>
    <row r="13" spans="2:17" x14ac:dyDescent="0.35">
      <c r="B13" s="1">
        <f>B2*C2</f>
        <v>140896.19999999998</v>
      </c>
      <c r="H13" s="1">
        <f>ROUND(H10/H7,2)</f>
        <v>80.44</v>
      </c>
      <c r="I13" s="1">
        <f>ROUND(I2-H13*H2,2)</f>
        <v>-1549.61</v>
      </c>
    </row>
    <row r="14" spans="2:17" x14ac:dyDescent="0.35">
      <c r="B14" s="1">
        <f>B3*C3</f>
        <v>178790.40000000002</v>
      </c>
      <c r="D14" s="1">
        <f>SUM(B13:B21)/9</f>
        <v>262987.08888888889</v>
      </c>
    </row>
    <row r="15" spans="2:17" x14ac:dyDescent="0.35">
      <c r="B15" s="1">
        <f t="shared" ref="B15:B21" si="1">B4*C4</f>
        <v>195741</v>
      </c>
      <c r="D15" s="2"/>
      <c r="H15" s="1">
        <f>ROUND(H10/I7,2)</f>
        <v>0.01</v>
      </c>
      <c r="I15" s="1">
        <f>ROUND(H2-(H15*I2),2)</f>
        <v>28.57</v>
      </c>
      <c r="K15" s="1">
        <f>66.84-0.01*3827</f>
        <v>28.57</v>
      </c>
    </row>
    <row r="16" spans="2:17" x14ac:dyDescent="0.35">
      <c r="B16" s="1">
        <f t="shared" si="1"/>
        <v>217860.19999999998</v>
      </c>
    </row>
    <row r="17" spans="2:2" x14ac:dyDescent="0.35">
      <c r="B17" s="1">
        <f t="shared" si="1"/>
        <v>236016</v>
      </c>
    </row>
    <row r="18" spans="2:2" x14ac:dyDescent="0.35">
      <c r="B18" s="1">
        <f t="shared" si="1"/>
        <v>282291</v>
      </c>
    </row>
    <row r="19" spans="2:2" x14ac:dyDescent="0.35">
      <c r="B19" s="1">
        <f t="shared" si="1"/>
        <v>334130.40000000002</v>
      </c>
    </row>
    <row r="20" spans="2:2" x14ac:dyDescent="0.35">
      <c r="B20" s="1">
        <f t="shared" si="1"/>
        <v>327217</v>
      </c>
    </row>
    <row r="21" spans="2:2" x14ac:dyDescent="0.35">
      <c r="B21" s="1">
        <f t="shared" si="1"/>
        <v>453941.60000000003</v>
      </c>
    </row>
  </sheetData>
  <sortState ref="B2:C10">
    <sortCondition ref="C10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443DC-6BDE-4731-AD13-FB09E6331FD3}">
  <dimension ref="A1:I12"/>
  <sheetViews>
    <sheetView tabSelected="1" workbookViewId="0">
      <selection activeCell="L15" sqref="L15"/>
    </sheetView>
  </sheetViews>
  <sheetFormatPr defaultRowHeight="14.5" x14ac:dyDescent="0.35"/>
  <sheetData>
    <row r="1" spans="1:9" x14ac:dyDescent="0.35">
      <c r="A1" t="s">
        <v>12</v>
      </c>
      <c r="B1" t="s">
        <v>13</v>
      </c>
      <c r="D1" t="s">
        <v>14</v>
      </c>
      <c r="E1" t="s">
        <v>15</v>
      </c>
      <c r="H1" t="str">
        <f>D1</f>
        <v>Y_t - Xb</v>
      </c>
      <c r="I1" t="str">
        <f>E1</f>
        <v>X_t -Yb</v>
      </c>
    </row>
    <row r="2" spans="1:9" x14ac:dyDescent="0.35">
      <c r="A2">
        <v>4491</v>
      </c>
      <c r="B2">
        <v>74.400000000000006</v>
      </c>
      <c r="D2">
        <f>ROUND(A2-A$12,2)</f>
        <v>664</v>
      </c>
      <c r="E2">
        <f>ROUND(B2-B$12,2)</f>
        <v>7.56</v>
      </c>
      <c r="G2">
        <f>ROUND(D2*E2,2)</f>
        <v>5019.84</v>
      </c>
      <c r="H2">
        <f>ROUND(D2^2,2)</f>
        <v>440896</v>
      </c>
      <c r="I2">
        <f>ROUND(E2^2,2)</f>
        <v>57.15</v>
      </c>
    </row>
    <row r="3" spans="1:9" x14ac:dyDescent="0.35">
      <c r="A3">
        <v>3554</v>
      </c>
      <c r="B3">
        <v>61.3</v>
      </c>
      <c r="D3">
        <f t="shared" ref="D3:D10" si="0">ROUND(A3-A$12,2)</f>
        <v>-273</v>
      </c>
      <c r="E3">
        <f t="shared" ref="E3:E10" si="1">ROUND(B3-B$12,2)</f>
        <v>-5.54</v>
      </c>
      <c r="G3">
        <f t="shared" ref="G3:G10" si="2">ROUND(D3*E3,2)</f>
        <v>1512.42</v>
      </c>
      <c r="H3">
        <f t="shared" ref="H3:H10" si="3">ROUND(D3^2,2)</f>
        <v>74529</v>
      </c>
      <c r="I3">
        <f t="shared" ref="I3:I10" si="4">ROUND(E3^2,2)</f>
        <v>30.69</v>
      </c>
    </row>
    <row r="4" spans="1:9" x14ac:dyDescent="0.35">
      <c r="A4">
        <v>3346</v>
      </c>
      <c r="B4">
        <v>58.5</v>
      </c>
      <c r="D4">
        <f t="shared" si="0"/>
        <v>-481</v>
      </c>
      <c r="E4">
        <f t="shared" si="1"/>
        <v>-8.34</v>
      </c>
      <c r="G4">
        <f t="shared" si="2"/>
        <v>4011.54</v>
      </c>
      <c r="H4">
        <f t="shared" si="3"/>
        <v>231361</v>
      </c>
      <c r="I4">
        <f t="shared" si="4"/>
        <v>69.56</v>
      </c>
    </row>
    <row r="5" spans="1:9" x14ac:dyDescent="0.35">
      <c r="A5">
        <v>5509</v>
      </c>
      <c r="B5">
        <v>82.4</v>
      </c>
      <c r="D5">
        <f t="shared" si="0"/>
        <v>1682</v>
      </c>
      <c r="E5">
        <f t="shared" si="1"/>
        <v>15.56</v>
      </c>
      <c r="G5">
        <f t="shared" si="2"/>
        <v>26171.919999999998</v>
      </c>
      <c r="H5">
        <f t="shared" si="3"/>
        <v>2829124</v>
      </c>
      <c r="I5">
        <f t="shared" si="4"/>
        <v>242.11</v>
      </c>
    </row>
    <row r="6" spans="1:9" x14ac:dyDescent="0.35">
      <c r="A6">
        <v>4334</v>
      </c>
      <c r="B6">
        <v>75.5</v>
      </c>
      <c r="D6">
        <f t="shared" si="0"/>
        <v>507</v>
      </c>
      <c r="E6">
        <f t="shared" si="1"/>
        <v>8.66</v>
      </c>
      <c r="G6">
        <f t="shared" si="2"/>
        <v>4390.62</v>
      </c>
      <c r="H6">
        <f t="shared" si="3"/>
        <v>257049</v>
      </c>
      <c r="I6">
        <f t="shared" si="4"/>
        <v>75</v>
      </c>
    </row>
    <row r="7" spans="1:9" x14ac:dyDescent="0.35">
      <c r="A7">
        <v>3576</v>
      </c>
      <c r="B7">
        <v>66</v>
      </c>
      <c r="D7">
        <f t="shared" si="0"/>
        <v>-251</v>
      </c>
      <c r="E7">
        <f t="shared" si="1"/>
        <v>-0.84</v>
      </c>
      <c r="G7">
        <f t="shared" si="2"/>
        <v>210.84</v>
      </c>
      <c r="H7">
        <f t="shared" si="3"/>
        <v>63001</v>
      </c>
      <c r="I7">
        <f t="shared" si="4"/>
        <v>0.71</v>
      </c>
    </row>
    <row r="8" spans="1:9" x14ac:dyDescent="0.35">
      <c r="A8">
        <v>3867</v>
      </c>
      <c r="B8">
        <v>73</v>
      </c>
      <c r="D8">
        <f t="shared" si="0"/>
        <v>40</v>
      </c>
      <c r="E8">
        <f t="shared" si="1"/>
        <v>6.16</v>
      </c>
      <c r="G8">
        <f t="shared" si="2"/>
        <v>246.4</v>
      </c>
      <c r="H8">
        <f t="shared" si="3"/>
        <v>1600</v>
      </c>
      <c r="I8">
        <f t="shared" si="4"/>
        <v>37.950000000000003</v>
      </c>
    </row>
    <row r="9" spans="1:9" x14ac:dyDescent="0.35">
      <c r="A9">
        <v>2694</v>
      </c>
      <c r="B9">
        <v>52.3</v>
      </c>
      <c r="D9">
        <f t="shared" si="0"/>
        <v>-1133</v>
      </c>
      <c r="E9">
        <f t="shared" si="1"/>
        <v>-14.54</v>
      </c>
      <c r="G9">
        <f t="shared" si="2"/>
        <v>16473.82</v>
      </c>
      <c r="H9">
        <f t="shared" si="3"/>
        <v>1283689</v>
      </c>
      <c r="I9">
        <f t="shared" si="4"/>
        <v>211.41</v>
      </c>
    </row>
    <row r="10" spans="1:9" x14ac:dyDescent="0.35">
      <c r="A10">
        <v>3072</v>
      </c>
      <c r="B10">
        <v>58.2</v>
      </c>
      <c r="D10">
        <f t="shared" si="0"/>
        <v>-755</v>
      </c>
      <c r="E10">
        <f t="shared" si="1"/>
        <v>-8.64</v>
      </c>
      <c r="G10">
        <f t="shared" si="2"/>
        <v>6523.2</v>
      </c>
      <c r="H10">
        <f t="shared" si="3"/>
        <v>570025</v>
      </c>
      <c r="I10">
        <f t="shared" si="4"/>
        <v>74.650000000000006</v>
      </c>
    </row>
    <row r="12" spans="1:9" x14ac:dyDescent="0.35">
      <c r="A12">
        <f>ROUND(SUM(A2:A10)/COUNT(A2:A10),2)</f>
        <v>3827</v>
      </c>
      <c r="B12">
        <f>ROUND(SUM(B2:B10)/COUNT(B2:B10),2)</f>
        <v>66.84</v>
      </c>
      <c r="G12">
        <f t="shared" ref="E12:I12" si="5">ROUND(SUM(G2:G10),2)</f>
        <v>64560.6</v>
      </c>
      <c r="H12">
        <f t="shared" si="5"/>
        <v>5751274</v>
      </c>
      <c r="I12">
        <f t="shared" si="5"/>
        <v>799.23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</dc:creator>
  <cp:lastModifiedBy>Joseph</cp:lastModifiedBy>
  <dcterms:created xsi:type="dcterms:W3CDTF">2021-09-12T10:10:51Z</dcterms:created>
  <dcterms:modified xsi:type="dcterms:W3CDTF">2021-09-21T11:07:32Z</dcterms:modified>
</cp:coreProperties>
</file>