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L3\Econométrie\TD\"/>
    </mc:Choice>
  </mc:AlternateContent>
  <xr:revisionPtr revIDLastSave="0" documentId="13_ncr:1_{64236676-ED10-4290-B4A4-90D2BC5F9096}" xr6:coauthVersionLast="36" xr6:coauthVersionMax="36" xr10:uidLastSave="{00000000-0000-0000-0000-000000000000}"/>
  <bookViews>
    <workbookView xWindow="0" yWindow="0" windowWidth="14380" windowHeight="4070" activeTab="1" xr2:uid="{EC1E5DCF-2929-4AE0-9691-DFBD29A3FC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N12" i="2" l="1"/>
  <c r="O8" i="2"/>
  <c r="P9" i="2"/>
  <c r="N7" i="2"/>
  <c r="N11" i="2" s="1"/>
  <c r="L8" i="2"/>
  <c r="F29" i="1"/>
  <c r="F26" i="1"/>
  <c r="E26" i="1"/>
  <c r="F17" i="1"/>
  <c r="F18" i="1"/>
  <c r="F19" i="1"/>
  <c r="F20" i="1"/>
  <c r="F21" i="1"/>
  <c r="F22" i="1"/>
  <c r="F23" i="1"/>
  <c r="F24" i="1"/>
  <c r="F25" i="1"/>
  <c r="F16" i="1"/>
  <c r="E17" i="1"/>
  <c r="E18" i="1"/>
  <c r="E19" i="1"/>
  <c r="E20" i="1"/>
  <c r="E21" i="1"/>
  <c r="E22" i="1"/>
  <c r="E23" i="1"/>
  <c r="E24" i="1"/>
  <c r="E25" i="1"/>
  <c r="E16" i="1"/>
  <c r="D17" i="1"/>
  <c r="D19" i="1"/>
  <c r="D20" i="1"/>
  <c r="D21" i="1"/>
  <c r="D22" i="1"/>
  <c r="D23" i="1"/>
  <c r="D24" i="1"/>
  <c r="D25" i="1"/>
  <c r="D16" i="1"/>
  <c r="I13" i="1"/>
  <c r="I3" i="1"/>
  <c r="I4" i="1"/>
  <c r="I5" i="1"/>
  <c r="I6" i="1"/>
  <c r="I7" i="1"/>
  <c r="I8" i="1"/>
  <c r="I9" i="1"/>
  <c r="I10" i="1"/>
  <c r="I11" i="1"/>
  <c r="I2" i="1"/>
  <c r="H13" i="1"/>
  <c r="H3" i="1"/>
  <c r="H4" i="1"/>
  <c r="H5" i="1"/>
  <c r="H6" i="1"/>
  <c r="H7" i="1"/>
  <c r="H8" i="1"/>
  <c r="H9" i="1"/>
  <c r="H10" i="1"/>
  <c r="H11" i="1"/>
  <c r="H2" i="1"/>
  <c r="N3" i="2"/>
  <c r="T3" i="2" s="1"/>
  <c r="O3" i="2"/>
  <c r="P3" i="2"/>
  <c r="O4" i="2"/>
  <c r="O2" i="2"/>
  <c r="P2" i="2"/>
  <c r="L4" i="2"/>
  <c r="K4" i="2"/>
  <c r="J4" i="2"/>
  <c r="L3" i="2"/>
  <c r="K3" i="2"/>
  <c r="J3" i="2"/>
  <c r="L2" i="2"/>
  <c r="K2" i="2"/>
  <c r="J2" i="2"/>
  <c r="G6" i="2"/>
  <c r="P4" i="2" s="1"/>
  <c r="G4" i="2"/>
  <c r="G3" i="2"/>
  <c r="G2" i="2"/>
  <c r="L13" i="1"/>
  <c r="L3" i="1"/>
  <c r="L4" i="1"/>
  <c r="L5" i="1"/>
  <c r="L6" i="1"/>
  <c r="L7" i="1"/>
  <c r="L8" i="1"/>
  <c r="L9" i="1"/>
  <c r="L10" i="1"/>
  <c r="L11" i="1"/>
  <c r="L2" i="1"/>
  <c r="K13" i="1"/>
  <c r="K3" i="1"/>
  <c r="K4" i="1"/>
  <c r="K5" i="1"/>
  <c r="K6" i="1"/>
  <c r="K7" i="1"/>
  <c r="K8" i="1"/>
  <c r="K9" i="1"/>
  <c r="K10" i="1"/>
  <c r="K11" i="1"/>
  <c r="K2" i="1"/>
  <c r="J13" i="1"/>
  <c r="J3" i="1"/>
  <c r="J4" i="1"/>
  <c r="J5" i="1"/>
  <c r="J6" i="1"/>
  <c r="J7" i="1"/>
  <c r="J8" i="1"/>
  <c r="J9" i="1"/>
  <c r="J10" i="1"/>
  <c r="J11" i="1"/>
  <c r="J2" i="1"/>
  <c r="D13" i="1"/>
  <c r="E13" i="1"/>
  <c r="C13" i="1"/>
  <c r="O12" i="2" l="1"/>
  <c r="O11" i="2"/>
  <c r="P13" i="2"/>
  <c r="P11" i="2"/>
  <c r="O13" i="2"/>
  <c r="N13" i="2"/>
  <c r="P12" i="2"/>
  <c r="N4" i="2"/>
  <c r="T4" i="2" s="1"/>
  <c r="N2" i="2"/>
  <c r="T2" i="2" s="1"/>
</calcChain>
</file>

<file path=xl/sharedStrings.xml><?xml version="1.0" encoding="utf-8"?>
<sst xmlns="http://schemas.openxmlformats.org/spreadsheetml/2006/main" count="18" uniqueCount="15">
  <si>
    <t>Somme</t>
  </si>
  <si>
    <t>matrice commutée</t>
  </si>
  <si>
    <t>matrice inverse</t>
  </si>
  <si>
    <t>X'Y</t>
  </si>
  <si>
    <t>beta</t>
  </si>
  <si>
    <t>Calcul des résidus</t>
  </si>
  <si>
    <t>t</t>
  </si>
  <si>
    <t>Y</t>
  </si>
  <si>
    <t>^y</t>
  </si>
  <si>
    <t>e_t</t>
  </si>
  <si>
    <t>e_t^2</t>
  </si>
  <si>
    <t>^var_epsilon</t>
  </si>
  <si>
    <t>sqrt Diag (X'X)^-1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</si>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</sst>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1E10-E80E-4F6E-8A77-3488E793F10D}">
  <dimension ref="A1:L29"/>
  <sheetViews>
    <sheetView topLeftCell="A9" workbookViewId="0">
      <selection activeCell="C30" sqref="C30"/>
    </sheetView>
  </sheetViews>
  <sheetFormatPr defaultRowHeight="14.5" x14ac:dyDescent="0.35"/>
  <cols>
    <col min="5" max="5" width="12.453125" bestFit="1" customWidth="1"/>
  </cols>
  <sheetData>
    <row r="1" spans="1:12" x14ac:dyDescent="0.35">
      <c r="B1" t="s">
        <v>6</v>
      </c>
      <c r="C1" t="s">
        <v>7</v>
      </c>
      <c r="D1" t="s">
        <v>13</v>
      </c>
      <c r="E1" t="s">
        <v>14</v>
      </c>
    </row>
    <row r="2" spans="1:12" x14ac:dyDescent="0.35">
      <c r="B2">
        <v>2011</v>
      </c>
      <c r="C2">
        <v>19</v>
      </c>
      <c r="D2">
        <v>10</v>
      </c>
      <c r="E2">
        <v>80</v>
      </c>
      <c r="H2">
        <f t="shared" ref="H2:H11" si="0">D2*C2</f>
        <v>190</v>
      </c>
      <c r="I2">
        <f t="shared" ref="I2:I11" si="1">C2*E2</f>
        <v>1520</v>
      </c>
      <c r="J2">
        <f t="shared" ref="J2:J11" si="2">D2*D2</f>
        <v>100</v>
      </c>
      <c r="K2">
        <f t="shared" ref="K2:K11" si="3">D2*E2</f>
        <v>800</v>
      </c>
      <c r="L2">
        <f t="shared" ref="L2:L11" si="4">E2*E2</f>
        <v>6400</v>
      </c>
    </row>
    <row r="3" spans="1:12" x14ac:dyDescent="0.35">
      <c r="B3">
        <v>2012</v>
      </c>
      <c r="C3">
        <v>22</v>
      </c>
      <c r="D3">
        <v>11</v>
      </c>
      <c r="E3">
        <v>68</v>
      </c>
      <c r="H3">
        <f t="shared" si="0"/>
        <v>242</v>
      </c>
      <c r="I3">
        <f t="shared" si="1"/>
        <v>1496</v>
      </c>
      <c r="J3">
        <f t="shared" si="2"/>
        <v>121</v>
      </c>
      <c r="K3">
        <f t="shared" si="3"/>
        <v>748</v>
      </c>
      <c r="L3">
        <f t="shared" si="4"/>
        <v>4624</v>
      </c>
    </row>
    <row r="4" spans="1:12" x14ac:dyDescent="0.35">
      <c r="B4">
        <v>2013</v>
      </c>
      <c r="C4">
        <v>23</v>
      </c>
      <c r="D4">
        <v>13</v>
      </c>
      <c r="E4">
        <v>66</v>
      </c>
      <c r="H4">
        <f t="shared" si="0"/>
        <v>299</v>
      </c>
      <c r="I4">
        <f t="shared" si="1"/>
        <v>1518</v>
      </c>
      <c r="J4">
        <f t="shared" si="2"/>
        <v>169</v>
      </c>
      <c r="K4">
        <f t="shared" si="3"/>
        <v>858</v>
      </c>
      <c r="L4">
        <f t="shared" si="4"/>
        <v>4356</v>
      </c>
    </row>
    <row r="5" spans="1:12" x14ac:dyDescent="0.35">
      <c r="B5">
        <v>2014</v>
      </c>
      <c r="C5">
        <v>24</v>
      </c>
      <c r="D5">
        <v>14</v>
      </c>
      <c r="E5">
        <v>64</v>
      </c>
      <c r="H5">
        <f t="shared" si="0"/>
        <v>336</v>
      </c>
      <c r="I5">
        <f t="shared" si="1"/>
        <v>1536</v>
      </c>
      <c r="J5">
        <f t="shared" si="2"/>
        <v>196</v>
      </c>
      <c r="K5">
        <f t="shared" si="3"/>
        <v>896</v>
      </c>
      <c r="L5">
        <f t="shared" si="4"/>
        <v>4096</v>
      </c>
    </row>
    <row r="6" spans="1:12" x14ac:dyDescent="0.35">
      <c r="B6">
        <v>2015</v>
      </c>
      <c r="C6">
        <v>20</v>
      </c>
      <c r="D6">
        <v>13</v>
      </c>
      <c r="E6">
        <v>74</v>
      </c>
      <c r="H6">
        <f t="shared" si="0"/>
        <v>260</v>
      </c>
      <c r="I6">
        <f t="shared" si="1"/>
        <v>1480</v>
      </c>
      <c r="J6">
        <f t="shared" si="2"/>
        <v>169</v>
      </c>
      <c r="K6">
        <f t="shared" si="3"/>
        <v>962</v>
      </c>
      <c r="L6">
        <f t="shared" si="4"/>
        <v>5476</v>
      </c>
    </row>
    <row r="7" spans="1:12" x14ac:dyDescent="0.35">
      <c r="B7">
        <v>2016</v>
      </c>
      <c r="C7">
        <v>21</v>
      </c>
      <c r="D7">
        <v>14</v>
      </c>
      <c r="E7">
        <v>72</v>
      </c>
      <c r="H7">
        <f t="shared" si="0"/>
        <v>294</v>
      </c>
      <c r="I7">
        <f t="shared" si="1"/>
        <v>1512</v>
      </c>
      <c r="J7">
        <f t="shared" si="2"/>
        <v>196</v>
      </c>
      <c r="K7">
        <f t="shared" si="3"/>
        <v>1008</v>
      </c>
      <c r="L7">
        <f t="shared" si="4"/>
        <v>5184</v>
      </c>
    </row>
    <row r="8" spans="1:12" x14ac:dyDescent="0.35">
      <c r="B8">
        <v>2017</v>
      </c>
      <c r="C8">
        <v>26</v>
      </c>
      <c r="D8">
        <v>16</v>
      </c>
      <c r="E8">
        <v>70</v>
      </c>
      <c r="H8">
        <f t="shared" si="0"/>
        <v>416</v>
      </c>
      <c r="I8">
        <f t="shared" si="1"/>
        <v>1820</v>
      </c>
      <c r="J8">
        <f t="shared" si="2"/>
        <v>256</v>
      </c>
      <c r="K8">
        <f t="shared" si="3"/>
        <v>1120</v>
      </c>
      <c r="L8">
        <f t="shared" si="4"/>
        <v>4900</v>
      </c>
    </row>
    <row r="9" spans="1:12" x14ac:dyDescent="0.35">
      <c r="B9">
        <v>2018</v>
      </c>
      <c r="C9">
        <v>24</v>
      </c>
      <c r="D9">
        <v>15</v>
      </c>
      <c r="E9">
        <v>76</v>
      </c>
      <c r="H9">
        <f t="shared" si="0"/>
        <v>360</v>
      </c>
      <c r="I9">
        <f t="shared" si="1"/>
        <v>1824</v>
      </c>
      <c r="J9">
        <f t="shared" si="2"/>
        <v>225</v>
      </c>
      <c r="K9">
        <f t="shared" si="3"/>
        <v>1140</v>
      </c>
      <c r="L9">
        <f t="shared" si="4"/>
        <v>5776</v>
      </c>
    </row>
    <row r="10" spans="1:12" x14ac:dyDescent="0.35">
      <c r="B10">
        <v>2019</v>
      </c>
      <c r="C10">
        <v>28</v>
      </c>
      <c r="D10">
        <v>16</v>
      </c>
      <c r="E10">
        <v>73</v>
      </c>
      <c r="H10">
        <f t="shared" si="0"/>
        <v>448</v>
      </c>
      <c r="I10">
        <f t="shared" si="1"/>
        <v>2044</v>
      </c>
      <c r="J10">
        <f t="shared" si="2"/>
        <v>256</v>
      </c>
      <c r="K10">
        <f t="shared" si="3"/>
        <v>1168</v>
      </c>
      <c r="L10">
        <f t="shared" si="4"/>
        <v>5329</v>
      </c>
    </row>
    <row r="11" spans="1:12" x14ac:dyDescent="0.35">
      <c r="B11">
        <v>2020</v>
      </c>
      <c r="C11">
        <v>18</v>
      </c>
      <c r="D11">
        <v>12</v>
      </c>
      <c r="E11">
        <v>84</v>
      </c>
      <c r="H11">
        <f t="shared" si="0"/>
        <v>216</v>
      </c>
      <c r="I11">
        <f t="shared" si="1"/>
        <v>1512</v>
      </c>
      <c r="J11">
        <f t="shared" si="2"/>
        <v>144</v>
      </c>
      <c r="K11">
        <f t="shared" si="3"/>
        <v>1008</v>
      </c>
      <c r="L11">
        <f t="shared" si="4"/>
        <v>7056</v>
      </c>
    </row>
    <row r="13" spans="1:12" x14ac:dyDescent="0.35">
      <c r="A13" t="s">
        <v>0</v>
      </c>
      <c r="C13">
        <f>SUM(C2:C11)</f>
        <v>225</v>
      </c>
      <c r="D13">
        <f t="shared" ref="D13:E13" si="5">SUM(D2:D11)</f>
        <v>134</v>
      </c>
      <c r="E13">
        <f t="shared" si="5"/>
        <v>727</v>
      </c>
      <c r="H13">
        <f>SUM(H2:H11)</f>
        <v>3061</v>
      </c>
      <c r="I13">
        <f>SUM(I2:I11)</f>
        <v>16262</v>
      </c>
      <c r="J13">
        <f>SUM(J2:J11)</f>
        <v>1832</v>
      </c>
      <c r="K13">
        <f>SUM(K2:K11)</f>
        <v>9708</v>
      </c>
      <c r="L13">
        <f>SUM(L2:L11)</f>
        <v>53197</v>
      </c>
    </row>
    <row r="14" spans="1:12" x14ac:dyDescent="0.35">
      <c r="B14" s="1" t="s">
        <v>5</v>
      </c>
      <c r="C14" s="1"/>
      <c r="D14" s="1"/>
      <c r="E14" s="1"/>
    </row>
    <row r="15" spans="1:12" x14ac:dyDescent="0.35">
      <c r="B15" t="s">
        <v>6</v>
      </c>
      <c r="C15" t="s">
        <v>7</v>
      </c>
      <c r="D15" t="s">
        <v>8</v>
      </c>
      <c r="E15" t="s">
        <v>9</v>
      </c>
      <c r="F15" t="s">
        <v>10</v>
      </c>
      <c r="H15" t="s">
        <v>4</v>
      </c>
    </row>
    <row r="16" spans="1:12" x14ac:dyDescent="0.35">
      <c r="B16">
        <v>2011</v>
      </c>
      <c r="C16">
        <v>19</v>
      </c>
      <c r="D16">
        <f>$H$16+$H$17*D2+$H$18*E2</f>
        <v>17.503988473838817</v>
      </c>
      <c r="E16">
        <f>C16-D16</f>
        <v>1.4960115261611833</v>
      </c>
      <c r="F16">
        <f>(C16-D16)^2</f>
        <v>2.2380504864071127</v>
      </c>
      <c r="H16">
        <v>19.937923885160671</v>
      </c>
    </row>
    <row r="17" spans="2:8" x14ac:dyDescent="0.35">
      <c r="B17">
        <v>2012</v>
      </c>
      <c r="C17">
        <v>22</v>
      </c>
      <c r="D17">
        <f t="shared" ref="D17:D25" si="6">$H$16+$H$17*D3+$H$18*E3</f>
        <v>20.636565695611985</v>
      </c>
      <c r="E17">
        <f t="shared" ref="E17:E25" si="7">C17-D17</f>
        <v>1.3634343043880151</v>
      </c>
      <c r="F17">
        <f t="shared" ref="F17:F25" si="8">(C17-D17)^2</f>
        <v>1.8589531023820305</v>
      </c>
      <c r="H17">
        <v>1.106994764029956</v>
      </c>
    </row>
    <row r="18" spans="2:8" x14ac:dyDescent="0.35">
      <c r="B18">
        <v>2013</v>
      </c>
      <c r="C18">
        <v>23</v>
      </c>
      <c r="D18">
        <f>$H$16+$H$17*D4+$H$18*E4</f>
        <v>23.188152299962432</v>
      </c>
      <c r="E18">
        <f t="shared" si="7"/>
        <v>-0.18815229996243232</v>
      </c>
      <c r="F18">
        <f t="shared" si="8"/>
        <v>3.5401287981153114E-2</v>
      </c>
      <c r="H18">
        <v>-0.16879853814526768</v>
      </c>
    </row>
    <row r="19" spans="2:8" x14ac:dyDescent="0.35">
      <c r="B19">
        <v>2014</v>
      </c>
      <c r="C19">
        <v>24</v>
      </c>
      <c r="D19">
        <f t="shared" si="6"/>
        <v>24.632744140282924</v>
      </c>
      <c r="E19">
        <f t="shared" si="7"/>
        <v>-0.63274414028292369</v>
      </c>
      <c r="F19">
        <f t="shared" si="8"/>
        <v>0.40036514706237625</v>
      </c>
    </row>
    <row r="20" spans="2:8" x14ac:dyDescent="0.35">
      <c r="B20">
        <v>2015</v>
      </c>
      <c r="C20">
        <v>20</v>
      </c>
      <c r="D20">
        <f t="shared" si="6"/>
        <v>21.837763994800291</v>
      </c>
      <c r="E20">
        <f t="shared" si="7"/>
        <v>-1.8377639948002908</v>
      </c>
      <c r="F20">
        <f t="shared" si="8"/>
        <v>3.3773765005843233</v>
      </c>
    </row>
    <row r="21" spans="2:8" x14ac:dyDescent="0.35">
      <c r="B21">
        <v>2016</v>
      </c>
      <c r="C21">
        <v>21</v>
      </c>
      <c r="D21">
        <f t="shared" si="6"/>
        <v>23.282355835120782</v>
      </c>
      <c r="E21">
        <f t="shared" si="7"/>
        <v>-2.2823558351207822</v>
      </c>
      <c r="F21">
        <f t="shared" si="8"/>
        <v>5.2091481581098833</v>
      </c>
    </row>
    <row r="22" spans="2:8" x14ac:dyDescent="0.35">
      <c r="B22">
        <v>2017</v>
      </c>
      <c r="C22">
        <v>26</v>
      </c>
      <c r="D22">
        <f t="shared" si="6"/>
        <v>25.83394243947123</v>
      </c>
      <c r="E22">
        <f t="shared" si="7"/>
        <v>0.16605756052877041</v>
      </c>
      <c r="F22">
        <f t="shared" si="8"/>
        <v>2.7575113408766248E-2</v>
      </c>
    </row>
    <row r="23" spans="2:8" x14ac:dyDescent="0.35">
      <c r="B23">
        <v>2018</v>
      </c>
      <c r="C23">
        <v>24</v>
      </c>
      <c r="D23">
        <f t="shared" si="6"/>
        <v>23.714156446569667</v>
      </c>
      <c r="E23">
        <f t="shared" si="7"/>
        <v>0.28584355343033252</v>
      </c>
      <c r="F23">
        <f t="shared" si="8"/>
        <v>8.1706537037679355E-2</v>
      </c>
    </row>
    <row r="24" spans="2:8" x14ac:dyDescent="0.35">
      <c r="B24">
        <v>2019</v>
      </c>
      <c r="C24">
        <v>28</v>
      </c>
      <c r="D24">
        <f t="shared" si="6"/>
        <v>25.327546825035427</v>
      </c>
      <c r="E24">
        <f t="shared" si="7"/>
        <v>2.6724531749645735</v>
      </c>
      <c r="F24">
        <f t="shared" si="8"/>
        <v>7.1420059723782288</v>
      </c>
    </row>
    <row r="25" spans="2:8" x14ac:dyDescent="0.35">
      <c r="B25">
        <v>2020</v>
      </c>
      <c r="C25">
        <v>18</v>
      </c>
      <c r="D25">
        <f t="shared" si="6"/>
        <v>19.042783849317658</v>
      </c>
      <c r="E25">
        <f t="shared" si="7"/>
        <v>-1.042783849317658</v>
      </c>
      <c r="F25">
        <f t="shared" si="8"/>
        <v>1.0873981563977519</v>
      </c>
    </row>
    <row r="26" spans="2:8" x14ac:dyDescent="0.35">
      <c r="E26">
        <f>SUM(E16:E25)</f>
        <v>-1.1212364370294381E-11</v>
      </c>
      <c r="F26">
        <f>SUM(F16:F25)</f>
        <v>21.457980461749301</v>
      </c>
    </row>
    <row r="28" spans="2:8" x14ac:dyDescent="0.35">
      <c r="F28" t="s">
        <v>11</v>
      </c>
    </row>
    <row r="29" spans="2:8" x14ac:dyDescent="0.35">
      <c r="F29">
        <f>F26/7</f>
        <v>3.0654257802499001</v>
      </c>
    </row>
  </sheetData>
  <mergeCells count="1">
    <mergeCell ref="B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B3C-48A2-4736-895D-4269563F7E9D}">
  <dimension ref="B1:T13"/>
  <sheetViews>
    <sheetView tabSelected="1" topLeftCell="I1" workbookViewId="0">
      <selection activeCell="R12" sqref="R12"/>
    </sheetView>
  </sheetViews>
  <sheetFormatPr defaultRowHeight="14.5" x14ac:dyDescent="0.35"/>
  <cols>
    <col min="7" max="7" width="9.453125" bestFit="1" customWidth="1"/>
    <col min="14" max="14" width="11.81640625" bestFit="1" customWidth="1"/>
  </cols>
  <sheetData>
    <row r="1" spans="2:20" x14ac:dyDescent="0.35">
      <c r="J1" t="s">
        <v>1</v>
      </c>
      <c r="N1" t="s">
        <v>2</v>
      </c>
      <c r="R1" t="s">
        <v>3</v>
      </c>
      <c r="T1" t="s">
        <v>4</v>
      </c>
    </row>
    <row r="2" spans="2:20" x14ac:dyDescent="0.35">
      <c r="B2">
        <v>10</v>
      </c>
      <c r="C2">
        <v>134</v>
      </c>
      <c r="D2">
        <v>727</v>
      </c>
      <c r="G2">
        <f>B2*((C3*D4)-(C4*D3))</f>
        <v>32116400</v>
      </c>
      <c r="J2">
        <f>(C3*D4)-C4*D3</f>
        <v>3211640</v>
      </c>
      <c r="K2">
        <f>-(B3*D4-B4*D3)</f>
        <v>-70682</v>
      </c>
      <c r="L2">
        <f>B3*C4-B4*C3</f>
        <v>-30992</v>
      </c>
      <c r="N2">
        <f t="shared" ref="N2:P4" si="0">(1/$G$6) * J2</f>
        <v>28.214850476157007</v>
      </c>
      <c r="O2">
        <f t="shared" si="0"/>
        <v>-0.62095442246196009</v>
      </c>
      <c r="P2">
        <f t="shared" si="0"/>
        <v>-0.27227044312471443</v>
      </c>
      <c r="R2">
        <v>225</v>
      </c>
      <c r="T2">
        <f>N2*$R$2+O2*$R$3+P2*$R$4</f>
        <v>19.937923885160671</v>
      </c>
    </row>
    <row r="3" spans="2:20" x14ac:dyDescent="0.35">
      <c r="B3">
        <v>134</v>
      </c>
      <c r="C3">
        <v>1832</v>
      </c>
      <c r="D3">
        <v>9708</v>
      </c>
      <c r="G3">
        <f>-B3*((C2*D4)-(C4*D2))</f>
        <v>-9471388</v>
      </c>
      <c r="J3">
        <f>-(C2*D4-C4*D2)</f>
        <v>-70682</v>
      </c>
      <c r="K3">
        <f>B2*D4-B4*D2</f>
        <v>3441</v>
      </c>
      <c r="L3">
        <f>-(B2*C4-B4*C2)</f>
        <v>338</v>
      </c>
      <c r="N3">
        <f t="shared" si="0"/>
        <v>-0.62095442246196009</v>
      </c>
      <c r="O3">
        <f t="shared" si="0"/>
        <v>3.0229820430825453E-2</v>
      </c>
      <c r="P3">
        <f t="shared" si="0"/>
        <v>2.9693924166285975E-3</v>
      </c>
      <c r="R3">
        <v>3061</v>
      </c>
      <c r="T3">
        <f>N3*$R$2+O3*$R$3+P3*$R$4</f>
        <v>1.106994764029956</v>
      </c>
    </row>
    <row r="4" spans="2:20" x14ac:dyDescent="0.35">
      <c r="B4">
        <v>727</v>
      </c>
      <c r="C4">
        <v>9708</v>
      </c>
      <c r="D4">
        <v>53197</v>
      </c>
      <c r="G4">
        <f>B4*((C2*D3)-(C3*D2))</f>
        <v>-22531184</v>
      </c>
      <c r="J4">
        <f>C2*D3-C3*D2</f>
        <v>-30992</v>
      </c>
      <c r="K4">
        <f>-(B2*D3-B3*D2)</f>
        <v>338</v>
      </c>
      <c r="L4">
        <f>C3*B2-B3*C2</f>
        <v>364</v>
      </c>
      <c r="N4">
        <f t="shared" si="0"/>
        <v>-0.27227044312471443</v>
      </c>
      <c r="O4">
        <f t="shared" si="0"/>
        <v>2.9693924166285975E-3</v>
      </c>
      <c r="P4">
        <f t="shared" si="0"/>
        <v>3.1978072179077201E-3</v>
      </c>
      <c r="R4">
        <v>16262</v>
      </c>
      <c r="T4">
        <f>N4*$R$2+O4*$R$3+P4*$R$4</f>
        <v>-0.16879853814526768</v>
      </c>
    </row>
    <row r="6" spans="2:20" x14ac:dyDescent="0.35">
      <c r="G6">
        <f>SUM(G2:G4)</f>
        <v>113828</v>
      </c>
      <c r="N6" t="s">
        <v>12</v>
      </c>
    </row>
    <row r="7" spans="2:20" x14ac:dyDescent="0.35">
      <c r="N7">
        <f>SQRT(N2)</f>
        <v>5.3117652881275736</v>
      </c>
      <c r="O7">
        <v>0</v>
      </c>
      <c r="P7">
        <v>0</v>
      </c>
    </row>
    <row r="8" spans="2:20" x14ac:dyDescent="0.35">
      <c r="L8">
        <f>2.3646*3.0654</f>
        <v>7.2484448399999994</v>
      </c>
      <c r="N8">
        <v>0</v>
      </c>
      <c r="O8">
        <f t="shared" ref="O8" si="1">SQRT(O3)</f>
        <v>0.17386724944861079</v>
      </c>
      <c r="P8">
        <v>0</v>
      </c>
    </row>
    <row r="9" spans="2:20" x14ac:dyDescent="0.35">
      <c r="N9">
        <v>0</v>
      </c>
      <c r="O9">
        <v>0</v>
      </c>
      <c r="P9">
        <f t="shared" ref="P9" si="2">SQRT(P4)</f>
        <v>5.654915753490692E-2</v>
      </c>
    </row>
    <row r="11" spans="2:20" x14ac:dyDescent="0.35">
      <c r="N11">
        <f>N7*$L$8</f>
        <v>38.502037694019421</v>
      </c>
      <c r="O11">
        <f t="shared" ref="O11:P11" si="3">O7*$L$8</f>
        <v>0</v>
      </c>
      <c r="P11">
        <f t="shared" si="3"/>
        <v>0</v>
      </c>
    </row>
    <row r="12" spans="2:20" x14ac:dyDescent="0.35">
      <c r="N12">
        <f t="shared" ref="N12:P12" si="4">N8*$L$8</f>
        <v>0</v>
      </c>
      <c r="O12">
        <f t="shared" si="4"/>
        <v>1.2602671671107757</v>
      </c>
      <c r="P12">
        <f t="shared" si="4"/>
        <v>0</v>
      </c>
    </row>
    <row r="13" spans="2:20" x14ac:dyDescent="0.35">
      <c r="N13">
        <f t="shared" ref="N13:P13" si="5">N9*$L$8</f>
        <v>0</v>
      </c>
      <c r="O13">
        <f t="shared" si="5"/>
        <v>0</v>
      </c>
      <c r="P13">
        <f t="shared" si="5"/>
        <v>0.40989344914024317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2021-10-17T16:44:22Z</dcterms:created>
  <dcterms:modified xsi:type="dcterms:W3CDTF">2021-10-22T10:00:02Z</dcterms:modified>
</cp:coreProperties>
</file>