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charts/style2.xml" ContentType="application/vnd.ms-office.chartstyle+xml"/>
  <Override PartName="/xl/worksheets/sheet5.xml" ContentType="application/vnd.openxmlformats-officedocument.spreadsheetml.worksheet+xml"/>
  <Override PartName="/xl/charts/colors2.xml" ContentType="application/vnd.ms-office.chartcolor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Sheet4" sheetId="2" state="visible" r:id="rId2"/>
    <sheet name="prevision_trad_2019" sheetId="3" state="visible" r:id="rId3"/>
    <sheet name="prevision_trad_2021" sheetId="4" state="visible" r:id="rId4"/>
    <sheet name="racine_unitaire_19" sheetId="5" state="visible" r:id="rId5"/>
    <sheet name="racine_unitaire_21" sheetId="6" state="visible" r:id="rId6"/>
    <sheet name="Sheet2" sheetId="7" state="visible" r:id="rId7"/>
  </sheets>
  <calcPr/>
</workbook>
</file>

<file path=xl/sharedStrings.xml><?xml version="1.0" encoding="utf-8"?>
<sst xmlns="http://schemas.openxmlformats.org/spreadsheetml/2006/main" count="205" uniqueCount="205">
  <si>
    <t>Mois</t>
  </si>
  <si>
    <t>ble</t>
  </si>
  <si>
    <t>lble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</si>
  <si>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</si>
  <si>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</si>
  <si>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</si>
  <si>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</si>
  <si>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</si>
  <si>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</si>
  <si>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</si>
  <si>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</si>
  <si>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</si>
  <si>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</si>
  <si>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</si>
  <si>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</si>
  <si>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</si>
  <si>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</si>
  <si>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</si>
  <si>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</si>
  <si>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</si>
  <si>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</si>
  <si>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</si>
  <si>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</si>
  <si>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</si>
  <si>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</si>
  <si>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</si>
  <si>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</si>
  <si>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</si>
  <si>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</si>
  <si>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</si>
  <si>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</si>
  <si>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</si>
  <si>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</si>
  <si>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</si>
  <si>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</si>
  <si>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</si>
  <si>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</si>
  <si>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</si>
  <si>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</si>
  <si>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</si>
  <si>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</si>
  <si>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</si>
  <si>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</si>
  <si>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</si>
  <si>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</si>
  <si>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</si>
  <si>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</si>
  <si>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</si>
  <si>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</si>
  <si>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</si>
  <si>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</si>
  <si>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</si>
  <si>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</si>
  <si>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</si>
  <si>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</si>
  <si>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</si>
  <si>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</si>
  <si>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</si>
  <si>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</si>
  <si>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</si>
  <si>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</si>
  <si>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</si>
  <si>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</si>
  <si>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</si>
  <si>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</si>
  <si>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</si>
  <si>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</si>
  <si>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</si>
  <si>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</si>
  <si>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</si>
  <si>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</si>
  <si>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</si>
  <si>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</si>
  <si>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</si>
  <si>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</si>
  <si>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</si>
  <si>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</si>
  <si>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</si>
  <si>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</si>
  <si>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</si>
  <si>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</si>
  <si>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</si>
  <si>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</si>
  <si>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</si>
  <si>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</si>
  <si>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</si>
  <si>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</si>
  <si>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 xml:space="preserve">Période 2016-2019</t>
  </si>
  <si>
    <t>LOG</t>
  </si>
  <si>
    <t>NORMALE</t>
  </si>
  <si>
    <t>PREVISION</t>
  </si>
  <si>
    <t>LED</t>
  </si>
  <si>
    <t>BLE</t>
  </si>
  <si>
    <t>HW</t>
  </si>
  <si>
    <t>EXTRA</t>
  </si>
  <si>
    <t xml:space="preserve">Sample: 2016M01 2019M12</t>
  </si>
  <si>
    <t xml:space="preserve">Included observations: 48</t>
  </si>
  <si>
    <t xml:space="preserve">Method: Double Exponential</t>
  </si>
  <si>
    <t xml:space="preserve">Original Series: LBLE_19</t>
  </si>
  <si>
    <t xml:space="preserve">Forecast Series: LBLE_19_LED</t>
  </si>
  <si>
    <t>Parameters:</t>
  </si>
  <si>
    <t>Alpha</t>
  </si>
  <si>
    <t xml:space="preserve">Method: Holt-Winters No Seasonal</t>
  </si>
  <si>
    <t>MSE</t>
  </si>
  <si>
    <t>RMSE</t>
  </si>
  <si>
    <t xml:space="preserve">Forecast Series: LBLE_19_HW</t>
  </si>
  <si>
    <t>Beta</t>
  </si>
  <si>
    <t xml:space="preserve">Sum of Squared Residuals</t>
  </si>
  <si>
    <t xml:space="preserve">Root Mean Squared Error</t>
  </si>
  <si>
    <t xml:space="preserve">Dependent Variable: LBLE_19</t>
  </si>
  <si>
    <t xml:space="preserve">Method: Least Squares</t>
  </si>
  <si>
    <t xml:space="preserve">Date: 02/04/23   Time: 14:31</t>
  </si>
  <si>
    <t>Variable</t>
  </si>
  <si>
    <t>Coefficient</t>
  </si>
  <si>
    <t xml:space="preserve">Std. Error</t>
  </si>
  <si>
    <t>t-Statistic</t>
  </si>
  <si>
    <t xml:space="preserve">Prob.  </t>
  </si>
  <si>
    <t>@TREND</t>
  </si>
  <si>
    <t>C</t>
  </si>
  <si>
    <t>R-squared</t>
  </si>
  <si>
    <t xml:space="preserve">    Mean dependent var</t>
  </si>
  <si>
    <t xml:space="preserve">Adjusted R-squared</t>
  </si>
  <si>
    <t xml:space="preserve">    S.D. dependent var</t>
  </si>
  <si>
    <t xml:space="preserve">S.E. of regression</t>
  </si>
  <si>
    <t xml:space="preserve">    Akaike info criterion</t>
  </si>
  <si>
    <t xml:space="preserve">Sum squared resid</t>
  </si>
  <si>
    <t xml:space="preserve">    Schwarz criterion</t>
  </si>
  <si>
    <t xml:space="preserve">Log likelihood</t>
  </si>
  <si>
    <t xml:space="preserve">    Hannan-Quinn criter.</t>
  </si>
  <si>
    <t>F-statistic</t>
  </si>
  <si>
    <t xml:space="preserve">    Durbin-Watson stat</t>
  </si>
  <si>
    <t xml:space="preserve">Période 2016-2021</t>
  </si>
  <si>
    <t xml:space="preserve">Sample: 2016M01 2021M12</t>
  </si>
  <si>
    <t xml:space="preserve">Included observations: 72</t>
  </si>
  <si>
    <t xml:space="preserve">Original Series: LBLE_21</t>
  </si>
  <si>
    <t xml:space="preserve">Forecast Series: LBLE_21_LED</t>
  </si>
  <si>
    <t xml:space="preserve">Forecast Series: LBLE_21_HW</t>
  </si>
  <si>
    <t xml:space="preserve">Dependent Variable: LBLE_21</t>
  </si>
  <si>
    <t xml:space="preserve">Date: 02/04/23   Time: 15:14</t>
  </si>
  <si>
    <t>Prob(F-statistic)</t>
  </si>
  <si>
    <t xml:space="preserve">Valeurs empiriques</t>
  </si>
  <si>
    <t xml:space="preserve">Valeurs prévues (HW)</t>
  </si>
  <si>
    <t xml:space="preserve">TEST RACINE (philip perron)</t>
  </si>
  <si>
    <t xml:space="preserve">TEST BDS</t>
  </si>
  <si>
    <t xml:space="preserve">Modele 3</t>
  </si>
  <si>
    <t xml:space="preserve">Modele 2</t>
  </si>
  <si>
    <t xml:space="preserve">BDS Test for DLBLE_19</t>
  </si>
  <si>
    <t>H0</t>
  </si>
  <si>
    <t xml:space="preserve">Date: 02/04/23   Time: 17:59</t>
  </si>
  <si>
    <t xml:space="preserve">Adj. t-Stat</t>
  </si>
  <si>
    <t xml:space="preserve">  Prob.*</t>
  </si>
  <si>
    <t xml:space="preserve">Sample: 2016M01 2022M12</t>
  </si>
  <si>
    <t xml:space="preserve">Included observations: 84</t>
  </si>
  <si>
    <t>acceptée</t>
  </si>
  <si>
    <t xml:space="preserve">Racine unitaire</t>
  </si>
  <si>
    <t>Dimension</t>
  </si>
  <si>
    <t xml:space="preserve">BDS Statistic</t>
  </si>
  <si>
    <t>z-Statistic</t>
  </si>
  <si>
    <t>Prob.</t>
  </si>
  <si>
    <t>H03</t>
  </si>
  <si>
    <t>H01</t>
  </si>
  <si>
    <t>SCR3</t>
  </si>
  <si>
    <t>SCR2</t>
  </si>
  <si>
    <t>SCR3C</t>
  </si>
  <si>
    <t>SCRC</t>
  </si>
  <si>
    <t>ddl</t>
  </si>
  <si>
    <t>F3</t>
  </si>
  <si>
    <t>F1</t>
  </si>
  <si>
    <t>FCRIT</t>
  </si>
  <si>
    <t>6.73;7.24</t>
  </si>
  <si>
    <t>4,86;5,18</t>
  </si>
  <si>
    <t>RDD</t>
  </si>
  <si>
    <t xml:space="preserve">REJETE </t>
  </si>
  <si>
    <t>accepte</t>
  </si>
  <si>
    <t>H02</t>
  </si>
  <si>
    <t xml:space="preserve">TEST moyenne</t>
  </si>
  <si>
    <t xml:space="preserve">Hypothesis Testing for LBLE_19</t>
  </si>
  <si>
    <t xml:space="preserve">Date: 02/04/23   Time: 17:55</t>
  </si>
  <si>
    <t xml:space="preserve">Sample (adjusted): 2016M01 2019M12</t>
  </si>
  <si>
    <t>F2</t>
  </si>
  <si>
    <t xml:space="preserve">Included observations: 48 after adjustments</t>
  </si>
  <si>
    <t>5.13;5.68</t>
  </si>
  <si>
    <t xml:space="preserve">Test of Hypothesis: Mean =  0.000000</t>
  </si>
  <si>
    <t xml:space="preserve">Sample Mean =  5.151855</t>
  </si>
  <si>
    <t xml:space="preserve">Sample Std. Dev. =  0.089014</t>
  </si>
  <si>
    <t>Method</t>
  </si>
  <si>
    <t>Value</t>
  </si>
  <si>
    <t>Probability</t>
  </si>
  <si>
    <t>t-statistic</t>
  </si>
  <si>
    <t>REJETEE</t>
  </si>
  <si>
    <t xml:space="preserve">PROCESSUS DS SANS DERIVE</t>
  </si>
  <si>
    <t xml:space="preserve">BDS Test for DLBLE_21</t>
  </si>
  <si>
    <t xml:space="preserve">Date: 02/04/23   Time: 18:11</t>
  </si>
  <si>
    <t>6,49;6.73</t>
  </si>
  <si>
    <t>4,71;4,86</t>
  </si>
  <si>
    <t xml:space="preserve">Hypothesis Testing for LBLE_21</t>
  </si>
  <si>
    <t xml:space="preserve">Date: 02/04/23   Time: 18:09</t>
  </si>
  <si>
    <t xml:space="preserve">Sample (adjusted): 2016M01 2021M12</t>
  </si>
  <si>
    <t xml:space="preserve">Included observations: 72 after adjustments</t>
  </si>
  <si>
    <t>4,88;5.13</t>
  </si>
  <si>
    <t xml:space="preserve">Sample Mean =  5.228833</t>
  </si>
  <si>
    <t xml:space="preserve">Sample Std. Dev. =  0.154562</t>
  </si>
  <si>
    <t>lble_21</t>
  </si>
  <si>
    <t>ble_21</t>
  </si>
  <si>
    <t>ar(1)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</si>
</sst>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b/>
      <color theme="1"/>
      <sz val="14.000000"/>
      <scheme val="minor"/>
    </font>
    <font>
      <name val="Calibri"/>
      <b/>
      <color theme="1"/>
      <sz val="11.000000"/>
      <scheme val="minor"/>
    </font>
    <font>
      <name val="Calibri"/>
      <b/>
      <color theme="1"/>
      <sz val="18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39997558519241921"/>
        <bgColor theme="5" tint="0.39997558519241921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1" fillId="0" borderId="1" numFmtId="0" xfId="0" applyFont="1" applyBorder="1" applyAlignment="1">
      <alignment horizontal="center"/>
    </xf>
    <xf fontId="0" fillId="0" borderId="2" numFmtId="0" xfId="0" applyBorder="1"/>
    <xf fontId="2" fillId="0" borderId="2" numFmtId="0" xfId="0" applyFont="1" applyBorder="1" applyAlignment="1">
      <alignment horizontal="center"/>
    </xf>
    <xf fontId="2" fillId="0" borderId="3" numFmtId="0" xfId="0" applyFont="1" applyBorder="1" applyAlignment="1">
      <alignment horizontal="center"/>
    </xf>
    <xf fontId="0" fillId="0" borderId="4" numFmtId="0" xfId="0" applyBorder="1"/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7" numFmtId="0" xfId="0" applyBorder="1"/>
    <xf fontId="0" fillId="0" borderId="8" numFmtId="0" xfId="0" applyBorder="1"/>
    <xf fontId="0" fillId="0" borderId="0" numFmtId="0" xfId="0"/>
    <xf fontId="0" fillId="2" borderId="9" numFmtId="0" xfId="0" applyFill="1" applyBorder="1" applyAlignment="1">
      <alignment horizontal="center"/>
    </xf>
    <xf fontId="0" fillId="2" borderId="9" numFmtId="0" xfId="0" applyFill="1" applyBorder="1"/>
    <xf fontId="0" fillId="2" borderId="0" numFmtId="0" xfId="0" applyFill="1" applyAlignment="1">
      <alignment horizontal="center"/>
    </xf>
    <xf fontId="0" fillId="2" borderId="0" numFmtId="0" xfId="0" applyFill="1"/>
    <xf fontId="0" fillId="3" borderId="7" numFmtId="0" xfId="0" applyFill="1" applyBorder="1"/>
    <xf fontId="0" fillId="3" borderId="0" numFmtId="0" xfId="0" applyFill="1"/>
    <xf fontId="0" fillId="3" borderId="8" numFmtId="0" xfId="0" applyFill="1" applyBorder="1"/>
    <xf fontId="0" fillId="4" borderId="7" numFmtId="0" xfId="0" applyFill="1" applyBorder="1"/>
    <xf fontId="0" fillId="4" borderId="0" numFmtId="0" xfId="0" applyFill="1"/>
    <xf fontId="0" fillId="4" borderId="8" numFmtId="0" xfId="0" applyFill="1" applyBorder="1"/>
    <xf fontId="0" fillId="0" borderId="5" numFmtId="0" xfId="0" applyBorder="1"/>
    <xf fontId="0" fillId="3" borderId="7" numFmtId="16" xfId="0" applyNumberFormat="1" applyFill="1" applyBorder="1"/>
    <xf fontId="0" fillId="3" borderId="7" numFmtId="16" xfId="0" applyNumberFormat="1" applyFill="1" applyBorder="1"/>
    <xf fontId="0" fillId="0" borderId="10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1" numFmtId="0" xfId="0" applyBorder="1" applyAlignment="1">
      <alignment horizontal="center"/>
    </xf>
    <xf fontId="3" fillId="5" borderId="0" numFmtId="0" xfId="0" applyFont="1" applyFill="1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</a:t>
            </a:r>
            <a:r>
              <a:rPr lang="fr-FR"/>
              <a:t> traditionnelle</a:t>
            </a:r>
            <a:endParaRPr lang="fr-FR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76469816272965882"/>
          <c:y val="0.13004629629629633"/>
          <c:w val="0.885631889763779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prevision_trad_2019!$F$3</c:f>
              <c:strCache>
                <c:ptCount val="1"/>
                <c:pt idx="0">
                  <c:v>BLE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prevision_trad_2019!$F$4:$F$63</c:f>
              <c:numCache>
                <c:formatCode>General</c:formatCode>
                <c:ptCount val="60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prevision_trad_2019!$G$3</c:f>
              <c:strCache>
                <c:ptCount val="1"/>
                <c:pt idx="0">
                  <c:v>HW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prevision_trad_2019!$G$4:$G$63</c:f>
              <c:numCache>
                <c:formatCode>General</c:formatCode>
                <c:ptCount val="60"/>
                <c:pt idx="0">
                  <c:v>163.7499999999998</c:v>
                </c:pt>
                <c:pt idx="1">
                  <c:v>163.51706216140894</c:v>
                </c:pt>
                <c:pt idx="2">
                  <c:v>150.4692895025732</c:v>
                </c:pt>
                <c:pt idx="3">
                  <c:v>152.0287693499684</c:v>
                </c:pt>
                <c:pt idx="4">
                  <c:v>151.40048347750795</c:v>
                </c:pt>
                <c:pt idx="5">
                  <c:v>161.48579609498654</c:v>
                </c:pt>
                <c:pt idx="6">
                  <c:v>156.77069672917145</c:v>
                </c:pt>
                <c:pt idx="7">
                  <c:v>163.69101742724143</c:v>
                </c:pt>
                <c:pt idx="8">
                  <c:v>156.45111361075297</c:v>
                </c:pt>
                <c:pt idx="9">
                  <c:v>159.37339442972112</c:v>
                </c:pt>
                <c:pt idx="10">
                  <c:v>164.09197709584205</c:v>
                </c:pt>
                <c:pt idx="11">
                  <c:v>162.22679323003538</c:v>
                </c:pt>
                <c:pt idx="12">
                  <c:v>166.4754812111503</c:v>
                </c:pt>
                <c:pt idx="13">
                  <c:v>165.47836298399002</c:v>
                </c:pt>
                <c:pt idx="14">
                  <c:v>170.4941110334538</c:v>
                </c:pt>
                <c:pt idx="15">
                  <c:v>165.56438651434158</c:v>
                </c:pt>
                <c:pt idx="16">
                  <c:v>167.4170121953444</c:v>
                </c:pt>
                <c:pt idx="17">
                  <c:v>166.65908717390266</c:v>
                </c:pt>
                <c:pt idx="18">
                  <c:v>174.03857500496986</c:v>
                </c:pt>
                <c:pt idx="19">
                  <c:v>169.2654983664065</c:v>
                </c:pt>
                <c:pt idx="20">
                  <c:v>158.4017535986953</c:v>
                </c:pt>
                <c:pt idx="21">
                  <c:v>164.06414494897558</c:v>
                </c:pt>
                <c:pt idx="22">
                  <c:v>162.2207399067054</c:v>
                </c:pt>
                <c:pt idx="23">
                  <c:v>159.86682855109575</c:v>
                </c:pt>
                <c:pt idx="24">
                  <c:v>158.96382926809414</c:v>
                </c:pt>
                <c:pt idx="25">
                  <c:v>158.18141569219375</c:v>
                </c:pt>
                <c:pt idx="26">
                  <c:v>164.5916440543586</c:v>
                </c:pt>
                <c:pt idx="27">
                  <c:v>163.70157416491168</c:v>
                </c:pt>
                <c:pt idx="28">
                  <c:v>167.00081485541781</c:v>
                </c:pt>
                <c:pt idx="29">
                  <c:v>178.9078515781668</c:v>
                </c:pt>
                <c:pt idx="30">
                  <c:v>178.33559180773247</c:v>
                </c:pt>
                <c:pt idx="31">
                  <c:v>196.44830217419926</c:v>
                </c:pt>
                <c:pt idx="32">
                  <c:v>202.60557817861425</c:v>
                </c:pt>
                <c:pt idx="33">
                  <c:v>201.45570310645434</c:v>
                </c:pt>
                <c:pt idx="34">
                  <c:v>198.86316265038096</c:v>
                </c:pt>
                <c:pt idx="35">
                  <c:v>200.4369656174417</c:v>
                </c:pt>
                <c:pt idx="36">
                  <c:v>202.33957839277713</c:v>
                </c:pt>
                <c:pt idx="37">
                  <c:v>203.5382539134211</c:v>
                </c:pt>
                <c:pt idx="38">
                  <c:v>195.18959294238186</c:v>
                </c:pt>
                <c:pt idx="39">
                  <c:v>187.51943373277487</c:v>
                </c:pt>
                <c:pt idx="40">
                  <c:v>183.9187710285799</c:v>
                </c:pt>
                <c:pt idx="41">
                  <c:v>184.6932276981866</c:v>
                </c:pt>
                <c:pt idx="42">
                  <c:v>180.9603728729375</c:v>
                </c:pt>
                <c:pt idx="43">
                  <c:v>175.847109411291</c:v>
                </c:pt>
                <c:pt idx="44">
                  <c:v>166.49650479175554</c:v>
                </c:pt>
                <c:pt idx="45">
                  <c:v>172.65402916444404</c:v>
                </c:pt>
                <c:pt idx="46">
                  <c:v>176.55845168570738</c:v>
                </c:pt>
                <c:pt idx="47">
                  <c:v>183.23394062947506</c:v>
                </c:pt>
                <c:pt idx="48">
                  <c:v>187.25574749424905</c:v>
                </c:pt>
                <c:pt idx="49">
                  <c:v>186.9893722326593</c:v>
                </c:pt>
                <c:pt idx="50">
                  <c:v>186.72337589551526</c:v>
                </c:pt>
                <c:pt idx="51">
                  <c:v>186.4577579437871</c:v>
                </c:pt>
                <c:pt idx="52">
                  <c:v>186.1925178392137</c:v>
                </c:pt>
                <c:pt idx="53">
                  <c:v>185.92765504429917</c:v>
                </c:pt>
                <c:pt idx="54">
                  <c:v>185.6631690223127</c:v>
                </c:pt>
                <c:pt idx="55">
                  <c:v>185.39905923728702</c:v>
                </c:pt>
                <c:pt idx="56">
                  <c:v>185.13532515401673</c:v>
                </c:pt>
                <c:pt idx="57">
                  <c:v>184.8719662380583</c:v>
                </c:pt>
                <c:pt idx="58">
                  <c:v>184.60898195572653</c:v>
                </c:pt>
                <c:pt idx="59">
                  <c:v>184.34637177410073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prevision_trad_2019!$H$3</c:f>
              <c:strCache>
                <c:ptCount val="1"/>
                <c:pt idx="0">
                  <c:v>LED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prevision_trad_2019!$H$4:$H$63</c:f>
              <c:numCache>
                <c:formatCode>General</c:formatCode>
                <c:ptCount val="60"/>
                <c:pt idx="0">
                  <c:v>157.7223980387928</c:v>
                </c:pt>
                <c:pt idx="1">
                  <c:v>163.2680478433804</c:v>
                </c:pt>
                <c:pt idx="2">
                  <c:v>150.85563932604052</c:v>
                </c:pt>
                <c:pt idx="3">
                  <c:v>151.0200191480778</c:v>
                </c:pt>
                <c:pt idx="4">
                  <c:v>150.32828280994647</c:v>
                </c:pt>
                <c:pt idx="5">
                  <c:v>161.5012244137145</c:v>
                </c:pt>
                <c:pt idx="6">
                  <c:v>158.14760674425833</c:v>
                </c:pt>
                <c:pt idx="7">
                  <c:v>165.4093405456843</c:v>
                </c:pt>
                <c:pt idx="8">
                  <c:v>158.17349457793827</c:v>
                </c:pt>
                <c:pt idx="9">
                  <c:v>160.17693023992135</c:v>
                </c:pt>
                <c:pt idx="10">
                  <c:v>165.39198473313013</c:v>
                </c:pt>
                <c:pt idx="11">
                  <c:v>163.95758434696245</c:v>
                </c:pt>
                <c:pt idx="12">
                  <c:v>168.28998867622536</c:v>
                </c:pt>
                <c:pt idx="13">
                  <c:v>167.5148090389364</c:v>
                </c:pt>
                <c:pt idx="14">
                  <c:v>172.7014187155752</c:v>
                </c:pt>
                <c:pt idx="15">
                  <c:v>167.6122980490197</c:v>
                </c:pt>
                <c:pt idx="16">
                  <c:v>168.63368189805647</c:v>
                </c:pt>
                <c:pt idx="17">
                  <c:v>167.6089159974798</c:v>
                </c:pt>
                <c:pt idx="18">
                  <c:v>175.44768949281251</c:v>
                </c:pt>
                <c:pt idx="19">
                  <c:v>171.12832264618123</c:v>
                </c:pt>
                <c:pt idx="20">
                  <c:v>158.3911550955447</c:v>
                </c:pt>
                <c:pt idx="21">
                  <c:v>162.59130918379063</c:v>
                </c:pt>
                <c:pt idx="22">
                  <c:v>161.21262172895115</c:v>
                </c:pt>
                <c:pt idx="23">
                  <c:v>158.7796670957819</c:v>
                </c:pt>
                <c:pt idx="24">
                  <c:v>157.69831148572968</c:v>
                </c:pt>
                <c:pt idx="25">
                  <c:v>156.94673734618723</c:v>
                </c:pt>
                <c:pt idx="26">
                  <c:v>164.12766139837535</c:v>
                </c:pt>
                <c:pt idx="27">
                  <c:v>164.45629752070525</c:v>
                </c:pt>
                <c:pt idx="28">
                  <c:v>168.29483755506888</c:v>
                </c:pt>
                <c:pt idx="29">
                  <c:v>181.9955587916292</c:v>
                </c:pt>
                <c:pt idx="30">
                  <c:v>183.1314573371012</c:v>
                </c:pt>
                <c:pt idx="31">
                  <c:v>203.25815771052598</c:v>
                </c:pt>
                <c:pt idx="32">
                  <c:v>212.3419446947305</c:v>
                </c:pt>
                <c:pt idx="33">
                  <c:v>211.05872672351381</c:v>
                </c:pt>
                <c:pt idx="34">
                  <c:v>206.19505011790804</c:v>
                </c:pt>
                <c:pt idx="35">
                  <c:v>205.6149389626706</c:v>
                </c:pt>
                <c:pt idx="36">
                  <c:v>206.35905316669874</c:v>
                </c:pt>
                <c:pt idx="37">
                  <c:v>206.8967465457053</c:v>
                </c:pt>
                <c:pt idx="38">
                  <c:v>197.0236659641938</c:v>
                </c:pt>
                <c:pt idx="39">
                  <c:v>186.7741181619011</c:v>
                </c:pt>
                <c:pt idx="40">
                  <c:v>181.23859980056343</c:v>
                </c:pt>
                <c:pt idx="41">
                  <c:v>181.50529942375152</c:v>
                </c:pt>
                <c:pt idx="42">
                  <c:v>178.05369919060425</c:v>
                </c:pt>
                <c:pt idx="43">
                  <c:v>172.6942848429484</c:v>
                </c:pt>
                <c:pt idx="44">
                  <c:v>162.4949861649211</c:v>
                </c:pt>
                <c:pt idx="45">
                  <c:v>168.29898736706008</c:v>
                </c:pt>
                <c:pt idx="46">
                  <c:v>174.14507955832144</c:v>
                </c:pt>
                <c:pt idx="47">
                  <c:v>183.16737813648948</c:v>
                </c:pt>
                <c:pt idx="48">
                  <c:v>189.44759498667304</c:v>
                </c:pt>
                <c:pt idx="49">
                  <c:v>192.0247665622189</c:v>
                </c:pt>
                <c:pt idx="50">
                  <c:v>194.63699697992453</c:v>
                </c:pt>
                <c:pt idx="51">
                  <c:v>197.28476316667158</c:v>
                </c:pt>
                <c:pt idx="52">
                  <c:v>199.9685485372782</c:v>
                </c:pt>
                <c:pt idx="53">
                  <c:v>202.68884308274193</c:v>
                </c:pt>
                <c:pt idx="54">
                  <c:v>205.4461434597155</c:v>
                </c:pt>
                <c:pt idx="55">
                  <c:v>208.24095308116873</c:v>
                </c:pt>
                <c:pt idx="56">
                  <c:v>211.0737822083134</c:v>
                </c:pt>
                <c:pt idx="57">
                  <c:v>213.9451480437515</c:v>
                </c:pt>
                <c:pt idx="58">
                  <c:v>216.85557482590772</c:v>
                </c:pt>
                <c:pt idx="59">
                  <c:v>219.80559392475004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prevision_trad_2019!$I$3</c:f>
              <c:strCache>
                <c:ptCount val="1"/>
                <c:pt idx="0">
                  <c:v>EXTRA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prevision_trad_2019!$A$4:$A$63</c:f>
              <c:strCache>
                <c:ptCount val="60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</c:strCache>
            </c:strRef>
          </c:cat>
          <c:val>
            <c:numRef>
              <c:f>prevision_trad_2019!$I$4:$I$63</c:f>
              <c:numCache>
                <c:formatCode>General</c:formatCode>
                <c:ptCount val="60"/>
                <c:pt idx="0">
                  <c:v>155.72209041784396</c:v>
                </c:pt>
                <c:pt idx="1">
                  <c:v>156.41131921574643</c:v>
                </c:pt>
                <c:pt idx="2">
                  <c:v>157.10359855281493</c:v>
                </c:pt>
                <c:pt idx="3">
                  <c:v>157.79894193079144</c:v>
                </c:pt>
                <c:pt idx="4">
                  <c:v>158.49736291117483</c:v>
                </c:pt>
                <c:pt idx="5">
                  <c:v>159.1988751154925</c:v>
                </c:pt>
                <c:pt idx="6">
                  <c:v>159.90349222555594</c:v>
                </c:pt>
                <c:pt idx="7">
                  <c:v>160.61122798373452</c:v>
                </c:pt>
                <c:pt idx="8">
                  <c:v>161.32209619322114</c:v>
                </c:pt>
                <c:pt idx="9">
                  <c:v>162.0361107183024</c:v>
                </c:pt>
                <c:pt idx="10">
                  <c:v>162.75328548462798</c:v>
                </c:pt>
                <c:pt idx="11">
                  <c:v>163.4736344794832</c:v>
                </c:pt>
                <c:pt idx="12">
                  <c:v>164.19717175206085</c:v>
                </c:pt>
                <c:pt idx="13">
                  <c:v>164.9239114137363</c:v>
                </c:pt>
                <c:pt idx="14">
                  <c:v>165.6538676383399</c:v>
                </c:pt>
                <c:pt idx="15">
                  <c:v>166.38705466244105</c:v>
                </c:pt>
                <c:pt idx="16">
                  <c:v>167.12348678561503</c:v>
                </c:pt>
                <c:pt idx="17">
                  <c:v>167.86317837072954</c:v>
                </c:pt>
                <c:pt idx="18">
                  <c:v>168.60614384422195</c:v>
                </c:pt>
                <c:pt idx="19">
                  <c:v>169.35239769638196</c:v>
                </c:pt>
                <c:pt idx="20">
                  <c:v>170.1019544816329</c:v>
                </c:pt>
                <c:pt idx="21">
                  <c:v>170.85482881881686</c:v>
                </c:pt>
                <c:pt idx="22">
                  <c:v>171.61103539147862</c:v>
                </c:pt>
                <c:pt idx="23">
                  <c:v>172.37058894815317</c:v>
                </c:pt>
                <c:pt idx="24">
                  <c:v>173.13350430265214</c:v>
                </c:pt>
                <c:pt idx="25">
                  <c:v>173.89979633435237</c:v>
                </c:pt>
                <c:pt idx="26">
                  <c:v>174.66947998849147</c:v>
                </c:pt>
                <c:pt idx="27">
                  <c:v>175.44257027645054</c:v>
                </c:pt>
                <c:pt idx="28">
                  <c:v>176.21908227605235</c:v>
                </c:pt>
                <c:pt idx="29">
                  <c:v>176.99903113185502</c:v>
                </c:pt>
                <c:pt idx="30">
                  <c:v>177.7824320554462</c:v>
                </c:pt>
                <c:pt idx="31">
                  <c:v>178.5693003257408</c:v>
                </c:pt>
                <c:pt idx="32">
                  <c:v>179.35965128927802</c:v>
                </c:pt>
                <c:pt idx="33">
                  <c:v>180.15350036052163</c:v>
                </c:pt>
                <c:pt idx="34">
                  <c:v>180.95086302215947</c:v>
                </c:pt>
                <c:pt idx="35">
                  <c:v>181.75175482540493</c:v>
                </c:pt>
                <c:pt idx="36">
                  <c:v>182.55619139030605</c:v>
                </c:pt>
                <c:pt idx="37">
                  <c:v>183.3641884060408</c:v>
                </c:pt>
                <c:pt idx="38">
                  <c:v>184.17576163122882</c:v>
                </c:pt>
                <c:pt idx="39">
                  <c:v>184.9909268942384</c:v>
                </c:pt>
                <c:pt idx="40">
                  <c:v>185.8097000934938</c:v>
                </c:pt>
                <c:pt idx="41">
                  <c:v>186.6320971977866</c:v>
                </c:pt>
                <c:pt idx="42">
                  <c:v>187.45813424658596</c:v>
                </c:pt>
                <c:pt idx="43">
                  <c:v>188.28782735035264</c:v>
                </c:pt>
                <c:pt idx="44">
                  <c:v>189.1211926908519</c:v>
                </c:pt>
                <c:pt idx="45">
                  <c:v>189.95824652147053</c:v>
                </c:pt>
                <c:pt idx="46">
                  <c:v>190.79900516753054</c:v>
                </c:pt>
                <c:pt idx="47">
                  <c:v>191.6434850266163</c:v>
                </c:pt>
                <c:pt idx="48">
                  <c:v>192.49170256888206</c:v>
                </c:pt>
                <c:pt idx="49">
                  <c:v>193.34367433738169</c:v>
                </c:pt>
                <c:pt idx="50">
                  <c:v>194.19941694838832</c:v>
                </c:pt>
                <c:pt idx="51">
                  <c:v>195.0589470917196</c:v>
                </c:pt>
                <c:pt idx="52">
                  <c:v>195.92228153106203</c:v>
                </c:pt>
                <c:pt idx="53">
                  <c:v>196.78943710429914</c:v>
                </c:pt>
                <c:pt idx="54">
                  <c:v>197.6604307238385</c:v>
                </c:pt>
                <c:pt idx="55">
                  <c:v>198.53527937694304</c:v>
                </c:pt>
                <c:pt idx="56">
                  <c:v>199.414000126059</c:v>
                </c:pt>
                <c:pt idx="57">
                  <c:v>200.29661010915783</c:v>
                </c:pt>
                <c:pt idx="58">
                  <c:v>201.18312654005737</c:v>
                </c:pt>
                <c:pt idx="59">
                  <c:v>202.07356670876692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12728975"/>
        <c:axId val="1746309007"/>
      </c:lineChart>
      <c:dateAx>
        <c:axId val="181272897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9007"/>
        <c:crosses val="autoZero"/>
        <c:auto val="0"/>
        <c:lblOffset val="100"/>
      </c:dateAx>
      <c:valAx>
        <c:axId val="1746309007"/>
        <c:scaling>
          <c:orientation val="minMax"/>
          <c:min val="12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7289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</a:t>
            </a:r>
            <a:r>
              <a:rPr lang="fr-FR"/>
              <a:t> traditionnelle</a:t>
            </a:r>
            <a:endParaRPr lang="fr-FR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76469816272965882"/>
          <c:y val="0.13004629629629633"/>
          <c:w val="0.885631889763779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prevision_trad_2021!$F$3</c:f>
              <c:strCache>
                <c:ptCount val="1"/>
                <c:pt idx="0">
                  <c:v>BLE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prevision_trad_2021!$F$4:$F$87</c:f>
              <c:numCache>
                <c:formatCode>General</c:formatCode>
                <c:ptCount val="84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  <c:pt idx="60">
                  <c:v>227</c:v>
                </c:pt>
                <c:pt idx="61">
                  <c:v>245</c:v>
                </c:pt>
                <c:pt idx="62">
                  <c:v>215.5</c:v>
                </c:pt>
                <c:pt idx="63">
                  <c:v>257.75</c:v>
                </c:pt>
                <c:pt idx="64">
                  <c:v>213.75</c:v>
                </c:pt>
                <c:pt idx="65">
                  <c:v>209.25</c:v>
                </c:pt>
                <c:pt idx="66">
                  <c:v>223.25</c:v>
                </c:pt>
                <c:pt idx="67">
                  <c:v>248.75</c:v>
                </c:pt>
                <c:pt idx="68">
                  <c:v>258</c:v>
                </c:pt>
                <c:pt idx="69">
                  <c:v>283.25</c:v>
                </c:pt>
                <c:pt idx="70">
                  <c:v>279.5</c:v>
                </c:pt>
                <c:pt idx="71">
                  <c:v>278.5</c:v>
                </c:pt>
                <c:pt idx="72">
                  <c:v>266</c:v>
                </c:pt>
                <c:pt idx="73">
                  <c:v>322.5</c:v>
                </c:pt>
                <c:pt idx="74">
                  <c:v>369.5</c:v>
                </c:pt>
                <c:pt idx="75">
                  <c:v>400.75</c:v>
                </c:pt>
                <c:pt idx="76">
                  <c:v>392.25</c:v>
                </c:pt>
                <c:pt idx="77">
                  <c:v>350.25</c:v>
                </c:pt>
                <c:pt idx="78">
                  <c:v>343</c:v>
                </c:pt>
                <c:pt idx="79">
                  <c:v>332.25</c:v>
                </c:pt>
                <c:pt idx="80">
                  <c:v>356.75</c:v>
                </c:pt>
                <c:pt idx="81">
                  <c:v>352.25</c:v>
                </c:pt>
                <c:pt idx="82">
                  <c:v>326.5</c:v>
                </c:pt>
                <c:pt idx="83">
                  <c:v>309.25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prevision_trad_2021!$G$3</c:f>
              <c:strCache>
                <c:ptCount val="1"/>
                <c:pt idx="0">
                  <c:v>HW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prevision_trad_2021!$G$4:$G$87</c:f>
              <c:numCache>
                <c:formatCode>General</c:formatCode>
                <c:ptCount val="84"/>
                <c:pt idx="0">
                  <c:v>163.7499999999998</c:v>
                </c:pt>
                <c:pt idx="1">
                  <c:v>164.7583525791006</c:v>
                </c:pt>
                <c:pt idx="2">
                  <c:v>152.71965936959714</c:v>
                </c:pt>
                <c:pt idx="3">
                  <c:v>153.6823731332598</c:v>
                </c:pt>
                <c:pt idx="4">
                  <c:v>153.0226797916156</c:v>
                </c:pt>
                <c:pt idx="5">
                  <c:v>162.49237952722984</c:v>
                </c:pt>
                <c:pt idx="6">
                  <c:v>158.51245201131673</c:v>
                </c:pt>
                <c:pt idx="7">
                  <c:v>164.95379077033834</c:v>
                </c:pt>
                <c:pt idx="8">
                  <c:v>158.41055858354048</c:v>
                </c:pt>
                <c:pt idx="9">
                  <c:v>160.91801454607153</c:v>
                </c:pt>
                <c:pt idx="10">
                  <c:v>165.44382804013162</c:v>
                </c:pt>
                <c:pt idx="11">
                  <c:v>163.92593829039254</c:v>
                </c:pt>
                <c:pt idx="12">
                  <c:v>167.91784841621492</c:v>
                </c:pt>
                <c:pt idx="13">
                  <c:v>167.17247641291803</c:v>
                </c:pt>
                <c:pt idx="14">
                  <c:v>171.91626111025425</c:v>
                </c:pt>
                <c:pt idx="15">
                  <c:v>167.49531952835554</c:v>
                </c:pt>
                <c:pt idx="16">
                  <c:v>169.0807137264206</c:v>
                </c:pt>
                <c:pt idx="17">
                  <c:v>168.406772047136</c:v>
                </c:pt>
                <c:pt idx="18">
                  <c:v>175.35049735649142</c:v>
                </c:pt>
                <c:pt idx="19">
                  <c:v>171.18593972996294</c:v>
                </c:pt>
                <c:pt idx="20">
                  <c:v>160.75877544248885</c:v>
                </c:pt>
                <c:pt idx="21">
                  <c:v>165.58168852852393</c:v>
                </c:pt>
                <c:pt idx="22">
                  <c:v>163.96280688422974</c:v>
                </c:pt>
                <c:pt idx="23">
                  <c:v>161.68234037538207</c:v>
                </c:pt>
                <c:pt idx="24">
                  <c:v>160.70333030900295</c:v>
                </c:pt>
                <c:pt idx="25">
                  <c:v>159.88720602016508</c:v>
                </c:pt>
                <c:pt idx="26">
                  <c:v>165.8838234063402</c:v>
                </c:pt>
                <c:pt idx="27">
                  <c:v>165.33527999607475</c:v>
                </c:pt>
                <c:pt idx="28">
                  <c:v>168.48920719096637</c:v>
                </c:pt>
                <c:pt idx="29">
                  <c:v>179.88574605565412</c:v>
                </c:pt>
                <c:pt idx="30">
                  <c:v>179.97456428719013</c:v>
                </c:pt>
                <c:pt idx="31">
                  <c:v>197.18421445613114</c:v>
                </c:pt>
                <c:pt idx="32">
                  <c:v>203.92721511397812</c:v>
                </c:pt>
                <c:pt idx="33">
                  <c:v>203.3972987226321</c:v>
                </c:pt>
                <c:pt idx="34">
                  <c:v>201.0409022578909</c:v>
                </c:pt>
                <c:pt idx="35">
                  <c:v>202.43244899848506</c:v>
                </c:pt>
                <c:pt idx="36">
                  <c:v>204.2791700591992</c:v>
                </c:pt>
                <c:pt idx="37">
                  <c:v>205.51567043385455</c:v>
                </c:pt>
                <c:pt idx="38">
                  <c:v>197.69755713530728</c:v>
                </c:pt>
                <c:pt idx="39">
                  <c:v>190.06595024467785</c:v>
                </c:pt>
                <c:pt idx="40">
                  <c:v>186.205406972473</c:v>
                </c:pt>
                <c:pt idx="41">
                  <c:v>186.64980099215836</c:v>
                </c:pt>
                <c:pt idx="42">
                  <c:v>183.07641584227434</c:v>
                </c:pt>
                <c:pt idx="43">
                  <c:v>178.04971118426323</c:v>
                </c:pt>
                <c:pt idx="44">
                  <c:v>168.90050159327555</c:v>
                </c:pt>
                <c:pt idx="45">
                  <c:v>174.2172448241978</c:v>
                </c:pt>
                <c:pt idx="46">
                  <c:v>178.06042757930769</c:v>
                </c:pt>
                <c:pt idx="47">
                  <c:v>184.59100055220122</c:v>
                </c:pt>
                <c:pt idx="48">
                  <c:v>188.7732822853604</c:v>
                </c:pt>
                <c:pt idx="49">
                  <c:v>191.56866411789113</c:v>
                </c:pt>
                <c:pt idx="50">
                  <c:v>189.7512291970546</c:v>
                </c:pt>
                <c:pt idx="51">
                  <c:v>195.67130388525047</c:v>
                </c:pt>
                <c:pt idx="52">
                  <c:v>196.93402334897152</c:v>
                </c:pt>
                <c:pt idx="53">
                  <c:v>191.72958298074187</c:v>
                </c:pt>
                <c:pt idx="54">
                  <c:v>184.59518155995715</c:v>
                </c:pt>
                <c:pt idx="55">
                  <c:v>184.37476860216836</c:v>
                </c:pt>
                <c:pt idx="56">
                  <c:v>187.98316327482044</c:v>
                </c:pt>
                <c:pt idx="57">
                  <c:v>196.26526896995898</c:v>
                </c:pt>
                <c:pt idx="58">
                  <c:v>204.03314386145226</c:v>
                </c:pt>
                <c:pt idx="59">
                  <c:v>209.8373089147966</c:v>
                </c:pt>
                <c:pt idx="60">
                  <c:v>213.63062688697272</c:v>
                </c:pt>
                <c:pt idx="61">
                  <c:v>224.6851421634971</c:v>
                </c:pt>
                <c:pt idx="62">
                  <c:v>240.81455442121194</c:v>
                </c:pt>
                <c:pt idx="63">
                  <c:v>223.42749595104561</c:v>
                </c:pt>
                <c:pt idx="64">
                  <c:v>249.5218125395809</c:v>
                </c:pt>
                <c:pt idx="65">
                  <c:v>224.24171055798442</c:v>
                </c:pt>
                <c:pt idx="66">
                  <c:v>214.50880563526673</c:v>
                </c:pt>
                <c:pt idx="67">
                  <c:v>222.2154327737322</c:v>
                </c:pt>
                <c:pt idx="68">
                  <c:v>242.77423453525202</c:v>
                </c:pt>
                <c:pt idx="69">
                  <c:v>255.3603211440063</c:v>
                </c:pt>
                <c:pt idx="70">
                  <c:v>277.12897314170374</c:v>
                </c:pt>
                <c:pt idx="71">
                  <c:v>280.5750213186618</c:v>
                </c:pt>
                <c:pt idx="72">
                  <c:v>280.7771327818148</c:v>
                </c:pt>
                <c:pt idx="73">
                  <c:v>282.50612420772677</c:v>
                </c:pt>
                <c:pt idx="74">
                  <c:v>284.2457625525029</c:v>
                </c:pt>
                <c:pt idx="75">
                  <c:v>285.99611337856885</c:v>
                </c:pt>
                <c:pt idx="76">
                  <c:v>287.757242652087</c:v>
                </c:pt>
                <c:pt idx="77">
                  <c:v>289.52921674542216</c:v>
                </c:pt>
                <c:pt idx="78">
                  <c:v>291.3121024396529</c:v>
                </c:pt>
                <c:pt idx="79">
                  <c:v>293.10596692709584</c:v>
                </c:pt>
                <c:pt idx="80">
                  <c:v>294.9108778138184</c:v>
                </c:pt>
                <c:pt idx="81">
                  <c:v>296.7269031222088</c:v>
                </c:pt>
                <c:pt idx="82">
                  <c:v>298.5541112935209</c:v>
                </c:pt>
                <c:pt idx="83">
                  <c:v>300.3925711904612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prevision_trad_2021!$H$3</c:f>
              <c:strCache>
                <c:ptCount val="1"/>
                <c:pt idx="0">
                  <c:v>LED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prevision_trad_2021!$H$4:$H$87</c:f>
              <c:numCache>
                <c:formatCode>General</c:formatCode>
                <c:ptCount val="84"/>
                <c:pt idx="0">
                  <c:v>151.23146466989076</c:v>
                </c:pt>
                <c:pt idx="1">
                  <c:v>161.49827727800806</c:v>
                </c:pt>
                <c:pt idx="2">
                  <c:v>153.43805774910498</c:v>
                </c:pt>
                <c:pt idx="3">
                  <c:v>153.65215771358604</c:v>
                </c:pt>
                <c:pt idx="4">
                  <c:v>152.6752389181725</c:v>
                </c:pt>
                <c:pt idx="5">
                  <c:v>161.92072224617056</c:v>
                </c:pt>
                <c:pt idx="6">
                  <c:v>159.31710471356408</c:v>
                </c:pt>
                <c:pt idx="7">
                  <c:v>165.46976130040883</c:v>
                </c:pt>
                <c:pt idx="8">
                  <c:v>159.48734804868988</c:v>
                </c:pt>
                <c:pt idx="9">
                  <c:v>160.84029187597537</c:v>
                </c:pt>
                <c:pt idx="10">
                  <c:v>165.2396572566055</c:v>
                </c:pt>
                <c:pt idx="11">
                  <c:v>164.2583669265389</c:v>
                </c:pt>
                <c:pt idx="12">
                  <c:v>168.0451749029425</c:v>
                </c:pt>
                <c:pt idx="13">
                  <c:v>167.675443962701</c:v>
                </c:pt>
                <c:pt idx="14">
                  <c:v>172.27566832166653</c:v>
                </c:pt>
                <c:pt idx="15">
                  <c:v>168.25812190588508</c:v>
                </c:pt>
                <c:pt idx="16">
                  <c:v>168.98955530766</c:v>
                </c:pt>
                <c:pt idx="17">
                  <c:v>168.05277913006765</c:v>
                </c:pt>
                <c:pt idx="18">
                  <c:v>174.73772252887272</c:v>
                </c:pt>
                <c:pt idx="19">
                  <c:v>171.47619819053028</c:v>
                </c:pt>
                <c:pt idx="20">
                  <c:v>160.28446206852428</c:v>
                </c:pt>
                <c:pt idx="21">
                  <c:v>163.00458595181155</c:v>
                </c:pt>
                <c:pt idx="22">
                  <c:v>161.5457014248492</c:v>
                </c:pt>
                <c:pt idx="23">
                  <c:v>159.18390886207564</c:v>
                </c:pt>
                <c:pt idx="24">
                  <c:v>157.93605517155527</c:v>
                </c:pt>
                <c:pt idx="25">
                  <c:v>157.03956659010672</c:v>
                </c:pt>
                <c:pt idx="26">
                  <c:v>163.0799338031534</c:v>
                </c:pt>
                <c:pt idx="27">
                  <c:v>163.808578935543</c:v>
                </c:pt>
                <c:pt idx="28">
                  <c:v>167.43192994959404</c:v>
                </c:pt>
                <c:pt idx="29">
                  <c:v>179.71713420926574</c:v>
                </c:pt>
                <c:pt idx="30">
                  <c:v>182.02048584875473</c:v>
                </c:pt>
                <c:pt idx="31">
                  <c:v>200.2116936681268</c:v>
                </c:pt>
                <c:pt idx="32">
                  <c:v>210.0793078413068</c:v>
                </c:pt>
                <c:pt idx="33">
                  <c:v>210.81888641155183</c:v>
                </c:pt>
                <c:pt idx="34">
                  <c:v>207.4663617335248</c:v>
                </c:pt>
                <c:pt idx="35">
                  <c:v>207.01056251092672</c:v>
                </c:pt>
                <c:pt idx="36">
                  <c:v>207.5462558949355</c:v>
                </c:pt>
                <c:pt idx="37">
                  <c:v>207.91522680863494</c:v>
                </c:pt>
                <c:pt idx="38">
                  <c:v>199.174736717623</c:v>
                </c:pt>
                <c:pt idx="39">
                  <c:v>189.35359823166854</c:v>
                </c:pt>
                <c:pt idx="40">
                  <c:v>183.2649721421892</c:v>
                </c:pt>
                <c:pt idx="41">
                  <c:v>182.38279518108388</c:v>
                </c:pt>
                <c:pt idx="42">
                  <c:v>178.75328801400062</c:v>
                </c:pt>
                <c:pt idx="43">
                  <c:v>173.50001286801944</c:v>
                </c:pt>
                <c:pt idx="44">
                  <c:v>163.9078306892298</c:v>
                </c:pt>
                <c:pt idx="45">
                  <c:v>167.88261640969506</c:v>
                </c:pt>
                <c:pt idx="46">
                  <c:v>172.7719256278813</c:v>
                </c:pt>
                <c:pt idx="47">
                  <c:v>180.93266981460417</c:v>
                </c:pt>
                <c:pt idx="48">
                  <c:v>187.29762198013043</c:v>
                </c:pt>
                <c:pt idx="49">
                  <c:v>191.7552413039711</c:v>
                </c:pt>
                <c:pt idx="50">
                  <c:v>190.79324093646756</c:v>
                </c:pt>
                <c:pt idx="51">
                  <c:v>196.51348954431123</c:v>
                </c:pt>
                <c:pt idx="52">
                  <c:v>198.4025572182765</c:v>
                </c:pt>
                <c:pt idx="53">
                  <c:v>193.08739470432718</c:v>
                </c:pt>
                <c:pt idx="54">
                  <c:v>184.49914269346138</c:v>
                </c:pt>
                <c:pt idx="55">
                  <c:v>182.34219029329188</c:v>
                </c:pt>
                <c:pt idx="56">
                  <c:v>185.2373891768424</c:v>
                </c:pt>
                <c:pt idx="57">
                  <c:v>194.09015662137193</c:v>
                </c:pt>
                <c:pt idx="58">
                  <c:v>203.77468494773623</c:v>
                </c:pt>
                <c:pt idx="59">
                  <c:v>211.690143371932</c:v>
                </c:pt>
                <c:pt idx="60">
                  <c:v>216.96791376790694</c:v>
                </c:pt>
                <c:pt idx="61">
                  <c:v>228.96242700542828</c:v>
                </c:pt>
                <c:pt idx="62">
                  <c:v>247.24030589970818</c:v>
                </c:pt>
                <c:pt idx="63">
                  <c:v>231.35185913696097</c:v>
                </c:pt>
                <c:pt idx="64">
                  <c:v>254.96278404390344</c:v>
                </c:pt>
                <c:pt idx="65">
                  <c:v>230.83106675344132</c:v>
                </c:pt>
                <c:pt idx="66">
                  <c:v>216.15648256834788</c:v>
                </c:pt>
                <c:pt idx="67">
                  <c:v>220.0349936999434</c:v>
                </c:pt>
                <c:pt idx="68">
                  <c:v>240.63342046738998</c:v>
                </c:pt>
                <c:pt idx="69">
                  <c:v>257.3205289917871</c:v>
                </c:pt>
                <c:pt idx="70">
                  <c:v>283.3256499393049</c:v>
                </c:pt>
                <c:pt idx="71">
                  <c:v>291.3758966641075</c:v>
                </c:pt>
                <c:pt idx="72">
                  <c:v>292.14172530090997</c:v>
                </c:pt>
                <c:pt idx="73">
                  <c:v>301.03757422346234</c:v>
                </c:pt>
                <c:pt idx="74">
                  <c:v>310.2043058074024</c:v>
                </c:pt>
                <c:pt idx="75">
                  <c:v>319.6501685534535</c:v>
                </c:pt>
                <c:pt idx="76">
                  <c:v>329.3836621329482</c:v>
                </c:pt>
                <c:pt idx="77">
                  <c:v>339.4135450360961</c:v>
                </c:pt>
                <c:pt idx="78">
                  <c:v>349.7488424531218</c:v>
                </c:pt>
                <c:pt idx="79">
                  <c:v>360.39885439542775</c:v>
                </c:pt>
                <c:pt idx="80">
                  <c:v>371.37316406399435</c:v>
                </c:pt>
                <c:pt idx="81">
                  <c:v>382.68164647265957</c:v>
                </c:pt>
                <c:pt idx="82">
                  <c:v>394.33447733394075</c:v>
                </c:pt>
                <c:pt idx="83">
                  <c:v>406.34214221543584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prevision_trad_2021!$I$3</c:f>
              <c:strCache>
                <c:ptCount val="1"/>
                <c:pt idx="0">
                  <c:v>EXTRA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prevision_trad_2021!$A$4:$A$87</c:f>
              <c:strCache>
                <c:ptCount val="84"/>
                <c:pt idx="0">
                  <c:v>2016M01</c:v>
                </c:pt>
                <c:pt idx="1">
                  <c:v>2016M02</c:v>
                </c:pt>
                <c:pt idx="2">
                  <c:v>2016M03</c:v>
                </c:pt>
                <c:pt idx="3">
                  <c:v>2016M04</c:v>
                </c:pt>
                <c:pt idx="4">
                  <c:v>2016M05</c:v>
                </c:pt>
                <c:pt idx="5">
                  <c:v>2016M06</c:v>
                </c:pt>
                <c:pt idx="6">
                  <c:v>2016M07</c:v>
                </c:pt>
                <c:pt idx="7">
                  <c:v>2016M08</c:v>
                </c:pt>
                <c:pt idx="8">
                  <c:v>2016M09</c:v>
                </c:pt>
                <c:pt idx="9">
                  <c:v>2016M10</c:v>
                </c:pt>
                <c:pt idx="10">
                  <c:v>2016M11</c:v>
                </c:pt>
                <c:pt idx="11">
                  <c:v>2016M12</c:v>
                </c:pt>
                <c:pt idx="12">
                  <c:v>2017M01</c:v>
                </c:pt>
                <c:pt idx="13">
                  <c:v>2017M02</c:v>
                </c:pt>
                <c:pt idx="14">
                  <c:v>2017M03</c:v>
                </c:pt>
                <c:pt idx="15">
                  <c:v>2017M04</c:v>
                </c:pt>
                <c:pt idx="16">
                  <c:v>2017M05</c:v>
                </c:pt>
                <c:pt idx="17">
                  <c:v>2017M06</c:v>
                </c:pt>
                <c:pt idx="18">
                  <c:v>2017M07</c:v>
                </c:pt>
                <c:pt idx="19">
                  <c:v>2017M08</c:v>
                </c:pt>
                <c:pt idx="20">
                  <c:v>2017M09</c:v>
                </c:pt>
                <c:pt idx="21">
                  <c:v>2017M10</c:v>
                </c:pt>
                <c:pt idx="22">
                  <c:v>2017M11</c:v>
                </c:pt>
                <c:pt idx="23">
                  <c:v>2017M12</c:v>
                </c:pt>
                <c:pt idx="24">
                  <c:v>2018M01</c:v>
                </c:pt>
                <c:pt idx="25">
                  <c:v>2018M02</c:v>
                </c:pt>
                <c:pt idx="26">
                  <c:v>2018M03</c:v>
                </c:pt>
                <c:pt idx="27">
                  <c:v>2018M04</c:v>
                </c:pt>
                <c:pt idx="28">
                  <c:v>2018M05</c:v>
                </c:pt>
                <c:pt idx="29">
                  <c:v>2018M06</c:v>
                </c:pt>
                <c:pt idx="30">
                  <c:v>2018M07</c:v>
                </c:pt>
                <c:pt idx="31">
                  <c:v>2018M08</c:v>
                </c:pt>
                <c:pt idx="32">
                  <c:v>2018M09</c:v>
                </c:pt>
                <c:pt idx="33">
                  <c:v>2018M10</c:v>
                </c:pt>
                <c:pt idx="34">
                  <c:v>2018M11</c:v>
                </c:pt>
                <c:pt idx="35">
                  <c:v>2018M12</c:v>
                </c:pt>
                <c:pt idx="36">
                  <c:v>2019M01</c:v>
                </c:pt>
                <c:pt idx="37">
                  <c:v>2019M02</c:v>
                </c:pt>
                <c:pt idx="38">
                  <c:v>2019M03</c:v>
                </c:pt>
                <c:pt idx="39">
                  <c:v>2019M04</c:v>
                </c:pt>
                <c:pt idx="40">
                  <c:v>2019M05</c:v>
                </c:pt>
                <c:pt idx="41">
                  <c:v>2019M06</c:v>
                </c:pt>
                <c:pt idx="42">
                  <c:v>2019M07</c:v>
                </c:pt>
                <c:pt idx="43">
                  <c:v>2019M08</c:v>
                </c:pt>
                <c:pt idx="44">
                  <c:v>2019M09</c:v>
                </c:pt>
                <c:pt idx="45">
                  <c:v>2019M10</c:v>
                </c:pt>
                <c:pt idx="46">
                  <c:v>2019M11</c:v>
                </c:pt>
                <c:pt idx="47">
                  <c:v>2019M12</c:v>
                </c:pt>
                <c:pt idx="48">
                  <c:v>2020M01</c:v>
                </c:pt>
                <c:pt idx="49">
                  <c:v>2020M02</c:v>
                </c:pt>
                <c:pt idx="50">
                  <c:v>2020M03</c:v>
                </c:pt>
                <c:pt idx="51">
                  <c:v>2020M04</c:v>
                </c:pt>
                <c:pt idx="52">
                  <c:v>2020M05</c:v>
                </c:pt>
                <c:pt idx="53">
                  <c:v>2020M06</c:v>
                </c:pt>
                <c:pt idx="54">
                  <c:v>2020M07</c:v>
                </c:pt>
                <c:pt idx="55">
                  <c:v>2020M08</c:v>
                </c:pt>
                <c:pt idx="56">
                  <c:v>2020M09</c:v>
                </c:pt>
                <c:pt idx="57">
                  <c:v>2020M10</c:v>
                </c:pt>
                <c:pt idx="58">
                  <c:v>2020M11</c:v>
                </c:pt>
                <c:pt idx="59">
                  <c:v>2020M12</c:v>
                </c:pt>
                <c:pt idx="60">
                  <c:v>2021M01</c:v>
                </c:pt>
                <c:pt idx="61">
                  <c:v>2021M02</c:v>
                </c:pt>
                <c:pt idx="62">
                  <c:v>2021M03</c:v>
                </c:pt>
                <c:pt idx="63">
                  <c:v>2021M04</c:v>
                </c:pt>
                <c:pt idx="64">
                  <c:v>2021M05</c:v>
                </c:pt>
                <c:pt idx="65">
                  <c:v>2021M06</c:v>
                </c:pt>
                <c:pt idx="66">
                  <c:v>2021M07</c:v>
                </c:pt>
                <c:pt idx="67">
                  <c:v>2021M08</c:v>
                </c:pt>
                <c:pt idx="68">
                  <c:v>2021M09</c:v>
                </c:pt>
                <c:pt idx="69">
                  <c:v>2021M10</c:v>
                </c:pt>
                <c:pt idx="70">
                  <c:v>2021M11</c:v>
                </c:pt>
                <c:pt idx="71">
                  <c:v>2021M12</c:v>
                </c:pt>
                <c:pt idx="72">
                  <c:v>2022M01</c:v>
                </c:pt>
                <c:pt idx="73">
                  <c:v>2022M02</c:v>
                </c:pt>
                <c:pt idx="74">
                  <c:v>2022M03</c:v>
                </c:pt>
                <c:pt idx="75">
                  <c:v>2022M04</c:v>
                </c:pt>
                <c:pt idx="76">
                  <c:v>2022M05</c:v>
                </c:pt>
                <c:pt idx="77">
                  <c:v>2022M06</c:v>
                </c:pt>
                <c:pt idx="78">
                  <c:v>2022M07</c:v>
                </c:pt>
                <c:pt idx="79">
                  <c:v>2022M08</c:v>
                </c:pt>
                <c:pt idx="80">
                  <c:v>2022M09</c:v>
                </c:pt>
                <c:pt idx="81">
                  <c:v>2022M10</c:v>
                </c:pt>
                <c:pt idx="82">
                  <c:v>2022M11</c:v>
                </c:pt>
                <c:pt idx="83">
                  <c:v>2022M12</c:v>
                </c:pt>
              </c:strCache>
            </c:strRef>
          </c:cat>
          <c:val>
            <c:numRef>
              <c:f>prevision_trad_2021!$I$4:$I$87</c:f>
              <c:numCache>
                <c:formatCode>General</c:formatCode>
                <c:ptCount val="84"/>
                <c:pt idx="0">
                  <c:v>149.48176637493728</c:v>
                </c:pt>
                <c:pt idx="1">
                  <c:v>150.41803672418138</c:v>
                </c:pt>
                <c:pt idx="2">
                  <c:v>151.3601713483023</c:v>
                </c:pt>
                <c:pt idx="3">
                  <c:v>152.30820697784165</c:v>
                </c:pt>
                <c:pt idx="4">
                  <c:v>153.26218057340668</c:v>
                </c:pt>
                <c:pt idx="5">
                  <c:v>154.2221293271007</c:v>
                </c:pt>
                <c:pt idx="6">
                  <c:v>155.1880906639776</c:v>
                </c:pt>
                <c:pt idx="7">
                  <c:v>156.1601022435053</c:v>
                </c:pt>
                <c:pt idx="8">
                  <c:v>157.13820196102398</c:v>
                </c:pt>
                <c:pt idx="9">
                  <c:v>158.12242794923478</c:v>
                </c:pt>
                <c:pt idx="10">
                  <c:v>159.11281857967631</c:v>
                </c:pt>
                <c:pt idx="11">
                  <c:v>160.10941246422504</c:v>
                </c:pt>
                <c:pt idx="12">
                  <c:v>161.1122484566054</c:v>
                </c:pt>
                <c:pt idx="13">
                  <c:v>162.12136565389363</c:v>
                </c:pt>
                <c:pt idx="14">
                  <c:v>163.13680339805444</c:v>
                </c:pt>
                <c:pt idx="15">
                  <c:v>164.15860127746384</c:v>
                </c:pt>
                <c:pt idx="16">
                  <c:v>165.18679912845766</c:v>
                </c:pt>
                <c:pt idx="17">
                  <c:v>166.22143703688883</c:v>
                </c:pt>
                <c:pt idx="18">
                  <c:v>167.2625553396792</c:v>
                </c:pt>
                <c:pt idx="19">
                  <c:v>168.31019462640523</c:v>
                </c:pt>
                <c:pt idx="20">
                  <c:v>169.36439574086725</c:v>
                </c:pt>
                <c:pt idx="21">
                  <c:v>170.42519978269488</c:v>
                </c:pt>
                <c:pt idx="22">
                  <c:v>171.49264810893783</c:v>
                </c:pt>
                <c:pt idx="23">
                  <c:v>172.56678233568368</c:v>
                </c:pt>
                <c:pt idx="24">
                  <c:v>173.64764433968463</c:v>
                </c:pt>
                <c:pt idx="25">
                  <c:v>174.73527625997875</c:v>
                </c:pt>
                <c:pt idx="26">
                  <c:v>175.82972049954643</c:v>
                </c:pt>
                <c:pt idx="27">
                  <c:v>176.9310197269515</c:v>
                </c:pt>
                <c:pt idx="28">
                  <c:v>178.03921687800977</c:v>
                </c:pt>
                <c:pt idx="29">
                  <c:v>179.1543551574684</c:v>
                </c:pt>
                <c:pt idx="30">
                  <c:v>180.27647804067766</c:v>
                </c:pt>
                <c:pt idx="31">
                  <c:v>181.40562927530078</c:v>
                </c:pt>
                <c:pt idx="32">
                  <c:v>182.54185288300434</c:v>
                </c:pt>
                <c:pt idx="33">
                  <c:v>183.68519316118932</c:v>
                </c:pt>
                <c:pt idx="34">
                  <c:v>184.83569468470557</c:v>
                </c:pt>
                <c:pt idx="35">
                  <c:v>185.9934023075949</c:v>
                </c:pt>
                <c:pt idx="36">
                  <c:v>187.1583611648452</c:v>
                </c:pt>
                <c:pt idx="37">
                  <c:v>188.3306166741373</c:v>
                </c:pt>
                <c:pt idx="38">
                  <c:v>189.51021453763093</c:v>
                </c:pt>
                <c:pt idx="39">
                  <c:v>190.6972007437325</c:v>
                </c:pt>
                <c:pt idx="40">
                  <c:v>191.89162156889438</c:v>
                </c:pt>
                <c:pt idx="41">
                  <c:v>193.09352357942433</c:v>
                </c:pt>
                <c:pt idx="42">
                  <c:v>194.30295363328804</c:v>
                </c:pt>
                <c:pt idx="43">
                  <c:v>195.51995888195083</c:v>
                </c:pt>
                <c:pt idx="44">
                  <c:v>196.74458677220073</c:v>
                </c:pt>
                <c:pt idx="45">
                  <c:v>197.9768850480142</c:v>
                </c:pt>
                <c:pt idx="46">
                  <c:v>199.2169017524029</c:v>
                </c:pt>
                <c:pt idx="47">
                  <c:v>200.4646852292934</c:v>
                </c:pt>
                <c:pt idx="48">
                  <c:v>201.72028412541735</c:v>
                </c:pt>
                <c:pt idx="49">
                  <c:v>202.9837473921947</c:v>
                </c:pt>
                <c:pt idx="50">
                  <c:v>204.25512428765748</c:v>
                </c:pt>
                <c:pt idx="51">
                  <c:v>205.53446437835677</c:v>
                </c:pt>
                <c:pt idx="52">
                  <c:v>206.82181754130053</c:v>
                </c:pt>
                <c:pt idx="53">
                  <c:v>208.1172339659051</c:v>
                </c:pt>
                <c:pt idx="54">
                  <c:v>209.42076415593664</c:v>
                </c:pt>
                <c:pt idx="55">
                  <c:v>210.7324589314971</c:v>
                </c:pt>
                <c:pt idx="56">
                  <c:v>212.05236943099098</c:v>
                </c:pt>
                <c:pt idx="57">
                  <c:v>213.38054711312517</c:v>
                </c:pt>
                <c:pt idx="58">
                  <c:v>214.71704375892153</c:v>
                </c:pt>
                <c:pt idx="59">
                  <c:v>216.06191147372064</c:v>
                </c:pt>
                <c:pt idx="60">
                  <c:v>217.41520268923094</c:v>
                </c:pt>
                <c:pt idx="61">
                  <c:v>218.77697016555473</c:v>
                </c:pt>
                <c:pt idx="62">
                  <c:v>220.14726699326292</c:v>
                </c:pt>
                <c:pt idx="63">
                  <c:v>221.5261465954496</c:v>
                </c:pt>
                <c:pt idx="64">
                  <c:v>222.91366272982143</c:v>
                </c:pt>
                <c:pt idx="65">
                  <c:v>224.30986949079966</c:v>
                </c:pt>
                <c:pt idx="66">
                  <c:v>225.71482131161406</c:v>
                </c:pt>
                <c:pt idx="67">
                  <c:v>227.12857296644302</c:v>
                </c:pt>
                <c:pt idx="68">
                  <c:v>228.5511795725327</c:v>
                </c:pt>
                <c:pt idx="69">
                  <c:v>229.982696592353</c:v>
                </c:pt>
                <c:pt idx="70">
                  <c:v>231.42317983576658</c:v>
                </c:pt>
                <c:pt idx="71">
                  <c:v>232.87268546218885</c:v>
                </c:pt>
                <c:pt idx="72">
                  <c:v>234.3312699827956</c:v>
                </c:pt>
                <c:pt idx="73">
                  <c:v>235.79899026270766</c:v>
                </c:pt>
                <c:pt idx="74">
                  <c:v>237.27590352322713</c:v>
                </c:pt>
                <c:pt idx="75">
                  <c:v>238.76206734405082</c:v>
                </c:pt>
                <c:pt idx="76">
                  <c:v>240.25753966552278</c:v>
                </c:pt>
                <c:pt idx="77">
                  <c:v>241.76237879090013</c:v>
                </c:pt>
                <c:pt idx="78">
                  <c:v>243.27664338860956</c:v>
                </c:pt>
                <c:pt idx="79">
                  <c:v>244.80039249455356</c:v>
                </c:pt>
                <c:pt idx="80">
                  <c:v>246.33368551439546</c:v>
                </c:pt>
                <c:pt idx="81">
                  <c:v>247.87658222588217</c:v>
                </c:pt>
                <c:pt idx="82">
                  <c:v>249.42914278118303</c:v>
                </c:pt>
                <c:pt idx="83">
                  <c:v>250.99142770921654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12728975"/>
        <c:axId val="1746309007"/>
      </c:lineChart>
      <c:dateAx>
        <c:axId val="181272897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9007"/>
        <c:crosses val="autoZero"/>
        <c:auto val="0"/>
        <c:lblOffset val="100"/>
      </c:dateAx>
      <c:valAx>
        <c:axId val="1746309007"/>
        <c:scaling>
          <c:orientation val="minMax"/>
          <c:min val="12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7289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161924</xdr:colOff>
      <xdr:row>18</xdr:row>
      <xdr:rowOff>19050</xdr:rowOff>
    </xdr:from>
    <xdr:to>
      <xdr:col>17</xdr:col>
      <xdr:colOff>333375</xdr:colOff>
      <xdr:row>36</xdr:row>
      <xdr:rowOff>57150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25</xdr:col>
      <xdr:colOff>95249</xdr:colOff>
      <xdr:row>20</xdr:row>
      <xdr:rowOff>66674</xdr:rowOff>
    </xdr:from>
    <xdr:to>
      <xdr:col>27</xdr:col>
      <xdr:colOff>552449</xdr:colOff>
      <xdr:row>24</xdr:row>
      <xdr:rowOff>76199</xdr:rowOff>
    </xdr:to>
    <xdr:sp>
      <xdr:nvSpPr>
        <xdr:cNvPr id="341362194" name=""/>
        <xdr:cNvSpPr txBox="1"/>
      </xdr:nvSpPr>
      <xdr:spPr bwMode="auto">
        <a:xfrm flipH="0" flipV="0">
          <a:off x="15335249" y="3743324"/>
          <a:ext cx="1676399" cy="733424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/>
        <a:p>
          <a:pPr>
            <a:defRPr/>
          </a:pPr>
          <a:r>
            <a:rPr/>
            <a:t>Test sur les résidus.</a:t>
          </a:r>
          <a:endParaRPr/>
        </a:p>
        <a:p>
          <a:pPr>
            <a:defRPr/>
          </a:pPr>
          <a:r>
            <a:rPr/>
            <a:t>MSE 2022 echantillon 2019</a:t>
          </a:r>
          <a:endParaRPr/>
        </a:p>
        <a:p>
          <a:pPr>
            <a:defRPr/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190500</xdr:colOff>
      <xdr:row>19</xdr:row>
      <xdr:rowOff>57150</xdr:rowOff>
    </xdr:from>
    <xdr:to>
      <xdr:col>17</xdr:col>
      <xdr:colOff>361950</xdr:colOff>
      <xdr:row>37</xdr:row>
      <xdr:rowOff>95250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zoomScale="100" workbookViewId="0">
      <selection activeCell="F1" activeCellId="0" sqref="F1"/>
    </sheetView>
  </sheetViews>
  <sheetFormatPr defaultRowHeight="14.25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>
        <v>163.75</v>
      </c>
      <c r="C2">
        <f t="shared" ref="C2:C65" si="0">LN(B2)</f>
        <v>5.0983408745153609</v>
      </c>
    </row>
    <row r="3">
      <c r="A3" t="s">
        <v>4</v>
      </c>
      <c r="B3">
        <v>147.25</v>
      </c>
      <c r="C3">
        <f t="shared" si="0"/>
        <v>4.9921318225316957</v>
      </c>
    </row>
    <row r="4">
      <c r="A4" t="s">
        <v>5</v>
      </c>
      <c r="B4">
        <v>152.75</v>
      </c>
      <c r="C4">
        <f t="shared" si="0"/>
        <v>5.0288025980517048</v>
      </c>
    </row>
    <row r="5">
      <c r="A5" t="s">
        <v>6</v>
      </c>
      <c r="B5">
        <v>151.5</v>
      </c>
      <c r="C5">
        <f t="shared" si="0"/>
        <v>5.0205856249494234</v>
      </c>
    </row>
    <row r="6">
      <c r="A6" t="s">
        <v>7</v>
      </c>
      <c r="B6">
        <v>164.75</v>
      </c>
      <c r="C6">
        <f t="shared" si="0"/>
        <v>5.1044291733826164</v>
      </c>
    </row>
    <row r="7">
      <c r="A7" t="s">
        <v>8</v>
      </c>
      <c r="B7">
        <v>155.75</v>
      </c>
      <c r="C7">
        <f t="shared" si="0"/>
        <v>5.0482521576675623</v>
      </c>
    </row>
    <row r="8">
      <c r="A8" t="s">
        <v>9</v>
      </c>
      <c r="B8">
        <v>166</v>
      </c>
      <c r="C8">
        <f t="shared" si="0"/>
        <v>5.1119877883565437</v>
      </c>
    </row>
    <row r="9">
      <c r="A9" t="s">
        <v>10</v>
      </c>
      <c r="B9">
        <v>154.75</v>
      </c>
      <c r="C9">
        <f t="shared" si="0"/>
        <v>5.0418109115647054</v>
      </c>
    </row>
    <row r="10">
      <c r="A10" t="s">
        <v>11</v>
      </c>
      <c r="B10">
        <v>160.5</v>
      </c>
      <c r="C10">
        <f t="shared" si="0"/>
        <v>5.0782939425700704</v>
      </c>
    </row>
    <row r="11">
      <c r="A11" t="s">
        <v>12</v>
      </c>
      <c r="B11">
        <v>165.75</v>
      </c>
      <c r="C11">
        <f t="shared" si="0"/>
        <v>5.1104806290659717</v>
      </c>
    </row>
    <row r="12">
      <c r="A12" t="s">
        <v>13</v>
      </c>
      <c r="B12">
        <v>162</v>
      </c>
      <c r="C12">
        <f t="shared" si="0"/>
        <v>5.0875963352323836</v>
      </c>
    </row>
    <row r="13">
      <c r="A13" t="s">
        <v>14</v>
      </c>
      <c r="B13">
        <v>168</v>
      </c>
      <c r="C13">
        <f t="shared" si="0"/>
        <v>5.1239639794032588</v>
      </c>
    </row>
    <row r="14">
      <c r="A14" t="s">
        <v>15</v>
      </c>
      <c r="B14">
        <v>165.5</v>
      </c>
      <c r="C14">
        <f t="shared" si="0"/>
        <v>5.1089711948171175</v>
      </c>
    </row>
    <row r="15">
      <c r="A15" t="s">
        <v>16</v>
      </c>
      <c r="B15">
        <v>172.25</v>
      </c>
      <c r="C15">
        <f t="shared" si="0"/>
        <v>5.1489469098937679</v>
      </c>
    </row>
    <row r="16">
      <c r="A16" t="s">
        <v>17</v>
      </c>
      <c r="B16">
        <v>164.5</v>
      </c>
      <c r="C16">
        <f t="shared" si="0"/>
        <v>5.1029105702054265</v>
      </c>
    </row>
    <row r="17">
      <c r="A17" t="s">
        <v>18</v>
      </c>
      <c r="B17">
        <v>168.25</v>
      </c>
      <c r="C17">
        <f t="shared" si="0"/>
        <v>5.1254509685248371</v>
      </c>
    </row>
    <row r="18">
      <c r="A18" t="s">
        <v>19</v>
      </c>
      <c r="B18">
        <v>166.75</v>
      </c>
      <c r="C18">
        <f t="shared" si="0"/>
        <v>5.1164956847957335</v>
      </c>
    </row>
    <row r="19">
      <c r="A19" t="s">
        <v>20</v>
      </c>
      <c r="B19">
        <v>176.5</v>
      </c>
      <c r="C19">
        <f t="shared" si="0"/>
        <v>5.1733208763733511</v>
      </c>
    </row>
    <row r="20">
      <c r="A20" t="s">
        <v>21</v>
      </c>
      <c r="B20">
        <v>168.25</v>
      </c>
      <c r="C20">
        <f t="shared" si="0"/>
        <v>5.1254509685248371</v>
      </c>
    </row>
    <row r="21">
      <c r="A21" t="s">
        <v>22</v>
      </c>
      <c r="B21">
        <v>155.75</v>
      </c>
      <c r="C21">
        <f t="shared" si="0"/>
        <v>5.0482521576675623</v>
      </c>
    </row>
    <row r="22">
      <c r="A22" t="s">
        <v>23</v>
      </c>
      <c r="B22">
        <v>166</v>
      </c>
      <c r="C22">
        <f t="shared" si="0"/>
        <v>5.1119877883565437</v>
      </c>
    </row>
    <row r="23">
      <c r="A23" t="s">
        <v>24</v>
      </c>
      <c r="B23">
        <v>162</v>
      </c>
      <c r="C23">
        <f t="shared" si="0"/>
        <v>5.0875963352323836</v>
      </c>
    </row>
    <row r="24">
      <c r="A24" t="s">
        <v>25</v>
      </c>
      <c r="B24">
        <v>159.5</v>
      </c>
      <c r="C24">
        <f t="shared" si="0"/>
        <v>5.072043922224899</v>
      </c>
    </row>
    <row r="25">
      <c r="A25" t="s">
        <v>26</v>
      </c>
      <c r="B25">
        <v>159</v>
      </c>
      <c r="C25">
        <f t="shared" si="0"/>
        <v>5.0689042022202315</v>
      </c>
    </row>
    <row r="26">
      <c r="A26" t="s">
        <v>27</v>
      </c>
      <c r="B26">
        <v>158.25</v>
      </c>
      <c r="C26">
        <f t="shared" si="0"/>
        <v>5.0641760610242859</v>
      </c>
    </row>
    <row r="27">
      <c r="A27" t="s">
        <v>28</v>
      </c>
      <c r="B27">
        <v>166.75</v>
      </c>
      <c r="C27">
        <f t="shared" si="0"/>
        <v>5.1164956847957335</v>
      </c>
    </row>
    <row r="28">
      <c r="A28" t="s">
        <v>29</v>
      </c>
      <c r="B28">
        <v>163.75</v>
      </c>
      <c r="C28">
        <f t="shared" si="0"/>
        <v>5.0983408745153609</v>
      </c>
    </row>
    <row r="29">
      <c r="A29" t="s">
        <v>30</v>
      </c>
      <c r="B29">
        <v>168.25</v>
      </c>
      <c r="C29">
        <f t="shared" si="0"/>
        <v>5.1254509685248371</v>
      </c>
    </row>
    <row r="30">
      <c r="A30" t="s">
        <v>31</v>
      </c>
      <c r="B30">
        <v>182.75</v>
      </c>
      <c r="C30">
        <f t="shared" si="0"/>
        <v>5.2081190986298882</v>
      </c>
    </row>
    <row r="31">
      <c r="A31" t="s">
        <v>32</v>
      </c>
      <c r="B31">
        <v>178.5</v>
      </c>
      <c r="C31">
        <f t="shared" si="0"/>
        <v>5.1845886012196933</v>
      </c>
    </row>
    <row r="32">
      <c r="A32" t="s">
        <v>33</v>
      </c>
      <c r="B32">
        <v>202.25</v>
      </c>
      <c r="C32">
        <f t="shared" si="0"/>
        <v>5.3095045559386014</v>
      </c>
    </row>
    <row r="33">
      <c r="A33" t="s">
        <v>34</v>
      </c>
      <c r="B33">
        <v>204.75</v>
      </c>
      <c r="C33">
        <f t="shared" si="0"/>
        <v>5.321789722733179</v>
      </c>
    </row>
    <row r="34">
      <c r="A34" t="s">
        <v>35</v>
      </c>
      <c r="B34">
        <v>201.5</v>
      </c>
      <c r="C34">
        <f t="shared" si="0"/>
        <v>5.3057893813867381</v>
      </c>
    </row>
    <row r="35">
      <c r="A35" t="s">
        <v>36</v>
      </c>
      <c r="B35">
        <v>198.5</v>
      </c>
      <c r="C35">
        <f t="shared" si="0"/>
        <v>5.2907891001272453</v>
      </c>
    </row>
    <row r="36">
      <c r="A36" t="s">
        <v>37</v>
      </c>
      <c r="B36">
        <v>201.25</v>
      </c>
      <c r="C36">
        <f t="shared" si="0"/>
        <v>5.3045479162986728</v>
      </c>
    </row>
    <row r="37">
      <c r="A37" t="s">
        <v>38</v>
      </c>
      <c r="B37">
        <v>203.25</v>
      </c>
      <c r="C37">
        <f t="shared" si="0"/>
        <v>5.3144367484279202</v>
      </c>
    </row>
    <row r="38">
      <c r="A38" t="s">
        <v>39</v>
      </c>
      <c r="B38">
        <v>204.25</v>
      </c>
      <c r="C38">
        <f t="shared" si="0"/>
        <v>5.3193447337401123</v>
      </c>
    </row>
    <row r="39">
      <c r="A39" t="s">
        <v>40</v>
      </c>
      <c r="B39">
        <v>193.25</v>
      </c>
      <c r="C39">
        <f t="shared" si="0"/>
        <v>5.2639846874675316</v>
      </c>
    </row>
    <row r="40">
      <c r="A40" t="s">
        <v>41</v>
      </c>
      <c r="B40">
        <v>185.75</v>
      </c>
      <c r="C40">
        <f t="shared" si="0"/>
        <v>5.2244016835978684</v>
      </c>
    </row>
    <row r="41">
      <c r="A41" t="s">
        <v>42</v>
      </c>
      <c r="B41">
        <v>183.25</v>
      </c>
      <c r="C41">
        <f t="shared" si="0"/>
        <v>5.2108513407667605</v>
      </c>
    </row>
    <row r="42">
      <c r="A42" t="s">
        <v>43</v>
      </c>
      <c r="B42">
        <v>185.25</v>
      </c>
      <c r="C42">
        <f t="shared" si="0"/>
        <v>5.2217062641761967</v>
      </c>
    </row>
    <row r="43">
      <c r="A43" t="s">
        <v>44</v>
      </c>
      <c r="B43">
        <v>180.25</v>
      </c>
      <c r="C43">
        <f t="shared" si="0"/>
        <v>5.1943447761650585</v>
      </c>
    </row>
    <row r="44">
      <c r="A44" t="s">
        <v>45</v>
      </c>
      <c r="B44">
        <v>174.75</v>
      </c>
      <c r="C44">
        <f t="shared" si="0"/>
        <v>5.1633563811139194</v>
      </c>
    </row>
    <row r="45">
      <c r="A45" t="s">
        <v>46</v>
      </c>
      <c r="B45">
        <v>164.25</v>
      </c>
      <c r="C45">
        <f t="shared" si="0"/>
        <v>5.1013896573647202</v>
      </c>
    </row>
    <row r="46">
      <c r="A46" t="s">
        <v>47</v>
      </c>
      <c r="B46">
        <v>174.75</v>
      </c>
      <c r="C46">
        <f t="shared" si="0"/>
        <v>5.1633563811139194</v>
      </c>
    </row>
    <row r="47">
      <c r="A47" t="s">
        <v>48</v>
      </c>
      <c r="B47">
        <v>178</v>
      </c>
      <c r="C47">
        <f t="shared" si="0"/>
        <v>5.181783550292085</v>
      </c>
    </row>
    <row r="48">
      <c r="A48" t="s">
        <v>49</v>
      </c>
      <c r="B48">
        <v>185.5</v>
      </c>
      <c r="C48">
        <f t="shared" si="0"/>
        <v>5.2230548820474896</v>
      </c>
    </row>
    <row r="49">
      <c r="A49" t="s">
        <v>50</v>
      </c>
      <c r="B49">
        <v>188.75</v>
      </c>
      <c r="C49">
        <f t="shared" si="0"/>
        <v>5.240423388129134</v>
      </c>
    </row>
    <row r="50">
      <c r="A50" t="s">
        <v>51</v>
      </c>
      <c r="B50">
        <v>191</v>
      </c>
      <c r="C50">
        <f t="shared" si="0"/>
        <v>5.2522734280466299</v>
      </c>
    </row>
    <row r="51">
      <c r="A51" t="s">
        <v>52</v>
      </c>
      <c r="B51">
        <v>187.5</v>
      </c>
      <c r="C51">
        <f t="shared" si="0"/>
        <v>5.2337788454104652</v>
      </c>
    </row>
    <row r="52">
      <c r="A52" t="s">
        <v>53</v>
      </c>
      <c r="B52">
        <v>196.25</v>
      </c>
      <c r="C52">
        <f t="shared" si="0"/>
        <v>5.2793893566625174</v>
      </c>
    </row>
    <row r="53">
      <c r="A53" t="s">
        <v>54</v>
      </c>
      <c r="B53">
        <v>195.75</v>
      </c>
      <c r="C53">
        <f t="shared" si="0"/>
        <v>5.2768383348709129</v>
      </c>
    </row>
    <row r="54">
      <c r="A54" t="s">
        <v>55</v>
      </c>
      <c r="B54">
        <v>188.25</v>
      </c>
      <c r="C54">
        <f t="shared" si="0"/>
        <v>5.2377708666800027</v>
      </c>
    </row>
    <row r="55">
      <c r="A55" t="s">
        <v>56</v>
      </c>
      <c r="B55">
        <v>180.5</v>
      </c>
      <c r="C55">
        <f t="shared" si="0"/>
        <v>5.195730777772936</v>
      </c>
    </row>
    <row r="56">
      <c r="A56" t="s">
        <v>57</v>
      </c>
      <c r="B56">
        <v>182.75</v>
      </c>
      <c r="C56">
        <f t="shared" si="0"/>
        <v>5.2081190986298882</v>
      </c>
    </row>
    <row r="57">
      <c r="A57" t="s">
        <v>58</v>
      </c>
      <c r="B57">
        <v>187.75</v>
      </c>
      <c r="C57">
        <f t="shared" si="0"/>
        <v>5.2351112906442445</v>
      </c>
    </row>
    <row r="58">
      <c r="A58" t="s">
        <v>59</v>
      </c>
      <c r="B58">
        <v>197.75</v>
      </c>
      <c r="C58">
        <f t="shared" si="0"/>
        <v>5.2870036066477635</v>
      </c>
    </row>
    <row r="59">
      <c r="A59" t="s">
        <v>60</v>
      </c>
      <c r="B59">
        <v>205.25</v>
      </c>
      <c r="C59">
        <f t="shared" si="0"/>
        <v>5.3242287483325379</v>
      </c>
    </row>
    <row r="60">
      <c r="A60" t="s">
        <v>61</v>
      </c>
      <c r="B60">
        <v>210.25</v>
      </c>
      <c r="C60">
        <f t="shared" si="0"/>
        <v>5.3482972988530575</v>
      </c>
    </row>
    <row r="61">
      <c r="A61" t="s">
        <v>62</v>
      </c>
      <c r="B61">
        <v>213.25</v>
      </c>
      <c r="C61">
        <f t="shared" si="0"/>
        <v>5.3624651863717885</v>
      </c>
    </row>
    <row r="62">
      <c r="A62" t="s">
        <v>63</v>
      </c>
      <c r="B62">
        <v>227</v>
      </c>
      <c r="C62">
        <f t="shared" si="0"/>
        <v>5.4249500174814029</v>
      </c>
    </row>
    <row r="63">
      <c r="A63" t="s">
        <v>64</v>
      </c>
      <c r="B63">
        <v>245</v>
      </c>
      <c r="C63">
        <f t="shared" si="0"/>
        <v>5.5012582105447274</v>
      </c>
    </row>
    <row r="64">
      <c r="A64" t="s">
        <v>65</v>
      </c>
      <c r="B64">
        <v>215.5</v>
      </c>
      <c r="C64">
        <f t="shared" si="0"/>
        <v>5.3729609095438029</v>
      </c>
    </row>
    <row r="65">
      <c r="A65" t="s">
        <v>66</v>
      </c>
      <c r="B65">
        <v>257.75</v>
      </c>
      <c r="C65">
        <f t="shared" si="0"/>
        <v>5.5519901228970694</v>
      </c>
    </row>
    <row r="66">
      <c r="A66" t="s">
        <v>67</v>
      </c>
      <c r="B66">
        <v>213.75</v>
      </c>
      <c r="C66">
        <f t="shared" ref="C66" si="1">LN(B66)</f>
        <v>5.36480710781687</v>
      </c>
    </row>
    <row r="67">
      <c r="A67" t="s">
        <v>68</v>
      </c>
      <c r="B67">
        <v>209.25</v>
      </c>
      <c r="C67">
        <f t="shared" ref="C67:C85" si="2">LN(B67)</f>
        <v>5.3435297093695846</v>
      </c>
    </row>
    <row r="68">
      <c r="A68" t="s">
        <v>69</v>
      </c>
      <c r="B68">
        <v>223.25</v>
      </c>
      <c r="C68">
        <f t="shared" si="2"/>
        <v>5.4082922197566088</v>
      </c>
    </row>
    <row r="69">
      <c r="A69" t="s">
        <v>70</v>
      </c>
      <c r="B69">
        <v>248.75</v>
      </c>
      <c r="C69">
        <f t="shared" si="2"/>
        <v>5.516448376038702</v>
      </c>
    </row>
    <row r="70">
      <c r="A70" t="s">
        <v>71</v>
      </c>
      <c r="B70">
        <v>258</v>
      </c>
      <c r="C70">
        <f t="shared" si="2"/>
        <v>5.5529595849216173</v>
      </c>
    </row>
    <row r="71">
      <c r="A71" t="s">
        <v>72</v>
      </c>
      <c r="B71">
        <v>283.25</v>
      </c>
      <c r="C71">
        <f t="shared" si="2"/>
        <v>5.6463298999081157</v>
      </c>
    </row>
    <row r="72">
      <c r="A72" t="s">
        <v>73</v>
      </c>
      <c r="B72">
        <v>279.5</v>
      </c>
      <c r="C72">
        <f t="shared" si="2"/>
        <v>5.6330022925951537</v>
      </c>
    </row>
    <row r="73">
      <c r="A73" t="s">
        <v>74</v>
      </c>
      <c r="B73">
        <v>278.5</v>
      </c>
      <c r="C73">
        <f t="shared" si="2"/>
        <v>5.6294180593673389</v>
      </c>
    </row>
    <row r="74">
      <c r="A74" t="s">
        <v>75</v>
      </c>
      <c r="B74">
        <v>266</v>
      </c>
      <c r="C74">
        <f t="shared" si="2"/>
        <v>5.5834963087816991</v>
      </c>
    </row>
    <row r="75">
      <c r="A75" t="s">
        <v>76</v>
      </c>
      <c r="B75">
        <v>322.5</v>
      </c>
      <c r="C75">
        <f t="shared" si="2"/>
        <v>5.7761031362358271</v>
      </c>
    </row>
    <row r="76">
      <c r="A76" t="s">
        <v>77</v>
      </c>
      <c r="B76">
        <v>369.5</v>
      </c>
      <c r="C76">
        <f t="shared" si="2"/>
        <v>5.9121507403882561</v>
      </c>
    </row>
    <row r="77">
      <c r="A77" t="s">
        <v>78</v>
      </c>
      <c r="B77">
        <v>400.75</v>
      </c>
      <c r="C77">
        <f t="shared" si="2"/>
        <v>5.9933377914896626</v>
      </c>
    </row>
    <row r="78">
      <c r="A78" t="s">
        <v>79</v>
      </c>
      <c r="B78">
        <v>392.25</v>
      </c>
      <c r="C78">
        <f t="shared" si="2"/>
        <v>5.9718993916131415</v>
      </c>
    </row>
    <row r="79">
      <c r="A79" t="s">
        <v>80</v>
      </c>
      <c r="B79">
        <v>350.25</v>
      </c>
      <c r="C79">
        <f t="shared" si="2"/>
        <v>5.8586471852171167</v>
      </c>
    </row>
    <row r="80">
      <c r="A80" t="s">
        <v>81</v>
      </c>
      <c r="B80">
        <v>343</v>
      </c>
      <c r="C80">
        <f t="shared" si="2"/>
        <v>5.8377304471659395</v>
      </c>
    </row>
    <row r="81">
      <c r="A81" t="s">
        <v>82</v>
      </c>
      <c r="B81">
        <v>332.25</v>
      </c>
      <c r="C81">
        <f t="shared" si="2"/>
        <v>5.8058876975933549</v>
      </c>
    </row>
    <row r="82">
      <c r="A82" t="s">
        <v>83</v>
      </c>
      <c r="B82">
        <v>356.75</v>
      </c>
      <c r="C82">
        <f t="shared" si="2"/>
        <v>5.8770352563569457</v>
      </c>
    </row>
    <row r="83">
      <c r="A83" t="s">
        <v>84</v>
      </c>
      <c r="B83">
        <v>352.25</v>
      </c>
      <c r="C83">
        <f t="shared" si="2"/>
        <v>5.8643411507787899</v>
      </c>
    </row>
    <row r="84">
      <c r="A84" t="s">
        <v>85</v>
      </c>
      <c r="B84">
        <v>326.5</v>
      </c>
      <c r="C84">
        <f t="shared" si="2"/>
        <v>5.7884299487164856</v>
      </c>
    </row>
    <row r="85">
      <c r="A85" t="s">
        <v>86</v>
      </c>
      <c r="B85">
        <v>309.25</v>
      </c>
      <c r="C85">
        <f t="shared" si="2"/>
        <v>5.7341500112725976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3">
    <outlinePr applyStyles="0" summaryBelow="1" summaryRight="1" showOutlineSymbols="1"/>
    <pageSetUpPr autoPageBreaks="1" fitToPage="0"/>
  </sheetPr>
  <sheetViews>
    <sheetView topLeftCell="C1" zoomScale="100" workbookViewId="0">
      <selection activeCell="K2" activeCellId="0" sqref="K2:O17"/>
    </sheetView>
  </sheetViews>
  <sheetFormatPr defaultRowHeight="14.25"/>
  <sheetData>
    <row r="1" ht="18.7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>
      <c r="A2" s="2"/>
      <c r="B2" s="3" t="s">
        <v>88</v>
      </c>
      <c r="C2" s="3"/>
      <c r="D2" s="3"/>
      <c r="E2" s="3"/>
      <c r="F2" s="3" t="s">
        <v>89</v>
      </c>
      <c r="G2" s="3"/>
      <c r="H2" s="3"/>
      <c r="I2" s="3"/>
      <c r="K2" s="4" t="s">
        <v>90</v>
      </c>
      <c r="L2" s="4"/>
      <c r="M2" s="4"/>
      <c r="N2" s="4"/>
      <c r="O2" s="4"/>
      <c r="S2" s="4" t="s">
        <v>91</v>
      </c>
      <c r="T2" s="4"/>
      <c r="U2" s="4"/>
      <c r="V2" s="4"/>
      <c r="W2" s="4"/>
    </row>
    <row r="3">
      <c r="A3" s="5" t="s">
        <v>0</v>
      </c>
      <c r="B3" s="6" t="s">
        <v>92</v>
      </c>
      <c r="C3" s="6" t="s">
        <v>93</v>
      </c>
      <c r="D3" s="6" t="s">
        <v>91</v>
      </c>
      <c r="E3" s="6" t="s">
        <v>94</v>
      </c>
      <c r="F3" s="7" t="s">
        <v>92</v>
      </c>
      <c r="G3" s="6" t="s">
        <v>93</v>
      </c>
      <c r="H3" s="6" t="s">
        <v>91</v>
      </c>
      <c r="I3" s="8" t="s">
        <v>94</v>
      </c>
      <c r="K3" s="6" t="s">
        <v>0</v>
      </c>
      <c r="L3" s="6" t="s">
        <v>92</v>
      </c>
      <c r="M3" s="6" t="s">
        <v>93</v>
      </c>
      <c r="N3" s="6" t="s">
        <v>91</v>
      </c>
      <c r="O3" s="6" t="s">
        <v>94</v>
      </c>
      <c r="S3" t="s">
        <v>95</v>
      </c>
    </row>
    <row r="4">
      <c r="A4" s="9" t="s">
        <v>3</v>
      </c>
      <c r="B4">
        <v>5.0983408745153609</v>
      </c>
      <c r="C4">
        <v>5.09834087451536</v>
      </c>
      <c r="D4">
        <v>5.06083651329907</v>
      </c>
      <c r="E4">
        <v>5.0480729468612697</v>
      </c>
      <c r="F4" s="10">
        <v>163.75</v>
      </c>
      <c r="G4">
        <f t="shared" ref="G4:G63" si="3">EXP(C4)</f>
        <v>163.7499999999998</v>
      </c>
      <c r="H4">
        <f t="shared" ref="H4:I63" si="4">EXP(D4)</f>
        <v>157.72239803879279</v>
      </c>
      <c r="I4" s="9">
        <f t="shared" si="4"/>
        <v>155.72209041784396</v>
      </c>
      <c r="K4" t="s">
        <v>51</v>
      </c>
      <c r="L4" s="11">
        <v>191</v>
      </c>
      <c r="M4">
        <f t="shared" ref="M4:M15" si="5">($F52-G52)^2</f>
        <v>14.019426826822267</v>
      </c>
      <c r="N4">
        <f t="shared" ref="N4:N15" si="6">($F52-H52)^2</f>
        <v>2.4099613254026822</v>
      </c>
      <c r="O4">
        <f t="shared" ref="O4:O15" si="7">($F52-I52)^2</f>
        <v>2.2251765540093418</v>
      </c>
      <c r="S4" t="s">
        <v>96</v>
      </c>
    </row>
    <row r="5">
      <c r="A5" s="9" t="s">
        <v>4</v>
      </c>
      <c r="B5">
        <v>4.9921318225316957</v>
      </c>
      <c r="C5">
        <v>5.0969173406198998</v>
      </c>
      <c r="D5">
        <v>5.0953933154510498</v>
      </c>
      <c r="E5">
        <v>5.0524891989945901</v>
      </c>
      <c r="F5" s="10">
        <v>147.25</v>
      </c>
      <c r="G5">
        <f t="shared" si="3"/>
        <v>163.51706216140894</v>
      </c>
      <c r="H5">
        <f t="shared" si="4"/>
        <v>163.2680478433804</v>
      </c>
      <c r="I5" s="9">
        <f t="shared" ref="I5:I63" si="8">EXP(E5)</f>
        <v>156.41131921574643</v>
      </c>
      <c r="K5" t="s">
        <v>52</v>
      </c>
      <c r="L5" s="11">
        <v>187.5</v>
      </c>
      <c r="M5">
        <f t="shared" si="5"/>
        <v>0.26074071677935601</v>
      </c>
      <c r="N5">
        <f t="shared" si="6"/>
        <v>20.473512442574247</v>
      </c>
      <c r="O5">
        <f t="shared" si="7"/>
        <v>34.148529761373275</v>
      </c>
      <c r="S5" t="s">
        <v>97</v>
      </c>
    </row>
    <row r="6">
      <c r="A6" s="9" t="s">
        <v>5</v>
      </c>
      <c r="B6">
        <v>5.0288025980517048</v>
      </c>
      <c r="C6">
        <v>5.0137590069052704</v>
      </c>
      <c r="D6">
        <v>5.0163233485724801</v>
      </c>
      <c r="E6">
        <v>5.0569054511279097</v>
      </c>
      <c r="F6" s="10">
        <v>152.75</v>
      </c>
      <c r="G6">
        <f t="shared" si="3"/>
        <v>150.46928950257319</v>
      </c>
      <c r="H6">
        <f t="shared" si="4"/>
        <v>150.85563932604052</v>
      </c>
      <c r="I6" s="9">
        <f t="shared" si="8"/>
        <v>157.10359855281493</v>
      </c>
      <c r="K6" t="s">
        <v>53</v>
      </c>
      <c r="L6" s="11">
        <v>196.25</v>
      </c>
      <c r="M6">
        <f t="shared" si="5"/>
        <v>90.756566828149658</v>
      </c>
      <c r="N6">
        <f t="shared" si="6"/>
        <v>2.6017787427725789</v>
      </c>
      <c r="O6">
        <f t="shared" si="7"/>
        <v>4.2048908515570762</v>
      </c>
      <c r="S6" t="s">
        <v>98</v>
      </c>
    </row>
    <row r="7">
      <c r="A7" s="9" t="s">
        <v>6</v>
      </c>
      <c r="B7">
        <v>5.0205856249494234</v>
      </c>
      <c r="C7">
        <v>5.0240697749758496</v>
      </c>
      <c r="D7">
        <v>5.0174124051669402</v>
      </c>
      <c r="E7">
        <v>5.0613217032612301</v>
      </c>
      <c r="F7" s="10">
        <v>151.5</v>
      </c>
      <c r="G7">
        <f t="shared" si="3"/>
        <v>152.0287693499684</v>
      </c>
      <c r="H7">
        <f t="shared" si="4"/>
        <v>151.02001914807781</v>
      </c>
      <c r="I7" s="9">
        <f t="shared" si="8"/>
        <v>157.79894193079144</v>
      </c>
      <c r="K7" t="s">
        <v>54</v>
      </c>
      <c r="L7" s="11">
        <v>195.75</v>
      </c>
      <c r="M7">
        <f t="shared" si="5"/>
        <v>86.345762431251728</v>
      </c>
      <c r="N7">
        <f t="shared" si="6"/>
        <v>2.3554979777717802</v>
      </c>
      <c r="O7">
        <f t="shared" si="7"/>
        <v>0.47755412204279557</v>
      </c>
      <c r="S7" t="s">
        <v>99</v>
      </c>
    </row>
    <row r="8">
      <c r="A8" s="9" t="s">
        <v>7</v>
      </c>
      <c r="B8">
        <v>5.1044291733826164</v>
      </c>
      <c r="C8">
        <v>5.0199285343767697</v>
      </c>
      <c r="D8">
        <v>5.0128214547709797</v>
      </c>
      <c r="E8">
        <v>5.0657379553945399</v>
      </c>
      <c r="F8" s="10">
        <v>164.75</v>
      </c>
      <c r="G8">
        <f t="shared" si="3"/>
        <v>151.40048347750795</v>
      </c>
      <c r="H8">
        <f t="shared" si="4"/>
        <v>150.32828280994647</v>
      </c>
      <c r="I8" s="9">
        <f t="shared" si="8"/>
        <v>158.49736291117483</v>
      </c>
      <c r="K8" t="s">
        <v>55</v>
      </c>
      <c r="L8" s="11">
        <v>188.25</v>
      </c>
      <c r="M8">
        <f t="shared" si="5"/>
        <v>4.233232841953833</v>
      </c>
      <c r="N8">
        <f t="shared" si="6"/>
        <v>137.32437982054495</v>
      </c>
      <c r="O8">
        <f t="shared" si="7"/>
        <v>58.863903891875466</v>
      </c>
    </row>
    <row r="9">
      <c r="A9" s="9" t="s">
        <v>8</v>
      </c>
      <c r="B9">
        <v>5.0482521576675623</v>
      </c>
      <c r="C9">
        <v>5.0844171889186498</v>
      </c>
      <c r="D9">
        <v>5.0845127241430399</v>
      </c>
      <c r="E9">
        <v>5.0701542075278603</v>
      </c>
      <c r="F9" s="10">
        <v>155.75</v>
      </c>
      <c r="G9">
        <f t="shared" si="3"/>
        <v>161.48579609498654</v>
      </c>
      <c r="H9">
        <f t="shared" si="4"/>
        <v>161.50122441371451</v>
      </c>
      <c r="I9" s="9">
        <f t="shared" si="8"/>
        <v>159.19887511549251</v>
      </c>
      <c r="K9" t="s">
        <v>56</v>
      </c>
      <c r="L9" s="11">
        <v>180.5</v>
      </c>
      <c r="M9">
        <f t="shared" si="5"/>
        <v>29.459439279906245</v>
      </c>
      <c r="N9">
        <f t="shared" si="6"/>
        <v>492.34475735054423</v>
      </c>
      <c r="O9">
        <f t="shared" si="7"/>
        <v>265.34576117491753</v>
      </c>
      <c r="S9" t="s">
        <v>100</v>
      </c>
      <c r="T9" t="s">
        <v>101</v>
      </c>
      <c r="W9">
        <v>0.42799999999999999</v>
      </c>
    </row>
    <row r="10">
      <c r="A10" s="9" t="s">
        <v>9</v>
      </c>
      <c r="B10">
        <v>5.1119877883565437</v>
      </c>
      <c r="C10">
        <v>5.0547842073467102</v>
      </c>
      <c r="D10">
        <v>5.0635288168155199</v>
      </c>
      <c r="E10">
        <v>5.0745704596611798</v>
      </c>
      <c r="F10" s="10">
        <v>166</v>
      </c>
      <c r="G10">
        <f t="shared" si="3"/>
        <v>156.77069672917145</v>
      </c>
      <c r="H10">
        <f t="shared" si="4"/>
        <v>158.14760674425833</v>
      </c>
      <c r="I10" s="9">
        <f t="shared" si="8"/>
        <v>159.90349222555594</v>
      </c>
      <c r="K10" t="s">
        <v>57</v>
      </c>
      <c r="L10" s="11">
        <v>182.75</v>
      </c>
      <c r="M10">
        <f t="shared" si="5"/>
        <v>8.4865537525623385</v>
      </c>
      <c r="N10">
        <f t="shared" si="6"/>
        <v>515.11492794398669</v>
      </c>
      <c r="O10">
        <f t="shared" si="7"/>
        <v>222.32094437038674</v>
      </c>
    </row>
    <row r="11">
      <c r="A11" s="9" t="s">
        <v>10</v>
      </c>
      <c r="B11">
        <v>5.0418109115647054</v>
      </c>
      <c r="C11">
        <v>5.0979806107105397</v>
      </c>
      <c r="D11">
        <v>5.1084232534599199</v>
      </c>
      <c r="E11">
        <v>5.0789867117945002</v>
      </c>
      <c r="F11" s="10">
        <v>154.75</v>
      </c>
      <c r="G11">
        <f t="shared" si="3"/>
        <v>163.69101742724143</v>
      </c>
      <c r="H11">
        <f t="shared" si="4"/>
        <v>165.4093405456843</v>
      </c>
      <c r="I11" s="9">
        <f t="shared" si="8"/>
        <v>160.61122798373452</v>
      </c>
      <c r="K11" t="s">
        <v>58</v>
      </c>
      <c r="L11" s="11">
        <v>187.75</v>
      </c>
      <c r="M11">
        <f t="shared" si="5"/>
        <v>5.5269224697854895</v>
      </c>
      <c r="N11">
        <f t="shared" si="6"/>
        <v>419.87915817465813</v>
      </c>
      <c r="O11">
        <f t="shared" si="7"/>
        <v>116.32225123871279</v>
      </c>
    </row>
    <row r="12" ht="15.75">
      <c r="A12" s="9" t="s">
        <v>11</v>
      </c>
      <c r="B12">
        <v>5.0782939425700704</v>
      </c>
      <c r="C12">
        <v>5.0527435880873401</v>
      </c>
      <c r="D12">
        <v>5.0636924975413997</v>
      </c>
      <c r="E12">
        <v>5.0834029639278198</v>
      </c>
      <c r="F12" s="10">
        <v>160.5</v>
      </c>
      <c r="G12">
        <f t="shared" si="3"/>
        <v>156.45111361075297</v>
      </c>
      <c r="H12">
        <f t="shared" si="4"/>
        <v>158.17349457793827</v>
      </c>
      <c r="I12" s="9">
        <f t="shared" si="8"/>
        <v>161.32209619322114</v>
      </c>
      <c r="K12" t="s">
        <v>59</v>
      </c>
      <c r="L12" s="11">
        <v>197.75</v>
      </c>
      <c r="M12">
        <f t="shared" si="5"/>
        <v>159.13002146988313</v>
      </c>
      <c r="N12">
        <f t="shared" si="6"/>
        <v>177.52317233456841</v>
      </c>
      <c r="O12">
        <f t="shared" si="7"/>
        <v>2.768896419524348</v>
      </c>
      <c r="S12" s="3" t="s">
        <v>93</v>
      </c>
      <c r="T12" s="3"/>
      <c r="U12" s="3"/>
      <c r="V12" s="3"/>
      <c r="W12" s="3"/>
    </row>
    <row r="13">
      <c r="A13" s="9" t="s">
        <v>12</v>
      </c>
      <c r="B13">
        <v>5.1104806290659717</v>
      </c>
      <c r="C13">
        <v>5.0712498416954901</v>
      </c>
      <c r="D13">
        <v>5.0762790182713999</v>
      </c>
      <c r="E13">
        <v>5.0878192160611402</v>
      </c>
      <c r="F13" s="10">
        <v>165.75</v>
      </c>
      <c r="G13">
        <f t="shared" si="3"/>
        <v>159.37339442972112</v>
      </c>
      <c r="H13">
        <f t="shared" si="4"/>
        <v>160.17693023992135</v>
      </c>
      <c r="I13" s="9">
        <f t="shared" si="8"/>
        <v>162.03611071830241</v>
      </c>
      <c r="K13" t="s">
        <v>60</v>
      </c>
      <c r="L13" s="11">
        <v>205.25</v>
      </c>
      <c r="M13">
        <f t="shared" si="5"/>
        <v>415.26426000283612</v>
      </c>
      <c r="N13">
        <f t="shared" si="6"/>
        <v>75.605599502755325</v>
      </c>
      <c r="O13">
        <f t="shared" si="7"/>
        <v>24.536071410697453</v>
      </c>
      <c r="S13" t="s">
        <v>95</v>
      </c>
    </row>
    <row r="14">
      <c r="A14" s="9" t="s">
        <v>13</v>
      </c>
      <c r="B14">
        <v>5.0875963352323836</v>
      </c>
      <c r="C14">
        <v>5.1004271065647497</v>
      </c>
      <c r="D14">
        <v>5.1083183215189401</v>
      </c>
      <c r="E14">
        <v>5.0922354681944597</v>
      </c>
      <c r="F14" s="10">
        <v>162</v>
      </c>
      <c r="G14">
        <f t="shared" si="3"/>
        <v>164.09197709584205</v>
      </c>
      <c r="H14">
        <f t="shared" si="4"/>
        <v>165.39198473313013</v>
      </c>
      <c r="I14" s="9">
        <f t="shared" si="8"/>
        <v>162.75328548462798</v>
      </c>
      <c r="K14" t="s">
        <v>61</v>
      </c>
      <c r="L14" s="11">
        <v>210.25</v>
      </c>
      <c r="M14">
        <f t="shared" si="5"/>
        <v>657.4618063467575</v>
      </c>
      <c r="N14">
        <f t="shared" si="6"/>
        <v>43.633618780665849</v>
      </c>
      <c r="O14">
        <f t="shared" si="7"/>
        <v>82.208194338611989</v>
      </c>
      <c r="S14" t="s">
        <v>96</v>
      </c>
    </row>
    <row r="15">
      <c r="A15" s="9" t="s">
        <v>14</v>
      </c>
      <c r="B15">
        <v>5.1239639794032588</v>
      </c>
      <c r="C15">
        <v>5.0889953144146096</v>
      </c>
      <c r="D15">
        <v>5.0996077623424503</v>
      </c>
      <c r="E15">
        <v>5.0966517203277801</v>
      </c>
      <c r="F15" s="10">
        <v>168</v>
      </c>
      <c r="G15">
        <f t="shared" si="3"/>
        <v>162.22679323003538</v>
      </c>
      <c r="H15">
        <f t="shared" si="4"/>
        <v>163.95758434696245</v>
      </c>
      <c r="I15" s="9">
        <f t="shared" si="8"/>
        <v>163.4736344794832</v>
      </c>
      <c r="K15" t="s">
        <v>62</v>
      </c>
      <c r="L15" s="11">
        <v>213.25</v>
      </c>
      <c r="M15">
        <f t="shared" si="5"/>
        <v>835.41972462100091</v>
      </c>
      <c r="N15">
        <f t="shared" si="6"/>
        <v>42.975811706219659</v>
      </c>
      <c r="O15">
        <f t="shared" si="7"/>
        <v>124.91266111338312</v>
      </c>
      <c r="S15" t="s">
        <v>102</v>
      </c>
    </row>
    <row r="16">
      <c r="A16" s="9" t="s">
        <v>15</v>
      </c>
      <c r="B16">
        <v>5.1089711948171175</v>
      </c>
      <c r="C16">
        <v>5.1148480385835899</v>
      </c>
      <c r="D16">
        <v>5.1256886144377098</v>
      </c>
      <c r="E16">
        <v>5.1010679724610997</v>
      </c>
      <c r="F16" s="10">
        <v>165.5</v>
      </c>
      <c r="G16">
        <f t="shared" si="3"/>
        <v>166.47548121115031</v>
      </c>
      <c r="H16">
        <f t="shared" si="4"/>
        <v>168.28998867622536</v>
      </c>
      <c r="I16" s="9">
        <f t="shared" si="8"/>
        <v>164.19717175206085</v>
      </c>
      <c r="K16" s="12" t="s">
        <v>103</v>
      </c>
      <c r="L16" s="13"/>
      <c r="M16" s="13">
        <f>AVERAGE(M4:M15)</f>
        <v>192.1970381323074</v>
      </c>
      <c r="N16" s="13">
        <f t="shared" ref="N16:O16" si="9">AVERAGE(N4:N15)</f>
        <v>161.02018134187205</v>
      </c>
      <c r="O16" s="13">
        <f t="shared" si="9"/>
        <v>78.194569603924322</v>
      </c>
      <c r="S16" t="s">
        <v>98</v>
      </c>
    </row>
    <row r="17">
      <c r="A17" s="9" t="s">
        <v>16</v>
      </c>
      <c r="B17">
        <v>5.1489469098937679</v>
      </c>
      <c r="C17">
        <v>5.1088404490133996</v>
      </c>
      <c r="D17">
        <v>5.1210717595297499</v>
      </c>
      <c r="E17">
        <v>5.1054842245944201</v>
      </c>
      <c r="F17" s="10">
        <v>172.25</v>
      </c>
      <c r="G17">
        <f t="shared" si="3"/>
        <v>165.47836298399002</v>
      </c>
      <c r="H17">
        <f t="shared" si="4"/>
        <v>167.51480903893639</v>
      </c>
      <c r="I17" s="9">
        <f t="shared" si="8"/>
        <v>164.92391141373631</v>
      </c>
      <c r="K17" s="14" t="s">
        <v>104</v>
      </c>
      <c r="L17" s="15"/>
      <c r="M17" s="15">
        <f>SQRT(M16)</f>
        <v>13.863514638514557</v>
      </c>
      <c r="N17" s="15">
        <f t="shared" ref="N17:O17" si="10">SQRT(N16)</f>
        <v>12.689372771806809</v>
      </c>
      <c r="O17" s="15">
        <f t="shared" si="10"/>
        <v>8.8427693401967868</v>
      </c>
      <c r="S17" t="s">
        <v>105</v>
      </c>
    </row>
    <row r="18">
      <c r="A18" s="9" t="s">
        <v>17</v>
      </c>
      <c r="B18">
        <v>5.1029105702054265</v>
      </c>
      <c r="C18">
        <v>5.1387007567338401</v>
      </c>
      <c r="D18">
        <v>5.1515642000324702</v>
      </c>
      <c r="E18">
        <v>5.1099004767277298</v>
      </c>
      <c r="F18" s="10">
        <v>164.5</v>
      </c>
      <c r="G18">
        <f t="shared" si="3"/>
        <v>170.49411103345381</v>
      </c>
      <c r="H18">
        <f t="shared" si="4"/>
        <v>172.70141871557519</v>
      </c>
      <c r="I18" s="9">
        <f t="shared" si="8"/>
        <v>165.6538676383399</v>
      </c>
    </row>
    <row r="19">
      <c r="A19" s="9" t="s">
        <v>18</v>
      </c>
      <c r="B19">
        <v>5.1254509685248371</v>
      </c>
      <c r="C19">
        <v>5.1093601615424804</v>
      </c>
      <c r="D19">
        <v>5.1216535627367801</v>
      </c>
      <c r="E19">
        <v>5.1143167288610503</v>
      </c>
      <c r="F19" s="10">
        <v>168.25</v>
      </c>
      <c r="G19">
        <f t="shared" si="3"/>
        <v>165.56438651434158</v>
      </c>
      <c r="H19">
        <f t="shared" si="4"/>
        <v>167.6122980490197</v>
      </c>
      <c r="I19" s="9">
        <f t="shared" si="8"/>
        <v>166.38705466244105</v>
      </c>
      <c r="S19" t="s">
        <v>100</v>
      </c>
      <c r="T19" t="s">
        <v>101</v>
      </c>
      <c r="W19">
        <v>0.78000000000000003</v>
      </c>
    </row>
    <row r="20">
      <c r="A20" s="9" t="s">
        <v>19</v>
      </c>
      <c r="B20">
        <v>5.1164956847957335</v>
      </c>
      <c r="C20">
        <v>5.1204877789093901</v>
      </c>
      <c r="D20">
        <v>5.1277287996254097</v>
      </c>
      <c r="E20">
        <v>5.1187329809943698</v>
      </c>
      <c r="F20" s="10">
        <v>166.75</v>
      </c>
      <c r="G20">
        <f t="shared" si="3"/>
        <v>167.4170121953444</v>
      </c>
      <c r="H20">
        <f t="shared" si="4"/>
        <v>168.63368189805647</v>
      </c>
      <c r="I20" s="9">
        <f t="shared" si="8"/>
        <v>167.12348678561503</v>
      </c>
      <c r="T20" t="s">
        <v>106</v>
      </c>
      <c r="W20">
        <v>0</v>
      </c>
    </row>
    <row r="21">
      <c r="A21" s="9" t="s">
        <v>20</v>
      </c>
      <c r="B21">
        <v>5.1733208763733511</v>
      </c>
      <c r="C21">
        <v>5.1159503317633899</v>
      </c>
      <c r="D21">
        <v>5.1216333847086704</v>
      </c>
      <c r="E21">
        <v>5.1231492331276902</v>
      </c>
      <c r="F21" s="10">
        <v>176.5</v>
      </c>
      <c r="G21">
        <f t="shared" si="3"/>
        <v>166.65908717390266</v>
      </c>
      <c r="H21">
        <f t="shared" si="4"/>
        <v>167.60891599747981</v>
      </c>
      <c r="I21" s="9">
        <f t="shared" si="8"/>
        <v>167.86317837072954</v>
      </c>
      <c r="S21" t="s">
        <v>107</v>
      </c>
      <c r="W21">
        <v>0.095620999999999998</v>
      </c>
    </row>
    <row r="22">
      <c r="A22" s="9" t="s">
        <v>21</v>
      </c>
      <c r="B22">
        <v>5.1254509685248371</v>
      </c>
      <c r="C22">
        <v>5.1592769700745897</v>
      </c>
      <c r="D22">
        <v>5.1673409329075302</v>
      </c>
      <c r="E22">
        <v>5.1275654852610097</v>
      </c>
      <c r="F22" s="10">
        <v>168.25</v>
      </c>
      <c r="G22">
        <f t="shared" si="3"/>
        <v>174.03857500496986</v>
      </c>
      <c r="H22">
        <f t="shared" si="4"/>
        <v>175.44768949281251</v>
      </c>
      <c r="I22" s="9">
        <f t="shared" si="8"/>
        <v>168.60614384422195</v>
      </c>
      <c r="S22" t="s">
        <v>108</v>
      </c>
      <c r="W22">
        <v>0.044632999999999999</v>
      </c>
    </row>
    <row r="23">
      <c r="A23" s="9" t="s">
        <v>22</v>
      </c>
      <c r="B23">
        <v>5.0482521576675623</v>
      </c>
      <c r="C23">
        <v>5.13146847845029</v>
      </c>
      <c r="D23">
        <v>5.1424136999062</v>
      </c>
      <c r="E23">
        <v>5.1319817373943302</v>
      </c>
      <c r="F23" s="10">
        <v>155.75</v>
      </c>
      <c r="G23">
        <f t="shared" si="3"/>
        <v>169.26549836640649</v>
      </c>
      <c r="H23">
        <f t="shared" si="4"/>
        <v>171.12832264618123</v>
      </c>
      <c r="I23" s="9">
        <f t="shared" si="8"/>
        <v>169.35239769638196</v>
      </c>
    </row>
    <row r="24" ht="15.75">
      <c r="A24" s="9" t="s">
        <v>23</v>
      </c>
      <c r="B24">
        <v>5.1119877883565437</v>
      </c>
      <c r="C24">
        <v>5.0651345500178797</v>
      </c>
      <c r="D24">
        <v>5.0650676387779896</v>
      </c>
      <c r="E24">
        <v>5.1363979895276497</v>
      </c>
      <c r="F24" s="10">
        <v>166</v>
      </c>
      <c r="G24">
        <f t="shared" si="3"/>
        <v>158.40175359869531</v>
      </c>
      <c r="H24">
        <f t="shared" si="4"/>
        <v>158.39115509554469</v>
      </c>
      <c r="I24" s="9">
        <f t="shared" si="8"/>
        <v>170.1019544816329</v>
      </c>
      <c r="S24" s="3" t="s">
        <v>94</v>
      </c>
      <c r="T24" s="3"/>
      <c r="U24" s="3"/>
      <c r="V24" s="3"/>
      <c r="W24" s="3"/>
    </row>
    <row r="25">
      <c r="A25" s="9" t="s">
        <v>24</v>
      </c>
      <c r="B25">
        <v>5.0875963352323836</v>
      </c>
      <c r="C25">
        <v>5.10025747909134</v>
      </c>
      <c r="D25">
        <v>5.0912397466310804</v>
      </c>
      <c r="E25">
        <v>5.1408142416609701</v>
      </c>
      <c r="F25" s="10">
        <v>162</v>
      </c>
      <c r="G25">
        <f t="shared" si="3"/>
        <v>164.06414494897558</v>
      </c>
      <c r="H25">
        <f t="shared" si="4"/>
        <v>162.59130918379063</v>
      </c>
      <c r="I25" s="9">
        <f t="shared" si="8"/>
        <v>170.85482881881686</v>
      </c>
      <c r="S25" t="s">
        <v>109</v>
      </c>
    </row>
    <row r="26">
      <c r="A26" s="9" t="s">
        <v>25</v>
      </c>
      <c r="B26">
        <v>5.072043922224899</v>
      </c>
      <c r="C26">
        <v>5.0889579997630099</v>
      </c>
      <c r="D26">
        <v>5.0827241255740496</v>
      </c>
      <c r="E26">
        <v>5.1452304937942897</v>
      </c>
      <c r="F26" s="10">
        <v>159.5</v>
      </c>
      <c r="G26">
        <f t="shared" si="3"/>
        <v>162.2207399067054</v>
      </c>
      <c r="H26">
        <f t="shared" si="4"/>
        <v>161.21262172895115</v>
      </c>
      <c r="I26" s="9">
        <f t="shared" si="8"/>
        <v>171.61103539147862</v>
      </c>
      <c r="S26" t="s">
        <v>110</v>
      </c>
    </row>
    <row r="27">
      <c r="A27" s="9" t="s">
        <v>26</v>
      </c>
      <c r="B27">
        <v>5.0689042022202315</v>
      </c>
      <c r="C27">
        <v>5.0743411471062698</v>
      </c>
      <c r="D27">
        <v>5.0675174996565397</v>
      </c>
      <c r="E27">
        <v>5.1496467459276101</v>
      </c>
      <c r="F27" s="10">
        <v>159</v>
      </c>
      <c r="G27">
        <f t="shared" si="3"/>
        <v>159.86682855109575</v>
      </c>
      <c r="H27">
        <f t="shared" si="4"/>
        <v>158.77966709578189</v>
      </c>
      <c r="I27" s="9">
        <f t="shared" si="8"/>
        <v>172.37058894815317</v>
      </c>
      <c r="S27" t="s">
        <v>111</v>
      </c>
    </row>
    <row r="28">
      <c r="A28" s="9" t="s">
        <v>27</v>
      </c>
      <c r="B28">
        <v>5.0641760610242859</v>
      </c>
      <c r="C28">
        <v>5.0686766874608002</v>
      </c>
      <c r="D28">
        <v>5.0606837867824996</v>
      </c>
      <c r="E28">
        <v>5.1540629980609296</v>
      </c>
      <c r="F28" s="10">
        <v>158.25</v>
      </c>
      <c r="G28">
        <f t="shared" si="3"/>
        <v>158.96382926809414</v>
      </c>
      <c r="H28">
        <f t="shared" si="4"/>
        <v>157.69831148572968</v>
      </c>
      <c r="I28" s="9">
        <f t="shared" si="8"/>
        <v>173.13350430265214</v>
      </c>
      <c r="S28" t="s">
        <v>95</v>
      </c>
    </row>
    <row r="29">
      <c r="A29" s="9" t="s">
        <v>28</v>
      </c>
      <c r="B29">
        <v>5.1164956847957335</v>
      </c>
      <c r="C29">
        <v>5.0637425749323297</v>
      </c>
      <c r="D29">
        <v>5.05590649521708</v>
      </c>
      <c r="E29">
        <v>5.1584792501942403</v>
      </c>
      <c r="F29" s="10">
        <v>166.75</v>
      </c>
      <c r="G29">
        <f t="shared" si="3"/>
        <v>158.18141569219375</v>
      </c>
      <c r="H29">
        <f t="shared" si="4"/>
        <v>156.94673734618723</v>
      </c>
      <c r="I29" s="9">
        <f t="shared" si="8"/>
        <v>173.89979633435237</v>
      </c>
      <c r="S29" t="s">
        <v>96</v>
      </c>
    </row>
    <row r="30">
      <c r="A30" s="9" t="s">
        <v>29</v>
      </c>
      <c r="B30">
        <v>5.0983408745153609</v>
      </c>
      <c r="C30">
        <v>5.1034675217925196</v>
      </c>
      <c r="D30">
        <v>5.10064454817085</v>
      </c>
      <c r="E30">
        <v>5.1628955023275598</v>
      </c>
      <c r="F30" s="10">
        <v>163.75</v>
      </c>
      <c r="G30">
        <f t="shared" si="3"/>
        <v>164.5916440543586</v>
      </c>
      <c r="H30">
        <f t="shared" si="4"/>
        <v>164.12766139837535</v>
      </c>
      <c r="I30" s="9">
        <f t="shared" si="8"/>
        <v>174.66947998849147</v>
      </c>
    </row>
    <row r="31">
      <c r="A31" s="9" t="s">
        <v>30</v>
      </c>
      <c r="B31">
        <v>5.1254509685248371</v>
      </c>
      <c r="C31">
        <v>5.0980451004879201</v>
      </c>
      <c r="D31">
        <v>5.10264486634214</v>
      </c>
      <c r="E31">
        <v>5.1673117544608802</v>
      </c>
      <c r="F31" s="10">
        <v>168.25</v>
      </c>
      <c r="G31">
        <f t="shared" si="3"/>
        <v>163.70157416491168</v>
      </c>
      <c r="H31">
        <f t="shared" si="4"/>
        <v>164.45629752070525</v>
      </c>
      <c r="I31" s="9">
        <f t="shared" si="8"/>
        <v>175.44257027645054</v>
      </c>
      <c r="S31" t="s">
        <v>112</v>
      </c>
      <c r="T31" t="s">
        <v>113</v>
      </c>
      <c r="U31" t="s">
        <v>114</v>
      </c>
      <c r="V31" t="s">
        <v>115</v>
      </c>
      <c r="W31" t="s">
        <v>116</v>
      </c>
    </row>
    <row r="32">
      <c r="A32" s="9" t="s">
        <v>31</v>
      </c>
      <c r="B32">
        <v>5.2081190986298882</v>
      </c>
      <c r="C32">
        <v>5.1179986917786104</v>
      </c>
      <c r="D32">
        <v>5.1257174266625398</v>
      </c>
      <c r="E32">
        <v>5.1717280065941997</v>
      </c>
      <c r="F32" s="10">
        <v>182.75</v>
      </c>
      <c r="G32">
        <f t="shared" si="3"/>
        <v>167.00081485541781</v>
      </c>
      <c r="H32">
        <f t="shared" si="4"/>
        <v>168.29483755506888</v>
      </c>
      <c r="I32" s="9">
        <f t="shared" si="8"/>
        <v>176.21908227605235</v>
      </c>
    </row>
    <row r="33">
      <c r="A33" s="9" t="s">
        <v>32</v>
      </c>
      <c r="B33">
        <v>5.1845886012196933</v>
      </c>
      <c r="C33">
        <v>5.1868708776352799</v>
      </c>
      <c r="D33">
        <v>5.2039822845352601</v>
      </c>
      <c r="E33">
        <v>5.1761442587275202</v>
      </c>
      <c r="F33" s="10">
        <v>178.5</v>
      </c>
      <c r="G33">
        <f t="shared" si="3"/>
        <v>178.9078515781668</v>
      </c>
      <c r="H33">
        <f t="shared" si="4"/>
        <v>181.99555879162921</v>
      </c>
      <c r="I33" s="9">
        <f t="shared" si="8"/>
        <v>176.99903113185502</v>
      </c>
      <c r="S33" t="s">
        <v>117</v>
      </c>
      <c r="T33">
        <v>0.0044159999999999998</v>
      </c>
      <c r="U33">
        <v>0.00067400000000000001</v>
      </c>
      <c r="V33">
        <v>6.5482930000000001</v>
      </c>
      <c r="W33">
        <v>0</v>
      </c>
    </row>
    <row r="34">
      <c r="A34" s="9" t="s">
        <v>33</v>
      </c>
      <c r="B34">
        <v>5.3095045559386014</v>
      </c>
      <c r="C34">
        <v>5.1836671224901298</v>
      </c>
      <c r="D34">
        <v>5.2102042410587304</v>
      </c>
      <c r="E34">
        <v>5.1805605108608397</v>
      </c>
      <c r="F34" s="10">
        <v>202.25</v>
      </c>
      <c r="G34">
        <f t="shared" si="3"/>
        <v>178.33559180773247</v>
      </c>
      <c r="H34">
        <f t="shared" si="4"/>
        <v>183.13145733710121</v>
      </c>
      <c r="I34" s="9">
        <f t="shared" si="8"/>
        <v>177.78243205544621</v>
      </c>
      <c r="S34" t="s">
        <v>118</v>
      </c>
      <c r="T34">
        <v>5.0480729999999996</v>
      </c>
      <c r="U34">
        <v>0.018398000000000001</v>
      </c>
      <c r="V34">
        <v>274.38780000000003</v>
      </c>
      <c r="W34">
        <v>0</v>
      </c>
    </row>
    <row r="35">
      <c r="A35" s="9" t="s">
        <v>34</v>
      </c>
      <c r="B35">
        <v>5.321789722733179</v>
      </c>
      <c r="C35">
        <v>5.28039930343314</v>
      </c>
      <c r="D35">
        <v>5.3144768839596299</v>
      </c>
      <c r="E35">
        <v>5.1849767629941601</v>
      </c>
      <c r="F35" s="10">
        <v>204.75</v>
      </c>
      <c r="G35">
        <f t="shared" si="3"/>
        <v>196.44830217419926</v>
      </c>
      <c r="H35">
        <f t="shared" si="4"/>
        <v>203.25815771052598</v>
      </c>
      <c r="I35" s="9">
        <f t="shared" si="8"/>
        <v>178.56930032574081</v>
      </c>
    </row>
    <row r="36">
      <c r="A36" s="9" t="s">
        <v>35</v>
      </c>
      <c r="B36">
        <v>5.3057893813867381</v>
      </c>
      <c r="C36">
        <v>5.3112611244000902</v>
      </c>
      <c r="D36">
        <v>5.35819792194384</v>
      </c>
      <c r="E36">
        <v>5.1893930151274796</v>
      </c>
      <c r="F36" s="10">
        <v>201.5</v>
      </c>
      <c r="G36">
        <f t="shared" si="3"/>
        <v>202.60557817861425</v>
      </c>
      <c r="H36">
        <f t="shared" si="4"/>
        <v>212.3419446947305</v>
      </c>
      <c r="I36" s="9">
        <f t="shared" si="8"/>
        <v>179.35965128927802</v>
      </c>
      <c r="S36" t="s">
        <v>119</v>
      </c>
      <c r="T36">
        <v>0.48244900000000002</v>
      </c>
      <c r="U36" t="s">
        <v>120</v>
      </c>
      <c r="W36">
        <v>5.1518550000000003</v>
      </c>
    </row>
    <row r="37">
      <c r="A37" s="9" t="s">
        <v>36</v>
      </c>
      <c r="B37">
        <v>5.2907891001272453</v>
      </c>
      <c r="C37">
        <v>5.3055695215193497</v>
      </c>
      <c r="D37">
        <v>5.3521364204545101</v>
      </c>
      <c r="E37">
        <v>5.1938092672608001</v>
      </c>
      <c r="F37" s="10">
        <v>198.5</v>
      </c>
      <c r="G37">
        <f t="shared" si="3"/>
        <v>201.45570310645434</v>
      </c>
      <c r="H37">
        <f t="shared" si="4"/>
        <v>211.05872672351381</v>
      </c>
      <c r="I37" s="9">
        <f t="shared" si="8"/>
        <v>180.15350036052163</v>
      </c>
      <c r="S37" t="s">
        <v>121</v>
      </c>
      <c r="T37">
        <v>0.47119800000000001</v>
      </c>
      <c r="U37" t="s">
        <v>122</v>
      </c>
      <c r="W37">
        <v>0.089013999999999996</v>
      </c>
    </row>
    <row r="38">
      <c r="A38" s="9" t="s">
        <v>37</v>
      </c>
      <c r="B38">
        <v>5.3045479162986728</v>
      </c>
      <c r="C38">
        <v>5.2926169633296203</v>
      </c>
      <c r="D38">
        <v>5.3288225660469504</v>
      </c>
      <c r="E38">
        <v>5.1982255193941196</v>
      </c>
      <c r="F38" s="10">
        <v>201.25</v>
      </c>
      <c r="G38">
        <f t="shared" si="3"/>
        <v>198.86316265038096</v>
      </c>
      <c r="H38">
        <f t="shared" si="4"/>
        <v>206.19505011790804</v>
      </c>
      <c r="I38" s="9">
        <f t="shared" si="8"/>
        <v>180.95086302215947</v>
      </c>
      <c r="S38" t="s">
        <v>123</v>
      </c>
      <c r="T38">
        <v>0.064729999999999996</v>
      </c>
      <c r="U38" t="s">
        <v>124</v>
      </c>
      <c r="W38">
        <v>-2.5964230000000001</v>
      </c>
    </row>
    <row r="39">
      <c r="A39" s="9" t="s">
        <v>38</v>
      </c>
      <c r="B39">
        <v>5.3144367484279202</v>
      </c>
      <c r="C39">
        <v>5.3004998113690798</v>
      </c>
      <c r="D39">
        <v>5.3260051912656499</v>
      </c>
      <c r="E39">
        <v>5.2026417715274302</v>
      </c>
      <c r="F39" s="10">
        <v>203.25</v>
      </c>
      <c r="G39">
        <f t="shared" si="3"/>
        <v>200.4369656174417</v>
      </c>
      <c r="H39">
        <f t="shared" si="4"/>
        <v>205.61493896267061</v>
      </c>
      <c r="I39" s="9">
        <f t="shared" si="8"/>
        <v>181.75175482540493</v>
      </c>
      <c r="S39" t="s">
        <v>125</v>
      </c>
      <c r="T39">
        <v>0.19273599999999999</v>
      </c>
      <c r="U39" t="s">
        <v>126</v>
      </c>
      <c r="W39">
        <v>-2.5184570000000002</v>
      </c>
    </row>
    <row r="40">
      <c r="A40" s="9" t="s">
        <v>39</v>
      </c>
      <c r="B40">
        <v>5.3193447337401123</v>
      </c>
      <c r="C40">
        <v>5.3099473671182498</v>
      </c>
      <c r="D40">
        <v>5.3296176281060799</v>
      </c>
      <c r="E40">
        <v>5.2070580236607498</v>
      </c>
      <c r="F40" s="10">
        <v>204.25</v>
      </c>
      <c r="G40">
        <f t="shared" si="3"/>
        <v>202.33957839277713</v>
      </c>
      <c r="H40">
        <f t="shared" si="4"/>
        <v>206.35905316669874</v>
      </c>
      <c r="I40" s="9">
        <f t="shared" si="8"/>
        <v>182.55619139030605</v>
      </c>
      <c r="S40" t="s">
        <v>127</v>
      </c>
      <c r="T40">
        <v>64.314160000000001</v>
      </c>
      <c r="U40" t="s">
        <v>128</v>
      </c>
      <c r="W40">
        <v>-2.5669599999999999</v>
      </c>
    </row>
    <row r="41">
      <c r="A41" s="9" t="s">
        <v>40</v>
      </c>
      <c r="B41">
        <v>5.2639846874675316</v>
      </c>
      <c r="C41">
        <v>5.3158539671351699</v>
      </c>
      <c r="D41">
        <v>5.3322198598608503</v>
      </c>
      <c r="E41">
        <v>5.2114742757940702</v>
      </c>
      <c r="F41" s="10">
        <v>193.25</v>
      </c>
      <c r="G41">
        <f t="shared" si="3"/>
        <v>203.5382539134211</v>
      </c>
      <c r="H41">
        <f t="shared" si="4"/>
        <v>206.8967465457053</v>
      </c>
      <c r="I41" s="9">
        <f t="shared" si="8"/>
        <v>183.3641884060408</v>
      </c>
      <c r="S41" t="s">
        <v>129</v>
      </c>
      <c r="T41">
        <v>42.880139999999997</v>
      </c>
      <c r="U41" t="s">
        <v>130</v>
      </c>
      <c r="W41">
        <v>0.524474</v>
      </c>
    </row>
    <row r="42">
      <c r="A42" s="9" t="s">
        <v>41</v>
      </c>
      <c r="B42">
        <v>5.2244016835978684</v>
      </c>
      <c r="C42">
        <v>5.27397135771335</v>
      </c>
      <c r="D42">
        <v>5.2833238533206801</v>
      </c>
      <c r="E42">
        <v>5.2158905279273897</v>
      </c>
      <c r="F42" s="10">
        <v>185.75</v>
      </c>
      <c r="G42">
        <f t="shared" si="3"/>
        <v>195.18959294238186</v>
      </c>
      <c r="H42">
        <f t="shared" si="4"/>
        <v>197.02366596419381</v>
      </c>
      <c r="I42" s="9">
        <f t="shared" si="8"/>
        <v>184.17576163122882</v>
      </c>
    </row>
    <row r="43">
      <c r="A43" s="9" t="s">
        <v>42</v>
      </c>
      <c r="B43">
        <v>5.2108513407667605</v>
      </c>
      <c r="C43">
        <v>5.2338824866143296</v>
      </c>
      <c r="D43">
        <v>5.2298999624581404</v>
      </c>
      <c r="E43">
        <v>5.2203067800607101</v>
      </c>
      <c r="F43" s="10">
        <v>183.25</v>
      </c>
      <c r="G43">
        <f t="shared" si="3"/>
        <v>187.51943373277487</v>
      </c>
      <c r="H43">
        <f t="shared" si="4"/>
        <v>186.7741181619011</v>
      </c>
      <c r="I43" s="9">
        <f t="shared" si="8"/>
        <v>184.99092689423841</v>
      </c>
    </row>
    <row r="44">
      <c r="A44" s="9" t="s">
        <v>43</v>
      </c>
      <c r="B44">
        <v>5.2217062641761967</v>
      </c>
      <c r="C44">
        <v>5.2144941983348403</v>
      </c>
      <c r="D44">
        <v>5.19981439410458</v>
      </c>
      <c r="E44">
        <v>5.2247230321940297</v>
      </c>
      <c r="F44" s="10">
        <v>185.25</v>
      </c>
      <c r="G44">
        <f t="shared" si="3"/>
        <v>183.9187710285799</v>
      </c>
      <c r="H44">
        <f t="shared" si="4"/>
        <v>181.23859980056343</v>
      </c>
      <c r="I44" s="9">
        <f t="shared" si="8"/>
        <v>185.8097000934938</v>
      </c>
    </row>
    <row r="45">
      <c r="A45" s="9" t="s">
        <v>44</v>
      </c>
      <c r="B45">
        <v>5.1943447761650585</v>
      </c>
      <c r="C45">
        <v>5.21869622003695</v>
      </c>
      <c r="D45">
        <v>5.20128485120566</v>
      </c>
      <c r="E45">
        <v>5.2291392843273501</v>
      </c>
      <c r="F45" s="10">
        <v>180.25</v>
      </c>
      <c r="G45">
        <f t="shared" si="3"/>
        <v>184.6932276981866</v>
      </c>
      <c r="H45">
        <f t="shared" si="4"/>
        <v>181.50529942375152</v>
      </c>
      <c r="I45" s="9">
        <f t="shared" si="8"/>
        <v>186.63209719778661</v>
      </c>
    </row>
    <row r="46">
      <c r="A46" s="9" t="s">
        <v>45</v>
      </c>
      <c r="B46">
        <v>5.1633563811139194</v>
      </c>
      <c r="C46">
        <v>5.1982780728925304</v>
      </c>
      <c r="D46">
        <v>5.1820851856416601</v>
      </c>
      <c r="E46">
        <v>5.2335555364606696</v>
      </c>
      <c r="F46" s="10">
        <v>174.75</v>
      </c>
      <c r="G46">
        <f t="shared" si="3"/>
        <v>180.96037287293751</v>
      </c>
      <c r="H46">
        <f t="shared" si="4"/>
        <v>178.05369919060425</v>
      </c>
      <c r="I46" s="9">
        <f t="shared" si="8"/>
        <v>187.45813424658596</v>
      </c>
    </row>
    <row r="47">
      <c r="A47" s="9" t="s">
        <v>46</v>
      </c>
      <c r="B47">
        <v>5.1013896573647202</v>
      </c>
      <c r="C47">
        <v>5.1696149209759099</v>
      </c>
      <c r="D47">
        <v>5.1515228916284901</v>
      </c>
      <c r="E47">
        <v>5.23797178859399</v>
      </c>
      <c r="F47" s="10">
        <v>164.25</v>
      </c>
      <c r="G47">
        <f t="shared" si="3"/>
        <v>175.847109411291</v>
      </c>
      <c r="H47">
        <f t="shared" si="4"/>
        <v>172.69428484294841</v>
      </c>
      <c r="I47" s="9">
        <f t="shared" si="8"/>
        <v>188.28782735035264</v>
      </c>
    </row>
    <row r="48">
      <c r="A48" s="9" t="s">
        <v>47</v>
      </c>
      <c r="B48">
        <v>5.1633563811139194</v>
      </c>
      <c r="C48">
        <v>5.1149743169584498</v>
      </c>
      <c r="D48">
        <v>5.0906471469240699</v>
      </c>
      <c r="E48">
        <v>5.2423880407273096</v>
      </c>
      <c r="F48" s="10">
        <v>174.75</v>
      </c>
      <c r="G48">
        <f t="shared" si="3"/>
        <v>166.49650479175554</v>
      </c>
      <c r="H48">
        <f t="shared" si="4"/>
        <v>162.4949861649211</v>
      </c>
      <c r="I48" s="9">
        <f t="shared" si="8"/>
        <v>189.1211926908519</v>
      </c>
    </row>
    <row r="49">
      <c r="A49" s="9" t="s">
        <v>48</v>
      </c>
      <c r="B49">
        <v>5.181783550292085</v>
      </c>
      <c r="C49">
        <v>5.1512897607455299</v>
      </c>
      <c r="D49">
        <v>5.1257420843459798</v>
      </c>
      <c r="E49">
        <v>5.24680429286063</v>
      </c>
      <c r="F49" s="10">
        <v>178</v>
      </c>
      <c r="G49">
        <f t="shared" si="3"/>
        <v>172.65402916444404</v>
      </c>
      <c r="H49">
        <f t="shared" si="4"/>
        <v>168.29898736706008</v>
      </c>
      <c r="I49" s="9">
        <f t="shared" si="8"/>
        <v>189.95824652147053</v>
      </c>
    </row>
    <row r="50">
      <c r="A50" s="9" t="s">
        <v>49</v>
      </c>
      <c r="B50">
        <v>5.2230548820474896</v>
      </c>
      <c r="C50">
        <v>5.1736519925721698</v>
      </c>
      <c r="D50">
        <v>5.1598887423693398</v>
      </c>
      <c r="E50">
        <v>5.2512205449939398</v>
      </c>
      <c r="F50" s="10">
        <v>185.5</v>
      </c>
      <c r="G50">
        <f t="shared" si="3"/>
        <v>176.55845168570738</v>
      </c>
      <c r="H50">
        <f t="shared" si="4"/>
        <v>174.14507955832144</v>
      </c>
      <c r="I50" s="9">
        <f t="shared" si="8"/>
        <v>190.79900516753054</v>
      </c>
    </row>
    <row r="51">
      <c r="A51" s="9" t="s">
        <v>50</v>
      </c>
      <c r="B51">
        <v>5.240423388129134</v>
      </c>
      <c r="C51">
        <v>5.2107637005252396</v>
      </c>
      <c r="D51">
        <v>5.2104003694436702</v>
      </c>
      <c r="E51">
        <v>5.2556367971272602</v>
      </c>
      <c r="F51" s="10">
        <v>188.75</v>
      </c>
      <c r="G51">
        <f t="shared" si="3"/>
        <v>183.23394062947506</v>
      </c>
      <c r="H51">
        <f t="shared" si="4"/>
        <v>183.16737813648948</v>
      </c>
      <c r="I51" s="9">
        <f t="shared" si="8"/>
        <v>191.6434850266163</v>
      </c>
    </row>
    <row r="52">
      <c r="A52" s="16" t="s">
        <v>51</v>
      </c>
      <c r="B52" s="17">
        <v>5.2522734280466299</v>
      </c>
      <c r="C52" s="17">
        <v>5.2324753161545701</v>
      </c>
      <c r="D52" s="17">
        <v>5.2441124426712999</v>
      </c>
      <c r="E52" s="17">
        <v>5.2600530492605797</v>
      </c>
      <c r="F52" s="18">
        <v>191</v>
      </c>
      <c r="G52" s="17">
        <f t="shared" si="3"/>
        <v>187.25574749424905</v>
      </c>
      <c r="H52" s="17">
        <f t="shared" si="4"/>
        <v>189.44759498667304</v>
      </c>
      <c r="I52" s="16">
        <f t="shared" si="8"/>
        <v>192.49170256888206</v>
      </c>
    </row>
    <row r="53">
      <c r="A53" s="16" t="s">
        <v>52</v>
      </c>
      <c r="B53" s="17">
        <v>5.2337788454104652</v>
      </c>
      <c r="C53" s="17">
        <v>5.2310517822591001</v>
      </c>
      <c r="D53" s="17">
        <v>5.2576243562205196</v>
      </c>
      <c r="E53" s="17">
        <v>5.2644693013939001</v>
      </c>
      <c r="F53" s="18">
        <v>187.5</v>
      </c>
      <c r="G53" s="17">
        <f t="shared" si="3"/>
        <v>186.98937223265929</v>
      </c>
      <c r="H53" s="17">
        <f t="shared" si="4"/>
        <v>192.0247665622189</v>
      </c>
      <c r="I53" s="16">
        <f t="shared" si="8"/>
        <v>193.34367433738169</v>
      </c>
    </row>
    <row r="54">
      <c r="A54" s="16" t="s">
        <v>53</v>
      </c>
      <c r="B54" s="17">
        <v>5.2793893566625174</v>
      </c>
      <c r="C54" s="17">
        <v>5.2296282483636398</v>
      </c>
      <c r="D54" s="17">
        <v>5.2711362697697499</v>
      </c>
      <c r="E54" s="17">
        <v>5.2688855535272197</v>
      </c>
      <c r="F54" s="18">
        <v>196.25</v>
      </c>
      <c r="G54" s="17">
        <f t="shared" si="3"/>
        <v>186.72337589551526</v>
      </c>
      <c r="H54" s="17">
        <f t="shared" si="4"/>
        <v>194.63699697992453</v>
      </c>
      <c r="I54" s="16">
        <f t="shared" si="8"/>
        <v>194.19941694838832</v>
      </c>
    </row>
    <row r="55">
      <c r="A55" s="16" t="s">
        <v>54</v>
      </c>
      <c r="B55" s="17">
        <v>5.2768383348709129</v>
      </c>
      <c r="C55" s="17">
        <v>5.2282047144681796</v>
      </c>
      <c r="D55" s="17">
        <v>5.2846481833189696</v>
      </c>
      <c r="E55" s="17">
        <v>5.2733018056605401</v>
      </c>
      <c r="F55" s="18">
        <v>195.75</v>
      </c>
      <c r="G55" s="17">
        <f t="shared" si="3"/>
        <v>186.4577579437871</v>
      </c>
      <c r="H55" s="17">
        <f t="shared" si="4"/>
        <v>197.28476316667158</v>
      </c>
      <c r="I55" s="16">
        <f t="shared" si="8"/>
        <v>195.0589470917196</v>
      </c>
    </row>
    <row r="56">
      <c r="A56" s="16" t="s">
        <v>55</v>
      </c>
      <c r="B56" s="17">
        <v>5.2377708666800027</v>
      </c>
      <c r="C56" s="17">
        <v>5.2267811805727202</v>
      </c>
      <c r="D56" s="17">
        <v>5.2981600968681999</v>
      </c>
      <c r="E56" s="17">
        <v>5.2777180577938596</v>
      </c>
      <c r="F56" s="18">
        <v>188.25</v>
      </c>
      <c r="G56" s="17">
        <f t="shared" si="3"/>
        <v>186.19251783921371</v>
      </c>
      <c r="H56" s="17">
        <f t="shared" si="4"/>
        <v>199.9685485372782</v>
      </c>
      <c r="I56" s="16">
        <f t="shared" si="8"/>
        <v>195.92228153106203</v>
      </c>
    </row>
    <row r="57">
      <c r="A57" s="16" t="s">
        <v>56</v>
      </c>
      <c r="B57" s="17">
        <v>5.195730777772936</v>
      </c>
      <c r="C57" s="17">
        <v>5.22535764667726</v>
      </c>
      <c r="D57" s="17">
        <v>5.3116720104174204</v>
      </c>
      <c r="E57" s="17">
        <v>5.28213430992718</v>
      </c>
      <c r="F57" s="18">
        <v>180.5</v>
      </c>
      <c r="G57" s="17">
        <f t="shared" si="3"/>
        <v>185.92765504429917</v>
      </c>
      <c r="H57" s="17">
        <f t="shared" si="4"/>
        <v>202.68884308274193</v>
      </c>
      <c r="I57" s="16">
        <f t="shared" si="8"/>
        <v>196.78943710429914</v>
      </c>
    </row>
    <row r="58">
      <c r="A58" s="16" t="s">
        <v>57</v>
      </c>
      <c r="B58" s="17">
        <v>5.2081190986298882</v>
      </c>
      <c r="C58" s="17">
        <v>5.2239341127817998</v>
      </c>
      <c r="D58" s="17">
        <v>5.3251839239666499</v>
      </c>
      <c r="E58" s="17">
        <v>5.2865505620604996</v>
      </c>
      <c r="F58" s="18">
        <v>182.75</v>
      </c>
      <c r="G58" s="17">
        <f t="shared" si="3"/>
        <v>185.6631690223127</v>
      </c>
      <c r="H58" s="17">
        <f t="shared" si="4"/>
        <v>205.4461434597155</v>
      </c>
      <c r="I58" s="16">
        <f t="shared" si="8"/>
        <v>197.66043072383849</v>
      </c>
    </row>
    <row r="59">
      <c r="A59" s="16" t="s">
        <v>58</v>
      </c>
      <c r="B59" s="17">
        <v>5.2351112906442445</v>
      </c>
      <c r="C59" s="17">
        <v>5.2225105788863404</v>
      </c>
      <c r="D59" s="17">
        <v>5.3386958375158704</v>
      </c>
      <c r="E59" s="17">
        <v>5.29096681419382</v>
      </c>
      <c r="F59" s="18">
        <v>187.75</v>
      </c>
      <c r="G59" s="17">
        <f t="shared" si="3"/>
        <v>185.39905923728702</v>
      </c>
      <c r="H59" s="17">
        <f t="shared" si="4"/>
        <v>208.24095308116873</v>
      </c>
      <c r="I59" s="16">
        <f t="shared" si="8"/>
        <v>198.53527937694304</v>
      </c>
    </row>
    <row r="60">
      <c r="A60" s="16" t="s">
        <v>59</v>
      </c>
      <c r="B60" s="17">
        <v>5.2870036066477635</v>
      </c>
      <c r="C60" s="17">
        <v>5.2210870449908802</v>
      </c>
      <c r="D60" s="17">
        <v>5.3522077510650998</v>
      </c>
      <c r="E60" s="17">
        <v>5.2953830663271297</v>
      </c>
      <c r="F60" s="18">
        <v>197.75</v>
      </c>
      <c r="G60" s="17">
        <f t="shared" si="3"/>
        <v>185.13532515401673</v>
      </c>
      <c r="H60" s="17">
        <f t="shared" si="4"/>
        <v>211.07378220831339</v>
      </c>
      <c r="I60" s="16">
        <f t="shared" si="8"/>
        <v>199.41400012605899</v>
      </c>
    </row>
    <row r="61">
      <c r="A61" s="16" t="s">
        <v>60</v>
      </c>
      <c r="B61" s="17">
        <v>5.3242287483325379</v>
      </c>
      <c r="C61" s="17">
        <v>5.2196635110954199</v>
      </c>
      <c r="D61" s="17">
        <v>5.3657196646143301</v>
      </c>
      <c r="E61" s="17">
        <v>5.2997993184604502</v>
      </c>
      <c r="F61" s="18">
        <v>205.25</v>
      </c>
      <c r="G61" s="17">
        <f t="shared" si="3"/>
        <v>184.87196623805829</v>
      </c>
      <c r="H61" s="17">
        <f t="shared" si="4"/>
        <v>213.94514804375149</v>
      </c>
      <c r="I61" s="16">
        <f t="shared" si="8"/>
        <v>200.29661010915783</v>
      </c>
    </row>
    <row r="62">
      <c r="A62" s="16" t="s">
        <v>61</v>
      </c>
      <c r="B62" s="17">
        <v>5.3482972988530575</v>
      </c>
      <c r="C62" s="17">
        <v>5.2182399771999499</v>
      </c>
      <c r="D62" s="17">
        <v>5.3792315781635498</v>
      </c>
      <c r="E62" s="17">
        <v>5.3042155705937697</v>
      </c>
      <c r="F62" s="18">
        <v>210.25</v>
      </c>
      <c r="G62" s="17">
        <f t="shared" si="3"/>
        <v>184.60898195572653</v>
      </c>
      <c r="H62" s="17">
        <f t="shared" si="4"/>
        <v>216.85557482590772</v>
      </c>
      <c r="I62" s="16">
        <f t="shared" si="8"/>
        <v>201.18312654005737</v>
      </c>
    </row>
    <row r="63">
      <c r="A63" s="16" t="s">
        <v>62</v>
      </c>
      <c r="B63" s="17">
        <v>5.3624651863717885</v>
      </c>
      <c r="C63" s="17">
        <v>5.2168164433044897</v>
      </c>
      <c r="D63" s="17">
        <v>5.3927434917127801</v>
      </c>
      <c r="E63" s="17">
        <v>5.3086318227270901</v>
      </c>
      <c r="F63" s="18">
        <v>213.25</v>
      </c>
      <c r="G63" s="17">
        <f t="shared" si="3"/>
        <v>184.34637177410073</v>
      </c>
      <c r="H63" s="17">
        <f t="shared" si="4"/>
        <v>219.80559392475004</v>
      </c>
      <c r="I63" s="16">
        <f t="shared" si="8"/>
        <v>202.07356670876692</v>
      </c>
    </row>
    <row r="64">
      <c r="A64" s="19" t="s">
        <v>63</v>
      </c>
      <c r="B64" s="20">
        <v>5.4249500174814029</v>
      </c>
      <c r="C64" s="20">
        <v>5.2153929094090303</v>
      </c>
      <c r="D64" s="20">
        <v>5.4062554052619998</v>
      </c>
      <c r="E64" s="20">
        <v>5.3130480748604096</v>
      </c>
      <c r="F64" s="21">
        <v>227</v>
      </c>
      <c r="G64" s="20"/>
      <c r="H64" s="20"/>
      <c r="I64" s="19"/>
    </row>
    <row r="65">
      <c r="A65" s="19" t="s">
        <v>64</v>
      </c>
      <c r="B65" s="20">
        <v>5.5012582105447274</v>
      </c>
      <c r="C65" s="20">
        <v>5.2139693755135701</v>
      </c>
      <c r="D65" s="20">
        <v>5.4197673188112301</v>
      </c>
      <c r="E65" s="20">
        <v>5.3174643269937301</v>
      </c>
      <c r="F65" s="21">
        <v>245</v>
      </c>
      <c r="G65" s="20"/>
      <c r="H65" s="20"/>
      <c r="I65" s="19"/>
    </row>
    <row r="66">
      <c r="A66" s="19" t="s">
        <v>65</v>
      </c>
      <c r="B66" s="20">
        <v>5.3729609095438029</v>
      </c>
      <c r="C66" s="20">
        <v>5.2125458416181099</v>
      </c>
      <c r="D66" s="20">
        <v>5.4332792323604702</v>
      </c>
      <c r="E66" s="20">
        <v>5.3218805791270496</v>
      </c>
      <c r="F66" s="21">
        <v>215.5</v>
      </c>
      <c r="G66" s="20"/>
      <c r="H66" s="20"/>
      <c r="I66" s="19"/>
    </row>
    <row r="67">
      <c r="A67" s="19" t="s">
        <v>66</v>
      </c>
      <c r="B67" s="20">
        <v>5.5519901228970694</v>
      </c>
      <c r="C67" s="20">
        <v>5.2111223077226496</v>
      </c>
      <c r="D67" s="20">
        <v>5.4467911459096801</v>
      </c>
      <c r="E67" s="20">
        <v>5.32629683126037</v>
      </c>
      <c r="F67" s="21">
        <v>257.75</v>
      </c>
      <c r="G67" s="20"/>
      <c r="H67" s="20"/>
      <c r="I67" s="19"/>
    </row>
    <row r="68">
      <c r="A68" s="19" t="s">
        <v>67</v>
      </c>
      <c r="B68" s="20">
        <v>5.36480710781687</v>
      </c>
      <c r="C68" s="20">
        <v>5.2096987738271903</v>
      </c>
      <c r="D68" s="20">
        <v>5.4603030594588997</v>
      </c>
      <c r="E68" s="20">
        <v>5.3307130833936904</v>
      </c>
      <c r="F68" s="21">
        <v>213.75</v>
      </c>
      <c r="G68" s="20"/>
      <c r="H68" s="20"/>
      <c r="I68" s="19"/>
    </row>
    <row r="69">
      <c r="A69" s="19" t="s">
        <v>68</v>
      </c>
      <c r="B69" s="20">
        <v>5.3435297093695846</v>
      </c>
      <c r="C69" s="20">
        <v>5.20827523993173</v>
      </c>
      <c r="D69" s="20">
        <v>5.4738149730081398</v>
      </c>
      <c r="E69" s="20">
        <v>5.33512933552701</v>
      </c>
      <c r="F69" s="21">
        <v>209.25</v>
      </c>
      <c r="G69" s="20"/>
      <c r="H69" s="20"/>
      <c r="I69" s="19"/>
    </row>
    <row r="70">
      <c r="A70" s="19" t="s">
        <v>69</v>
      </c>
      <c r="B70" s="20">
        <v>5.4082922197566088</v>
      </c>
      <c r="C70" s="20">
        <v>5.2068517060362698</v>
      </c>
      <c r="D70" s="20">
        <v>5.4873268865573701</v>
      </c>
      <c r="E70" s="20">
        <v>5.3395455876603197</v>
      </c>
      <c r="F70" s="21">
        <v>223.25</v>
      </c>
      <c r="G70" s="20"/>
      <c r="H70" s="20"/>
      <c r="I70" s="19"/>
    </row>
    <row r="71">
      <c r="A71" s="19" t="s">
        <v>70</v>
      </c>
      <c r="B71" s="20">
        <v>5.516448376038702</v>
      </c>
      <c r="C71" s="20">
        <v>5.2054281721407998</v>
      </c>
      <c r="D71" s="20">
        <v>5.5008388001066004</v>
      </c>
      <c r="E71" s="20">
        <v>5.3439618397936401</v>
      </c>
      <c r="F71" s="21">
        <v>248.75</v>
      </c>
      <c r="G71" s="20"/>
      <c r="H71" s="20"/>
      <c r="I71" s="19"/>
    </row>
    <row r="72">
      <c r="A72" s="19" t="s">
        <v>71</v>
      </c>
      <c r="B72" s="20">
        <v>5.5529595849216173</v>
      </c>
      <c r="C72" s="20">
        <v>5.2040046382453404</v>
      </c>
      <c r="D72" s="20">
        <v>5.5143507136558103</v>
      </c>
      <c r="E72" s="20">
        <v>5.3483780919269597</v>
      </c>
      <c r="F72" s="21">
        <v>258</v>
      </c>
      <c r="G72" s="20"/>
      <c r="H72" s="20"/>
      <c r="I72" s="19"/>
    </row>
    <row r="73">
      <c r="A73" s="19" t="s">
        <v>72</v>
      </c>
      <c r="B73" s="20">
        <v>5.6463298999081157</v>
      </c>
      <c r="C73" s="20">
        <v>5.2025811043498802</v>
      </c>
      <c r="D73" s="20">
        <v>5.52786262720503</v>
      </c>
      <c r="E73" s="20">
        <v>5.3527943440602801</v>
      </c>
      <c r="F73" s="21">
        <v>283.25</v>
      </c>
      <c r="G73" s="20"/>
      <c r="H73" s="20"/>
      <c r="I73" s="19"/>
    </row>
    <row r="74">
      <c r="A74" s="19" t="s">
        <v>73</v>
      </c>
      <c r="B74" s="20">
        <v>5.6330022925951537</v>
      </c>
      <c r="C74" s="20">
        <v>5.20115757045442</v>
      </c>
      <c r="D74" s="20">
        <v>5.5413745407542701</v>
      </c>
      <c r="E74" s="20">
        <v>5.3572105961935996</v>
      </c>
      <c r="F74" s="21">
        <v>279.5</v>
      </c>
      <c r="G74" s="20"/>
      <c r="H74" s="20"/>
      <c r="I74" s="19"/>
    </row>
    <row r="75">
      <c r="A75" s="19" t="s">
        <v>74</v>
      </c>
      <c r="B75" s="20">
        <v>5.6294180593673389</v>
      </c>
      <c r="C75" s="20">
        <v>5.1997340365589597</v>
      </c>
      <c r="D75" s="20">
        <v>5.5548864543034799</v>
      </c>
      <c r="E75" s="20">
        <v>5.36162684832692</v>
      </c>
      <c r="F75" s="21">
        <v>278.5</v>
      </c>
      <c r="G75" s="20"/>
      <c r="H75" s="20"/>
      <c r="I75" s="19"/>
    </row>
    <row r="76">
      <c r="A76" s="19" t="s">
        <v>75</v>
      </c>
      <c r="B76" s="20">
        <v>5.5834963087816991</v>
      </c>
      <c r="C76" s="20">
        <v>5.1983105026635004</v>
      </c>
      <c r="D76" s="20">
        <v>5.56839836785272</v>
      </c>
      <c r="E76" s="20">
        <v>5.3660431004602396</v>
      </c>
      <c r="F76" s="21">
        <v>266</v>
      </c>
      <c r="G76" s="20"/>
      <c r="H76" s="20"/>
      <c r="I76" s="19"/>
    </row>
    <row r="77">
      <c r="A77" s="19" t="s">
        <v>76</v>
      </c>
      <c r="B77" s="20">
        <v>5.7761031362358271</v>
      </c>
      <c r="C77" s="20">
        <v>5.1968869687680401</v>
      </c>
      <c r="D77" s="20">
        <v>5.5819102814019397</v>
      </c>
      <c r="E77" s="20">
        <v>5.37045935259356</v>
      </c>
      <c r="F77" s="21">
        <v>322.5</v>
      </c>
      <c r="G77" s="20"/>
      <c r="H77" s="20"/>
      <c r="I77" s="19"/>
    </row>
    <row r="78">
      <c r="A78" s="19" t="s">
        <v>77</v>
      </c>
      <c r="B78" s="20">
        <v>5.9121507403882561</v>
      </c>
      <c r="C78" s="20">
        <v>5.1954634348725799</v>
      </c>
      <c r="D78" s="20">
        <v>5.59542219495117</v>
      </c>
      <c r="E78" s="20">
        <v>5.3748756047268804</v>
      </c>
      <c r="F78" s="21">
        <v>369.5</v>
      </c>
      <c r="G78" s="20"/>
      <c r="H78" s="20"/>
      <c r="I78" s="19"/>
    </row>
    <row r="79">
      <c r="A79" s="19" t="s">
        <v>78</v>
      </c>
      <c r="B79" s="20">
        <v>5.9933377914896626</v>
      </c>
      <c r="C79" s="20">
        <v>5.1940399009771197</v>
      </c>
      <c r="D79" s="20">
        <v>5.6089341085003896</v>
      </c>
      <c r="E79" s="20">
        <v>5.3792918568601999</v>
      </c>
      <c r="F79" s="21">
        <v>400.75</v>
      </c>
      <c r="G79" s="20"/>
      <c r="H79" s="20"/>
      <c r="I79" s="19"/>
    </row>
    <row r="80">
      <c r="A80" s="19" t="s">
        <v>79</v>
      </c>
      <c r="B80" s="20">
        <v>5.9718993916131415</v>
      </c>
      <c r="C80" s="20">
        <v>5.1926163670816496</v>
      </c>
      <c r="D80" s="20">
        <v>5.6224460220496297</v>
      </c>
      <c r="E80" s="20">
        <v>5.3837081089935097</v>
      </c>
      <c r="F80" s="21">
        <v>392.25</v>
      </c>
      <c r="G80" s="20"/>
      <c r="H80" s="20"/>
      <c r="I80" s="19"/>
    </row>
    <row r="81">
      <c r="A81" s="19" t="s">
        <v>80</v>
      </c>
      <c r="B81" s="20">
        <v>5.8586471852171167</v>
      </c>
      <c r="C81" s="20">
        <v>5.1911928331861903</v>
      </c>
      <c r="D81" s="20">
        <v>5.6359579355988298</v>
      </c>
      <c r="E81" s="20">
        <v>5.3881243611268301</v>
      </c>
      <c r="F81" s="21">
        <v>350.25</v>
      </c>
      <c r="G81" s="20"/>
      <c r="H81" s="20"/>
      <c r="I81" s="19"/>
    </row>
    <row r="82">
      <c r="A82" s="19" t="s">
        <v>81</v>
      </c>
      <c r="B82" s="20">
        <v>5.8377304471659395</v>
      </c>
      <c r="C82" s="20">
        <v>5.1897692992907301</v>
      </c>
      <c r="D82" s="20">
        <v>5.6494698491480699</v>
      </c>
      <c r="E82" s="20">
        <v>5.3925406132601497</v>
      </c>
      <c r="F82" s="21">
        <v>343</v>
      </c>
      <c r="G82" s="20"/>
      <c r="H82" s="20"/>
      <c r="I82" s="19"/>
    </row>
    <row r="83">
      <c r="A83" s="19" t="s">
        <v>82</v>
      </c>
      <c r="B83" s="20">
        <v>5.8058876975933549</v>
      </c>
      <c r="C83" s="20">
        <v>5.1883457653952698</v>
      </c>
      <c r="D83" s="20">
        <v>5.66298176269731</v>
      </c>
      <c r="E83" s="20">
        <v>5.3969568653934701</v>
      </c>
      <c r="F83" s="21">
        <v>332.25</v>
      </c>
      <c r="G83" s="20"/>
      <c r="H83" s="20"/>
      <c r="I83" s="19"/>
    </row>
    <row r="84">
      <c r="A84" s="19" t="s">
        <v>83</v>
      </c>
      <c r="B84" s="20">
        <v>5.8770352563569457</v>
      </c>
      <c r="C84" s="20">
        <v>5.1869222314998096</v>
      </c>
      <c r="D84" s="20">
        <v>5.6764936762465297</v>
      </c>
      <c r="E84" s="20">
        <v>5.4013731175267896</v>
      </c>
      <c r="F84" s="21">
        <v>356.75</v>
      </c>
      <c r="G84" s="20"/>
      <c r="H84" s="20"/>
      <c r="I84" s="19"/>
    </row>
    <row r="85">
      <c r="A85" s="19" t="s">
        <v>84</v>
      </c>
      <c r="B85" s="20">
        <v>5.8643411507787899</v>
      </c>
      <c r="C85" s="20">
        <v>5.1854986976043502</v>
      </c>
      <c r="D85" s="20">
        <v>5.6900055897957298</v>
      </c>
      <c r="E85" s="20">
        <v>5.40578936966011</v>
      </c>
      <c r="F85" s="21">
        <v>352.25</v>
      </c>
      <c r="G85" s="20"/>
      <c r="H85" s="20"/>
      <c r="I85" s="19"/>
    </row>
    <row r="86">
      <c r="A86" s="19" t="s">
        <v>85</v>
      </c>
      <c r="B86" s="20">
        <v>5.7884299487164856</v>
      </c>
      <c r="C86" s="20">
        <v>5.18407516370889</v>
      </c>
      <c r="D86" s="20">
        <v>5.7035175033449796</v>
      </c>
      <c r="E86" s="20">
        <v>5.4102056217934296</v>
      </c>
      <c r="F86" s="21">
        <v>326.5</v>
      </c>
      <c r="G86" s="20"/>
      <c r="H86" s="20"/>
      <c r="I86" s="19"/>
    </row>
    <row r="87">
      <c r="A87" s="19" t="s">
        <v>86</v>
      </c>
      <c r="B87" s="20">
        <v>5.7341500112725976</v>
      </c>
      <c r="C87" s="20">
        <v>5.1826516298134298</v>
      </c>
      <c r="D87" s="20">
        <v>5.7170294168942002</v>
      </c>
      <c r="E87" s="20">
        <v>5.41462187392675</v>
      </c>
      <c r="F87" s="21">
        <v>309.25</v>
      </c>
      <c r="G87" s="20"/>
      <c r="H87" s="20"/>
      <c r="I87" s="19"/>
    </row>
  </sheetData>
  <mergeCells count="7">
    <mergeCell ref="A1:W1"/>
    <mergeCell ref="B2:E2"/>
    <mergeCell ref="F2:I2"/>
    <mergeCell ref="K2:O2"/>
    <mergeCell ref="S2:W2"/>
    <mergeCell ref="S12:W12"/>
    <mergeCell ref="S24:W2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2147483648" verticalDpi="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4">
    <outlinePr applyStyles="0" summaryBelow="1" summaryRight="1" showOutlineSymbols="1"/>
    <pageSetUpPr autoPageBreaks="1" fitToPage="0"/>
  </sheetPr>
  <sheetViews>
    <sheetView topLeftCell="A49" zoomScale="100" workbookViewId="0">
      <selection activeCell="K4" activeCellId="0" sqref="K4:K15"/>
    </sheetView>
  </sheetViews>
  <sheetFormatPr defaultRowHeight="14.25"/>
  <sheetData>
    <row r="1" ht="18.75">
      <c r="A1" s="1" t="s">
        <v>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>
      <c r="A2" s="2"/>
      <c r="B2" s="3" t="s">
        <v>88</v>
      </c>
      <c r="C2" s="3"/>
      <c r="D2" s="3"/>
      <c r="E2" s="3"/>
      <c r="F2" s="3" t="s">
        <v>89</v>
      </c>
      <c r="G2" s="3"/>
      <c r="H2" s="3"/>
      <c r="I2" s="3"/>
      <c r="K2" s="3" t="s">
        <v>90</v>
      </c>
      <c r="L2" s="3"/>
      <c r="M2" s="3"/>
      <c r="N2" s="3"/>
      <c r="S2" s="3" t="s">
        <v>91</v>
      </c>
      <c r="T2" s="3"/>
      <c r="U2" s="3"/>
      <c r="V2" s="3"/>
      <c r="W2" s="3"/>
    </row>
    <row r="3">
      <c r="A3" s="5" t="s">
        <v>0</v>
      </c>
      <c r="B3" s="6" t="s">
        <v>92</v>
      </c>
      <c r="C3" s="6" t="s">
        <v>93</v>
      </c>
      <c r="D3" s="6" t="s">
        <v>91</v>
      </c>
      <c r="E3" s="6" t="s">
        <v>94</v>
      </c>
      <c r="F3" s="7" t="s">
        <v>92</v>
      </c>
      <c r="G3" s="6" t="s">
        <v>93</v>
      </c>
      <c r="H3" s="6" t="s">
        <v>91</v>
      </c>
      <c r="I3" s="6" t="s">
        <v>94</v>
      </c>
      <c r="K3" s="22" t="s">
        <v>0</v>
      </c>
      <c r="L3" s="6" t="s">
        <v>92</v>
      </c>
      <c r="M3" s="6" t="s">
        <v>93</v>
      </c>
      <c r="N3" s="6" t="s">
        <v>91</v>
      </c>
      <c r="O3" s="6" t="s">
        <v>94</v>
      </c>
      <c r="S3" t="s">
        <v>132</v>
      </c>
    </row>
    <row r="4">
      <c r="A4" s="9" t="s">
        <v>3</v>
      </c>
      <c r="B4">
        <v>5.0983408745153609</v>
      </c>
      <c r="C4">
        <v>5.09834087451536</v>
      </c>
      <c r="D4">
        <v>5.0188115417642898</v>
      </c>
      <c r="E4">
        <v>5.0071744213452796</v>
      </c>
      <c r="F4" s="10">
        <v>163.75</v>
      </c>
      <c r="G4">
        <f t="shared" ref="G4:G67" si="11">EXP(C4)</f>
        <v>163.7499999999998</v>
      </c>
      <c r="H4">
        <f t="shared" ref="H4:I67" si="12">EXP(D4)</f>
        <v>151.23146466989076</v>
      </c>
      <c r="I4">
        <f t="shared" si="12"/>
        <v>149.48176637493728</v>
      </c>
      <c r="K4" t="s">
        <v>75</v>
      </c>
      <c r="L4" s="11">
        <v>191</v>
      </c>
      <c r="M4">
        <f>($F76-G76)^2</f>
        <v>218.36365325138644</v>
      </c>
      <c r="N4">
        <f>($F76-H76)^2</f>
        <v>683.3898017082364</v>
      </c>
      <c r="O4">
        <f>($F76-I76)^2</f>
        <v>1002.9084609025837</v>
      </c>
      <c r="S4" t="s">
        <v>133</v>
      </c>
    </row>
    <row r="5">
      <c r="A5" s="9" t="s">
        <v>4</v>
      </c>
      <c r="B5">
        <v>4.9921318225316957</v>
      </c>
      <c r="C5">
        <v>5.1044798706049299</v>
      </c>
      <c r="D5">
        <v>5.0844944755965802</v>
      </c>
      <c r="E5">
        <v>5.0134183293531098</v>
      </c>
      <c r="F5" s="10">
        <v>147.25</v>
      </c>
      <c r="G5">
        <f t="shared" si="11"/>
        <v>164.7583525791006</v>
      </c>
      <c r="H5">
        <f t="shared" si="12"/>
        <v>161.49827727800806</v>
      </c>
      <c r="I5">
        <f t="shared" ref="I5:I68" si="13">EXP(E5)</f>
        <v>150.41803672418138</v>
      </c>
      <c r="K5" t="s">
        <v>76</v>
      </c>
      <c r="L5" s="11">
        <v>187.5</v>
      </c>
      <c r="M5">
        <f>($F77-G77)^2</f>
        <v>1599.5101008877787</v>
      </c>
      <c r="N5">
        <f>($F77-H77)^2</f>
        <v>460.63572021338803</v>
      </c>
      <c r="O5">
        <f>($F77-I77)^2</f>
        <v>7517.0650894660612</v>
      </c>
      <c r="S5" t="s">
        <v>97</v>
      </c>
    </row>
    <row r="6">
      <c r="A6" s="9" t="s">
        <v>5</v>
      </c>
      <c r="B6">
        <v>5.0288025980517048</v>
      </c>
      <c r="C6">
        <v>5.0286039489906802</v>
      </c>
      <c r="D6">
        <v>5.0332969530069498</v>
      </c>
      <c r="E6">
        <v>5.0196622373609499</v>
      </c>
      <c r="F6" s="10">
        <v>152.75</v>
      </c>
      <c r="G6">
        <f t="shared" si="11"/>
        <v>152.71965936959714</v>
      </c>
      <c r="H6">
        <f t="shared" si="12"/>
        <v>153.43805774910498</v>
      </c>
      <c r="I6">
        <f t="shared" si="13"/>
        <v>151.36017134830229</v>
      </c>
      <c r="K6" t="s">
        <v>77</v>
      </c>
      <c r="L6" s="11">
        <v>196.25</v>
      </c>
      <c r="M6">
        <f>($F78-G78)^2</f>
        <v>7268.2850027542127</v>
      </c>
      <c r="N6">
        <f>($F78-H78)^2</f>
        <v>3515.9793497820506</v>
      </c>
      <c r="O6">
        <f>($F78-I78)^2</f>
        <v>17483.211689098938</v>
      </c>
      <c r="S6" t="s">
        <v>134</v>
      </c>
    </row>
    <row r="7">
      <c r="A7" s="9" t="s">
        <v>6</v>
      </c>
      <c r="B7">
        <v>5.0205856249494234</v>
      </c>
      <c r="C7">
        <v>5.0348879603846699</v>
      </c>
      <c r="D7">
        <v>5.0346913315210804</v>
      </c>
      <c r="E7">
        <v>5.0259061453687801</v>
      </c>
      <c r="F7" s="10">
        <v>151.5</v>
      </c>
      <c r="G7">
        <f t="shared" si="11"/>
        <v>153.6823731332598</v>
      </c>
      <c r="H7">
        <f t="shared" si="12"/>
        <v>153.65215771358604</v>
      </c>
      <c r="I7">
        <f t="shared" si="13"/>
        <v>152.30820697784165</v>
      </c>
      <c r="K7" t="s">
        <v>78</v>
      </c>
      <c r="L7" s="11">
        <v>195.75</v>
      </c>
      <c r="M7">
        <f>($F79-G79)^2</f>
        <v>13168.454494724276</v>
      </c>
      <c r="N7">
        <f>($F79-H79)^2</f>
        <v>6577.1826606582508</v>
      </c>
      <c r="O7">
        <f>($F79-I79)^2</f>
        <v>26240.090326148325</v>
      </c>
      <c r="S7" t="s">
        <v>135</v>
      </c>
    </row>
    <row r="8">
      <c r="A8" s="9" t="s">
        <v>7</v>
      </c>
      <c r="B8">
        <v>5.1044291733826164</v>
      </c>
      <c r="C8">
        <v>5.0305861443389999</v>
      </c>
      <c r="D8">
        <v>5.0283130439887502</v>
      </c>
      <c r="E8">
        <v>5.0321500533766201</v>
      </c>
      <c r="F8" s="10">
        <v>164.75</v>
      </c>
      <c r="G8">
        <f t="shared" si="11"/>
        <v>153.02267979161559</v>
      </c>
      <c r="H8">
        <f t="shared" si="12"/>
        <v>152.67523891817251</v>
      </c>
      <c r="I8">
        <f t="shared" si="13"/>
        <v>153.26218057340668</v>
      </c>
      <c r="K8" t="s">
        <v>79</v>
      </c>
      <c r="L8" s="11">
        <v>188.25</v>
      </c>
      <c r="M8">
        <f>($F80-G80)^2</f>
        <v>10918.736338169832</v>
      </c>
      <c r="N8">
        <f>($F80-H80)^2</f>
        <v>3952.1764368143126</v>
      </c>
      <c r="O8">
        <f>($F80-I80)^2</f>
        <v>23101.707998527629</v>
      </c>
    </row>
    <row r="9">
      <c r="A9" s="9" t="s">
        <v>8</v>
      </c>
      <c r="B9">
        <v>5.0482521576675623</v>
      </c>
      <c r="C9">
        <v>5.0906311054531299</v>
      </c>
      <c r="D9">
        <v>5.0871068466015696</v>
      </c>
      <c r="E9">
        <v>5.0383939613844602</v>
      </c>
      <c r="F9" s="10">
        <v>155.75</v>
      </c>
      <c r="G9">
        <f t="shared" si="11"/>
        <v>162.49237952722984</v>
      </c>
      <c r="H9">
        <f t="shared" si="12"/>
        <v>161.92072224617056</v>
      </c>
      <c r="I9">
        <f t="shared" si="13"/>
        <v>154.2221293271007</v>
      </c>
      <c r="K9" t="s">
        <v>80</v>
      </c>
      <c r="L9" s="11">
        <v>180.5</v>
      </c>
      <c r="M9">
        <f>($F81-G81)^2</f>
        <v>3687.0135190494207</v>
      </c>
      <c r="N9">
        <f>($F81-H81)^2</f>
        <v>117.42875618471787</v>
      </c>
      <c r="O9">
        <f>($F81-I81)^2</f>
        <v>11769.563955609136</v>
      </c>
      <c r="S9" t="s">
        <v>100</v>
      </c>
      <c r="T9" t="s">
        <v>101</v>
      </c>
      <c r="W9">
        <v>0.372</v>
      </c>
    </row>
    <row r="10">
      <c r="A10" s="9" t="s">
        <v>9</v>
      </c>
      <c r="B10">
        <v>5.1119877883565437</v>
      </c>
      <c r="C10">
        <v>5.06583315181713</v>
      </c>
      <c r="D10">
        <v>5.0708965853738004</v>
      </c>
      <c r="E10">
        <v>5.0446378693922904</v>
      </c>
      <c r="F10" s="10">
        <v>166</v>
      </c>
      <c r="G10">
        <f t="shared" si="11"/>
        <v>158.51245201131673</v>
      </c>
      <c r="H10">
        <f t="shared" si="12"/>
        <v>159.31710471356408</v>
      </c>
      <c r="I10">
        <f t="shared" si="13"/>
        <v>155.18809066397759</v>
      </c>
      <c r="K10" t="s">
        <v>81</v>
      </c>
      <c r="L10" s="11">
        <v>182.75</v>
      </c>
      <c r="M10">
        <f>($F82-G82)^2</f>
        <v>2671.6387542089351</v>
      </c>
      <c r="N10">
        <f>($F82-H82)^2</f>
        <v>45.546874457059403</v>
      </c>
      <c r="O10">
        <f>($F82-I82)^2</f>
        <v>9944.7478538425494</v>
      </c>
      <c r="S10" t="s">
        <v>107</v>
      </c>
      <c r="W10">
        <v>0.236817</v>
      </c>
    </row>
    <row r="11">
      <c r="A11" s="9" t="s">
        <v>10</v>
      </c>
      <c r="B11">
        <v>5.0418109115647054</v>
      </c>
      <c r="C11">
        <v>5.1056653787402499</v>
      </c>
      <c r="D11">
        <v>5.1087884669476198</v>
      </c>
      <c r="E11">
        <v>5.0508817774001296</v>
      </c>
      <c r="F11" s="10">
        <v>154.75</v>
      </c>
      <c r="G11">
        <f t="shared" si="11"/>
        <v>164.95379077033834</v>
      </c>
      <c r="H11">
        <f t="shared" si="12"/>
        <v>165.46976130040883</v>
      </c>
      <c r="I11">
        <f t="shared" si="13"/>
        <v>156.16010224350529</v>
      </c>
      <c r="K11" t="s">
        <v>82</v>
      </c>
      <c r="L11" s="11">
        <v>187.75</v>
      </c>
      <c r="M11">
        <f>($F83-G83)^2</f>
        <v>1532.2553252126152</v>
      </c>
      <c r="N11">
        <f>($F83-H83)^2</f>
        <v>792.35800377499197</v>
      </c>
      <c r="O11">
        <f>($F83-I83)^2</f>
        <v>7647.4338528566341</v>
      </c>
      <c r="S11" t="s">
        <v>108</v>
      </c>
      <c r="W11">
        <v>0.057350999999999999</v>
      </c>
    </row>
    <row r="12" ht="15.75">
      <c r="A12" s="9" t="s">
        <v>11</v>
      </c>
      <c r="B12">
        <v>5.0782939425700704</v>
      </c>
      <c r="C12">
        <v>5.0651901348831698</v>
      </c>
      <c r="D12">
        <v>5.0719645964999502</v>
      </c>
      <c r="E12">
        <v>5.0571256854079598</v>
      </c>
      <c r="F12" s="10">
        <v>160.5</v>
      </c>
      <c r="G12">
        <f t="shared" si="11"/>
        <v>158.41055858354048</v>
      </c>
      <c r="H12">
        <f t="shared" si="12"/>
        <v>159.48734804868988</v>
      </c>
      <c r="I12">
        <f t="shared" si="13"/>
        <v>157.13820196102398</v>
      </c>
      <c r="K12" t="s">
        <v>83</v>
      </c>
      <c r="L12" s="11">
        <v>197.75</v>
      </c>
      <c r="M12">
        <f>($F84-G84)^2</f>
        <v>3824.0770327574987</v>
      </c>
      <c r="N12">
        <f>($F84-H84)^2</f>
        <v>213.83692724249582</v>
      </c>
      <c r="O12">
        <f>($F84-I84)^2</f>
        <v>12191.762504583923</v>
      </c>
      <c r="S12" s="3" t="s">
        <v>93</v>
      </c>
      <c r="T12" s="3"/>
      <c r="U12" s="3"/>
      <c r="V12" s="3"/>
      <c r="W12" s="3"/>
    </row>
    <row r="13">
      <c r="A13" s="9" t="s">
        <v>12</v>
      </c>
      <c r="B13">
        <v>5.1104806290659717</v>
      </c>
      <c r="C13">
        <v>5.0808950088627398</v>
      </c>
      <c r="D13">
        <v>5.08041189672511</v>
      </c>
      <c r="E13">
        <v>5.0633695934157998</v>
      </c>
      <c r="F13" s="10">
        <v>165.75</v>
      </c>
      <c r="G13">
        <f t="shared" si="11"/>
        <v>160.91801454607153</v>
      </c>
      <c r="H13">
        <f t="shared" si="12"/>
        <v>160.84029187597537</v>
      </c>
      <c r="I13">
        <f t="shared" si="13"/>
        <v>158.12242794923478</v>
      </c>
      <c r="K13" t="s">
        <v>84</v>
      </c>
      <c r="L13" s="11">
        <v>205.25</v>
      </c>
      <c r="M13">
        <f>($F85-G85)^2</f>
        <v>3082.8142869005874</v>
      </c>
      <c r="N13">
        <f>($F85-H85)^2</f>
        <v>926.08510703693332</v>
      </c>
      <c r="O13">
        <f>($F85-I85)^2</f>
        <v>10893.810337850535</v>
      </c>
      <c r="S13" t="s">
        <v>132</v>
      </c>
    </row>
    <row r="14">
      <c r="A14" s="9" t="s">
        <v>13</v>
      </c>
      <c r="B14">
        <v>5.0875963352323836</v>
      </c>
      <c r="C14">
        <v>5.1086317295928199</v>
      </c>
      <c r="D14">
        <v>5.1073968883107597</v>
      </c>
      <c r="E14">
        <v>5.0696135014236399</v>
      </c>
      <c r="F14" s="10">
        <v>162</v>
      </c>
      <c r="G14">
        <f t="shared" si="11"/>
        <v>165.44382804013162</v>
      </c>
      <c r="H14">
        <f t="shared" si="12"/>
        <v>165.23965725660551</v>
      </c>
      <c r="I14">
        <f t="shared" si="13"/>
        <v>159.11281857967631</v>
      </c>
      <c r="K14" t="s">
        <v>85</v>
      </c>
      <c r="L14" s="11">
        <v>210.25</v>
      </c>
      <c r="M14">
        <f>($F86-G86)^2</f>
        <v>780.97269559491508</v>
      </c>
      <c r="N14">
        <f>($F86-H86)^2</f>
        <v>4601.5163151689221</v>
      </c>
      <c r="O14">
        <f>($F86-I86)^2</f>
        <v>5939.9170324432716</v>
      </c>
      <c r="S14" t="s">
        <v>133</v>
      </c>
    </row>
    <row r="15">
      <c r="A15" s="9" t="s">
        <v>14</v>
      </c>
      <c r="B15">
        <v>5.1239639794032588</v>
      </c>
      <c r="C15">
        <v>5.0994147300338204</v>
      </c>
      <c r="D15">
        <v>5.1014405962593301</v>
      </c>
      <c r="E15">
        <v>5.0758574094314701</v>
      </c>
      <c r="F15" s="10">
        <v>168</v>
      </c>
      <c r="G15">
        <f t="shared" si="11"/>
        <v>163.92593829039254</v>
      </c>
      <c r="H15">
        <f t="shared" si="12"/>
        <v>164.25836692653891</v>
      </c>
      <c r="I15">
        <f t="shared" si="13"/>
        <v>160.10941246422504</v>
      </c>
      <c r="K15" t="s">
        <v>86</v>
      </c>
      <c r="L15" s="11">
        <v>213.25</v>
      </c>
      <c r="M15">
        <f>($F87-G87)^2</f>
        <v>78.454045116048221</v>
      </c>
      <c r="N15">
        <f>($F87-H87)^2</f>
        <v>9426.8840799824193</v>
      </c>
      <c r="O15">
        <f>($F87-I87)^2</f>
        <v>3394.0612453604426</v>
      </c>
      <c r="S15" t="s">
        <v>102</v>
      </c>
    </row>
    <row r="16">
      <c r="A16" s="9" t="s">
        <v>15</v>
      </c>
      <c r="B16">
        <v>5.1089711948171175</v>
      </c>
      <c r="C16">
        <v>5.1234748622824497</v>
      </c>
      <c r="D16">
        <v>5.1242328414884097</v>
      </c>
      <c r="E16">
        <v>5.0821013174393102</v>
      </c>
      <c r="F16" s="10">
        <v>165.5</v>
      </c>
      <c r="G16">
        <f t="shared" si="11"/>
        <v>167.91784841621492</v>
      </c>
      <c r="H16">
        <f t="shared" si="12"/>
        <v>168.04517490294251</v>
      </c>
      <c r="I16">
        <f t="shared" si="13"/>
        <v>161.11224845660541</v>
      </c>
      <c r="K16" s="12" t="s">
        <v>103</v>
      </c>
      <c r="L16" s="13"/>
      <c r="M16" s="13">
        <f>AVERAGE(M4:M15)</f>
        <v>4069.2146040522925</v>
      </c>
      <c r="N16" s="13">
        <f t="shared" ref="N16:O16" si="14">AVERAGE(N4:N15)</f>
        <v>2609.4183360853149</v>
      </c>
      <c r="O16" s="13">
        <f t="shared" si="14"/>
        <v>11427.190028890835</v>
      </c>
      <c r="S16" t="s">
        <v>134</v>
      </c>
    </row>
    <row r="17">
      <c r="A17" s="9" t="s">
        <v>16</v>
      </c>
      <c r="B17">
        <v>5.1489469098937679</v>
      </c>
      <c r="C17">
        <v>5.1190260723448304</v>
      </c>
      <c r="D17">
        <v>5.1220302297395701</v>
      </c>
      <c r="E17">
        <v>5.0883452254471404</v>
      </c>
      <c r="F17" s="10">
        <v>172.25</v>
      </c>
      <c r="G17">
        <f t="shared" si="11"/>
        <v>167.17247641291803</v>
      </c>
      <c r="H17">
        <f t="shared" si="12"/>
        <v>167.675443962701</v>
      </c>
      <c r="I17">
        <f t="shared" si="13"/>
        <v>162.12136565389363</v>
      </c>
      <c r="K17" s="14" t="s">
        <v>104</v>
      </c>
      <c r="L17" s="15"/>
      <c r="M17" s="15">
        <f>SQRT(M16)</f>
        <v>63.790395860601876</v>
      </c>
      <c r="N17" s="15">
        <f t="shared" ref="N17:O17" si="15">SQRT(N16)</f>
        <v>51.082466033711754</v>
      </c>
      <c r="O17" s="15">
        <f t="shared" si="15"/>
        <v>106.89803566432282</v>
      </c>
      <c r="S17" t="s">
        <v>136</v>
      </c>
    </row>
    <row r="18">
      <c r="A18" s="9" t="s">
        <v>17</v>
      </c>
      <c r="B18">
        <v>5.1029105702054265</v>
      </c>
      <c r="C18">
        <v>5.1470075042514098</v>
      </c>
      <c r="D18">
        <v>5.1490959166243204</v>
      </c>
      <c r="E18">
        <v>5.0945891334549804</v>
      </c>
      <c r="F18" s="10">
        <v>164.5</v>
      </c>
      <c r="G18">
        <f t="shared" si="11"/>
        <v>171.91626111025425</v>
      </c>
      <c r="H18">
        <f t="shared" si="12"/>
        <v>172.27566832166653</v>
      </c>
      <c r="I18">
        <f t="shared" si="13"/>
        <v>163.13680339805444</v>
      </c>
    </row>
    <row r="19">
      <c r="A19" s="9" t="s">
        <v>18</v>
      </c>
      <c r="B19">
        <v>5.1254509685248371</v>
      </c>
      <c r="C19">
        <v>5.1209554077604098</v>
      </c>
      <c r="D19">
        <v>5.1254992402030402</v>
      </c>
      <c r="E19">
        <v>5.1008330414628196</v>
      </c>
      <c r="F19" s="10">
        <v>168.25</v>
      </c>
      <c r="G19">
        <f t="shared" si="11"/>
        <v>167.49531952835554</v>
      </c>
      <c r="H19">
        <f t="shared" si="12"/>
        <v>168.25812190588508</v>
      </c>
      <c r="I19">
        <f t="shared" si="13"/>
        <v>164.15860127746384</v>
      </c>
      <c r="S19" t="s">
        <v>100</v>
      </c>
      <c r="T19" t="s">
        <v>101</v>
      </c>
      <c r="W19">
        <v>0.72999999999999998</v>
      </c>
    </row>
    <row r="20">
      <c r="A20" s="9" t="s">
        <v>19</v>
      </c>
      <c r="B20">
        <v>5.1164956847957335</v>
      </c>
      <c r="C20">
        <v>5.1303761969247201</v>
      </c>
      <c r="D20">
        <v>5.1298369100999404</v>
      </c>
      <c r="E20">
        <v>5.1070769494706498</v>
      </c>
      <c r="F20" s="10">
        <v>166.75</v>
      </c>
      <c r="G20">
        <f t="shared" si="11"/>
        <v>169.08071372642061</v>
      </c>
      <c r="H20">
        <f t="shared" si="12"/>
        <v>168.98955530766</v>
      </c>
      <c r="I20">
        <f t="shared" si="13"/>
        <v>165.18679912845766</v>
      </c>
      <c r="T20" t="s">
        <v>106</v>
      </c>
      <c r="W20">
        <v>0</v>
      </c>
    </row>
    <row r="21">
      <c r="A21" s="9" t="s">
        <v>20</v>
      </c>
      <c r="B21">
        <v>5.1733208763733511</v>
      </c>
      <c r="C21">
        <v>5.1263823150562899</v>
      </c>
      <c r="D21">
        <v>5.1242780915533697</v>
      </c>
      <c r="E21">
        <v>5.1133208574784899</v>
      </c>
      <c r="F21" s="10">
        <v>176.5</v>
      </c>
      <c r="G21">
        <f t="shared" si="11"/>
        <v>168.406772047136</v>
      </c>
      <c r="H21">
        <f t="shared" si="12"/>
        <v>168.05277913006765</v>
      </c>
      <c r="I21">
        <f t="shared" si="13"/>
        <v>166.22143703688883</v>
      </c>
      <c r="S21" t="s">
        <v>107</v>
      </c>
      <c r="W21">
        <v>0.20979900000000001</v>
      </c>
    </row>
    <row r="22">
      <c r="A22" s="9" t="s">
        <v>21</v>
      </c>
      <c r="B22">
        <v>5.1254509685248371</v>
      </c>
      <c r="C22">
        <v>5.1667868129465297</v>
      </c>
      <c r="D22">
        <v>5.1632861213002501</v>
      </c>
      <c r="E22">
        <v>5.1195647654863201</v>
      </c>
      <c r="F22" s="10">
        <v>168.25</v>
      </c>
      <c r="G22">
        <f t="shared" si="11"/>
        <v>175.35049735649142</v>
      </c>
      <c r="H22">
        <f t="shared" si="12"/>
        <v>174.73772252887272</v>
      </c>
      <c r="I22">
        <f t="shared" si="13"/>
        <v>167.26255533967921</v>
      </c>
      <c r="S22" t="s">
        <v>108</v>
      </c>
      <c r="W22">
        <v>0.05398</v>
      </c>
    </row>
    <row r="23" ht="15.75">
      <c r="A23" s="9" t="s">
        <v>22</v>
      </c>
      <c r="B23">
        <v>5.0482521576675623</v>
      </c>
      <c r="C23">
        <v>5.1427503325894302</v>
      </c>
      <c r="D23">
        <v>5.1444444709132702</v>
      </c>
      <c r="E23">
        <v>5.1258086734941601</v>
      </c>
      <c r="F23" s="10">
        <v>155.75</v>
      </c>
      <c r="G23">
        <f t="shared" si="11"/>
        <v>171.18593972996294</v>
      </c>
      <c r="H23">
        <f t="shared" si="12"/>
        <v>171.47619819053028</v>
      </c>
      <c r="I23">
        <f t="shared" si="13"/>
        <v>168.31019462640523</v>
      </c>
      <c r="S23" s="3" t="s">
        <v>94</v>
      </c>
      <c r="T23" s="3"/>
      <c r="U23" s="3"/>
      <c r="V23" s="3"/>
      <c r="W23" s="3"/>
    </row>
    <row r="24">
      <c r="A24" s="9" t="s">
        <v>23</v>
      </c>
      <c r="B24">
        <v>5.1119877883565437</v>
      </c>
      <c r="C24">
        <v>5.0799049522497297</v>
      </c>
      <c r="D24">
        <v>5.0769501245901001</v>
      </c>
      <c r="E24">
        <v>5.1320525815019904</v>
      </c>
      <c r="F24" s="10">
        <v>166</v>
      </c>
      <c r="G24">
        <f t="shared" si="11"/>
        <v>160.75877544248885</v>
      </c>
      <c r="H24">
        <f t="shared" si="12"/>
        <v>160.28446206852428</v>
      </c>
      <c r="I24">
        <f t="shared" si="13"/>
        <v>169.36439574086725</v>
      </c>
      <c r="S24" t="s">
        <v>137</v>
      </c>
    </row>
    <row r="25">
      <c r="A25" s="9" t="s">
        <v>24</v>
      </c>
      <c r="B25">
        <v>5.0875963352323836</v>
      </c>
      <c r="C25">
        <v>5.10946465931855</v>
      </c>
      <c r="D25">
        <v>5.0937783350846804</v>
      </c>
      <c r="E25">
        <v>5.1382964895098304</v>
      </c>
      <c r="F25" s="10">
        <v>162</v>
      </c>
      <c r="G25">
        <f t="shared" si="11"/>
        <v>165.58168852852393</v>
      </c>
      <c r="H25">
        <f t="shared" si="12"/>
        <v>163.00458595181155</v>
      </c>
      <c r="I25">
        <f t="shared" si="13"/>
        <v>170.42519978269488</v>
      </c>
      <c r="S25" t="s">
        <v>110</v>
      </c>
    </row>
    <row r="26">
      <c r="A26" s="9" t="s">
        <v>25</v>
      </c>
      <c r="B26">
        <v>5.072043922224899</v>
      </c>
      <c r="C26">
        <v>5.0996396148127898</v>
      </c>
      <c r="D26">
        <v>5.0847880835899701</v>
      </c>
      <c r="E26">
        <v>5.1445403975176696</v>
      </c>
      <c r="F26" s="10">
        <v>159.5</v>
      </c>
      <c r="G26">
        <f t="shared" si="11"/>
        <v>163.96280688422974</v>
      </c>
      <c r="H26">
        <f t="shared" si="12"/>
        <v>161.5457014248492</v>
      </c>
      <c r="I26">
        <f t="shared" si="13"/>
        <v>171.49264810893783</v>
      </c>
      <c r="S26" t="s">
        <v>138</v>
      </c>
    </row>
    <row r="27">
      <c r="A27" s="9" t="s">
        <v>26</v>
      </c>
      <c r="B27">
        <v>5.0689042022202315</v>
      </c>
      <c r="C27">
        <v>5.08563354834551</v>
      </c>
      <c r="D27">
        <v>5.0700601933148999</v>
      </c>
      <c r="E27">
        <v>5.1507843055254998</v>
      </c>
      <c r="F27" s="10">
        <v>159</v>
      </c>
      <c r="G27">
        <f t="shared" si="11"/>
        <v>161.68234037538207</v>
      </c>
      <c r="H27">
        <f t="shared" si="12"/>
        <v>159.18390886207564</v>
      </c>
      <c r="I27">
        <f t="shared" si="13"/>
        <v>172.56678233568368</v>
      </c>
      <c r="S27" t="s">
        <v>132</v>
      </c>
    </row>
    <row r="28">
      <c r="A28" s="9" t="s">
        <v>27</v>
      </c>
      <c r="B28">
        <v>5.0641760610242859</v>
      </c>
      <c r="C28">
        <v>5.0795599962935301</v>
      </c>
      <c r="D28">
        <v>5.0621902370040299</v>
      </c>
      <c r="E28">
        <v>5.1570282135333398</v>
      </c>
      <c r="F28" s="10">
        <v>158.25</v>
      </c>
      <c r="G28">
        <f t="shared" si="11"/>
        <v>160.70333030900295</v>
      </c>
      <c r="H28">
        <f t="shared" si="12"/>
        <v>157.93605517155527</v>
      </c>
      <c r="I28">
        <f t="shared" si="13"/>
        <v>173.64764433968463</v>
      </c>
      <c r="S28" t="s">
        <v>133</v>
      </c>
    </row>
    <row r="29">
      <c r="A29" s="9" t="s">
        <v>28</v>
      </c>
      <c r="B29">
        <v>5.1164956847957335</v>
      </c>
      <c r="C29">
        <v>5.0744686042570404</v>
      </c>
      <c r="D29">
        <v>5.0564977900949799</v>
      </c>
      <c r="E29">
        <v>5.1632721215411701</v>
      </c>
      <c r="F29" s="10">
        <v>166.75</v>
      </c>
      <c r="G29">
        <f t="shared" si="11"/>
        <v>159.88720602016508</v>
      </c>
      <c r="H29">
        <f t="shared" si="12"/>
        <v>157.03956659010672</v>
      </c>
      <c r="I29">
        <f t="shared" si="13"/>
        <v>174.73527625997875</v>
      </c>
    </row>
    <row r="30">
      <c r="A30" s="9" t="s">
        <v>29</v>
      </c>
      <c r="B30">
        <v>5.0983408745153609</v>
      </c>
      <c r="C30">
        <v>5.11128768434296</v>
      </c>
      <c r="D30">
        <v>5.0942404720345698</v>
      </c>
      <c r="E30">
        <v>5.1695160295490101</v>
      </c>
      <c r="F30" s="10">
        <v>163.75</v>
      </c>
      <c r="G30">
        <f t="shared" si="11"/>
        <v>165.88382340634021</v>
      </c>
      <c r="H30">
        <f t="shared" si="12"/>
        <v>163.07993380315341</v>
      </c>
      <c r="I30">
        <f t="shared" si="13"/>
        <v>175.82972049954643</v>
      </c>
      <c r="S30" t="s">
        <v>112</v>
      </c>
      <c r="T30" t="s">
        <v>113</v>
      </c>
      <c r="U30" t="s">
        <v>114</v>
      </c>
      <c r="V30" t="s">
        <v>115</v>
      </c>
      <c r="W30" t="s">
        <v>116</v>
      </c>
    </row>
    <row r="31">
      <c r="A31" s="9" t="s">
        <v>30</v>
      </c>
      <c r="B31">
        <v>5.1254509685248371</v>
      </c>
      <c r="C31">
        <v>5.1079754121573098</v>
      </c>
      <c r="D31">
        <v>5.0986985445013397</v>
      </c>
      <c r="E31">
        <v>5.1757599375568502</v>
      </c>
      <c r="F31" s="10">
        <v>168.25</v>
      </c>
      <c r="G31">
        <f t="shared" si="11"/>
        <v>165.33527999607475</v>
      </c>
      <c r="H31">
        <f t="shared" si="12"/>
        <v>163.80857893554301</v>
      </c>
      <c r="I31">
        <f t="shared" si="13"/>
        <v>176.93101972695149</v>
      </c>
    </row>
    <row r="32">
      <c r="A32" s="9" t="s">
        <v>31</v>
      </c>
      <c r="B32">
        <v>5.2081190986298882</v>
      </c>
      <c r="C32">
        <v>5.1268716954618503</v>
      </c>
      <c r="D32">
        <v>5.12057688030636</v>
      </c>
      <c r="E32">
        <v>5.1820038455646804</v>
      </c>
      <c r="F32" s="10">
        <v>182.75</v>
      </c>
      <c r="G32">
        <f t="shared" si="11"/>
        <v>168.48920719096637</v>
      </c>
      <c r="H32">
        <f t="shared" si="12"/>
        <v>167.43192994959404</v>
      </c>
      <c r="I32">
        <f t="shared" si="13"/>
        <v>178.03921687800977</v>
      </c>
      <c r="S32" t="s">
        <v>117</v>
      </c>
      <c r="T32">
        <v>0.0062440000000000004</v>
      </c>
      <c r="U32">
        <v>0.00047100000000000001</v>
      </c>
      <c r="V32">
        <v>13.245139999999999</v>
      </c>
      <c r="W32">
        <v>0</v>
      </c>
    </row>
    <row r="33">
      <c r="A33" s="9" t="s">
        <v>32</v>
      </c>
      <c r="B33">
        <v>5.1845886012196933</v>
      </c>
      <c r="C33">
        <v>5.1923219052196101</v>
      </c>
      <c r="D33">
        <v>5.1913841382105099</v>
      </c>
      <c r="E33">
        <v>5.1882477535725204</v>
      </c>
      <c r="F33" s="10">
        <v>178.5</v>
      </c>
      <c r="G33">
        <f t="shared" si="11"/>
        <v>179.88574605565412</v>
      </c>
      <c r="H33">
        <f t="shared" si="12"/>
        <v>179.71713420926574</v>
      </c>
      <c r="I33">
        <f t="shared" si="13"/>
        <v>179.15435515746839</v>
      </c>
      <c r="S33" t="s">
        <v>118</v>
      </c>
      <c r="T33">
        <v>5.007174</v>
      </c>
      <c r="U33">
        <v>0.019392</v>
      </c>
      <c r="V33">
        <v>258.209</v>
      </c>
      <c r="W33">
        <v>0</v>
      </c>
    </row>
    <row r="34">
      <c r="A34" s="9" t="s">
        <v>33</v>
      </c>
      <c r="B34">
        <v>5.3095045559386014</v>
      </c>
      <c r="C34">
        <v>5.1928155313894697</v>
      </c>
      <c r="D34">
        <v>5.2041192403509804</v>
      </c>
      <c r="E34">
        <v>5.1944916615803498</v>
      </c>
      <c r="F34" s="10">
        <v>202.25</v>
      </c>
      <c r="G34">
        <f t="shared" si="11"/>
        <v>179.97456428719013</v>
      </c>
      <c r="H34">
        <f t="shared" si="12"/>
        <v>182.02048584875473</v>
      </c>
      <c r="I34">
        <f t="shared" si="13"/>
        <v>180.27647804067766</v>
      </c>
    </row>
    <row r="35">
      <c r="A35" s="9" t="s">
        <v>34</v>
      </c>
      <c r="B35">
        <v>5.321789722733179</v>
      </c>
      <c r="C35">
        <v>5.2841383905675903</v>
      </c>
      <c r="D35">
        <v>5.2993752751060299</v>
      </c>
      <c r="E35">
        <v>5.2007355695881898</v>
      </c>
      <c r="F35" s="10">
        <v>204.75</v>
      </c>
      <c r="G35">
        <f t="shared" si="11"/>
        <v>197.18421445613114</v>
      </c>
      <c r="H35">
        <f t="shared" si="12"/>
        <v>200.2116936681268</v>
      </c>
      <c r="I35">
        <f t="shared" si="13"/>
        <v>181.40562927530078</v>
      </c>
      <c r="S35" t="s">
        <v>119</v>
      </c>
      <c r="T35">
        <v>0.71479099999999995</v>
      </c>
      <c r="U35" t="s">
        <v>120</v>
      </c>
      <c r="W35">
        <v>5.2288329999999998</v>
      </c>
    </row>
    <row r="36">
      <c r="A36" s="9" t="s">
        <v>35</v>
      </c>
      <c r="B36">
        <v>5.3057893813867381</v>
      </c>
      <c r="C36">
        <v>5.31776314152303</v>
      </c>
      <c r="D36">
        <v>5.3474851158104197</v>
      </c>
      <c r="E36">
        <v>5.2069794775960201</v>
      </c>
      <c r="F36" s="10">
        <v>201.5</v>
      </c>
      <c r="G36">
        <f t="shared" si="11"/>
        <v>203.92721511397812</v>
      </c>
      <c r="H36">
        <f t="shared" si="12"/>
        <v>210.07930784130679</v>
      </c>
      <c r="I36">
        <f t="shared" si="13"/>
        <v>182.54185288300434</v>
      </c>
      <c r="S36" t="s">
        <v>121</v>
      </c>
      <c r="T36">
        <v>0.71071600000000001</v>
      </c>
      <c r="U36" t="s">
        <v>122</v>
      </c>
      <c r="W36">
        <v>0.154562</v>
      </c>
    </row>
    <row r="37">
      <c r="A37" s="9" t="s">
        <v>36</v>
      </c>
      <c r="B37">
        <v>5.2907891001272453</v>
      </c>
      <c r="C37">
        <v>5.31516120290991</v>
      </c>
      <c r="D37">
        <v>5.3509994066365998</v>
      </c>
      <c r="E37">
        <v>5.2132233856038601</v>
      </c>
      <c r="F37" s="10">
        <v>198.5</v>
      </c>
      <c r="G37">
        <f t="shared" si="11"/>
        <v>203.39729872263209</v>
      </c>
      <c r="H37">
        <f t="shared" si="12"/>
        <v>210.81888641155183</v>
      </c>
      <c r="I37">
        <f t="shared" si="13"/>
        <v>183.68519316118932</v>
      </c>
      <c r="S37" t="s">
        <v>123</v>
      </c>
      <c r="T37">
        <v>0.083131999999999998</v>
      </c>
      <c r="U37" t="s">
        <v>124</v>
      </c>
      <c r="W37">
        <v>-2.1093989999999998</v>
      </c>
    </row>
    <row r="38">
      <c r="A38" s="9" t="s">
        <v>37</v>
      </c>
      <c r="B38">
        <v>5.3045479162986728</v>
      </c>
      <c r="C38">
        <v>5.3035083811773696</v>
      </c>
      <c r="D38">
        <v>5.3349692144015703</v>
      </c>
      <c r="E38">
        <v>5.2194672936117001</v>
      </c>
      <c r="F38" s="10">
        <v>201.25</v>
      </c>
      <c r="G38">
        <f t="shared" si="11"/>
        <v>201.04090225789091</v>
      </c>
      <c r="H38">
        <f t="shared" si="12"/>
        <v>207.46636173352479</v>
      </c>
      <c r="I38">
        <f t="shared" si="13"/>
        <v>184.83569468470557</v>
      </c>
      <c r="S38" t="s">
        <v>125</v>
      </c>
      <c r="T38">
        <v>0.48376000000000002</v>
      </c>
      <c r="U38" t="s">
        <v>126</v>
      </c>
      <c r="W38">
        <v>-2.0461589999999998</v>
      </c>
    </row>
    <row r="39">
      <c r="A39" s="9" t="s">
        <v>38</v>
      </c>
      <c r="B39">
        <v>5.3144367484279202</v>
      </c>
      <c r="C39">
        <v>5.3104062457020103</v>
      </c>
      <c r="D39">
        <v>5.3327698185863897</v>
      </c>
      <c r="E39">
        <v>5.2257112016195304</v>
      </c>
      <c r="F39" s="10">
        <v>203.25</v>
      </c>
      <c r="G39">
        <f t="shared" si="11"/>
        <v>202.43244899848506</v>
      </c>
      <c r="H39">
        <f t="shared" si="12"/>
        <v>207.01056251092672</v>
      </c>
      <c r="I39">
        <f t="shared" si="13"/>
        <v>185.99340230759489</v>
      </c>
      <c r="S39" t="s">
        <v>127</v>
      </c>
      <c r="T39">
        <v>77.938379999999995</v>
      </c>
      <c r="U39" t="s">
        <v>128</v>
      </c>
      <c r="W39">
        <v>-2.0842230000000002</v>
      </c>
    </row>
    <row r="40">
      <c r="A40" s="9" t="s">
        <v>39</v>
      </c>
      <c r="B40">
        <v>5.3193447337401123</v>
      </c>
      <c r="C40">
        <v>5.3194875390102698</v>
      </c>
      <c r="D40">
        <v>5.33535423480338</v>
      </c>
      <c r="E40">
        <v>5.2319551096273704</v>
      </c>
      <c r="F40" s="10">
        <v>204.25</v>
      </c>
      <c r="G40">
        <f t="shared" si="11"/>
        <v>204.2791700591992</v>
      </c>
      <c r="H40">
        <f t="shared" si="12"/>
        <v>207.54625589493551</v>
      </c>
      <c r="I40">
        <f t="shared" si="13"/>
        <v>187.15836116484519</v>
      </c>
      <c r="S40" t="s">
        <v>129</v>
      </c>
      <c r="T40">
        <v>175.43379999999999</v>
      </c>
      <c r="U40" t="s">
        <v>130</v>
      </c>
      <c r="W40">
        <v>0.47342800000000002</v>
      </c>
    </row>
    <row r="41">
      <c r="A41" s="9" t="s">
        <v>40</v>
      </c>
      <c r="B41">
        <v>5.2639846874675316</v>
      </c>
      <c r="C41">
        <v>5.3255222861815898</v>
      </c>
      <c r="D41">
        <v>5.3371304332047496</v>
      </c>
      <c r="E41">
        <v>5.2381990176351998</v>
      </c>
      <c r="F41" s="10">
        <v>193.25</v>
      </c>
      <c r="G41">
        <f t="shared" si="11"/>
        <v>205.51567043385455</v>
      </c>
      <c r="H41">
        <f t="shared" si="12"/>
        <v>207.91522680863494</v>
      </c>
      <c r="I41">
        <f t="shared" si="13"/>
        <v>188.3306166741373</v>
      </c>
      <c r="S41" t="s">
        <v>139</v>
      </c>
      <c r="T41">
        <v>0</v>
      </c>
    </row>
    <row r="42">
      <c r="A42" s="9" t="s">
        <v>41</v>
      </c>
      <c r="B42">
        <v>5.2244016835978684</v>
      </c>
      <c r="C42">
        <v>5.2867383736779097</v>
      </c>
      <c r="D42">
        <v>5.2941825134009797</v>
      </c>
      <c r="E42">
        <v>5.2444429256430398</v>
      </c>
      <c r="F42" s="10">
        <v>185.75</v>
      </c>
      <c r="G42">
        <f t="shared" si="11"/>
        <v>197.69755713530728</v>
      </c>
      <c r="H42">
        <f t="shared" si="12"/>
        <v>199.17473671762301</v>
      </c>
      <c r="I42">
        <f t="shared" si="13"/>
        <v>189.51021453763093</v>
      </c>
    </row>
    <row r="43">
      <c r="A43" s="9" t="s">
        <v>42</v>
      </c>
      <c r="B43">
        <v>5.2108513407667605</v>
      </c>
      <c r="C43">
        <v>5.2473711184838798</v>
      </c>
      <c r="D43">
        <v>5.2436161572391704</v>
      </c>
      <c r="E43">
        <v>5.2506868336508798</v>
      </c>
      <c r="F43" s="10">
        <v>183.25</v>
      </c>
      <c r="G43">
        <f t="shared" si="11"/>
        <v>190.06595024467785</v>
      </c>
      <c r="H43">
        <f t="shared" si="12"/>
        <v>189.35359823166854</v>
      </c>
      <c r="I43">
        <f t="shared" si="13"/>
        <v>190.69720074373251</v>
      </c>
    </row>
    <row r="44">
      <c r="A44" s="9" t="s">
        <v>43</v>
      </c>
      <c r="B44">
        <v>5.2217062641761967</v>
      </c>
      <c r="C44">
        <v>5.2268504029416203</v>
      </c>
      <c r="D44">
        <v>5.2109330407972401</v>
      </c>
      <c r="E44">
        <v>5.2569307416587101</v>
      </c>
      <c r="F44" s="10">
        <v>185.25</v>
      </c>
      <c r="G44">
        <f t="shared" si="11"/>
        <v>186.20540697247301</v>
      </c>
      <c r="H44">
        <f t="shared" si="12"/>
        <v>183.26497214218921</v>
      </c>
      <c r="I44">
        <f t="shared" si="13"/>
        <v>191.89162156889438</v>
      </c>
    </row>
    <row r="45">
      <c r="A45" s="9" t="s">
        <v>44</v>
      </c>
      <c r="B45">
        <v>5.1943447761650585</v>
      </c>
      <c r="C45">
        <v>5.2292341391513899</v>
      </c>
      <c r="D45">
        <v>5.2061077485262697</v>
      </c>
      <c r="E45">
        <v>5.2631746496665501</v>
      </c>
      <c r="F45" s="10">
        <v>180.25</v>
      </c>
      <c r="G45">
        <f t="shared" si="11"/>
        <v>186.64980099215836</v>
      </c>
      <c r="H45">
        <f t="shared" si="12"/>
        <v>182.38279518108388</v>
      </c>
      <c r="I45">
        <f t="shared" si="13"/>
        <v>193.09352357942433</v>
      </c>
    </row>
    <row r="46">
      <c r="A46" s="9" t="s">
        <v>45</v>
      </c>
      <c r="B46">
        <v>5.1633563811139194</v>
      </c>
      <c r="C46">
        <v>5.2099036385907196</v>
      </c>
      <c r="D46">
        <v>5.18600657588886</v>
      </c>
      <c r="E46">
        <v>5.2694185576743804</v>
      </c>
      <c r="F46" s="10">
        <v>174.75</v>
      </c>
      <c r="G46">
        <f t="shared" si="11"/>
        <v>183.07641584227434</v>
      </c>
      <c r="H46">
        <f t="shared" si="12"/>
        <v>178.75328801400062</v>
      </c>
      <c r="I46">
        <f t="shared" si="13"/>
        <v>194.30295363328804</v>
      </c>
    </row>
    <row r="47">
      <c r="A47" s="9" t="s">
        <v>46</v>
      </c>
      <c r="B47">
        <v>5.1013896573647202</v>
      </c>
      <c r="C47">
        <v>5.1820627876177996</v>
      </c>
      <c r="D47">
        <v>5.1561776735541702</v>
      </c>
      <c r="E47">
        <v>5.2756624656822204</v>
      </c>
      <c r="F47" s="10">
        <v>164.25</v>
      </c>
      <c r="G47">
        <f t="shared" si="11"/>
        <v>178.04971118426323</v>
      </c>
      <c r="H47">
        <f t="shared" si="12"/>
        <v>173.50001286801944</v>
      </c>
      <c r="I47">
        <f t="shared" si="13"/>
        <v>195.51995888195083</v>
      </c>
    </row>
    <row r="48">
      <c r="A48" s="9" t="s">
        <v>47</v>
      </c>
      <c r="B48">
        <v>5.1633563811139194</v>
      </c>
      <c r="C48">
        <v>5.1293097935741496</v>
      </c>
      <c r="D48">
        <v>5.0993042618460098</v>
      </c>
      <c r="E48">
        <v>5.2819063736900498</v>
      </c>
      <c r="F48" s="10">
        <v>174.75</v>
      </c>
      <c r="G48">
        <f t="shared" si="11"/>
        <v>168.90050159327555</v>
      </c>
      <c r="H48">
        <f t="shared" si="12"/>
        <v>163.9078306892298</v>
      </c>
      <c r="I48">
        <f t="shared" si="13"/>
        <v>196.74458677220073</v>
      </c>
    </row>
    <row r="49">
      <c r="A49" s="9" t="s">
        <v>48</v>
      </c>
      <c r="B49">
        <v>5.181783550292085</v>
      </c>
      <c r="C49">
        <v>5.1603030539171604</v>
      </c>
      <c r="D49">
        <v>5.1232650233433201</v>
      </c>
      <c r="E49">
        <v>5.2881502816978898</v>
      </c>
      <c r="F49" s="10">
        <v>178</v>
      </c>
      <c r="G49">
        <f t="shared" si="11"/>
        <v>174.21724482419779</v>
      </c>
      <c r="H49">
        <f t="shared" si="12"/>
        <v>167.88261640969506</v>
      </c>
      <c r="I49">
        <f t="shared" si="13"/>
        <v>197.9768850480142</v>
      </c>
    </row>
    <row r="50">
      <c r="A50" s="9" t="s">
        <v>49</v>
      </c>
      <c r="B50">
        <v>5.2230548820474896</v>
      </c>
      <c r="C50">
        <v>5.1821229734641499</v>
      </c>
      <c r="D50">
        <v>5.15197237573945</v>
      </c>
      <c r="E50">
        <v>5.2943941897057298</v>
      </c>
      <c r="F50" s="10">
        <v>185.5</v>
      </c>
      <c r="G50">
        <f t="shared" si="11"/>
        <v>178.06042757930769</v>
      </c>
      <c r="H50">
        <f t="shared" si="12"/>
        <v>172.7719256278813</v>
      </c>
      <c r="I50">
        <f t="shared" si="13"/>
        <v>199.21690175240289</v>
      </c>
    </row>
    <row r="51">
      <c r="A51" s="9" t="s">
        <v>50</v>
      </c>
      <c r="B51">
        <v>5.240423388129134</v>
      </c>
      <c r="C51">
        <v>5.2181425698088804</v>
      </c>
      <c r="D51">
        <v>5.1981249720858296</v>
      </c>
      <c r="E51">
        <v>5.3006380977135601</v>
      </c>
      <c r="F51" s="10">
        <v>188.75</v>
      </c>
      <c r="G51">
        <f t="shared" si="11"/>
        <v>184.59100055220122</v>
      </c>
      <c r="H51">
        <f t="shared" si="12"/>
        <v>180.93266981460417</v>
      </c>
      <c r="I51">
        <f t="shared" si="13"/>
        <v>200.46468522929339</v>
      </c>
    </row>
    <row r="52">
      <c r="A52" s="9" t="s">
        <v>51</v>
      </c>
      <c r="B52" s="11">
        <v>5.2522734280466299</v>
      </c>
      <c r="C52" s="11">
        <v>5.2405467303783801</v>
      </c>
      <c r="D52" s="11">
        <v>5.2326989130540698</v>
      </c>
      <c r="E52" s="11">
        <v>5.3068820057214001</v>
      </c>
      <c r="F52" s="10">
        <v>191</v>
      </c>
      <c r="G52">
        <f t="shared" si="11"/>
        <v>188.77328228536041</v>
      </c>
      <c r="H52">
        <f t="shared" si="12"/>
        <v>187.29762198013043</v>
      </c>
      <c r="I52">
        <f t="shared" si="13"/>
        <v>201.72028412541735</v>
      </c>
    </row>
    <row r="53">
      <c r="A53" s="9" t="s">
        <v>52</v>
      </c>
      <c r="B53" s="11">
        <v>5.2337788454104652</v>
      </c>
      <c r="C53" s="11">
        <v>5.2552463037160102</v>
      </c>
      <c r="D53" s="11">
        <v>5.2562197739231902</v>
      </c>
      <c r="E53" s="11">
        <v>5.3131259137292304</v>
      </c>
      <c r="F53" s="10">
        <v>187.5</v>
      </c>
      <c r="G53">
        <f t="shared" si="11"/>
        <v>191.56866411789113</v>
      </c>
      <c r="H53">
        <f t="shared" si="12"/>
        <v>191.7552413039711</v>
      </c>
      <c r="I53">
        <f t="shared" si="13"/>
        <v>202.98374739219469</v>
      </c>
    </row>
    <row r="54">
      <c r="A54" s="9" t="s">
        <v>53</v>
      </c>
      <c r="B54" s="11">
        <v>5.2793893566625174</v>
      </c>
      <c r="C54" s="11">
        <v>5.2457138942365997</v>
      </c>
      <c r="D54" s="11">
        <v>5.2511903335254297</v>
      </c>
      <c r="E54" s="11">
        <v>5.3193698217370704</v>
      </c>
      <c r="F54" s="10">
        <v>196.25</v>
      </c>
      <c r="G54">
        <f t="shared" si="11"/>
        <v>189.75122919705461</v>
      </c>
      <c r="H54">
        <f t="shared" si="12"/>
        <v>190.79324093646756</v>
      </c>
      <c r="I54">
        <f t="shared" si="13"/>
        <v>204.25512428765748</v>
      </c>
    </row>
    <row r="55">
      <c r="A55" s="9" t="s">
        <v>54</v>
      </c>
      <c r="B55" s="11">
        <v>5.2768383348709129</v>
      </c>
      <c r="C55" s="11">
        <v>5.2764362304630597</v>
      </c>
      <c r="D55" s="11">
        <v>5.2807310780335399</v>
      </c>
      <c r="E55" s="11">
        <v>5.3256137297449104</v>
      </c>
      <c r="F55" s="10">
        <v>195.75</v>
      </c>
      <c r="G55">
        <f t="shared" si="11"/>
        <v>195.67130388525047</v>
      </c>
      <c r="H55">
        <f t="shared" si="12"/>
        <v>196.51348954431123</v>
      </c>
      <c r="I55">
        <f t="shared" si="13"/>
        <v>205.53446437835677</v>
      </c>
    </row>
    <row r="56">
      <c r="A56" s="9" t="s">
        <v>55</v>
      </c>
      <c r="B56" s="11">
        <v>5.2377708666800027</v>
      </c>
      <c r="C56" s="11">
        <v>5.2828687657861497</v>
      </c>
      <c r="D56" s="11">
        <v>5.29029808397273</v>
      </c>
      <c r="E56" s="11">
        <v>5.3318576377527398</v>
      </c>
      <c r="F56" s="10">
        <v>188.25</v>
      </c>
      <c r="G56">
        <f t="shared" si="11"/>
        <v>196.93402334897152</v>
      </c>
      <c r="H56">
        <f t="shared" si="12"/>
        <v>198.40255721827651</v>
      </c>
      <c r="I56">
        <f t="shared" si="13"/>
        <v>206.82181754130053</v>
      </c>
    </row>
    <row r="57">
      <c r="A57" s="9" t="s">
        <v>56</v>
      </c>
      <c r="B57" s="11">
        <v>5.195730777772936</v>
      </c>
      <c r="C57" s="11">
        <v>5.2560859572939904</v>
      </c>
      <c r="D57" s="11">
        <v>5.2631429087140198</v>
      </c>
      <c r="E57" s="11">
        <v>5.3381015457605798</v>
      </c>
      <c r="F57" s="10">
        <v>180.5</v>
      </c>
      <c r="G57">
        <f t="shared" si="11"/>
        <v>191.72958298074187</v>
      </c>
      <c r="H57">
        <f t="shared" si="12"/>
        <v>193.08739470432718</v>
      </c>
      <c r="I57">
        <f t="shared" si="13"/>
        <v>208.11723396590509</v>
      </c>
    </row>
    <row r="58">
      <c r="A58" s="9" t="s">
        <v>57</v>
      </c>
      <c r="B58" s="11">
        <v>5.2081190986298882</v>
      </c>
      <c r="C58" s="11">
        <v>5.2181652196693502</v>
      </c>
      <c r="D58" s="11">
        <v>5.2176448168218803</v>
      </c>
      <c r="E58" s="11">
        <v>5.3443454537684101</v>
      </c>
      <c r="F58" s="10">
        <v>182.75</v>
      </c>
      <c r="G58">
        <f t="shared" si="11"/>
        <v>184.59518155995715</v>
      </c>
      <c r="H58">
        <f t="shared" si="12"/>
        <v>184.49914269346138</v>
      </c>
      <c r="I58">
        <f t="shared" si="13"/>
        <v>209.42076415593664</v>
      </c>
    </row>
    <row r="59">
      <c r="A59" s="9" t="s">
        <v>58</v>
      </c>
      <c r="B59" s="11">
        <v>5.2351112906442445</v>
      </c>
      <c r="C59" s="11">
        <v>5.2169704720542098</v>
      </c>
      <c r="D59" s="11">
        <v>5.20588508822288</v>
      </c>
      <c r="E59" s="11">
        <v>5.3505893617762501</v>
      </c>
      <c r="F59" s="10">
        <v>187.75</v>
      </c>
      <c r="G59">
        <f t="shared" si="11"/>
        <v>184.37476860216836</v>
      </c>
      <c r="H59">
        <f t="shared" si="12"/>
        <v>182.34219029329188</v>
      </c>
      <c r="I59">
        <f t="shared" si="13"/>
        <v>210.73245893149709</v>
      </c>
    </row>
    <row r="60">
      <c r="A60" s="9" t="s">
        <v>59</v>
      </c>
      <c r="B60" s="11">
        <v>5.2870036066477635</v>
      </c>
      <c r="C60" s="11">
        <v>5.2363524017706498</v>
      </c>
      <c r="D60" s="11">
        <v>5.2216381872400799</v>
      </c>
      <c r="E60" s="11">
        <v>5.3568332697840901</v>
      </c>
      <c r="F60" s="10">
        <v>197.75</v>
      </c>
      <c r="G60">
        <f t="shared" si="11"/>
        <v>187.98316327482044</v>
      </c>
      <c r="H60">
        <f t="shared" si="12"/>
        <v>185.23738917684241</v>
      </c>
      <c r="I60">
        <f t="shared" si="13"/>
        <v>212.05236943099098</v>
      </c>
    </row>
    <row r="61">
      <c r="A61" s="9" t="s">
        <v>60</v>
      </c>
      <c r="B61" s="11">
        <v>5.3242287483325379</v>
      </c>
      <c r="C61" s="11">
        <v>5.2794671573045502</v>
      </c>
      <c r="D61" s="11">
        <v>5.2683227759646103</v>
      </c>
      <c r="E61" s="11">
        <v>5.3630771777919204</v>
      </c>
      <c r="F61" s="10">
        <v>205.25</v>
      </c>
      <c r="G61">
        <f t="shared" si="11"/>
        <v>196.26526896995898</v>
      </c>
      <c r="H61">
        <f t="shared" si="12"/>
        <v>194.09015662137193</v>
      </c>
      <c r="I61">
        <f t="shared" si="13"/>
        <v>213.38054711312517</v>
      </c>
    </row>
    <row r="62">
      <c r="A62" s="9" t="s">
        <v>61</v>
      </c>
      <c r="B62" s="11">
        <v>5.3482972988530575</v>
      </c>
      <c r="C62" s="11">
        <v>5.3182824505564898</v>
      </c>
      <c r="D62" s="11">
        <v>5.3170148979002496</v>
      </c>
      <c r="E62" s="11">
        <v>5.3693210857997604</v>
      </c>
      <c r="F62" s="10">
        <v>210.25</v>
      </c>
      <c r="G62">
        <f t="shared" si="11"/>
        <v>204.03314386145226</v>
      </c>
      <c r="H62">
        <f t="shared" si="12"/>
        <v>203.77468494773623</v>
      </c>
      <c r="I62">
        <f t="shared" si="13"/>
        <v>214.71704375892153</v>
      </c>
    </row>
    <row r="63">
      <c r="A63" s="9" t="s">
        <v>62</v>
      </c>
      <c r="B63" s="11">
        <v>5.3624651863717885</v>
      </c>
      <c r="C63" s="11">
        <v>5.3463325110139204</v>
      </c>
      <c r="D63" s="11">
        <v>5.3551236176423096</v>
      </c>
      <c r="E63" s="11">
        <v>5.3755649938075898</v>
      </c>
      <c r="F63" s="10">
        <v>213.25</v>
      </c>
      <c r="G63">
        <f t="shared" si="11"/>
        <v>209.83730891479661</v>
      </c>
      <c r="H63">
        <f t="shared" si="12"/>
        <v>211.69014337193201</v>
      </c>
      <c r="I63">
        <f t="shared" si="13"/>
        <v>216.06191147372064</v>
      </c>
    </row>
    <row r="64">
      <c r="A64" s="9" t="s">
        <v>63</v>
      </c>
      <c r="B64" s="11">
        <v>5.4249500174814029</v>
      </c>
      <c r="C64" s="11">
        <v>5.3642484811097999</v>
      </c>
      <c r="D64" s="11">
        <v>5.3797494797869696</v>
      </c>
      <c r="E64" s="11">
        <v>5.3818089018154298</v>
      </c>
      <c r="F64" s="10">
        <v>227</v>
      </c>
      <c r="G64">
        <f t="shared" si="11"/>
        <v>213.63062688697272</v>
      </c>
      <c r="H64">
        <f t="shared" si="12"/>
        <v>216.96791376790694</v>
      </c>
      <c r="I64">
        <f t="shared" si="13"/>
        <v>217.41520268923094</v>
      </c>
    </row>
    <row r="65">
      <c r="A65" s="9" t="s">
        <v>64</v>
      </c>
      <c r="B65" s="11">
        <v>5.5012582105447274</v>
      </c>
      <c r="C65" s="11">
        <v>5.4147000540121697</v>
      </c>
      <c r="D65" s="11">
        <v>5.4335579158804901</v>
      </c>
      <c r="E65" s="11">
        <v>5.3880528098232601</v>
      </c>
      <c r="F65" s="10">
        <v>245</v>
      </c>
      <c r="G65">
        <f t="shared" si="11"/>
        <v>224.68514216349709</v>
      </c>
      <c r="H65">
        <f t="shared" si="12"/>
        <v>228.96242700542828</v>
      </c>
      <c r="I65">
        <f t="shared" si="13"/>
        <v>218.77697016555473</v>
      </c>
    </row>
    <row r="66">
      <c r="A66" s="9" t="s">
        <v>65</v>
      </c>
      <c r="B66" s="11">
        <v>5.3729609095438029</v>
      </c>
      <c r="C66" s="11">
        <v>5.4840271535566796</v>
      </c>
      <c r="D66" s="11">
        <v>5.51036076204847</v>
      </c>
      <c r="E66" s="11">
        <v>5.3942967178311001</v>
      </c>
      <c r="F66" s="10">
        <v>215.5</v>
      </c>
      <c r="G66">
        <f t="shared" si="11"/>
        <v>240.81455442121194</v>
      </c>
      <c r="H66">
        <f t="shared" si="12"/>
        <v>247.24030589970818</v>
      </c>
      <c r="I66">
        <f t="shared" si="13"/>
        <v>220.14726699326292</v>
      </c>
    </row>
    <row r="67">
      <c r="A67" s="9" t="s">
        <v>66</v>
      </c>
      <c r="B67" s="11">
        <v>5.5519901228970694</v>
      </c>
      <c r="C67" s="11">
        <v>5.4090869585200201</v>
      </c>
      <c r="D67" s="11">
        <v>5.4439397513568597</v>
      </c>
      <c r="E67" s="11">
        <v>5.4005406258389401</v>
      </c>
      <c r="F67" s="10">
        <v>257.75</v>
      </c>
      <c r="G67">
        <f t="shared" si="11"/>
        <v>223.42749595104561</v>
      </c>
      <c r="H67">
        <f t="shared" si="12"/>
        <v>231.35185913696097</v>
      </c>
      <c r="I67">
        <f t="shared" si="13"/>
        <v>221.5261465954496</v>
      </c>
    </row>
    <row r="68">
      <c r="A68" s="9" t="s">
        <v>67</v>
      </c>
      <c r="B68" s="11">
        <v>5.36480710781687</v>
      </c>
      <c r="C68" s="11">
        <v>5.5195463363785704</v>
      </c>
      <c r="D68" s="11">
        <v>5.5411175895815603</v>
      </c>
      <c r="E68" s="11">
        <v>5.4067845338467704</v>
      </c>
      <c r="F68" s="10">
        <v>213.75</v>
      </c>
      <c r="G68">
        <f t="shared" ref="G68" si="16">EXP(C68)</f>
        <v>249.52181253958091</v>
      </c>
      <c r="H68">
        <f t="shared" ref="H68:I68" si="17">EXP(D68)</f>
        <v>254.96278404390344</v>
      </c>
      <c r="I68">
        <f t="shared" si="13"/>
        <v>222.91366272982143</v>
      </c>
    </row>
    <row r="69">
      <c r="A69" s="9" t="s">
        <v>68</v>
      </c>
      <c r="B69" s="11">
        <v>5.3435297093695846</v>
      </c>
      <c r="C69" s="11">
        <v>5.41272453507389</v>
      </c>
      <c r="D69" s="11">
        <v>5.4416861302265103</v>
      </c>
      <c r="E69" s="11">
        <v>5.4130284418546104</v>
      </c>
      <c r="F69" s="10">
        <v>209.25</v>
      </c>
      <c r="G69">
        <f t="shared" ref="G69:G87" si="18">EXP(C69)</f>
        <v>224.24171055798442</v>
      </c>
      <c r="H69">
        <f t="shared" ref="H69:H87" si="19">EXP(D69)</f>
        <v>230.83106675344132</v>
      </c>
      <c r="I69">
        <f t="shared" ref="I69:I87" si="20">EXP(E69)</f>
        <v>224.30986949079966</v>
      </c>
    </row>
    <row r="70">
      <c r="A70" s="9" t="s">
        <v>69</v>
      </c>
      <c r="B70" s="11">
        <v>5.4082922197566088</v>
      </c>
      <c r="C70" s="11">
        <v>5.3683507894381304</v>
      </c>
      <c r="D70" s="11">
        <v>5.3760026017272899</v>
      </c>
      <c r="E70" s="11">
        <v>5.4192723498624398</v>
      </c>
      <c r="F70" s="10">
        <v>223.25</v>
      </c>
      <c r="G70">
        <f t="shared" si="18"/>
        <v>214.50880563526673</v>
      </c>
      <c r="H70">
        <f t="shared" si="19"/>
        <v>216.15648256834788</v>
      </c>
      <c r="I70">
        <f t="shared" si="20"/>
        <v>225.71482131161406</v>
      </c>
    </row>
    <row r="71">
      <c r="A71" s="9" t="s">
        <v>70</v>
      </c>
      <c r="B71" s="11">
        <v>5.516448376038702</v>
      </c>
      <c r="C71" s="11">
        <v>5.4036473292209202</v>
      </c>
      <c r="D71" s="11">
        <v>5.3937865959757696</v>
      </c>
      <c r="E71" s="11">
        <v>5.4255162578702798</v>
      </c>
      <c r="F71" s="10">
        <v>248.75</v>
      </c>
      <c r="G71">
        <f t="shared" si="18"/>
        <v>222.2154327737322</v>
      </c>
      <c r="H71">
        <f t="shared" si="19"/>
        <v>220.03499369994341</v>
      </c>
      <c r="I71">
        <f t="shared" si="20"/>
        <v>227.12857296644302</v>
      </c>
    </row>
    <row r="72">
      <c r="A72" s="9" t="s">
        <v>71</v>
      </c>
      <c r="B72" s="11">
        <v>5.5529595849216173</v>
      </c>
      <c r="C72" s="11">
        <v>5.4921319354953297</v>
      </c>
      <c r="D72" s="11">
        <v>5.4832746985799599</v>
      </c>
      <c r="E72" s="11">
        <v>5.4317601658781198</v>
      </c>
      <c r="F72" s="10">
        <v>258</v>
      </c>
      <c r="G72">
        <f t="shared" si="18"/>
        <v>242.77423453525202</v>
      </c>
      <c r="H72">
        <f t="shared" si="19"/>
        <v>240.63342046738998</v>
      </c>
      <c r="I72">
        <f t="shared" si="20"/>
        <v>228.5511795725327</v>
      </c>
    </row>
    <row r="73">
      <c r="A73" s="9" t="s">
        <v>72</v>
      </c>
      <c r="B73" s="11">
        <v>5.6463298999081157</v>
      </c>
      <c r="C73" s="11">
        <v>5.5426755718734597</v>
      </c>
      <c r="D73" s="11">
        <v>5.5503225023147698</v>
      </c>
      <c r="E73" s="11">
        <v>5.4380040738859501</v>
      </c>
      <c r="F73" s="10">
        <v>283.25</v>
      </c>
      <c r="G73">
        <f t="shared" si="18"/>
        <v>255.36032114400629</v>
      </c>
      <c r="H73">
        <f t="shared" si="19"/>
        <v>257.32052899178711</v>
      </c>
      <c r="I73">
        <f t="shared" si="20"/>
        <v>229.98269659235299</v>
      </c>
    </row>
    <row r="74">
      <c r="A74" s="9" t="s">
        <v>73</v>
      </c>
      <c r="B74" s="11">
        <v>5.6330022925951537</v>
      </c>
      <c r="C74" s="11">
        <v>5.6244830048357901</v>
      </c>
      <c r="D74" s="11">
        <v>5.64659694258728</v>
      </c>
      <c r="E74" s="11">
        <v>5.4442479818937901</v>
      </c>
      <c r="F74" s="10">
        <v>279.5</v>
      </c>
      <c r="G74">
        <f t="shared" si="18"/>
        <v>277.12897314170374</v>
      </c>
      <c r="H74">
        <f t="shared" si="19"/>
        <v>283.32564993930492</v>
      </c>
      <c r="I74">
        <f t="shared" si="20"/>
        <v>231.42317983576658</v>
      </c>
    </row>
    <row r="75">
      <c r="A75" s="9" t="s">
        <v>74</v>
      </c>
      <c r="B75" s="11">
        <v>5.6294180593673389</v>
      </c>
      <c r="C75" s="11">
        <v>5.6368411448843601</v>
      </c>
      <c r="D75" s="11">
        <v>5.6746141747054804</v>
      </c>
      <c r="E75" s="11">
        <v>5.4504918899016204</v>
      </c>
      <c r="F75" s="10">
        <v>278.5</v>
      </c>
      <c r="G75">
        <f t="shared" si="18"/>
        <v>280.57502131866181</v>
      </c>
      <c r="H75">
        <f t="shared" si="19"/>
        <v>291.37589666410747</v>
      </c>
      <c r="I75">
        <f t="shared" si="20"/>
        <v>232.87268546218885</v>
      </c>
      <c r="L75" t="s">
        <v>0</v>
      </c>
      <c r="M75" t="s">
        <v>140</v>
      </c>
      <c r="N75" t="s">
        <v>141</v>
      </c>
    </row>
    <row r="76">
      <c r="A76" s="16" t="s">
        <v>75</v>
      </c>
      <c r="B76" s="17">
        <v>5.5834963087816991</v>
      </c>
      <c r="C76" s="17">
        <v>5.6375612328733702</v>
      </c>
      <c r="D76" s="17">
        <v>5.67723904513847</v>
      </c>
      <c r="E76" s="17">
        <v>5.4567357979094604</v>
      </c>
      <c r="F76" s="18">
        <v>266</v>
      </c>
      <c r="G76" s="17">
        <f t="shared" si="18"/>
        <v>280.77713278181483</v>
      </c>
      <c r="H76" s="17">
        <f t="shared" si="19"/>
        <v>292.14172530090997</v>
      </c>
      <c r="I76" s="17">
        <f t="shared" si="20"/>
        <v>234.33126998279559</v>
      </c>
      <c r="L76" s="23">
        <v>44948</v>
      </c>
      <c r="M76">
        <v>266</v>
      </c>
      <c r="N76">
        <v>280.7771328</v>
      </c>
    </row>
    <row r="77">
      <c r="A77" s="16" t="s">
        <v>76</v>
      </c>
      <c r="B77" s="17">
        <v>5.7761031362358271</v>
      </c>
      <c r="C77" s="17">
        <v>5.6437002289629401</v>
      </c>
      <c r="D77" s="17">
        <v>5.7072350882652803</v>
      </c>
      <c r="E77" s="17">
        <v>5.4629797059172898</v>
      </c>
      <c r="F77" s="18">
        <v>322.5</v>
      </c>
      <c r="G77" s="17">
        <f t="shared" si="18"/>
        <v>282.50612420772677</v>
      </c>
      <c r="H77" s="17">
        <f t="shared" si="19"/>
        <v>301.03757422346234</v>
      </c>
      <c r="I77" s="17">
        <f t="shared" si="20"/>
        <v>235.79899026270766</v>
      </c>
      <c r="L77" s="24">
        <v>44949</v>
      </c>
      <c r="M77">
        <v>322.5</v>
      </c>
      <c r="N77">
        <v>282.50612419999999</v>
      </c>
    </row>
    <row r="78">
      <c r="A78" s="16" t="s">
        <v>77</v>
      </c>
      <c r="B78" s="17">
        <v>5.9121507403882561</v>
      </c>
      <c r="C78" s="17">
        <v>5.6498392250525198</v>
      </c>
      <c r="D78" s="17">
        <v>5.7372311313920799</v>
      </c>
      <c r="E78" s="17">
        <v>5.4692236139251298</v>
      </c>
      <c r="F78" s="18">
        <v>369.5</v>
      </c>
      <c r="G78" s="17">
        <f t="shared" si="18"/>
        <v>284.24576255250292</v>
      </c>
      <c r="H78" s="17">
        <f t="shared" si="19"/>
        <v>310.20430580740242</v>
      </c>
      <c r="I78" s="17">
        <f t="shared" si="20"/>
        <v>237.27590352322713</v>
      </c>
      <c r="L78" s="24">
        <v>44950</v>
      </c>
      <c r="M78">
        <v>369.5</v>
      </c>
      <c r="N78">
        <v>284.24576259999998</v>
      </c>
    </row>
    <row r="79">
      <c r="A79" s="16" t="s">
        <v>78</v>
      </c>
      <c r="B79" s="17">
        <v>5.9933377914896626</v>
      </c>
      <c r="C79" s="17">
        <v>5.6559782211420897</v>
      </c>
      <c r="D79" s="17">
        <v>5.7672271745188803</v>
      </c>
      <c r="E79" s="17">
        <v>5.4754675219329698</v>
      </c>
      <c r="F79" s="18">
        <v>400.75</v>
      </c>
      <c r="G79" s="17">
        <f t="shared" si="18"/>
        <v>285.99611337856885</v>
      </c>
      <c r="H79" s="17">
        <f t="shared" si="19"/>
        <v>319.65016855345351</v>
      </c>
      <c r="I79" s="17">
        <f t="shared" si="20"/>
        <v>238.76206734405082</v>
      </c>
      <c r="L79" s="24">
        <v>44951</v>
      </c>
      <c r="M79">
        <v>400.75</v>
      </c>
      <c r="N79">
        <v>285.99611340000001</v>
      </c>
    </row>
    <row r="80">
      <c r="A80" s="16" t="s">
        <v>79</v>
      </c>
      <c r="B80" s="17">
        <v>5.9718993916131415</v>
      </c>
      <c r="C80" s="17">
        <v>5.6621172172316703</v>
      </c>
      <c r="D80" s="17">
        <v>5.7972232176456799</v>
      </c>
      <c r="E80" s="17">
        <v>5.4817114299408001</v>
      </c>
      <c r="F80" s="18">
        <v>392.25</v>
      </c>
      <c r="G80" s="17">
        <f t="shared" si="18"/>
        <v>287.75724265208697</v>
      </c>
      <c r="H80" s="17">
        <f t="shared" si="19"/>
        <v>329.38366213294819</v>
      </c>
      <c r="I80" s="17">
        <f t="shared" si="20"/>
        <v>240.25753966552278</v>
      </c>
      <c r="L80" s="24">
        <v>44952</v>
      </c>
      <c r="M80">
        <v>392.25</v>
      </c>
      <c r="N80">
        <v>287.75724270000001</v>
      </c>
    </row>
    <row r="81">
      <c r="A81" s="16" t="s">
        <v>80</v>
      </c>
      <c r="B81" s="17">
        <v>5.8586471852171167</v>
      </c>
      <c r="C81" s="17">
        <v>5.66825621332125</v>
      </c>
      <c r="D81" s="17">
        <v>5.8272192607724902</v>
      </c>
      <c r="E81" s="17">
        <v>5.4879553379486401</v>
      </c>
      <c r="F81" s="18">
        <v>350.25</v>
      </c>
      <c r="G81" s="17">
        <f t="shared" si="18"/>
        <v>289.52921674542216</v>
      </c>
      <c r="H81" s="17">
        <f t="shared" si="19"/>
        <v>339.41354503609608</v>
      </c>
      <c r="I81" s="17">
        <f t="shared" si="20"/>
        <v>241.76237879090013</v>
      </c>
      <c r="L81" s="24">
        <v>44953</v>
      </c>
      <c r="M81">
        <v>350.25</v>
      </c>
      <c r="N81">
        <v>289.52921670000001</v>
      </c>
    </row>
    <row r="82">
      <c r="A82" s="16" t="s">
        <v>81</v>
      </c>
      <c r="B82" s="17">
        <v>5.8377304471659395</v>
      </c>
      <c r="C82" s="17">
        <v>5.6743952094108199</v>
      </c>
      <c r="D82" s="17">
        <v>5.8572153038992898</v>
      </c>
      <c r="E82" s="17">
        <v>5.4941992459564704</v>
      </c>
      <c r="F82" s="18">
        <v>343</v>
      </c>
      <c r="G82" s="17">
        <f t="shared" si="18"/>
        <v>291.3121024396529</v>
      </c>
      <c r="H82" s="17">
        <f t="shared" si="19"/>
        <v>349.74884245312182</v>
      </c>
      <c r="I82" s="17">
        <f t="shared" si="20"/>
        <v>243.27664338860956</v>
      </c>
      <c r="L82" s="24">
        <v>44954</v>
      </c>
      <c r="M82">
        <v>343</v>
      </c>
      <c r="N82">
        <v>291.31210240000001</v>
      </c>
    </row>
    <row r="83">
      <c r="A83" s="16" t="s">
        <v>82</v>
      </c>
      <c r="B83" s="17">
        <v>5.8058876975933549</v>
      </c>
      <c r="C83" s="17">
        <v>5.6805342055003996</v>
      </c>
      <c r="D83" s="17">
        <v>5.8872113470261001</v>
      </c>
      <c r="E83" s="17">
        <v>5.5004431539643104</v>
      </c>
      <c r="F83" s="18">
        <v>332.25</v>
      </c>
      <c r="G83" s="17">
        <f t="shared" si="18"/>
        <v>293.10596692709584</v>
      </c>
      <c r="H83" s="17">
        <f t="shared" si="19"/>
        <v>360.39885439542775</v>
      </c>
      <c r="I83" s="17">
        <f t="shared" si="20"/>
        <v>244.80039249455356</v>
      </c>
      <c r="L83" s="24">
        <v>44955</v>
      </c>
      <c r="M83">
        <v>332.25</v>
      </c>
      <c r="N83">
        <v>293.1059669</v>
      </c>
    </row>
    <row r="84">
      <c r="A84" s="16" t="s">
        <v>83</v>
      </c>
      <c r="B84" s="17">
        <v>5.8770352563569457</v>
      </c>
      <c r="C84" s="17">
        <v>5.6866732015899704</v>
      </c>
      <c r="D84" s="17">
        <v>5.9172073901528996</v>
      </c>
      <c r="E84" s="17">
        <v>5.5066870619721504</v>
      </c>
      <c r="F84" s="18">
        <v>356.75</v>
      </c>
      <c r="G84" s="17">
        <f t="shared" si="18"/>
        <v>294.91087781381839</v>
      </c>
      <c r="H84" s="17">
        <f t="shared" si="19"/>
        <v>371.37316406399435</v>
      </c>
      <c r="I84" s="17">
        <f t="shared" si="20"/>
        <v>246.33368551439546</v>
      </c>
      <c r="L84" s="24">
        <v>44956</v>
      </c>
      <c r="M84">
        <v>356.75</v>
      </c>
      <c r="N84">
        <v>294.91087779999998</v>
      </c>
    </row>
    <row r="85">
      <c r="A85" s="16" t="s">
        <v>84</v>
      </c>
      <c r="B85" s="17">
        <v>5.8643411507787899</v>
      </c>
      <c r="C85" s="17">
        <v>5.69281219767955</v>
      </c>
      <c r="D85" s="17">
        <v>5.9472034332797001</v>
      </c>
      <c r="E85" s="17">
        <v>5.5129309699799798</v>
      </c>
      <c r="F85" s="18">
        <v>352.25</v>
      </c>
      <c r="G85" s="17">
        <f t="shared" si="18"/>
        <v>296.7269031222088</v>
      </c>
      <c r="H85" s="17">
        <f t="shared" si="19"/>
        <v>382.68164647265957</v>
      </c>
      <c r="I85" s="17">
        <f t="shared" si="20"/>
        <v>247.87658222588217</v>
      </c>
      <c r="L85" s="24">
        <v>44957</v>
      </c>
      <c r="M85">
        <v>352.25</v>
      </c>
      <c r="N85">
        <v>296.72690310000002</v>
      </c>
    </row>
    <row r="86">
      <c r="A86" s="16" t="s">
        <v>85</v>
      </c>
      <c r="B86" s="17">
        <v>5.7884299487164856</v>
      </c>
      <c r="C86" s="17">
        <v>5.6989511937691297</v>
      </c>
      <c r="D86" s="17">
        <v>5.9771994764065104</v>
      </c>
      <c r="E86" s="17">
        <v>5.5191748779878198</v>
      </c>
      <c r="F86" s="18">
        <v>326.5</v>
      </c>
      <c r="G86" s="17">
        <f t="shared" si="18"/>
        <v>298.55411129352092</v>
      </c>
      <c r="H86" s="17">
        <f t="shared" si="19"/>
        <v>394.33447733394075</v>
      </c>
      <c r="I86" s="17">
        <f t="shared" si="20"/>
        <v>249.42914278118303</v>
      </c>
      <c r="L86" s="24">
        <v>44958</v>
      </c>
      <c r="M86">
        <v>326.5</v>
      </c>
      <c r="N86">
        <v>298.55411129999999</v>
      </c>
    </row>
    <row r="87">
      <c r="A87" s="16" t="s">
        <v>86</v>
      </c>
      <c r="B87" s="17">
        <v>5.7341500112725976</v>
      </c>
      <c r="C87" s="17">
        <v>5.7050901898586996</v>
      </c>
      <c r="D87" s="17">
        <v>6.00719551953331</v>
      </c>
      <c r="E87" s="17">
        <v>5.5254187859956501</v>
      </c>
      <c r="F87" s="18">
        <v>309.25</v>
      </c>
      <c r="G87" s="17">
        <f t="shared" si="18"/>
        <v>300.39257119046118</v>
      </c>
      <c r="H87" s="17">
        <f t="shared" si="19"/>
        <v>406.34214221543584</v>
      </c>
      <c r="I87" s="17">
        <f t="shared" si="20"/>
        <v>250.99142770921654</v>
      </c>
      <c r="L87" s="24">
        <v>44959</v>
      </c>
      <c r="M87">
        <v>309.25</v>
      </c>
      <c r="N87">
        <v>300.39257120000002</v>
      </c>
    </row>
  </sheetData>
  <mergeCells count="7">
    <mergeCell ref="A1:W1"/>
    <mergeCell ref="B2:E2"/>
    <mergeCell ref="F2:I2"/>
    <mergeCell ref="K2:N2"/>
    <mergeCell ref="S2:W2"/>
    <mergeCell ref="S12:W12"/>
    <mergeCell ref="S23:W2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2147483648" verticalDpi="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5">
    <outlinePr applyStyles="0" summaryBelow="1" summaryRight="1" showOutlineSymbols="1"/>
    <pageSetUpPr autoPageBreaks="1" fitToPage="0"/>
  </sheetPr>
  <sheetViews>
    <sheetView zoomScale="100" workbookViewId="0">
      <selection activeCell="B1" activeCellId="0" sqref="B1:Q33"/>
    </sheetView>
  </sheetViews>
  <sheetFormatPr defaultRowHeight="14.25"/>
  <sheetData>
    <row r="1" ht="15.75">
      <c r="B1" s="25" t="s">
        <v>142</v>
      </c>
      <c r="C1" s="25"/>
      <c r="D1" s="25"/>
      <c r="E1" s="25"/>
      <c r="F1" s="25"/>
      <c r="G1" s="25"/>
      <c r="H1" s="25"/>
      <c r="I1" s="25"/>
      <c r="J1" s="25"/>
      <c r="M1" s="25" t="s">
        <v>143</v>
      </c>
      <c r="N1" s="25"/>
      <c r="O1" s="25"/>
      <c r="P1" s="25"/>
      <c r="Q1" s="25"/>
    </row>
    <row r="2" ht="16.5">
      <c r="B2" s="26" t="s">
        <v>144</v>
      </c>
      <c r="C2" s="26"/>
      <c r="D2" s="26"/>
      <c r="E2" s="26"/>
      <c r="G2" s="27" t="s">
        <v>145</v>
      </c>
      <c r="H2" s="27"/>
      <c r="I2" s="27"/>
      <c r="J2" s="27"/>
      <c r="M2" t="s">
        <v>146</v>
      </c>
    </row>
    <row r="3">
      <c r="B3" s="6" t="s">
        <v>147</v>
      </c>
      <c r="C3" s="6"/>
      <c r="D3" s="6"/>
      <c r="E3" s="6"/>
      <c r="G3" s="6" t="s">
        <v>147</v>
      </c>
      <c r="H3" s="6"/>
      <c r="I3" s="6"/>
      <c r="J3" s="6"/>
      <c r="M3" t="s">
        <v>148</v>
      </c>
    </row>
    <row r="4">
      <c r="B4" t="s">
        <v>149</v>
      </c>
      <c r="C4" t="s">
        <v>150</v>
      </c>
      <c r="G4" t="s">
        <v>149</v>
      </c>
      <c r="H4" t="s">
        <v>150</v>
      </c>
      <c r="M4" t="s">
        <v>151</v>
      </c>
    </row>
    <row r="5">
      <c r="M5" t="s">
        <v>152</v>
      </c>
    </row>
    <row r="6">
      <c r="B6">
        <v>-2.67198</v>
      </c>
      <c r="C6">
        <v>0.25240000000000001</v>
      </c>
      <c r="D6" t="s">
        <v>153</v>
      </c>
      <c r="E6" t="s">
        <v>154</v>
      </c>
      <c r="G6">
        <v>-1.7318450000000001</v>
      </c>
      <c r="H6">
        <v>0.40899999999999997</v>
      </c>
      <c r="I6" t="s">
        <v>153</v>
      </c>
      <c r="J6" t="s">
        <v>154</v>
      </c>
    </row>
    <row r="7">
      <c r="B7">
        <v>-4.165756</v>
      </c>
      <c r="G7">
        <v>-3.5777230000000002</v>
      </c>
    </row>
    <row r="8">
      <c r="B8">
        <v>-3.508508</v>
      </c>
      <c r="G8">
        <v>-2.9251689999999999</v>
      </c>
      <c r="M8" t="s">
        <v>155</v>
      </c>
      <c r="N8" t="s">
        <v>156</v>
      </c>
      <c r="O8" t="s">
        <v>114</v>
      </c>
      <c r="P8" t="s">
        <v>157</v>
      </c>
      <c r="Q8" t="s">
        <v>158</v>
      </c>
    </row>
    <row r="9">
      <c r="B9">
        <v>-3.1842299999999999</v>
      </c>
      <c r="G9">
        <v>-2.6006580000000001</v>
      </c>
      <c r="M9">
        <v>2</v>
      </c>
      <c r="N9">
        <v>0.032216000000000002</v>
      </c>
      <c r="O9">
        <v>0.0093480000000000004</v>
      </c>
      <c r="P9">
        <v>3.4464929999999998</v>
      </c>
      <c r="Q9">
        <v>0.00059999999999999995</v>
      </c>
    </row>
    <row r="10">
      <c r="B10" s="28" t="s">
        <v>159</v>
      </c>
      <c r="C10" s="28"/>
      <c r="D10" s="28"/>
      <c r="E10" s="28"/>
      <c r="G10" s="28" t="s">
        <v>160</v>
      </c>
      <c r="H10" s="28"/>
      <c r="I10" s="28"/>
      <c r="J10" s="28"/>
      <c r="M10">
        <v>3</v>
      </c>
      <c r="N10">
        <v>0.048209000000000002</v>
      </c>
      <c r="O10">
        <v>0.015103999999999999</v>
      </c>
      <c r="P10">
        <v>3.1917849999999999</v>
      </c>
      <c r="Q10">
        <v>0.0014</v>
      </c>
    </row>
    <row r="11">
      <c r="B11" t="s">
        <v>161</v>
      </c>
      <c r="C11">
        <v>0.087023000000000003</v>
      </c>
      <c r="G11" t="s">
        <v>162</v>
      </c>
      <c r="H11">
        <v>0.094683000000000003</v>
      </c>
      <c r="M11">
        <v>4</v>
      </c>
      <c r="N11">
        <v>0.054806000000000001</v>
      </c>
      <c r="O11">
        <v>0.018284999999999999</v>
      </c>
      <c r="P11">
        <v>2.9972750000000001</v>
      </c>
      <c r="Q11">
        <v>0.0027000000000000001</v>
      </c>
    </row>
    <row r="12">
      <c r="B12" t="s">
        <v>163</v>
      </c>
      <c r="C12">
        <v>0.100994</v>
      </c>
      <c r="G12" t="s">
        <v>164</v>
      </c>
      <c r="H12">
        <f>C19</f>
        <v>0.101423488108609</v>
      </c>
      <c r="M12">
        <v>5</v>
      </c>
      <c r="N12">
        <v>0.034039</v>
      </c>
      <c r="O12">
        <v>0.019376999999999998</v>
      </c>
      <c r="P12">
        <v>1.7566489999999999</v>
      </c>
      <c r="Q12">
        <v>0.079000000000000001</v>
      </c>
    </row>
    <row r="13">
      <c r="B13" t="s">
        <v>165</v>
      </c>
      <c r="C13">
        <f>47-3</f>
        <v>44</v>
      </c>
      <c r="G13" t="s">
        <v>165</v>
      </c>
      <c r="H13">
        <f>47-2</f>
        <v>45</v>
      </c>
      <c r="M13">
        <v>6</v>
      </c>
      <c r="N13">
        <v>0.014321</v>
      </c>
      <c r="O13">
        <v>0.019002999999999999</v>
      </c>
      <c r="P13">
        <v>0.75364600000000004</v>
      </c>
      <c r="Q13">
        <v>0.4511</v>
      </c>
    </row>
    <row r="14">
      <c r="B14" t="s">
        <v>166</v>
      </c>
      <c r="C14">
        <f>((C12-C11)/2)/(C11/C13)</f>
        <v>3.5319628144283683</v>
      </c>
      <c r="G14" t="s">
        <v>167</v>
      </c>
      <c r="H14">
        <f>((H12-H11)/2)/(H11/H13)</f>
        <v>1.6017762686406483</v>
      </c>
    </row>
    <row r="15">
      <c r="B15" t="s">
        <v>168</v>
      </c>
      <c r="C15" t="s">
        <v>169</v>
      </c>
      <c r="G15" t="s">
        <v>168</v>
      </c>
      <c r="H15" t="s">
        <v>170</v>
      </c>
      <c r="M15" t="s">
        <v>171</v>
      </c>
      <c r="N15" t="s">
        <v>172</v>
      </c>
    </row>
    <row r="16">
      <c r="B16" t="s">
        <v>171</v>
      </c>
      <c r="C16" t="s">
        <v>173</v>
      </c>
      <c r="G16" t="s">
        <v>171</v>
      </c>
      <c r="H16" t="s">
        <v>173</v>
      </c>
    </row>
    <row r="17">
      <c r="B17" s="28" t="s">
        <v>174</v>
      </c>
      <c r="C17" s="28"/>
      <c r="D17" s="28"/>
      <c r="E17" s="28"/>
      <c r="G17" s="28" t="s">
        <v>175</v>
      </c>
      <c r="H17" s="28"/>
      <c r="I17" s="28"/>
      <c r="J17" s="28"/>
    </row>
    <row r="18">
      <c r="B18" t="s">
        <v>161</v>
      </c>
      <c r="C18">
        <v>0.087023000000000003</v>
      </c>
      <c r="G18" t="s">
        <v>176</v>
      </c>
    </row>
    <row r="19">
      <c r="B19" t="s">
        <v>164</v>
      </c>
      <c r="C19">
        <v>0.101423488108609</v>
      </c>
      <c r="G19" t="s">
        <v>177</v>
      </c>
    </row>
    <row r="20">
      <c r="B20" t="s">
        <v>165</v>
      </c>
      <c r="C20">
        <f>47-3</f>
        <v>44</v>
      </c>
      <c r="G20" t="s">
        <v>178</v>
      </c>
    </row>
    <row r="21">
      <c r="B21" t="s">
        <v>179</v>
      </c>
      <c r="C21">
        <f>((C19-C18)/3)/(C18/C20)</f>
        <v>2.4270268656132896</v>
      </c>
      <c r="G21" t="s">
        <v>180</v>
      </c>
    </row>
    <row r="22">
      <c r="B22" t="s">
        <v>168</v>
      </c>
      <c r="C22" t="s">
        <v>181</v>
      </c>
      <c r="G22" t="s">
        <v>182</v>
      </c>
    </row>
    <row r="23">
      <c r="B23" t="s">
        <v>171</v>
      </c>
      <c r="C23" t="s">
        <v>173</v>
      </c>
    </row>
    <row r="24">
      <c r="G24" t="s">
        <v>183</v>
      </c>
    </row>
    <row r="25">
      <c r="G25" t="s">
        <v>184</v>
      </c>
    </row>
    <row r="27">
      <c r="G27" t="s">
        <v>185</v>
      </c>
      <c r="I27" t="s">
        <v>186</v>
      </c>
      <c r="J27" t="s">
        <v>187</v>
      </c>
    </row>
    <row r="28">
      <c r="G28" t="s">
        <v>188</v>
      </c>
      <c r="I28">
        <v>400.98489999999998</v>
      </c>
      <c r="J28">
        <v>0</v>
      </c>
    </row>
    <row r="29">
      <c r="G29" t="s">
        <v>171</v>
      </c>
      <c r="I29" t="s">
        <v>189</v>
      </c>
    </row>
    <row r="32">
      <c r="B32" s="29" t="s">
        <v>190</v>
      </c>
      <c r="C32" s="29"/>
      <c r="D32" s="29"/>
      <c r="E32" s="29"/>
      <c r="F32" s="29"/>
      <c r="G32" s="29"/>
      <c r="H32" s="29"/>
      <c r="I32" s="29"/>
      <c r="J32" s="29"/>
    </row>
    <row r="33"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11">
    <mergeCell ref="B1:J1"/>
    <mergeCell ref="M1:Q1"/>
    <mergeCell ref="B2:E2"/>
    <mergeCell ref="G2:J2"/>
    <mergeCell ref="B3:E3"/>
    <mergeCell ref="G3:J3"/>
    <mergeCell ref="B10:E10"/>
    <mergeCell ref="G10:J10"/>
    <mergeCell ref="B17:E17"/>
    <mergeCell ref="G17:J17"/>
    <mergeCell ref="B32:J3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6">
    <outlinePr applyStyles="0" summaryBelow="1" summaryRight="1" showOutlineSymbols="1"/>
    <pageSetUpPr autoPageBreaks="1" fitToPage="0"/>
  </sheetPr>
  <sheetViews>
    <sheetView zoomScale="100" workbookViewId="0">
      <selection activeCell="J13" activeCellId="0" sqref="J13"/>
    </sheetView>
  </sheetViews>
  <sheetFormatPr defaultRowHeight="14.25"/>
  <sheetData>
    <row r="1" ht="15.75">
      <c r="B1" s="25" t="s">
        <v>142</v>
      </c>
      <c r="C1" s="25"/>
      <c r="D1" s="25"/>
      <c r="E1" s="25"/>
      <c r="F1" s="25"/>
      <c r="G1" s="25"/>
      <c r="H1" s="25"/>
      <c r="I1" s="25"/>
      <c r="J1" s="25"/>
      <c r="N1" s="25" t="s">
        <v>143</v>
      </c>
      <c r="O1" s="25"/>
      <c r="P1" s="25"/>
      <c r="Q1" s="25"/>
      <c r="R1" s="25"/>
    </row>
    <row r="2" ht="16.5">
      <c r="B2" s="26" t="s">
        <v>144</v>
      </c>
      <c r="C2" s="26"/>
      <c r="D2" s="26"/>
      <c r="E2" s="26"/>
      <c r="G2" s="27" t="s">
        <v>145</v>
      </c>
      <c r="H2" s="27"/>
      <c r="I2" s="27"/>
      <c r="J2" s="27"/>
      <c r="N2" t="s">
        <v>191</v>
      </c>
    </row>
    <row r="3">
      <c r="B3" s="6" t="s">
        <v>147</v>
      </c>
      <c r="C3" s="6"/>
      <c r="D3" s="6"/>
      <c r="E3" s="6"/>
      <c r="G3" s="6" t="s">
        <v>147</v>
      </c>
      <c r="H3" s="6"/>
      <c r="I3" s="6"/>
      <c r="J3" s="6"/>
      <c r="N3" t="s">
        <v>192</v>
      </c>
    </row>
    <row r="4">
      <c r="B4" t="s">
        <v>149</v>
      </c>
      <c r="C4" t="s">
        <v>150</v>
      </c>
      <c r="G4" t="s">
        <v>149</v>
      </c>
      <c r="H4" t="s">
        <v>150</v>
      </c>
      <c r="N4" t="s">
        <v>151</v>
      </c>
    </row>
    <row r="5">
      <c r="N5" t="s">
        <v>152</v>
      </c>
    </row>
    <row r="6">
      <c r="B6">
        <v>-2.7268349999999999</v>
      </c>
      <c r="C6">
        <v>0.22939999999999999</v>
      </c>
      <c r="D6" t="s">
        <v>153</v>
      </c>
      <c r="E6" t="s">
        <v>154</v>
      </c>
      <c r="G6">
        <v>-0.19331799999999999</v>
      </c>
      <c r="H6">
        <v>0.93369999999999997</v>
      </c>
      <c r="I6" t="s">
        <v>153</v>
      </c>
      <c r="J6" t="s">
        <v>154</v>
      </c>
    </row>
    <row r="7">
      <c r="B7">
        <v>-4.0925469999999997</v>
      </c>
      <c r="G7">
        <v>-3.5256180000000001</v>
      </c>
    </row>
    <row r="8">
      <c r="B8">
        <v>-3.4743629999999999</v>
      </c>
      <c r="G8">
        <v>-2.9029530000000001</v>
      </c>
      <c r="N8" t="s">
        <v>155</v>
      </c>
      <c r="O8" t="s">
        <v>156</v>
      </c>
      <c r="P8" t="s">
        <v>114</v>
      </c>
      <c r="Q8" t="s">
        <v>157</v>
      </c>
      <c r="R8" t="s">
        <v>158</v>
      </c>
    </row>
    <row r="9">
      <c r="B9">
        <v>-3.1644990000000002</v>
      </c>
      <c r="G9">
        <v>-2.588902</v>
      </c>
      <c r="N9">
        <v>2</v>
      </c>
      <c r="O9">
        <v>0.043952999999999999</v>
      </c>
      <c r="P9">
        <v>0.010253999999999999</v>
      </c>
      <c r="Q9">
        <v>4.2864240000000002</v>
      </c>
      <c r="R9">
        <v>0</v>
      </c>
    </row>
    <row r="10">
      <c r="B10" s="28" t="s">
        <v>159</v>
      </c>
      <c r="C10" s="28"/>
      <c r="D10" s="28"/>
      <c r="E10" s="28"/>
      <c r="G10" s="28" t="s">
        <v>160</v>
      </c>
      <c r="H10" s="28"/>
      <c r="I10" s="28"/>
      <c r="J10" s="28"/>
      <c r="N10">
        <v>3</v>
      </c>
      <c r="O10">
        <v>0.072706999999999994</v>
      </c>
      <c r="P10">
        <v>0.016480999999999999</v>
      </c>
      <c r="Q10">
        <v>4.4115729999999997</v>
      </c>
      <c r="R10">
        <v>0</v>
      </c>
    </row>
    <row r="11">
      <c r="B11" t="s">
        <v>161</v>
      </c>
      <c r="C11">
        <v>0.20336799999999999</v>
      </c>
      <c r="G11" t="s">
        <v>162</v>
      </c>
      <c r="H11">
        <v>0.22778200000000001</v>
      </c>
      <c r="N11">
        <v>4</v>
      </c>
      <c r="O11">
        <v>0.079991000000000007</v>
      </c>
      <c r="P11">
        <v>0.01985</v>
      </c>
      <c r="Q11">
        <v>4.0296750000000001</v>
      </c>
      <c r="R11">
        <v>0.0001</v>
      </c>
    </row>
    <row r="12">
      <c r="B12" t="s">
        <v>163</v>
      </c>
      <c r="C12">
        <v>0.22891700000000001</v>
      </c>
      <c r="G12" t="s">
        <v>164</v>
      </c>
      <c r="H12">
        <f>C19</f>
        <v>0.232889673231747</v>
      </c>
      <c r="N12">
        <v>5</v>
      </c>
      <c r="O12">
        <v>0.084683999999999995</v>
      </c>
      <c r="P12">
        <v>0.020929</v>
      </c>
      <c r="Q12">
        <v>4.0462889999999998</v>
      </c>
      <c r="R12">
        <v>0.0001</v>
      </c>
    </row>
    <row r="13">
      <c r="B13" t="s">
        <v>165</v>
      </c>
      <c r="C13">
        <f>71-3</f>
        <v>68</v>
      </c>
      <c r="G13" t="s">
        <v>165</v>
      </c>
      <c r="H13">
        <f>C13+1</f>
        <v>69</v>
      </c>
      <c r="N13">
        <v>6</v>
      </c>
      <c r="O13">
        <v>0.065690999999999999</v>
      </c>
      <c r="P13">
        <v>0.020419</v>
      </c>
      <c r="Q13">
        <v>3.2171650000000001</v>
      </c>
      <c r="R13">
        <v>0.0012999999999999999</v>
      </c>
    </row>
    <row r="14">
      <c r="B14" t="s">
        <v>166</v>
      </c>
      <c r="C14">
        <f>((C12-C11)/2)/(C11/C13)</f>
        <v>4.2713996302269805</v>
      </c>
      <c r="G14" t="s">
        <v>167</v>
      </c>
      <c r="H14">
        <f>((H12-H11)/2)/(H11/H13)</f>
        <v>0.77361128840413695</v>
      </c>
    </row>
    <row r="15">
      <c r="B15" t="s">
        <v>168</v>
      </c>
      <c r="C15" t="s">
        <v>193</v>
      </c>
      <c r="G15" t="s">
        <v>168</v>
      </c>
      <c r="H15" t="s">
        <v>194</v>
      </c>
      <c r="N15" t="s">
        <v>171</v>
      </c>
      <c r="O15" t="s">
        <v>172</v>
      </c>
    </row>
    <row r="16">
      <c r="B16" t="s">
        <v>171</v>
      </c>
      <c r="C16" t="s">
        <v>173</v>
      </c>
      <c r="G16" t="s">
        <v>171</v>
      </c>
      <c r="H16" t="s">
        <v>173</v>
      </c>
    </row>
    <row r="17">
      <c r="B17" s="28" t="s">
        <v>174</v>
      </c>
      <c r="C17" s="28"/>
      <c r="D17" s="28"/>
      <c r="E17" s="28"/>
      <c r="G17" s="28" t="s">
        <v>175</v>
      </c>
      <c r="H17" s="28"/>
      <c r="I17" s="28"/>
      <c r="J17" s="28"/>
    </row>
    <row r="18">
      <c r="B18" t="s">
        <v>161</v>
      </c>
      <c r="C18">
        <f>C11</f>
        <v>0.20336799999999999</v>
      </c>
      <c r="G18" t="s">
        <v>195</v>
      </c>
    </row>
    <row r="19">
      <c r="B19" t="s">
        <v>164</v>
      </c>
      <c r="C19">
        <v>0.232889673231747</v>
      </c>
      <c r="G19" t="s">
        <v>196</v>
      </c>
    </row>
    <row r="20">
      <c r="B20" t="s">
        <v>165</v>
      </c>
      <c r="C20">
        <f>C13</f>
        <v>68</v>
      </c>
      <c r="G20" t="s">
        <v>197</v>
      </c>
    </row>
    <row r="21">
      <c r="B21" t="s">
        <v>179</v>
      </c>
      <c r="C21">
        <f>((C19-C18)/3)/(C18/C20)</f>
        <v>3.2903796397971443</v>
      </c>
      <c r="G21" t="s">
        <v>198</v>
      </c>
    </row>
    <row r="22">
      <c r="B22" t="s">
        <v>168</v>
      </c>
      <c r="C22" t="s">
        <v>199</v>
      </c>
      <c r="G22" t="s">
        <v>182</v>
      </c>
    </row>
    <row r="23">
      <c r="B23" t="s">
        <v>171</v>
      </c>
      <c r="C23" t="s">
        <v>173</v>
      </c>
    </row>
    <row r="24">
      <c r="G24" t="s">
        <v>200</v>
      </c>
    </row>
    <row r="25">
      <c r="G25" t="s">
        <v>201</v>
      </c>
    </row>
    <row r="27">
      <c r="G27" t="s">
        <v>185</v>
      </c>
      <c r="I27" t="s">
        <v>186</v>
      </c>
      <c r="J27" t="s">
        <v>187</v>
      </c>
    </row>
    <row r="28">
      <c r="G28" t="s">
        <v>188</v>
      </c>
      <c r="I28">
        <v>287.05619999999999</v>
      </c>
      <c r="J28">
        <v>0</v>
      </c>
    </row>
    <row r="32">
      <c r="B32" s="29" t="s">
        <v>190</v>
      </c>
      <c r="C32" s="29"/>
      <c r="D32" s="29"/>
      <c r="E32" s="29"/>
      <c r="F32" s="29"/>
      <c r="G32" s="29"/>
      <c r="H32" s="29"/>
      <c r="I32" s="29"/>
      <c r="J32" s="29"/>
    </row>
    <row r="33"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11">
    <mergeCell ref="B1:J1"/>
    <mergeCell ref="N1:R1"/>
    <mergeCell ref="B2:E2"/>
    <mergeCell ref="G2:J2"/>
    <mergeCell ref="B3:E3"/>
    <mergeCell ref="G3:J3"/>
    <mergeCell ref="B10:E10"/>
    <mergeCell ref="G10:J10"/>
    <mergeCell ref="B17:E17"/>
    <mergeCell ref="G17:J17"/>
    <mergeCell ref="B32:J3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202</v>
      </c>
      <c r="C1" t="s">
        <v>203</v>
      </c>
      <c r="H1" t="s">
        <v>1</v>
      </c>
      <c r="I1" t="s">
        <v>204</v>
      </c>
    </row>
    <row r="2" ht="14.25">
      <c r="A2" t="s">
        <v>3</v>
      </c>
      <c r="B2"/>
      <c r="G2" s="30" t="s">
        <v>75</v>
      </c>
      <c r="H2">
        <v>191</v>
      </c>
      <c r="I2" s="30">
        <v>278.81036870000003</v>
      </c>
      <c r="J2">
        <f>(H2-I2)^2</f>
        <v>7710.6608512299445</v>
      </c>
    </row>
    <row r="3" ht="14.25">
      <c r="A3" t="s">
        <v>4</v>
      </c>
      <c r="B3">
        <v>4.9921318225316957</v>
      </c>
      <c r="C3">
        <f>EXP(B3)</f>
        <v>147.24999999999994</v>
      </c>
      <c r="G3" s="30" t="s">
        <v>76</v>
      </c>
      <c r="H3">
        <v>187.5</v>
      </c>
      <c r="I3" s="30">
        <v>278.71385609999999</v>
      </c>
      <c r="J3">
        <f>(H3-I3)^2</f>
        <v>8319.967544631505</v>
      </c>
    </row>
    <row r="4" ht="14.25">
      <c r="A4" t="s">
        <v>5</v>
      </c>
      <c r="B4">
        <v>5.0288025980517048</v>
      </c>
      <c r="C4">
        <f>EXP(B4)</f>
        <v>152.75000000000003</v>
      </c>
      <c r="G4" s="30" t="s">
        <v>77</v>
      </c>
      <c r="H4">
        <v>196.25</v>
      </c>
      <c r="I4" s="30">
        <v>278.74385000000001</v>
      </c>
      <c r="J4">
        <f>(H4-I4)^2</f>
        <v>6805.235287822501</v>
      </c>
    </row>
    <row r="5" ht="14.25">
      <c r="A5" t="s">
        <v>6</v>
      </c>
      <c r="B5">
        <v>5.0205856249494234</v>
      </c>
      <c r="C5">
        <f>EXP(B5)</f>
        <v>151.49999999999994</v>
      </c>
      <c r="G5" s="30" t="s">
        <v>78</v>
      </c>
      <c r="H5">
        <v>195.75</v>
      </c>
      <c r="I5" s="30">
        <v>278.73452689999999</v>
      </c>
      <c r="J5">
        <f>(H5-I5)^2</f>
        <v>6886.4317048168223</v>
      </c>
    </row>
    <row r="6" ht="14.25">
      <c r="A6" t="s">
        <v>7</v>
      </c>
      <c r="B6">
        <v>5.1044291733826164</v>
      </c>
      <c r="C6">
        <f>EXP(B6)</f>
        <v>164.74999999999997</v>
      </c>
      <c r="G6" s="30" t="s">
        <v>79</v>
      </c>
      <c r="H6">
        <v>188.25</v>
      </c>
      <c r="I6" s="30">
        <v>278.7374246</v>
      </c>
      <c r="J6">
        <f>(H6-I6)^2</f>
        <v>8187.9740107406842</v>
      </c>
    </row>
    <row r="7" ht="14.25">
      <c r="A7" t="s">
        <v>8</v>
      </c>
      <c r="B7">
        <v>5.0482521576675632</v>
      </c>
      <c r="C7">
        <f>EXP(B7)</f>
        <v>155.75000000000011</v>
      </c>
      <c r="G7" s="30" t="s">
        <v>80</v>
      </c>
      <c r="H7">
        <v>180.5</v>
      </c>
      <c r="I7" s="30">
        <v>278.73652399999997</v>
      </c>
      <c r="J7">
        <f>(H7-I7)^2</f>
        <v>9650.4146476025708</v>
      </c>
    </row>
    <row r="8" ht="14.25">
      <c r="A8" t="s">
        <v>9</v>
      </c>
      <c r="B8">
        <v>5.1119877883565437</v>
      </c>
      <c r="C8">
        <f>EXP(B8)</f>
        <v>166.00000000000006</v>
      </c>
      <c r="G8" s="30" t="s">
        <v>81</v>
      </c>
      <c r="H8">
        <v>182.75</v>
      </c>
      <c r="I8" s="30">
        <v>278.73680389999998</v>
      </c>
      <c r="J8">
        <f>(H8-I8)^2</f>
        <v>9213.466522937053</v>
      </c>
    </row>
    <row r="9" ht="14.25">
      <c r="A9" t="s">
        <v>10</v>
      </c>
      <c r="B9">
        <v>5.0418109115647063</v>
      </c>
      <c r="C9">
        <f>EXP(B9)</f>
        <v>154.75000000000011</v>
      </c>
      <c r="G9" s="30" t="s">
        <v>82</v>
      </c>
      <c r="H9">
        <v>187.75</v>
      </c>
      <c r="I9" s="30">
        <v>278.73671689999998</v>
      </c>
      <c r="J9">
        <f>(H9-I9)^2</f>
        <v>8278.5826522407406</v>
      </c>
    </row>
    <row r="10" ht="14.25">
      <c r="A10" t="s">
        <v>11</v>
      </c>
      <c r="B10">
        <v>5.0782939425700713</v>
      </c>
      <c r="C10">
        <f>EXP(B10)</f>
        <v>160.50000000000011</v>
      </c>
      <c r="G10" s="30" t="s">
        <v>83</v>
      </c>
      <c r="H10">
        <v>197.75</v>
      </c>
      <c r="I10" s="30">
        <v>278.73674390000002</v>
      </c>
      <c r="J10">
        <f>(H10-I10)^2</f>
        <v>6558.8526875241905</v>
      </c>
    </row>
    <row r="11" ht="14.25">
      <c r="A11" t="s">
        <v>12</v>
      </c>
      <c r="B11">
        <v>5.1104806290659717</v>
      </c>
      <c r="C11">
        <f>EXP(B11)</f>
        <v>165.74999999999997</v>
      </c>
      <c r="G11" s="30" t="s">
        <v>84</v>
      </c>
      <c r="H11">
        <v>205.25</v>
      </c>
      <c r="I11" s="30">
        <v>278.73673550000001</v>
      </c>
      <c r="J11">
        <f>(H11-I11)^2</f>
        <v>5400.3002944469617</v>
      </c>
    </row>
    <row r="12" ht="14.25">
      <c r="A12" t="s">
        <v>13</v>
      </c>
      <c r="B12">
        <v>5.0875963352323836</v>
      </c>
      <c r="C12">
        <f>EXP(B12)</f>
        <v>161.99999999999994</v>
      </c>
      <c r="G12" s="30" t="s">
        <v>85</v>
      </c>
      <c r="H12">
        <v>210.25</v>
      </c>
      <c r="I12" s="30">
        <v>278.73673810000003</v>
      </c>
      <c r="J12">
        <f>(H12-I12)^2</f>
        <v>4690.4332955779946</v>
      </c>
    </row>
    <row r="13" ht="14.25">
      <c r="A13" t="s">
        <v>14</v>
      </c>
      <c r="B13">
        <v>5.1239639794032588</v>
      </c>
      <c r="C13">
        <f>EXP(B13)</f>
        <v>167.99999999999997</v>
      </c>
      <c r="G13" s="30" t="s">
        <v>86</v>
      </c>
      <c r="H13">
        <v>213.25</v>
      </c>
      <c r="I13" s="30">
        <v>278.73673730000002</v>
      </c>
      <c r="J13">
        <f>(H13-I13)^2</f>
        <v>4288.5127621992133</v>
      </c>
    </row>
    <row r="14" ht="14.25">
      <c r="A14" t="s">
        <v>15</v>
      </c>
      <c r="B14">
        <v>5.1089711948171184</v>
      </c>
      <c r="C14">
        <f>EXP(B14)</f>
        <v>165.50000000000011</v>
      </c>
      <c r="J14">
        <f>AVERAGE(J2:J13)</f>
        <v>7165.9026884808491</v>
      </c>
    </row>
    <row r="15" ht="14.25">
      <c r="A15" t="s">
        <v>16</v>
      </c>
      <c r="B15">
        <v>5.1489469098937679</v>
      </c>
      <c r="C15">
        <f>EXP(B15)</f>
        <v>172.25</v>
      </c>
      <c r="J15">
        <f>SQRT(J14)</f>
        <v>84.651654965988996</v>
      </c>
    </row>
    <row r="16" ht="14.25">
      <c r="A16" t="s">
        <v>17</v>
      </c>
      <c r="B16">
        <v>5.1029105702054256</v>
      </c>
      <c r="C16">
        <f>EXP(B16)</f>
        <v>164.49999999999983</v>
      </c>
    </row>
    <row r="17" ht="14.25">
      <c r="A17" t="s">
        <v>18</v>
      </c>
      <c r="B17">
        <v>5.1254509685248371</v>
      </c>
      <c r="C17">
        <f>EXP(B17)</f>
        <v>168.24999999999997</v>
      </c>
    </row>
    <row r="18" ht="14.25">
      <c r="A18" t="s">
        <v>19</v>
      </c>
      <c r="B18">
        <v>5.1164956847957344</v>
      </c>
      <c r="C18">
        <f>EXP(B18)</f>
        <v>166.7500000000002</v>
      </c>
    </row>
    <row r="19" ht="14.25">
      <c r="A19" t="s">
        <v>20</v>
      </c>
      <c r="B19">
        <v>5.1733208763733511</v>
      </c>
      <c r="C19">
        <f>EXP(B19)</f>
        <v>176.49999999999994</v>
      </c>
    </row>
    <row r="20" ht="14.25">
      <c r="A20" t="s">
        <v>21</v>
      </c>
      <c r="B20">
        <v>5.1254509685248371</v>
      </c>
      <c r="C20">
        <f>EXP(B20)</f>
        <v>168.24999999999997</v>
      </c>
    </row>
    <row r="21" ht="14.25">
      <c r="A21" t="s">
        <v>22</v>
      </c>
      <c r="B21">
        <v>5.0482521576675632</v>
      </c>
      <c r="C21">
        <f>EXP(B21)</f>
        <v>155.75000000000011</v>
      </c>
    </row>
    <row r="22" ht="14.25">
      <c r="A22" t="s">
        <v>23</v>
      </c>
      <c r="B22">
        <v>5.1119877883565437</v>
      </c>
      <c r="C22">
        <f>EXP(B22)</f>
        <v>166.00000000000006</v>
      </c>
    </row>
    <row r="23" ht="14.25">
      <c r="A23" t="s">
        <v>24</v>
      </c>
      <c r="B23">
        <v>5.0875963352323836</v>
      </c>
      <c r="C23">
        <f>EXP(B23)</f>
        <v>161.99999999999994</v>
      </c>
    </row>
    <row r="24" ht="14.25">
      <c r="A24" t="s">
        <v>25</v>
      </c>
      <c r="B24">
        <v>5.072043922224899</v>
      </c>
      <c r="C24">
        <f>EXP(B24)</f>
        <v>159.49999999999994</v>
      </c>
    </row>
    <row r="25" ht="14.25">
      <c r="A25" t="s">
        <v>26</v>
      </c>
      <c r="B25">
        <v>5.0689042022202306</v>
      </c>
      <c r="C25">
        <f>EXP(B25)</f>
        <v>158.99999999999986</v>
      </c>
    </row>
    <row r="26" ht="14.25">
      <c r="A26" t="s">
        <v>27</v>
      </c>
      <c r="B26">
        <v>5.0641760610242859</v>
      </c>
      <c r="C26">
        <f>EXP(B26)</f>
        <v>158.25000000000006</v>
      </c>
    </row>
    <row r="27" ht="14.25">
      <c r="A27" t="s">
        <v>28</v>
      </c>
      <c r="B27">
        <v>5.1164956847957344</v>
      </c>
      <c r="C27">
        <f>EXP(B27)</f>
        <v>166.7500000000002</v>
      </c>
    </row>
    <row r="28" ht="14.25">
      <c r="A28" t="s">
        <v>29</v>
      </c>
      <c r="B28">
        <v>5.0983408745153609</v>
      </c>
      <c r="C28">
        <f>EXP(B28)</f>
        <v>163.74999999999994</v>
      </c>
    </row>
    <row r="29" ht="14.25">
      <c r="A29" t="s">
        <v>30</v>
      </c>
      <c r="B29">
        <v>5.1254509685248371</v>
      </c>
      <c r="C29">
        <f>EXP(B29)</f>
        <v>168.24999999999997</v>
      </c>
    </row>
    <row r="30" ht="14.25">
      <c r="A30" t="s">
        <v>31</v>
      </c>
      <c r="B30">
        <v>5.2081190986298882</v>
      </c>
      <c r="C30">
        <f>EXP(B30)</f>
        <v>182.75000000000006</v>
      </c>
    </row>
    <row r="31" ht="14.25">
      <c r="A31" t="s">
        <v>32</v>
      </c>
      <c r="B31">
        <v>5.1845886012196933</v>
      </c>
      <c r="C31">
        <f>EXP(B31)</f>
        <v>178.49999999999991</v>
      </c>
    </row>
    <row r="32" ht="14.25">
      <c r="A32" t="s">
        <v>33</v>
      </c>
      <c r="B32">
        <v>5.3095045559386014</v>
      </c>
      <c r="C32">
        <f>EXP(B32)</f>
        <v>202.25000000000006</v>
      </c>
    </row>
    <row r="33" ht="14.25">
      <c r="A33" t="s">
        <v>34</v>
      </c>
      <c r="B33">
        <v>5.321789722733179</v>
      </c>
      <c r="C33">
        <f>EXP(B33)</f>
        <v>204.75000000000003</v>
      </c>
    </row>
    <row r="34" ht="14.25">
      <c r="A34" t="s">
        <v>35</v>
      </c>
      <c r="B34">
        <v>5.3057893813867381</v>
      </c>
      <c r="C34">
        <f>EXP(B34)</f>
        <v>201.50000000000009</v>
      </c>
    </row>
    <row r="35" ht="14.25">
      <c r="A35" t="s">
        <v>36</v>
      </c>
      <c r="B35">
        <v>5.2907891001272462</v>
      </c>
      <c r="C35">
        <f>EXP(B35)</f>
        <v>198.50000000000023</v>
      </c>
    </row>
    <row r="36" ht="14.25">
      <c r="A36" t="s">
        <v>37</v>
      </c>
      <c r="B36">
        <v>5.3045479162986728</v>
      </c>
      <c r="C36">
        <f>EXP(B36)</f>
        <v>201.25000000000003</v>
      </c>
    </row>
    <row r="37" ht="14.25">
      <c r="A37" t="s">
        <v>38</v>
      </c>
      <c r="B37">
        <v>5.3144367484279202</v>
      </c>
      <c r="C37">
        <f>EXP(B37)</f>
        <v>203.25000000000006</v>
      </c>
    </row>
    <row r="38" ht="14.25">
      <c r="A38" t="s">
        <v>39</v>
      </c>
      <c r="B38">
        <v>5.3193447337401132</v>
      </c>
      <c r="C38">
        <f>EXP(B38)</f>
        <v>204.25000000000017</v>
      </c>
    </row>
    <row r="39" ht="14.25">
      <c r="A39" t="s">
        <v>40</v>
      </c>
      <c r="B39">
        <v>5.2639846874675316</v>
      </c>
      <c r="C39">
        <f>EXP(B39)</f>
        <v>193.25000000000006</v>
      </c>
    </row>
    <row r="40" ht="14.25">
      <c r="A40" t="s">
        <v>41</v>
      </c>
      <c r="B40">
        <v>5.2244016835978684</v>
      </c>
      <c r="C40">
        <f>EXP(B40)</f>
        <v>185.74999999999997</v>
      </c>
    </row>
    <row r="41" ht="14.25">
      <c r="A41" t="s">
        <v>42</v>
      </c>
      <c r="B41">
        <v>5.2108513407667614</v>
      </c>
      <c r="C41">
        <f>EXP(B41)</f>
        <v>183.25000000000009</v>
      </c>
    </row>
    <row r="42" ht="14.25">
      <c r="A42" t="s">
        <v>43</v>
      </c>
      <c r="B42">
        <v>5.2217062641761967</v>
      </c>
      <c r="C42">
        <f>EXP(B42)</f>
        <v>185.25000000000006</v>
      </c>
    </row>
    <row r="43" ht="14.25">
      <c r="A43" t="s">
        <v>44</v>
      </c>
      <c r="B43">
        <v>5.1943447761650594</v>
      </c>
      <c r="C43">
        <f>EXP(B43)</f>
        <v>180.25000000000017</v>
      </c>
    </row>
    <row r="44" ht="14.25">
      <c r="A44" t="s">
        <v>45</v>
      </c>
      <c r="B44">
        <v>5.1633563811139203</v>
      </c>
      <c r="C44">
        <f>EXP(B44)</f>
        <v>174.75000000000011</v>
      </c>
    </row>
    <row r="45" ht="14.25">
      <c r="A45" t="s">
        <v>46</v>
      </c>
      <c r="B45">
        <v>5.1013896573647202</v>
      </c>
      <c r="C45">
        <f>EXP(B45)</f>
        <v>164.25000000000006</v>
      </c>
    </row>
    <row r="46" ht="14.25">
      <c r="A46" t="s">
        <v>47</v>
      </c>
      <c r="B46">
        <v>5.1633563811139203</v>
      </c>
      <c r="C46">
        <f>EXP(B46)</f>
        <v>174.75000000000011</v>
      </c>
    </row>
    <row r="47" ht="14.25">
      <c r="A47" t="s">
        <v>48</v>
      </c>
      <c r="B47">
        <v>5.181783550292085</v>
      </c>
      <c r="C47">
        <f>EXP(B47)</f>
        <v>177.99999999999997</v>
      </c>
    </row>
    <row r="48" ht="14.25">
      <c r="A48" t="s">
        <v>49</v>
      </c>
      <c r="B48">
        <v>5.2230548820474896</v>
      </c>
      <c r="C48">
        <f>EXP(B48)</f>
        <v>185.49999999999994</v>
      </c>
    </row>
    <row r="49" ht="14.25">
      <c r="A49" t="s">
        <v>50</v>
      </c>
      <c r="B49">
        <v>5.240423388129134</v>
      </c>
      <c r="C49">
        <f>EXP(B49)</f>
        <v>188.75</v>
      </c>
    </row>
    <row r="50" ht="14.25">
      <c r="A50" t="s">
        <v>51</v>
      </c>
      <c r="B50">
        <v>5.2522734280466299</v>
      </c>
      <c r="C50">
        <f>EXP(B50)</f>
        <v>191</v>
      </c>
    </row>
    <row r="51" ht="14.25">
      <c r="A51" t="s">
        <v>52</v>
      </c>
      <c r="B51">
        <v>5.2337788454104652</v>
      </c>
      <c r="C51">
        <f>EXP(B51)</f>
        <v>187.49999999999994</v>
      </c>
    </row>
    <row r="52" ht="14.25">
      <c r="A52" t="s">
        <v>53</v>
      </c>
      <c r="B52">
        <v>5.2793893566625183</v>
      </c>
      <c r="C52">
        <f>EXP(B52)</f>
        <v>196.25000000000009</v>
      </c>
    </row>
    <row r="53" ht="14.25">
      <c r="A53" t="s">
        <v>54</v>
      </c>
      <c r="B53">
        <v>5.2768383348709129</v>
      </c>
      <c r="C53">
        <f>EXP(B53)</f>
        <v>195.75000000000009</v>
      </c>
    </row>
    <row r="54" ht="14.25">
      <c r="A54" t="s">
        <v>55</v>
      </c>
      <c r="B54">
        <v>5.2377708666800027</v>
      </c>
      <c r="C54">
        <f>EXP(B54)</f>
        <v>188.24999999999994</v>
      </c>
    </row>
    <row r="55" ht="14.25">
      <c r="A55" t="s">
        <v>56</v>
      </c>
      <c r="B55">
        <v>5.195730777772936</v>
      </c>
      <c r="C55">
        <f>EXP(B55)</f>
        <v>180.50000000000006</v>
      </c>
    </row>
    <row r="56" ht="14.25">
      <c r="A56" t="s">
        <v>57</v>
      </c>
      <c r="B56">
        <v>5.2081190986298882</v>
      </c>
      <c r="C56">
        <f>EXP(B56)</f>
        <v>182.75000000000006</v>
      </c>
    </row>
    <row r="57" ht="14.25">
      <c r="A57" t="s">
        <v>58</v>
      </c>
      <c r="B57">
        <v>5.2351112906442454</v>
      </c>
      <c r="C57">
        <f>EXP(B57)</f>
        <v>187.75000000000023</v>
      </c>
    </row>
    <row r="58" ht="14.25">
      <c r="A58" t="s">
        <v>59</v>
      </c>
      <c r="B58">
        <v>5.2870036066477644</v>
      </c>
      <c r="C58">
        <f>EXP(B58)</f>
        <v>197.75000000000023</v>
      </c>
    </row>
    <row r="59" ht="14.25">
      <c r="A59" t="s">
        <v>60</v>
      </c>
      <c r="B59">
        <v>5.3242287483325379</v>
      </c>
      <c r="C59">
        <f>EXP(B59)</f>
        <v>205.25000000000006</v>
      </c>
    </row>
    <row r="60" ht="14.25">
      <c r="A60" t="s">
        <v>61</v>
      </c>
      <c r="B60">
        <v>5.3482972988530584</v>
      </c>
      <c r="C60">
        <f>EXP(B60)</f>
        <v>210.2500000000002</v>
      </c>
    </row>
    <row r="61" ht="14.25">
      <c r="A61" t="s">
        <v>62</v>
      </c>
      <c r="B61">
        <v>5.3624651863717894</v>
      </c>
      <c r="C61">
        <f>EXP(B61)</f>
        <v>213.25000000000017</v>
      </c>
    </row>
    <row r="62" ht="14.25">
      <c r="A62" t="s">
        <v>63</v>
      </c>
      <c r="B62">
        <v>5.4249500174814029</v>
      </c>
      <c r="C62">
        <f>EXP(B62)</f>
        <v>227.00000000000006</v>
      </c>
    </row>
    <row r="63" ht="14.25">
      <c r="A63" t="s">
        <v>64</v>
      </c>
      <c r="B63">
        <v>5.5012582105447283</v>
      </c>
      <c r="C63">
        <f>EXP(B63)</f>
        <v>245.00000000000031</v>
      </c>
    </row>
    <row r="64" ht="14.25">
      <c r="A64" t="s">
        <v>65</v>
      </c>
      <c r="B64">
        <v>5.3729609095438029</v>
      </c>
      <c r="C64">
        <f>EXP(B64)</f>
        <v>215.50000000000009</v>
      </c>
    </row>
    <row r="65" ht="14.25">
      <c r="A65" t="s">
        <v>66</v>
      </c>
      <c r="B65">
        <v>5.5519901228970703</v>
      </c>
      <c r="C65">
        <f>EXP(B65)</f>
        <v>257.75000000000023</v>
      </c>
    </row>
    <row r="66" ht="14.25">
      <c r="A66" t="s">
        <v>67</v>
      </c>
      <c r="B66">
        <v>5.36480710781687</v>
      </c>
      <c r="C66">
        <f>EXP(B66)</f>
        <v>213.75000000000009</v>
      </c>
    </row>
    <row r="67" ht="14.25">
      <c r="A67" t="s">
        <v>68</v>
      </c>
      <c r="B67">
        <v>5.3435297093695846</v>
      </c>
      <c r="C67">
        <f>EXP(B67)</f>
        <v>209.24999999999997</v>
      </c>
    </row>
    <row r="68" ht="14.25">
      <c r="A68" t="s">
        <v>69</v>
      </c>
      <c r="B68">
        <v>5.4082922197566088</v>
      </c>
      <c r="C68">
        <f>EXP(B68)</f>
        <v>223.25000000000009</v>
      </c>
    </row>
    <row r="69" ht="14.25">
      <c r="A69" t="s">
        <v>70</v>
      </c>
      <c r="B69">
        <v>5.516448376038702</v>
      </c>
      <c r="C69">
        <f>EXP(B69)</f>
        <v>248.74999999999994</v>
      </c>
    </row>
    <row r="70" ht="14.25">
      <c r="A70" t="s">
        <v>71</v>
      </c>
      <c r="B70">
        <v>5.5529595849216182</v>
      </c>
      <c r="C70">
        <f>EXP(B70)</f>
        <v>258.00000000000023</v>
      </c>
    </row>
    <row r="71" ht="14.25">
      <c r="A71" t="s">
        <v>72</v>
      </c>
      <c r="B71">
        <v>5.6463298999081157</v>
      </c>
      <c r="C71">
        <f>EXP(B71)</f>
        <v>283.25</v>
      </c>
    </row>
    <row r="72" ht="14.25">
      <c r="A72" t="s">
        <v>73</v>
      </c>
      <c r="B72">
        <v>5.6330022925951537</v>
      </c>
      <c r="C72">
        <f>EXP(B72)</f>
        <v>279.49999999999994</v>
      </c>
    </row>
    <row r="73" ht="14.25">
      <c r="A73" t="s">
        <v>74</v>
      </c>
      <c r="B73">
        <v>5.6294180593673389</v>
      </c>
      <c r="C73">
        <f>EXP(B73)</f>
        <v>278.50000000000006</v>
      </c>
    </row>
    <row r="74" ht="14.25">
      <c r="A74" t="s">
        <v>75</v>
      </c>
      <c r="B74">
        <v>5.6305318686776777</v>
      </c>
      <c r="C74">
        <f>EXP(B74)</f>
        <v>278.81036870662075</v>
      </c>
    </row>
    <row r="75" ht="14.25">
      <c r="A75" t="s">
        <v>76</v>
      </c>
      <c r="B75">
        <v>5.6301856501602607</v>
      </c>
      <c r="C75">
        <f>EXP(B75)</f>
        <v>278.71385610231607</v>
      </c>
    </row>
    <row r="76" ht="14.25">
      <c r="A76" t="s">
        <v>77</v>
      </c>
      <c r="B76">
        <v>5.6302932597392292</v>
      </c>
      <c r="C76">
        <f>EXP(B76)</f>
        <v>278.74384999681018</v>
      </c>
    </row>
    <row r="77" ht="14.25">
      <c r="A77" t="s">
        <v>78</v>
      </c>
      <c r="B77">
        <v>5.6302598122413547</v>
      </c>
      <c r="C77">
        <f>EXP(B77)</f>
        <v>278.7345268683984</v>
      </c>
    </row>
    <row r="78" ht="14.25">
      <c r="A78" t="s">
        <v>79</v>
      </c>
      <c r="B78">
        <v>5.6302702083925782</v>
      </c>
      <c r="C78">
        <f>EXP(B78)</f>
        <v>278.73742464975379</v>
      </c>
    </row>
    <row r="79" ht="14.25">
      <c r="A79" t="s">
        <v>80</v>
      </c>
      <c r="B79">
        <v>5.6302669770522042</v>
      </c>
      <c r="C79">
        <f>EXP(B79)</f>
        <v>278.73652395571503</v>
      </c>
    </row>
    <row r="80" ht="14.25">
      <c r="A80" t="s">
        <v>81</v>
      </c>
      <c r="B80">
        <v>5.6302679814192693</v>
      </c>
      <c r="C80">
        <f>EXP(B80)</f>
        <v>278.73680390964012</v>
      </c>
    </row>
    <row r="81" ht="14.25">
      <c r="A81" t="s">
        <v>82</v>
      </c>
      <c r="B81">
        <v>5.6302676692412419</v>
      </c>
      <c r="C81">
        <f>EXP(B81)</f>
        <v>278.73671689414806</v>
      </c>
    </row>
    <row r="82" ht="14.25">
      <c r="A82" t="s">
        <v>83</v>
      </c>
      <c r="B82">
        <v>5.6302677662726142</v>
      </c>
      <c r="C82">
        <f>EXP(B82)</f>
        <v>278.73674394035555</v>
      </c>
    </row>
    <row r="83" ht="14.25">
      <c r="A83" t="s">
        <v>84</v>
      </c>
      <c r="B83">
        <v>5.6302677361132609</v>
      </c>
      <c r="C83">
        <f>EXP(B83)</f>
        <v>278.73673553383571</v>
      </c>
    </row>
    <row r="84" ht="14.25">
      <c r="A84" t="s">
        <v>85</v>
      </c>
      <c r="B84">
        <v>5.6302677454874104</v>
      </c>
      <c r="C84">
        <f>EXP(B84)</f>
        <v>278.73673814675556</v>
      </c>
    </row>
    <row r="85" ht="14.25">
      <c r="A85" t="s">
        <v>86</v>
      </c>
      <c r="B85">
        <v>5.6302677425737304</v>
      </c>
      <c r="C85">
        <f>EXP(B85)</f>
        <v>278.73673733460595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revision>1</cp:revision>
  <dcterms:created xsi:type="dcterms:W3CDTF">2015-06-05T18:17:20Z</dcterms:created>
  <dcterms:modified xsi:type="dcterms:W3CDTF">2023-02-15T06:19:01Z</dcterms:modified>
</cp:coreProperties>
</file>